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EstaPastaDeTrabalho"/>
  <mc:AlternateContent xmlns:mc="http://schemas.openxmlformats.org/markup-compatibility/2006">
    <mc:Choice Requires="x15">
      <x15ac:absPath xmlns:x15ac="http://schemas.microsoft.com/office/spreadsheetml/2010/11/ac" url="D:\Users\sophi\OneDrive\Documentos\ACV\Planilha leite\"/>
    </mc:Choice>
  </mc:AlternateContent>
  <xr:revisionPtr revIDLastSave="0" documentId="13_ncr:1_{9FD5E5F8-5C73-46CC-A612-6DB7BCFEE672}" xr6:coauthVersionLast="47" xr6:coauthVersionMax="47" xr10:uidLastSave="{00000000-0000-0000-0000-000000000000}"/>
  <bookViews>
    <workbookView xWindow="-120" yWindow="-120" windowWidth="20730" windowHeight="11160" firstSheet="1" activeTab="5" xr2:uid="{00000000-000D-0000-FFFF-FFFF00000000}"/>
  </bookViews>
  <sheets>
    <sheet name="Entradas_Informações gerais" sheetId="1" r:id="rId1"/>
    <sheet name="Entradas_Alimentação" sheetId="2" r:id="rId2"/>
    <sheet name="Lista Suspensa" sheetId="3" r:id="rId3"/>
    <sheet name="Default" sheetId="4" r:id="rId4"/>
    <sheet name="Cálculos" sheetId="6" r:id="rId5"/>
    <sheet name="Saídas" sheetId="7" r:id="rId6"/>
  </sheets>
  <definedNames>
    <definedName name="AC">'Lista Suspensa'!$BC:$BC</definedName>
    <definedName name="AL">'Lista Suspensa'!$BD:$BD</definedName>
    <definedName name="AM">'Lista Suspensa'!$BF:$BF</definedName>
    <definedName name="AP">'Lista Suspensa'!$BE:$BE</definedName>
    <definedName name="BA">'Lista Suspensa'!$BG:$BG</definedName>
    <definedName name="CE">'Lista Suspensa'!$BH:$BH</definedName>
    <definedName name="DF">'Lista Suspensa'!$BI:$BI</definedName>
    <definedName name="ES">'Lista Suspensa'!$BJ:$BJ</definedName>
    <definedName name="GO">'Lista Suspensa'!$BK:$BK</definedName>
    <definedName name="MA">'Lista Suspensa'!$BL:$BL</definedName>
    <definedName name="MG">'Lista Suspensa'!$BO:$BO</definedName>
    <definedName name="MS">'Lista Suspensa'!$BN:$BN</definedName>
    <definedName name="MT">'Lista Suspensa'!$BM:$BM</definedName>
    <definedName name="PA">'Lista Suspensa'!$BP:$BP</definedName>
    <definedName name="PB">'Lista Suspensa'!$BQ:$BQ</definedName>
    <definedName name="PE">'Lista Suspensa'!$BS:$BS</definedName>
    <definedName name="PI">'Lista Suspensa'!$BT:$BT</definedName>
    <definedName name="PR">'Lista Suspensa'!$BR:$BR</definedName>
    <definedName name="RJ">'Lista Suspensa'!$BU:$BU</definedName>
    <definedName name="RN">'Lista Suspensa'!$BV:$BV</definedName>
    <definedName name="RO">'Lista Suspensa'!$BX:$BX</definedName>
    <definedName name="RR">'Lista Suspensa'!$BY:$BY</definedName>
    <definedName name="RS">'Lista Suspensa'!$BW:$BW</definedName>
    <definedName name="SC">'Lista Suspensa'!$BZ:$BZ</definedName>
    <definedName name="SE">'Lista Suspensa'!$CB:$CB</definedName>
    <definedName name="SP">'Lista Suspensa'!$CA:$CA</definedName>
    <definedName name="TO">'Lista Suspensa'!$CC:$CC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7" i="6" l="1"/>
  <c r="D454" i="6"/>
  <c r="D453" i="6"/>
  <c r="D452" i="6"/>
  <c r="D451" i="6"/>
  <c r="C439" i="6" l="1"/>
  <c r="AS5" i="2"/>
  <c r="AU5" i="2" s="1"/>
  <c r="AT5" i="2"/>
  <c r="AS6" i="2"/>
  <c r="AT6" i="2"/>
  <c r="AU6" i="2"/>
  <c r="AS7" i="2"/>
  <c r="AT7" i="2"/>
  <c r="AU7" i="2"/>
  <c r="AS8" i="2"/>
  <c r="AU8" i="2" s="1"/>
  <c r="AT8" i="2"/>
  <c r="AS9" i="2"/>
  <c r="AT9" i="2"/>
  <c r="AU9" i="2"/>
  <c r="AS10" i="2"/>
  <c r="AU10" i="2" s="1"/>
  <c r="AT10" i="2"/>
  <c r="AS11" i="2"/>
  <c r="AU11" i="2" s="1"/>
  <c r="AT11" i="2"/>
  <c r="AS12" i="2"/>
  <c r="AT12" i="2"/>
  <c r="AU12" i="2"/>
  <c r="AS13" i="2"/>
  <c r="AU13" i="2" s="1"/>
  <c r="AT13" i="2"/>
  <c r="AS14" i="2"/>
  <c r="AT14" i="2"/>
  <c r="AU14" i="2"/>
  <c r="AS15" i="2"/>
  <c r="AT15" i="2"/>
  <c r="AU15" i="2"/>
  <c r="AS16" i="2"/>
  <c r="AU16" i="2" s="1"/>
  <c r="AT16" i="2"/>
  <c r="AS17" i="2"/>
  <c r="AT17" i="2"/>
  <c r="AU17" i="2"/>
  <c r="AS18" i="2"/>
  <c r="AU18" i="2" s="1"/>
  <c r="AT18" i="2"/>
  <c r="AS19" i="2"/>
  <c r="AU19" i="2" s="1"/>
  <c r="AT19" i="2"/>
  <c r="AS20" i="2"/>
  <c r="AT20" i="2"/>
  <c r="AU20" i="2"/>
  <c r="AS21" i="2"/>
  <c r="AU21" i="2" s="1"/>
  <c r="AT21" i="2"/>
  <c r="AS22" i="2"/>
  <c r="AT22" i="2"/>
  <c r="AU22" i="2"/>
  <c r="AS23" i="2"/>
  <c r="AT23" i="2"/>
  <c r="AU23" i="2"/>
  <c r="AS24" i="2"/>
  <c r="AU24" i="2" s="1"/>
  <c r="AT24" i="2"/>
  <c r="AS25" i="2"/>
  <c r="AT25" i="2"/>
  <c r="AU25" i="2"/>
  <c r="AS26" i="2"/>
  <c r="AU26" i="2" s="1"/>
  <c r="AT26" i="2"/>
  <c r="AS27" i="2"/>
  <c r="AU27" i="2" s="1"/>
  <c r="AT27" i="2"/>
  <c r="AS28" i="2"/>
  <c r="AT28" i="2"/>
  <c r="AU28" i="2"/>
  <c r="AS29" i="2"/>
  <c r="AU29" i="2" s="1"/>
  <c r="AT29" i="2"/>
  <c r="AS30" i="2"/>
  <c r="AT30" i="2"/>
  <c r="AU30" i="2"/>
  <c r="AS31" i="2"/>
  <c r="AT31" i="2"/>
  <c r="AU31" i="2"/>
  <c r="AS32" i="2"/>
  <c r="AU32" i="2" s="1"/>
  <c r="AT32" i="2"/>
  <c r="AS33" i="2"/>
  <c r="AT33" i="2"/>
  <c r="AU33" i="2"/>
  <c r="AS34" i="2"/>
  <c r="AU34" i="2" s="1"/>
  <c r="AT34" i="2"/>
  <c r="AR36" i="2"/>
  <c r="AU36" i="2" s="1"/>
  <c r="AS36" i="2" l="1"/>
  <c r="B73" i="1" l="1"/>
  <c r="B72" i="1"/>
  <c r="M487" i="6" l="1"/>
  <c r="M486" i="6"/>
  <c r="M485" i="6"/>
  <c r="M484" i="6"/>
  <c r="L487" i="6"/>
  <c r="L485" i="6"/>
  <c r="L484" i="6"/>
  <c r="K487" i="6"/>
  <c r="K486" i="6"/>
  <c r="K485" i="6"/>
  <c r="K484" i="6"/>
  <c r="J487" i="6"/>
  <c r="J485" i="6"/>
  <c r="J484" i="6"/>
  <c r="I487" i="6"/>
  <c r="I486" i="6"/>
  <c r="I485" i="6"/>
  <c r="I484" i="6"/>
  <c r="H487" i="6"/>
  <c r="H485" i="6"/>
  <c r="H484" i="6"/>
  <c r="E485" i="6"/>
  <c r="E486" i="6"/>
  <c r="G486" i="6" s="1"/>
  <c r="E487" i="6"/>
  <c r="F487" i="6" s="1"/>
  <c r="E484" i="6"/>
  <c r="G484" i="6" s="1"/>
  <c r="A485" i="6"/>
  <c r="A486" i="6"/>
  <c r="A487" i="6"/>
  <c r="A484" i="6"/>
  <c r="B485" i="6"/>
  <c r="D478" i="6"/>
  <c r="D477" i="6"/>
  <c r="D476" i="6"/>
  <c r="D475" i="6"/>
  <c r="E478" i="6"/>
  <c r="E477" i="6"/>
  <c r="E476" i="6"/>
  <c r="E475" i="6"/>
  <c r="C478" i="6"/>
  <c r="C477" i="6"/>
  <c r="C476" i="6"/>
  <c r="C475" i="6"/>
  <c r="B478" i="6"/>
  <c r="B477" i="6"/>
  <c r="B476" i="6"/>
  <c r="B475" i="6"/>
  <c r="F475" i="6" s="1"/>
  <c r="D470" i="6"/>
  <c r="C470" i="6"/>
  <c r="B470" i="6"/>
  <c r="D469" i="6"/>
  <c r="C469" i="6"/>
  <c r="B469" i="6"/>
  <c r="D468" i="6"/>
  <c r="C468" i="6"/>
  <c r="B468" i="6"/>
  <c r="E468" i="6" s="1"/>
  <c r="D467" i="6"/>
  <c r="B467" i="6"/>
  <c r="D458" i="6"/>
  <c r="D457" i="6"/>
  <c r="D456" i="6"/>
  <c r="D455" i="6"/>
  <c r="C456" i="6"/>
  <c r="C457" i="6"/>
  <c r="C458" i="6"/>
  <c r="C455" i="6"/>
  <c r="E455" i="6" s="1"/>
  <c r="E467" i="6" l="1"/>
  <c r="R484" i="6"/>
  <c r="U484" i="6"/>
  <c r="O484" i="6"/>
  <c r="T487" i="6"/>
  <c r="N487" i="6"/>
  <c r="Q487" i="6"/>
  <c r="R486" i="6"/>
  <c r="S486" i="6" s="1"/>
  <c r="U486" i="6"/>
  <c r="V486" i="6" s="1"/>
  <c r="O486" i="6"/>
  <c r="P486" i="6" s="1"/>
  <c r="E456" i="6"/>
  <c r="E470" i="6"/>
  <c r="F476" i="6"/>
  <c r="F484" i="6"/>
  <c r="E458" i="6"/>
  <c r="F478" i="6"/>
  <c r="E469" i="6"/>
  <c r="F477" i="6"/>
  <c r="F486" i="6"/>
  <c r="E457" i="6"/>
  <c r="F485" i="6"/>
  <c r="Q485" i="6" s="1"/>
  <c r="G487" i="6"/>
  <c r="G485" i="6"/>
  <c r="C450" i="6"/>
  <c r="R485" i="6" l="1"/>
  <c r="U485" i="6"/>
  <c r="O487" i="6"/>
  <c r="P487" i="6" s="1"/>
  <c r="R487" i="6"/>
  <c r="U487" i="6"/>
  <c r="T485" i="6"/>
  <c r="N485" i="6"/>
  <c r="P485" i="6" s="1"/>
  <c r="N484" i="6"/>
  <c r="P484" i="6" s="1"/>
  <c r="T484" i="6"/>
  <c r="Q484" i="6"/>
  <c r="S484" i="6" s="1"/>
  <c r="O485" i="6"/>
  <c r="S485" i="6"/>
  <c r="W486" i="6"/>
  <c r="V484" i="6"/>
  <c r="V487" i="6"/>
  <c r="S487" i="6"/>
  <c r="B452" i="6"/>
  <c r="C452" i="6" s="1"/>
  <c r="E452" i="6" s="1"/>
  <c r="B453" i="6"/>
  <c r="C453" i="6" s="1"/>
  <c r="E453" i="6" s="1"/>
  <c r="B454" i="6"/>
  <c r="C454" i="6" s="1"/>
  <c r="E454" i="6" s="1"/>
  <c r="B451" i="6"/>
  <c r="C451" i="6" s="1"/>
  <c r="E451" i="6" s="1"/>
  <c r="B26" i="7" l="1"/>
  <c r="B35" i="7" s="1"/>
  <c r="V485" i="6"/>
  <c r="W485" i="6" s="1"/>
  <c r="B27" i="7" s="1"/>
  <c r="W484" i="6"/>
  <c r="W487" i="6"/>
  <c r="B45" i="7" l="1"/>
  <c r="B46" i="7"/>
  <c r="I268" i="4"/>
  <c r="I266" i="4"/>
  <c r="E273" i="4"/>
  <c r="F273" i="4" s="1"/>
  <c r="F271" i="4"/>
  <c r="H271" i="4" s="1"/>
  <c r="I271" i="4" s="1"/>
  <c r="F270" i="4"/>
  <c r="H270" i="4" s="1"/>
  <c r="I270" i="4" s="1"/>
  <c r="F268" i="4"/>
  <c r="H268" i="4" s="1"/>
  <c r="F267" i="4"/>
  <c r="G267" i="4" s="1"/>
  <c r="G266" i="4"/>
  <c r="F266" i="4"/>
  <c r="H266" i="4" s="1"/>
  <c r="D81" i="1"/>
  <c r="D10" i="1"/>
  <c r="H273" i="4" l="1"/>
  <c r="I273" i="4" s="1"/>
  <c r="G273" i="4"/>
  <c r="H267" i="4"/>
  <c r="G268" i="4"/>
  <c r="G271" i="4"/>
  <c r="G270" i="4"/>
  <c r="B9" i="7"/>
  <c r="D9" i="1"/>
  <c r="B52" i="1" s="1"/>
  <c r="D8" i="1"/>
  <c r="A52" i="1" s="1"/>
  <c r="B5" i="7"/>
  <c r="C51" i="7"/>
  <c r="A51" i="7"/>
  <c r="B11" i="7"/>
  <c r="B10" i="7"/>
  <c r="B6" i="7"/>
  <c r="B4" i="7"/>
  <c r="B3" i="7"/>
  <c r="B8" i="7" l="1"/>
  <c r="B7" i="7"/>
  <c r="A438" i="6" l="1"/>
  <c r="C438" i="6" s="1"/>
  <c r="B32" i="6" l="1"/>
  <c r="A443" i="6"/>
  <c r="C443" i="6" s="1"/>
  <c r="A439" i="6"/>
  <c r="A440" i="6"/>
  <c r="C440" i="6" s="1"/>
  <c r="A441" i="6"/>
  <c r="C441" i="6" s="1"/>
  <c r="A442" i="6"/>
  <c r="C442" i="6" s="1"/>
  <c r="C33" i="2"/>
  <c r="AU3" i="3" l="1"/>
  <c r="AB5" i="2"/>
  <c r="AA5" i="2" s="1"/>
  <c r="R34" i="2"/>
  <c r="B238" i="6" l="1"/>
  <c r="B233" i="6"/>
  <c r="AV4" i="3" l="1"/>
  <c r="AV5" i="3"/>
  <c r="AV6" i="3"/>
  <c r="AV7" i="3"/>
  <c r="AV8" i="3"/>
  <c r="AV9" i="3"/>
  <c r="AV3" i="3"/>
  <c r="AU9" i="3" l="1"/>
  <c r="AU4" i="3"/>
  <c r="AU5" i="3"/>
  <c r="AU6" i="3"/>
  <c r="AU7" i="3"/>
  <c r="AU8" i="3"/>
  <c r="D86" i="1" l="1"/>
  <c r="B443" i="6" s="1"/>
  <c r="D443" i="6" s="1"/>
  <c r="D85" i="1"/>
  <c r="B442" i="6" s="1"/>
  <c r="D442" i="6" s="1"/>
  <c r="D84" i="1"/>
  <c r="B441" i="6" s="1"/>
  <c r="D441" i="6" s="1"/>
  <c r="D83" i="1"/>
  <c r="B440" i="6" s="1"/>
  <c r="D440" i="6" s="1"/>
  <c r="D82" i="1"/>
  <c r="B439" i="6" s="1"/>
  <c r="D439" i="6" s="1"/>
  <c r="B438" i="6"/>
  <c r="D438" i="6" s="1"/>
  <c r="G26" i="1"/>
  <c r="B51" i="7" s="1"/>
  <c r="AN10" i="2"/>
  <c r="AM10" i="2" s="1"/>
  <c r="AN5" i="2"/>
  <c r="AM5" i="2" s="1"/>
  <c r="AN6" i="2"/>
  <c r="AM6" i="2" s="1"/>
  <c r="AN7" i="2"/>
  <c r="AM7" i="2" s="1"/>
  <c r="AN8" i="2"/>
  <c r="AM8" i="2" s="1"/>
  <c r="AN9" i="2"/>
  <c r="AM9" i="2" s="1"/>
  <c r="AN12" i="2"/>
  <c r="AM12" i="2" s="1"/>
  <c r="AN13" i="2"/>
  <c r="AM13" i="2" s="1"/>
  <c r="AN14" i="2"/>
  <c r="AM14" i="2" s="1"/>
  <c r="AN15" i="2"/>
  <c r="AM15" i="2" s="1"/>
  <c r="AN16" i="2"/>
  <c r="AM16" i="2" s="1"/>
  <c r="AN17" i="2"/>
  <c r="AM17" i="2" s="1"/>
  <c r="AN18" i="2"/>
  <c r="AM18" i="2" s="1"/>
  <c r="AN19" i="2"/>
  <c r="AM19" i="2" s="1"/>
  <c r="AN20" i="2"/>
  <c r="AM20" i="2" s="1"/>
  <c r="AN21" i="2"/>
  <c r="AM21" i="2" s="1"/>
  <c r="AN22" i="2"/>
  <c r="AM22" i="2" s="1"/>
  <c r="AN23" i="2"/>
  <c r="AM23" i="2" s="1"/>
  <c r="AN24" i="2"/>
  <c r="AM24" i="2" s="1"/>
  <c r="AN25" i="2"/>
  <c r="AM25" i="2" s="1"/>
  <c r="AN26" i="2"/>
  <c r="AM26" i="2" s="1"/>
  <c r="AN27" i="2"/>
  <c r="AM27" i="2" s="1"/>
  <c r="AN28" i="2"/>
  <c r="AM28" i="2" s="1"/>
  <c r="AN29" i="2"/>
  <c r="AM29" i="2" s="1"/>
  <c r="AN30" i="2"/>
  <c r="AM30" i="2" s="1"/>
  <c r="AN31" i="2"/>
  <c r="AM31" i="2" s="1"/>
  <c r="AN32" i="2"/>
  <c r="AM32" i="2" s="1"/>
  <c r="AN33" i="2"/>
  <c r="AM33" i="2" s="1"/>
  <c r="AN34" i="2"/>
  <c r="AM34" i="2" s="1"/>
  <c r="AN11" i="2"/>
  <c r="AM11" i="2" s="1"/>
  <c r="AH11" i="2"/>
  <c r="AG11" i="2" s="1"/>
  <c r="AH12" i="2"/>
  <c r="AG12" i="2" s="1"/>
  <c r="AH13" i="2"/>
  <c r="AG13" i="2" s="1"/>
  <c r="AH14" i="2"/>
  <c r="AG14" i="2" s="1"/>
  <c r="AH15" i="2"/>
  <c r="AG15" i="2" s="1"/>
  <c r="AH16" i="2"/>
  <c r="AG16" i="2" s="1"/>
  <c r="AH17" i="2"/>
  <c r="AG17" i="2" s="1"/>
  <c r="AH18" i="2"/>
  <c r="AG18" i="2" s="1"/>
  <c r="AH19" i="2"/>
  <c r="AG19" i="2" s="1"/>
  <c r="AH20" i="2"/>
  <c r="AG20" i="2" s="1"/>
  <c r="AH21" i="2"/>
  <c r="AG21" i="2" s="1"/>
  <c r="AH22" i="2"/>
  <c r="AG22" i="2" s="1"/>
  <c r="AH23" i="2"/>
  <c r="AG23" i="2" s="1"/>
  <c r="AH24" i="2"/>
  <c r="AG24" i="2" s="1"/>
  <c r="AH25" i="2"/>
  <c r="AG25" i="2" s="1"/>
  <c r="AH26" i="2"/>
  <c r="AG26" i="2" s="1"/>
  <c r="AH27" i="2"/>
  <c r="AG27" i="2" s="1"/>
  <c r="AH28" i="2"/>
  <c r="AG28" i="2" s="1"/>
  <c r="AH29" i="2"/>
  <c r="AG29" i="2" s="1"/>
  <c r="AH30" i="2"/>
  <c r="AG30" i="2" s="1"/>
  <c r="AH31" i="2"/>
  <c r="AG31" i="2" s="1"/>
  <c r="AH32" i="2"/>
  <c r="AG32" i="2" s="1"/>
  <c r="AH33" i="2"/>
  <c r="AG33" i="2" s="1"/>
  <c r="AH34" i="2"/>
  <c r="AG34" i="2" s="1"/>
  <c r="AH5" i="2"/>
  <c r="AG5" i="2" s="1"/>
  <c r="AH6" i="2"/>
  <c r="AG6" i="2" s="1"/>
  <c r="AH7" i="2"/>
  <c r="AG7" i="2" s="1"/>
  <c r="AH8" i="2"/>
  <c r="AG8" i="2" s="1"/>
  <c r="AH9" i="2"/>
  <c r="AG9" i="2" s="1"/>
  <c r="V13" i="2"/>
  <c r="U13" i="2" s="1"/>
  <c r="V14" i="2"/>
  <c r="U14" i="2" s="1"/>
  <c r="V15" i="2"/>
  <c r="U15" i="2" s="1"/>
  <c r="V16" i="2"/>
  <c r="U16" i="2" s="1"/>
  <c r="V17" i="2"/>
  <c r="U17" i="2" s="1"/>
  <c r="V18" i="2"/>
  <c r="U18" i="2" s="1"/>
  <c r="V19" i="2"/>
  <c r="U19" i="2" s="1"/>
  <c r="V20" i="2"/>
  <c r="U20" i="2" s="1"/>
  <c r="V21" i="2"/>
  <c r="U21" i="2" s="1"/>
  <c r="V22" i="2"/>
  <c r="U22" i="2" s="1"/>
  <c r="V23" i="2"/>
  <c r="U23" i="2" s="1"/>
  <c r="V24" i="2"/>
  <c r="U24" i="2" s="1"/>
  <c r="V25" i="2"/>
  <c r="U25" i="2" s="1"/>
  <c r="V26" i="2"/>
  <c r="U26" i="2" s="1"/>
  <c r="V27" i="2"/>
  <c r="U27" i="2" s="1"/>
  <c r="V28" i="2"/>
  <c r="U28" i="2" s="1"/>
  <c r="V29" i="2"/>
  <c r="U29" i="2" s="1"/>
  <c r="V30" i="2"/>
  <c r="U30" i="2" s="1"/>
  <c r="V31" i="2"/>
  <c r="U31" i="2" s="1"/>
  <c r="V32" i="2"/>
  <c r="U32" i="2" s="1"/>
  <c r="V33" i="2"/>
  <c r="U33" i="2" s="1"/>
  <c r="V34" i="2"/>
  <c r="U34" i="2" s="1"/>
  <c r="V5" i="2"/>
  <c r="U5" i="2" s="1"/>
  <c r="V6" i="2"/>
  <c r="U6" i="2" s="1"/>
  <c r="V7" i="2"/>
  <c r="U7" i="2" s="1"/>
  <c r="V8" i="2"/>
  <c r="U8" i="2" s="1"/>
  <c r="V9" i="2"/>
  <c r="U9" i="2" s="1"/>
  <c r="V10" i="2"/>
  <c r="U10" i="2" s="1"/>
  <c r="V11" i="2"/>
  <c r="U11" i="2" s="1"/>
  <c r="R33" i="2"/>
  <c r="J6" i="2"/>
  <c r="I6" i="2" s="1"/>
  <c r="J7" i="2"/>
  <c r="I7" i="2" s="1"/>
  <c r="J8" i="2"/>
  <c r="I8" i="2" s="1"/>
  <c r="J9" i="2"/>
  <c r="I9" i="2" s="1"/>
  <c r="J10" i="2"/>
  <c r="I10" i="2" s="1"/>
  <c r="J11" i="2"/>
  <c r="I11" i="2" s="1"/>
  <c r="J12" i="2"/>
  <c r="I12" i="2" s="1"/>
  <c r="J13" i="2"/>
  <c r="I13" i="2" s="1"/>
  <c r="J14" i="2"/>
  <c r="I14" i="2" s="1"/>
  <c r="J15" i="2"/>
  <c r="I15" i="2" s="1"/>
  <c r="J16" i="2"/>
  <c r="I16" i="2" s="1"/>
  <c r="J17" i="2"/>
  <c r="I17" i="2" s="1"/>
  <c r="J18" i="2"/>
  <c r="I18" i="2" s="1"/>
  <c r="J19" i="2"/>
  <c r="I19" i="2" s="1"/>
  <c r="J20" i="2"/>
  <c r="I20" i="2" s="1"/>
  <c r="J21" i="2"/>
  <c r="I21" i="2" s="1"/>
  <c r="J22" i="2"/>
  <c r="I22" i="2" s="1"/>
  <c r="J23" i="2"/>
  <c r="I23" i="2" s="1"/>
  <c r="J24" i="2"/>
  <c r="I24" i="2" s="1"/>
  <c r="J25" i="2"/>
  <c r="I25" i="2" s="1"/>
  <c r="J26" i="2"/>
  <c r="I26" i="2" s="1"/>
  <c r="J27" i="2"/>
  <c r="I27" i="2" s="1"/>
  <c r="J28" i="2"/>
  <c r="I28" i="2" s="1"/>
  <c r="J29" i="2"/>
  <c r="I29" i="2" s="1"/>
  <c r="J30" i="2"/>
  <c r="I30" i="2" s="1"/>
  <c r="J31" i="2"/>
  <c r="I31" i="2" s="1"/>
  <c r="J32" i="2"/>
  <c r="I32" i="2" s="1"/>
  <c r="J33" i="2"/>
  <c r="I33" i="2" s="1"/>
  <c r="J34" i="2"/>
  <c r="I34" i="2" s="1"/>
  <c r="J5" i="2"/>
  <c r="I5" i="2" s="1"/>
  <c r="P6" i="2"/>
  <c r="O6" i="2" s="1"/>
  <c r="P7" i="2"/>
  <c r="O7" i="2" s="1"/>
  <c r="P8" i="2"/>
  <c r="O8" i="2" s="1"/>
  <c r="P9" i="2"/>
  <c r="O9" i="2" s="1"/>
  <c r="P10" i="2"/>
  <c r="O10" i="2" s="1"/>
  <c r="P11" i="2"/>
  <c r="O11" i="2" s="1"/>
  <c r="P12" i="2"/>
  <c r="O12" i="2" s="1"/>
  <c r="P13" i="2"/>
  <c r="O13" i="2" s="1"/>
  <c r="P14" i="2"/>
  <c r="O14" i="2" s="1"/>
  <c r="P15" i="2"/>
  <c r="O15" i="2" s="1"/>
  <c r="P16" i="2"/>
  <c r="O16" i="2" s="1"/>
  <c r="P17" i="2"/>
  <c r="O17" i="2" s="1"/>
  <c r="P18" i="2"/>
  <c r="O18" i="2" s="1"/>
  <c r="P19" i="2"/>
  <c r="O19" i="2" s="1"/>
  <c r="P20" i="2"/>
  <c r="O20" i="2" s="1"/>
  <c r="P21" i="2"/>
  <c r="O21" i="2" s="1"/>
  <c r="P22" i="2"/>
  <c r="O22" i="2" s="1"/>
  <c r="P23" i="2"/>
  <c r="O23" i="2" s="1"/>
  <c r="P24" i="2"/>
  <c r="O24" i="2" s="1"/>
  <c r="P25" i="2"/>
  <c r="O25" i="2" s="1"/>
  <c r="P26" i="2"/>
  <c r="O26" i="2" s="1"/>
  <c r="P27" i="2"/>
  <c r="O27" i="2" s="1"/>
  <c r="P28" i="2"/>
  <c r="O28" i="2" s="1"/>
  <c r="P29" i="2"/>
  <c r="O29" i="2" s="1"/>
  <c r="P30" i="2"/>
  <c r="O30" i="2" s="1"/>
  <c r="P31" i="2"/>
  <c r="O31" i="2" s="1"/>
  <c r="P32" i="2"/>
  <c r="O32" i="2" s="1"/>
  <c r="P33" i="2"/>
  <c r="O33" i="2" s="1"/>
  <c r="P34" i="2"/>
  <c r="O34" i="2" s="1"/>
  <c r="P5" i="2"/>
  <c r="O5" i="2" s="1"/>
  <c r="V12" i="2"/>
  <c r="U12" i="2" s="1"/>
  <c r="AB6" i="2"/>
  <c r="AA6" i="2" s="1"/>
  <c r="AB7" i="2"/>
  <c r="AA7" i="2" s="1"/>
  <c r="AB8" i="2"/>
  <c r="AA8" i="2" s="1"/>
  <c r="AB9" i="2"/>
  <c r="AA9" i="2" s="1"/>
  <c r="AB10" i="2"/>
  <c r="AA10" i="2" s="1"/>
  <c r="AB11" i="2"/>
  <c r="AA11" i="2" s="1"/>
  <c r="AB12" i="2"/>
  <c r="AA12" i="2" s="1"/>
  <c r="AB13" i="2"/>
  <c r="AA13" i="2" s="1"/>
  <c r="AB14" i="2"/>
  <c r="AA14" i="2" s="1"/>
  <c r="AB15" i="2"/>
  <c r="AA15" i="2" s="1"/>
  <c r="AB16" i="2"/>
  <c r="AA16" i="2" s="1"/>
  <c r="AB17" i="2"/>
  <c r="AA17" i="2" s="1"/>
  <c r="AB18" i="2"/>
  <c r="AA18" i="2" s="1"/>
  <c r="AB19" i="2"/>
  <c r="AA19" i="2" s="1"/>
  <c r="AB20" i="2"/>
  <c r="AA20" i="2" s="1"/>
  <c r="AB21" i="2"/>
  <c r="AA21" i="2" s="1"/>
  <c r="AB22" i="2"/>
  <c r="AA22" i="2" s="1"/>
  <c r="AB23" i="2"/>
  <c r="AA23" i="2" s="1"/>
  <c r="AB24" i="2"/>
  <c r="AA24" i="2" s="1"/>
  <c r="AB25" i="2"/>
  <c r="AA25" i="2" s="1"/>
  <c r="AB26" i="2"/>
  <c r="AA26" i="2" s="1"/>
  <c r="AB27" i="2"/>
  <c r="AA27" i="2" s="1"/>
  <c r="AB28" i="2"/>
  <c r="AA28" i="2" s="1"/>
  <c r="AB29" i="2"/>
  <c r="AA29" i="2" s="1"/>
  <c r="AB30" i="2"/>
  <c r="AA30" i="2" s="1"/>
  <c r="AB31" i="2"/>
  <c r="AA31" i="2" s="1"/>
  <c r="AB32" i="2"/>
  <c r="AA32" i="2" s="1"/>
  <c r="AB33" i="2"/>
  <c r="AA33" i="2" s="1"/>
  <c r="AB34" i="2"/>
  <c r="AA34" i="2" s="1"/>
  <c r="AH10" i="2"/>
  <c r="AG10" i="2" s="1"/>
  <c r="D11" i="2"/>
  <c r="C11" i="2" s="1"/>
  <c r="D12" i="2"/>
  <c r="C12" i="2" s="1"/>
  <c r="D13" i="2"/>
  <c r="C13" i="2" s="1"/>
  <c r="D14" i="2"/>
  <c r="C14" i="2" s="1"/>
  <c r="D15" i="2"/>
  <c r="C15" i="2" s="1"/>
  <c r="D16" i="2"/>
  <c r="C16" i="2" s="1"/>
  <c r="D17" i="2"/>
  <c r="C17" i="2" s="1"/>
  <c r="D18" i="2"/>
  <c r="C18" i="2" s="1"/>
  <c r="D19" i="2"/>
  <c r="C19" i="2" s="1"/>
  <c r="D20" i="2"/>
  <c r="C20" i="2" s="1"/>
  <c r="D21" i="2"/>
  <c r="C21" i="2" s="1"/>
  <c r="D22" i="2"/>
  <c r="C22" i="2" s="1"/>
  <c r="D23" i="2"/>
  <c r="C23" i="2" s="1"/>
  <c r="D24" i="2"/>
  <c r="C24" i="2" s="1"/>
  <c r="D25" i="2"/>
  <c r="C25" i="2" s="1"/>
  <c r="D26" i="2"/>
  <c r="C26" i="2" s="1"/>
  <c r="D27" i="2"/>
  <c r="C27" i="2" s="1"/>
  <c r="D28" i="2"/>
  <c r="C28" i="2" s="1"/>
  <c r="D29" i="2"/>
  <c r="C29" i="2" s="1"/>
  <c r="D30" i="2"/>
  <c r="C30" i="2" s="1"/>
  <c r="D31" i="2"/>
  <c r="C31" i="2" s="1"/>
  <c r="D32" i="2"/>
  <c r="C32" i="2" s="1"/>
  <c r="D33" i="2"/>
  <c r="D34" i="2"/>
  <c r="C34" i="2" s="1"/>
  <c r="D5" i="2"/>
  <c r="D6" i="2"/>
  <c r="C6" i="2" s="1"/>
  <c r="D7" i="2"/>
  <c r="C7" i="2" s="1"/>
  <c r="D8" i="2"/>
  <c r="C8" i="2" s="1"/>
  <c r="D9" i="2"/>
  <c r="C9" i="2" s="1"/>
  <c r="D10" i="2"/>
  <c r="C10" i="2" s="1"/>
  <c r="D444" i="6" l="1"/>
  <c r="D445" i="6" s="1"/>
  <c r="C5" i="2"/>
  <c r="E5" i="2" s="1"/>
  <c r="AO34" i="2"/>
  <c r="AQ34" i="2"/>
  <c r="AP34" i="2"/>
  <c r="AP33" i="2"/>
  <c r="AO33" i="2"/>
  <c r="AQ33" i="2"/>
  <c r="AP32" i="2"/>
  <c r="AO32" i="2"/>
  <c r="AQ32" i="2"/>
  <c r="AQ31" i="2"/>
  <c r="AP31" i="2"/>
  <c r="AO31" i="2"/>
  <c r="AP30" i="2"/>
  <c r="AO30" i="2"/>
  <c r="AQ30" i="2"/>
  <c r="AQ29" i="2"/>
  <c r="AO29" i="2"/>
  <c r="AP29" i="2"/>
  <c r="AQ28" i="2"/>
  <c r="AP28" i="2"/>
  <c r="AO28" i="2"/>
  <c r="AP27" i="2"/>
  <c r="AO27" i="2"/>
  <c r="AQ27" i="2"/>
  <c r="AQ26" i="2"/>
  <c r="AP26" i="2"/>
  <c r="AO26" i="2"/>
  <c r="AP25" i="2"/>
  <c r="AQ25" i="2"/>
  <c r="AO25" i="2"/>
  <c r="AP24" i="2"/>
  <c r="AQ24" i="2"/>
  <c r="AO24" i="2"/>
  <c r="AQ23" i="2"/>
  <c r="AP23" i="2"/>
  <c r="AO23" i="2"/>
  <c r="AO22" i="2"/>
  <c r="AQ22" i="2"/>
  <c r="AP22" i="2"/>
  <c r="AQ21" i="2"/>
  <c r="AO21" i="2"/>
  <c r="AP21" i="2"/>
  <c r="AP20" i="2"/>
  <c r="AQ20" i="2"/>
  <c r="AO20" i="2"/>
  <c r="AP19" i="2"/>
  <c r="AQ19" i="2"/>
  <c r="AO19" i="2"/>
  <c r="AQ18" i="2"/>
  <c r="AO18" i="2"/>
  <c r="AP18" i="2"/>
  <c r="AO17" i="2"/>
  <c r="AQ17" i="2"/>
  <c r="AP17" i="2"/>
  <c r="AP16" i="2"/>
  <c r="AO16" i="2"/>
  <c r="AQ16" i="2"/>
  <c r="AO15" i="2"/>
  <c r="AQ15" i="2"/>
  <c r="AP15" i="2"/>
  <c r="AQ14" i="2"/>
  <c r="AO14" i="2"/>
  <c r="AP14" i="2"/>
  <c r="AQ13" i="2"/>
  <c r="AO13" i="2"/>
  <c r="AP13" i="2"/>
  <c r="AP12" i="2"/>
  <c r="AQ12" i="2"/>
  <c r="AO12" i="2"/>
  <c r="AO11" i="2"/>
  <c r="AP11" i="2"/>
  <c r="AQ11" i="2"/>
  <c r="AQ10" i="2"/>
  <c r="AO10" i="2"/>
  <c r="AP10" i="2"/>
  <c r="AQ9" i="2"/>
  <c r="AP9" i="2"/>
  <c r="AO9" i="2"/>
  <c r="AQ8" i="2"/>
  <c r="AO8" i="2"/>
  <c r="AP8" i="2"/>
  <c r="AO7" i="2"/>
  <c r="AQ7" i="2"/>
  <c r="AP7" i="2"/>
  <c r="AO6" i="2"/>
  <c r="AQ6" i="2"/>
  <c r="AP6" i="2"/>
  <c r="AQ5" i="2"/>
  <c r="AO5" i="2"/>
  <c r="AP5" i="2"/>
  <c r="AI34" i="2"/>
  <c r="AK34" i="2"/>
  <c r="AJ34" i="2"/>
  <c r="AJ33" i="2"/>
  <c r="AI33" i="2"/>
  <c r="AK33" i="2"/>
  <c r="AI32" i="2"/>
  <c r="AK32" i="2"/>
  <c r="AJ32" i="2"/>
  <c r="AI31" i="2"/>
  <c r="AJ31" i="2"/>
  <c r="AK31" i="2"/>
  <c r="AI30" i="2"/>
  <c r="AK30" i="2"/>
  <c r="AJ30" i="2"/>
  <c r="AI29" i="2"/>
  <c r="AK29" i="2"/>
  <c r="AJ29" i="2"/>
  <c r="AI28" i="2"/>
  <c r="AJ28" i="2"/>
  <c r="AK28" i="2"/>
  <c r="AI27" i="2"/>
  <c r="AK27" i="2"/>
  <c r="AJ27" i="2"/>
  <c r="AI26" i="2"/>
  <c r="AJ26" i="2"/>
  <c r="AK26" i="2"/>
  <c r="AI24" i="2"/>
  <c r="AK24" i="2"/>
  <c r="AJ24" i="2"/>
  <c r="AI25" i="2"/>
  <c r="AK25" i="2"/>
  <c r="AJ25" i="2"/>
  <c r="AJ23" i="2"/>
  <c r="AK23" i="2"/>
  <c r="AI23" i="2"/>
  <c r="AJ22" i="2"/>
  <c r="AK22" i="2"/>
  <c r="AI22" i="2"/>
  <c r="AK21" i="2"/>
  <c r="AJ21" i="2"/>
  <c r="AI21" i="2"/>
  <c r="AK20" i="2"/>
  <c r="AJ20" i="2"/>
  <c r="AI20" i="2"/>
  <c r="AI19" i="2"/>
  <c r="AJ19" i="2"/>
  <c r="AK19" i="2"/>
  <c r="AK18" i="2"/>
  <c r="AI18" i="2"/>
  <c r="AJ18" i="2"/>
  <c r="AJ17" i="2"/>
  <c r="AI17" i="2"/>
  <c r="AK17" i="2"/>
  <c r="AJ16" i="2"/>
  <c r="AK16" i="2"/>
  <c r="AI16" i="2"/>
  <c r="AJ15" i="2"/>
  <c r="AK15" i="2"/>
  <c r="AI15" i="2"/>
  <c r="AJ14" i="2"/>
  <c r="AK14" i="2"/>
  <c r="AI14" i="2"/>
  <c r="AK13" i="2"/>
  <c r="AI13" i="2"/>
  <c r="AJ13" i="2"/>
  <c r="AK12" i="2"/>
  <c r="AI12" i="2"/>
  <c r="AJ12" i="2"/>
  <c r="AI11" i="2"/>
  <c r="AK11" i="2"/>
  <c r="AJ11" i="2"/>
  <c r="AI10" i="2"/>
  <c r="AK10" i="2"/>
  <c r="AJ10" i="2"/>
  <c r="AJ9" i="2"/>
  <c r="AI9" i="2"/>
  <c r="AK9" i="2"/>
  <c r="AI8" i="2"/>
  <c r="AK8" i="2"/>
  <c r="AJ8" i="2"/>
  <c r="AJ7" i="2"/>
  <c r="AK7" i="2"/>
  <c r="AI7" i="2"/>
  <c r="AI6" i="2"/>
  <c r="AJ6" i="2"/>
  <c r="AK6" i="2"/>
  <c r="AJ5" i="2"/>
  <c r="AI5" i="2"/>
  <c r="AK5" i="2"/>
  <c r="AC34" i="2"/>
  <c r="AD34" i="2"/>
  <c r="AE34" i="2"/>
  <c r="AD33" i="2"/>
  <c r="AC33" i="2"/>
  <c r="AE33" i="2"/>
  <c r="AC32" i="2"/>
  <c r="AE32" i="2"/>
  <c r="AD32" i="2"/>
  <c r="AD31" i="2"/>
  <c r="AE31" i="2"/>
  <c r="AC31" i="2"/>
  <c r="AC30" i="2"/>
  <c r="AD30" i="2"/>
  <c r="AE30" i="2"/>
  <c r="AC29" i="2"/>
  <c r="AD29" i="2"/>
  <c r="AE29" i="2"/>
  <c r="AC28" i="2"/>
  <c r="AD28" i="2"/>
  <c r="AE28" i="2"/>
  <c r="AD27" i="2"/>
  <c r="AC27" i="2"/>
  <c r="AE27" i="2"/>
  <c r="AC26" i="2"/>
  <c r="AE26" i="2"/>
  <c r="AD26" i="2"/>
  <c r="AC25" i="2"/>
  <c r="AD25" i="2"/>
  <c r="AE25" i="2"/>
  <c r="AD24" i="2"/>
  <c r="AC24" i="2"/>
  <c r="AE24" i="2"/>
  <c r="AD23" i="2"/>
  <c r="AE23" i="2"/>
  <c r="AC23" i="2"/>
  <c r="AC22" i="2"/>
  <c r="AD22" i="2"/>
  <c r="AE22" i="2"/>
  <c r="AC21" i="2"/>
  <c r="AD21" i="2"/>
  <c r="AE21" i="2"/>
  <c r="AC20" i="2"/>
  <c r="AD20" i="2"/>
  <c r="AE20" i="2"/>
  <c r="AC19" i="2"/>
  <c r="AD19" i="2"/>
  <c r="AE19" i="2"/>
  <c r="AC18" i="2"/>
  <c r="AD18" i="2"/>
  <c r="AE18" i="2"/>
  <c r="AD17" i="2"/>
  <c r="AC17" i="2"/>
  <c r="AE17" i="2"/>
  <c r="AD16" i="2"/>
  <c r="AC16" i="2"/>
  <c r="AE16" i="2"/>
  <c r="AD15" i="2"/>
  <c r="AE15" i="2"/>
  <c r="AC15" i="2"/>
  <c r="AC14" i="2"/>
  <c r="AD14" i="2"/>
  <c r="AE14" i="2"/>
  <c r="AC13" i="2"/>
  <c r="AD13" i="2"/>
  <c r="AE13" i="2"/>
  <c r="AC12" i="2"/>
  <c r="AD12" i="2"/>
  <c r="AE12" i="2"/>
  <c r="AE11" i="2"/>
  <c r="AD11" i="2"/>
  <c r="AC11" i="2"/>
  <c r="AC10" i="2"/>
  <c r="AD10" i="2"/>
  <c r="AE10" i="2"/>
  <c r="AD9" i="2"/>
  <c r="AC9" i="2"/>
  <c r="AE9" i="2"/>
  <c r="AD8" i="2"/>
  <c r="AC8" i="2"/>
  <c r="AE8" i="2"/>
  <c r="AD7" i="2"/>
  <c r="AE7" i="2"/>
  <c r="AC7" i="2"/>
  <c r="AC6" i="2"/>
  <c r="AD6" i="2"/>
  <c r="AE6" i="2"/>
  <c r="W34" i="2"/>
  <c r="X34" i="2"/>
  <c r="Y34" i="2"/>
  <c r="X33" i="2"/>
  <c r="W33" i="2"/>
  <c r="Y33" i="2"/>
  <c r="X32" i="2"/>
  <c r="W32" i="2"/>
  <c r="Y32" i="2"/>
  <c r="X31" i="2"/>
  <c r="Y31" i="2"/>
  <c r="W31" i="2"/>
  <c r="W30" i="2"/>
  <c r="X30" i="2"/>
  <c r="Y30" i="2"/>
  <c r="W28" i="2"/>
  <c r="X28" i="2"/>
  <c r="Y28" i="2"/>
  <c r="W29" i="2"/>
  <c r="X29" i="2"/>
  <c r="Y29" i="2"/>
  <c r="W27" i="2"/>
  <c r="X27" i="2"/>
  <c r="Y27" i="2"/>
  <c r="W26" i="2"/>
  <c r="X26" i="2"/>
  <c r="Y26" i="2"/>
  <c r="X25" i="2"/>
  <c r="W25" i="2"/>
  <c r="Y25" i="2"/>
  <c r="X24" i="2"/>
  <c r="W24" i="2"/>
  <c r="Y24" i="2"/>
  <c r="X23" i="2"/>
  <c r="W23" i="2"/>
  <c r="Y23" i="2"/>
  <c r="W22" i="2"/>
  <c r="X22" i="2"/>
  <c r="Y22" i="2"/>
  <c r="W21" i="2"/>
  <c r="X21" i="2"/>
  <c r="Y21" i="2"/>
  <c r="Y20" i="2"/>
  <c r="W20" i="2"/>
  <c r="X20" i="2"/>
  <c r="Y19" i="2"/>
  <c r="X19" i="2"/>
  <c r="W19" i="2"/>
  <c r="W18" i="2"/>
  <c r="Y18" i="2"/>
  <c r="X18" i="2"/>
  <c r="X17" i="2"/>
  <c r="W17" i="2"/>
  <c r="Y17" i="2"/>
  <c r="X16" i="2"/>
  <c r="W16" i="2"/>
  <c r="Y16" i="2"/>
  <c r="X15" i="2"/>
  <c r="Y15" i="2"/>
  <c r="W15" i="2"/>
  <c r="W14" i="2"/>
  <c r="X14" i="2"/>
  <c r="Y14" i="2"/>
  <c r="W13" i="2"/>
  <c r="Y13" i="2"/>
  <c r="X13" i="2"/>
  <c r="W12" i="2"/>
  <c r="X12" i="2"/>
  <c r="Y12" i="2"/>
  <c r="Y11" i="2"/>
  <c r="X11" i="2"/>
  <c r="W11" i="2"/>
  <c r="W10" i="2"/>
  <c r="X10" i="2"/>
  <c r="Y10" i="2"/>
  <c r="X9" i="2"/>
  <c r="W9" i="2"/>
  <c r="Y9" i="2"/>
  <c r="X8" i="2"/>
  <c r="W8" i="2"/>
  <c r="Y8" i="2"/>
  <c r="X7" i="2"/>
  <c r="Y7" i="2"/>
  <c r="W7" i="2"/>
  <c r="W6" i="2"/>
  <c r="X6" i="2"/>
  <c r="Y6" i="2"/>
  <c r="S34" i="2"/>
  <c r="Q34" i="2"/>
  <c r="Q33" i="2"/>
  <c r="S33" i="2"/>
  <c r="R32" i="2"/>
  <c r="Q32" i="2"/>
  <c r="S32" i="2"/>
  <c r="R31" i="2"/>
  <c r="Q31" i="2"/>
  <c r="S31" i="2"/>
  <c r="R30" i="2"/>
  <c r="S30" i="2"/>
  <c r="Q30" i="2"/>
  <c r="R29" i="2"/>
  <c r="S29" i="2"/>
  <c r="Q29" i="2"/>
  <c r="Q28" i="2"/>
  <c r="R28" i="2"/>
  <c r="S28" i="2"/>
  <c r="Q27" i="2"/>
  <c r="S27" i="2"/>
  <c r="R27" i="2"/>
  <c r="R26" i="2"/>
  <c r="Q26" i="2"/>
  <c r="S26" i="2"/>
  <c r="R25" i="2"/>
  <c r="Q25" i="2"/>
  <c r="S25" i="2"/>
  <c r="R24" i="2"/>
  <c r="Q24" i="2"/>
  <c r="S24" i="2"/>
  <c r="R23" i="2"/>
  <c r="Q23" i="2"/>
  <c r="S23" i="2"/>
  <c r="R22" i="2"/>
  <c r="S22" i="2"/>
  <c r="Q22" i="2"/>
  <c r="Q21" i="2"/>
  <c r="R21" i="2"/>
  <c r="S21" i="2"/>
  <c r="Q20" i="2"/>
  <c r="R20" i="2"/>
  <c r="S20" i="2"/>
  <c r="Q19" i="2"/>
  <c r="S19" i="2"/>
  <c r="R19" i="2"/>
  <c r="R18" i="2"/>
  <c r="Q18" i="2"/>
  <c r="S18" i="2"/>
  <c r="R17" i="2"/>
  <c r="Q17" i="2"/>
  <c r="S17" i="2"/>
  <c r="R16" i="2"/>
  <c r="Q16" i="2"/>
  <c r="S16" i="2"/>
  <c r="R15" i="2"/>
  <c r="Q15" i="2"/>
  <c r="S15" i="2"/>
  <c r="R14" i="2"/>
  <c r="Q14" i="2"/>
  <c r="S14" i="2"/>
  <c r="Q13" i="2"/>
  <c r="R13" i="2"/>
  <c r="S13" i="2"/>
  <c r="Q12" i="2"/>
  <c r="R12" i="2"/>
  <c r="S12" i="2"/>
  <c r="Q11" i="2"/>
  <c r="S11" i="2"/>
  <c r="R11" i="2"/>
  <c r="S10" i="2"/>
  <c r="Q10" i="2"/>
  <c r="R10" i="2"/>
  <c r="R9" i="2"/>
  <c r="Q9" i="2"/>
  <c r="S9" i="2"/>
  <c r="R8" i="2"/>
  <c r="Q8" i="2"/>
  <c r="S8" i="2"/>
  <c r="R7" i="2"/>
  <c r="Q7" i="2"/>
  <c r="S7" i="2"/>
  <c r="R6" i="2"/>
  <c r="S6" i="2"/>
  <c r="Q6" i="2"/>
  <c r="M34" i="2"/>
  <c r="L34" i="2"/>
  <c r="K34" i="2"/>
  <c r="K33" i="2"/>
  <c r="M33" i="2"/>
  <c r="L33" i="2"/>
  <c r="K32" i="2"/>
  <c r="M32" i="2"/>
  <c r="L32" i="2"/>
  <c r="L31" i="2"/>
  <c r="K31" i="2"/>
  <c r="M31" i="2"/>
  <c r="L30" i="2"/>
  <c r="M30" i="2"/>
  <c r="K30" i="2"/>
  <c r="K29" i="2"/>
  <c r="L29" i="2"/>
  <c r="M29" i="2"/>
  <c r="K28" i="2"/>
  <c r="L28" i="2"/>
  <c r="M28" i="2"/>
  <c r="K27" i="2"/>
  <c r="L27" i="2"/>
  <c r="M27" i="2"/>
  <c r="M26" i="2"/>
  <c r="L26" i="2"/>
  <c r="K26" i="2"/>
  <c r="K25" i="2"/>
  <c r="M25" i="2"/>
  <c r="L25" i="2"/>
  <c r="L24" i="2"/>
  <c r="K24" i="2"/>
  <c r="M24" i="2"/>
  <c r="L23" i="2"/>
  <c r="K23" i="2"/>
  <c r="M23" i="2"/>
  <c r="L22" i="2"/>
  <c r="M22" i="2"/>
  <c r="K22" i="2"/>
  <c r="K21" i="2"/>
  <c r="L21" i="2"/>
  <c r="M21" i="2"/>
  <c r="K20" i="2"/>
  <c r="L20" i="2"/>
  <c r="M20" i="2"/>
  <c r="L19" i="2"/>
  <c r="M19" i="2"/>
  <c r="K19" i="2"/>
  <c r="M18" i="2"/>
  <c r="L18" i="2"/>
  <c r="K18" i="2"/>
  <c r="K17" i="2"/>
  <c r="M17" i="2"/>
  <c r="L17" i="2"/>
  <c r="L16" i="2"/>
  <c r="K16" i="2"/>
  <c r="M16" i="2"/>
  <c r="L15" i="2"/>
  <c r="M15" i="2"/>
  <c r="K15" i="2"/>
  <c r="L14" i="2"/>
  <c r="M14" i="2"/>
  <c r="K14" i="2"/>
  <c r="K13" i="2"/>
  <c r="L13" i="2"/>
  <c r="M13" i="2"/>
  <c r="K12" i="2"/>
  <c r="L12" i="2"/>
  <c r="M12" i="2"/>
  <c r="M11" i="2"/>
  <c r="L11" i="2"/>
  <c r="K11" i="2"/>
  <c r="M10" i="2"/>
  <c r="L10" i="2"/>
  <c r="K10" i="2"/>
  <c r="K9" i="2"/>
  <c r="M9" i="2"/>
  <c r="L9" i="2"/>
  <c r="L8" i="2"/>
  <c r="K8" i="2"/>
  <c r="M8" i="2"/>
  <c r="L7" i="2"/>
  <c r="K7" i="2"/>
  <c r="M7" i="2"/>
  <c r="L6" i="2"/>
  <c r="M6" i="2"/>
  <c r="K6" i="2"/>
  <c r="G34" i="2"/>
  <c r="F34" i="2"/>
  <c r="E34" i="2"/>
  <c r="E33" i="2"/>
  <c r="G33" i="2"/>
  <c r="F33" i="2"/>
  <c r="F32" i="2"/>
  <c r="E32" i="2"/>
  <c r="G32" i="2"/>
  <c r="F31" i="2"/>
  <c r="E31" i="2"/>
  <c r="G31" i="2"/>
  <c r="F30" i="2"/>
  <c r="G30" i="2"/>
  <c r="E30" i="2"/>
  <c r="E29" i="2"/>
  <c r="F29" i="2"/>
  <c r="G29" i="2"/>
  <c r="E28" i="2"/>
  <c r="F28" i="2"/>
  <c r="G28" i="2"/>
  <c r="F27" i="2"/>
  <c r="E27" i="2"/>
  <c r="G27" i="2"/>
  <c r="E26" i="2"/>
  <c r="F26" i="2"/>
  <c r="G26" i="2"/>
  <c r="E25" i="2"/>
  <c r="G25" i="2"/>
  <c r="F25" i="2"/>
  <c r="E24" i="2"/>
  <c r="G24" i="2"/>
  <c r="F24" i="2"/>
  <c r="F23" i="2"/>
  <c r="E23" i="2"/>
  <c r="G23" i="2"/>
  <c r="E22" i="2"/>
  <c r="F22" i="2"/>
  <c r="G22" i="2"/>
  <c r="E21" i="2"/>
  <c r="F21" i="2"/>
  <c r="G21" i="2"/>
  <c r="E20" i="2"/>
  <c r="F20" i="2"/>
  <c r="G20" i="2"/>
  <c r="F19" i="2"/>
  <c r="E19" i="2"/>
  <c r="G19" i="2"/>
  <c r="G18" i="2"/>
  <c r="F18" i="2"/>
  <c r="E18" i="2"/>
  <c r="E17" i="2"/>
  <c r="G17" i="2"/>
  <c r="F17" i="2"/>
  <c r="F16" i="2"/>
  <c r="E16" i="2"/>
  <c r="G16" i="2"/>
  <c r="F15" i="2"/>
  <c r="E15" i="2"/>
  <c r="G15" i="2"/>
  <c r="E13" i="2"/>
  <c r="F13" i="2"/>
  <c r="G13" i="2"/>
  <c r="E12" i="2"/>
  <c r="F12" i="2"/>
  <c r="G12" i="2"/>
  <c r="E11" i="2"/>
  <c r="F11" i="2"/>
  <c r="G11" i="2"/>
  <c r="G10" i="2"/>
  <c r="F10" i="2"/>
  <c r="E10" i="2"/>
  <c r="E9" i="2"/>
  <c r="G9" i="2"/>
  <c r="F9" i="2"/>
  <c r="Y5" i="2"/>
  <c r="X5" i="2"/>
  <c r="W5" i="2"/>
  <c r="S5" i="2"/>
  <c r="R5" i="2"/>
  <c r="Q5" i="2"/>
  <c r="M5" i="2"/>
  <c r="L5" i="2"/>
  <c r="K5" i="2"/>
  <c r="G8" i="2"/>
  <c r="F8" i="2"/>
  <c r="E8" i="2"/>
  <c r="G7" i="2"/>
  <c r="E7" i="2"/>
  <c r="F7" i="2"/>
  <c r="G6" i="2"/>
  <c r="E6" i="2"/>
  <c r="F6" i="2"/>
  <c r="AD5" i="2"/>
  <c r="AE5" i="2"/>
  <c r="AC5" i="2"/>
  <c r="F5" i="2" l="1"/>
  <c r="G5" i="2"/>
  <c r="E54" i="7"/>
  <c r="D54" i="7"/>
  <c r="C54" i="7"/>
  <c r="A431" i="6"/>
  <c r="K271" i="6"/>
  <c r="J271" i="6"/>
  <c r="B49" i="6"/>
  <c r="B48" i="6"/>
  <c r="B38" i="6"/>
  <c r="B37" i="6"/>
  <c r="B36" i="6"/>
  <c r="B35" i="6"/>
  <c r="B236" i="6" s="1"/>
  <c r="B34" i="6"/>
  <c r="B235" i="6" s="1"/>
  <c r="B33" i="6"/>
  <c r="B234" i="6" s="1"/>
  <c r="B14" i="6"/>
  <c r="B62" i="6" s="1"/>
  <c r="B13" i="6"/>
  <c r="B73" i="6" s="1"/>
  <c r="B12" i="6"/>
  <c r="B72" i="6" s="1"/>
  <c r="B11" i="6"/>
  <c r="B59" i="6" s="1"/>
  <c r="B10" i="6"/>
  <c r="B58" i="6" s="1"/>
  <c r="B9" i="6"/>
  <c r="B69" i="6" s="1"/>
  <c r="B8" i="6"/>
  <c r="B68" i="6" s="1"/>
  <c r="B54" i="7"/>
  <c r="F14" i="2" l="1"/>
  <c r="G14" i="2"/>
  <c r="E14" i="2"/>
  <c r="F54" i="7"/>
  <c r="AG36" i="2"/>
  <c r="C36" i="2"/>
  <c r="I36" i="2"/>
  <c r="O36" i="2"/>
  <c r="U36" i="2"/>
  <c r="B23" i="6"/>
  <c r="AA36" i="2"/>
  <c r="B60" i="6"/>
  <c r="B26" i="6"/>
  <c r="B20" i="6"/>
  <c r="B56" i="6"/>
  <c r="B24" i="6"/>
  <c r="B25" i="6"/>
  <c r="B61" i="6"/>
  <c r="B74" i="6"/>
  <c r="B21" i="6"/>
  <c r="B57" i="6"/>
  <c r="B70" i="6"/>
  <c r="B22" i="6"/>
  <c r="B71" i="6"/>
  <c r="B36" i="7" l="1"/>
  <c r="B80" i="7"/>
  <c r="B78" i="7"/>
  <c r="B77" i="7"/>
  <c r="B82" i="7"/>
  <c r="B79" i="7"/>
  <c r="B81" i="7"/>
  <c r="AK36" i="2"/>
  <c r="E82" i="7" s="1"/>
  <c r="AJ36" i="2"/>
  <c r="AI36" i="2"/>
  <c r="C82" i="7" s="1"/>
  <c r="AD36" i="2"/>
  <c r="AE36" i="2"/>
  <c r="C426" i="6" s="1"/>
  <c r="AC36" i="2"/>
  <c r="C81" i="7" s="1"/>
  <c r="W36" i="2"/>
  <c r="C80" i="7" s="1"/>
  <c r="X36" i="2"/>
  <c r="B83" i="6" s="1"/>
  <c r="Y36" i="2"/>
  <c r="E80" i="7" s="1"/>
  <c r="Q36" i="2"/>
  <c r="C79" i="7" s="1"/>
  <c r="S36" i="2"/>
  <c r="E79" i="7" s="1"/>
  <c r="R36" i="2"/>
  <c r="B94" i="6" s="1"/>
  <c r="K36" i="2"/>
  <c r="C78" i="7" s="1"/>
  <c r="M36" i="2"/>
  <c r="C423" i="6" s="1"/>
  <c r="L36" i="2"/>
  <c r="B81" i="6" s="1"/>
  <c r="E36" i="2"/>
  <c r="C77" i="7" s="1"/>
  <c r="F36" i="2"/>
  <c r="D77" i="7" s="1"/>
  <c r="G36" i="2"/>
  <c r="F77" i="7" s="1"/>
  <c r="D88" i="7" s="1"/>
  <c r="D106" i="7" s="1"/>
  <c r="AM36" i="2"/>
  <c r="C422" i="6" l="1"/>
  <c r="F81" i="7"/>
  <c r="D92" i="7" s="1"/>
  <c r="D110" i="7" s="1"/>
  <c r="F78" i="7"/>
  <c r="D89" i="7" s="1"/>
  <c r="D107" i="7" s="1"/>
  <c r="F79" i="7"/>
  <c r="D90" i="7" s="1"/>
  <c r="D108" i="7" s="1"/>
  <c r="F80" i="7"/>
  <c r="D91" i="7" s="1"/>
  <c r="D109" i="7" s="1"/>
  <c r="AO36" i="2"/>
  <c r="C83" i="7" s="1"/>
  <c r="B83" i="7"/>
  <c r="F82" i="7"/>
  <c r="D93" i="7" s="1"/>
  <c r="D111" i="7" s="1"/>
  <c r="AQ36" i="2"/>
  <c r="C428" i="6" s="1"/>
  <c r="AP36" i="2"/>
  <c r="B98" i="6" s="1"/>
  <c r="C427" i="6"/>
  <c r="B95" i="6"/>
  <c r="B82" i="6"/>
  <c r="E78" i="7"/>
  <c r="B92" i="6"/>
  <c r="B80" i="6"/>
  <c r="B93" i="6"/>
  <c r="D78" i="7"/>
  <c r="D81" i="7"/>
  <c r="B84" i="6"/>
  <c r="B96" i="6"/>
  <c r="B97" i="6"/>
  <c r="B85" i="6"/>
  <c r="E77" i="7"/>
  <c r="C424" i="6"/>
  <c r="E81" i="7"/>
  <c r="C425" i="6"/>
  <c r="D79" i="7"/>
  <c r="D82" i="7"/>
  <c r="D80" i="7"/>
  <c r="B104" i="6" l="1"/>
  <c r="B119" i="6" s="1"/>
  <c r="F83" i="7"/>
  <c r="D94" i="7" s="1"/>
  <c r="D112" i="7" s="1"/>
  <c r="C429" i="6"/>
  <c r="F85" i="7" s="1"/>
  <c r="B108" i="6"/>
  <c r="B109" i="6"/>
  <c r="B124" i="6" s="1"/>
  <c r="B106" i="6"/>
  <c r="B105" i="6"/>
  <c r="B120" i="6" s="1"/>
  <c r="B107" i="6"/>
  <c r="D83" i="7"/>
  <c r="B86" i="6"/>
  <c r="E83" i="7"/>
  <c r="B122" i="6" l="1"/>
  <c r="B62" i="7" s="1"/>
  <c r="B121" i="6"/>
  <c r="B61" i="7" s="1"/>
  <c r="B123" i="6"/>
  <c r="B63" i="7" s="1"/>
  <c r="B110" i="6"/>
  <c r="B175" i="6"/>
  <c r="B187" i="6" s="1"/>
  <c r="B173" i="6"/>
  <c r="B185" i="6" s="1"/>
  <c r="B221" i="6"/>
  <c r="B245" i="6" s="1"/>
  <c r="B172" i="6"/>
  <c r="B222" i="6"/>
  <c r="B246" i="6" s="1"/>
  <c r="B20" i="7"/>
  <c r="B25" i="7"/>
  <c r="B224" i="6"/>
  <c r="B248" i="6" s="1"/>
  <c r="B64" i="7"/>
  <c r="B177" i="6"/>
  <c r="B226" i="6"/>
  <c r="B250" i="6" s="1"/>
  <c r="B223" i="6"/>
  <c r="B247" i="6" s="1"/>
  <c r="B174" i="6"/>
  <c r="B225" i="6"/>
  <c r="B249" i="6" s="1"/>
  <c r="B176" i="6"/>
  <c r="B150" i="6" l="1"/>
  <c r="B71" i="7" s="1"/>
  <c r="B91" i="7" s="1"/>
  <c r="B109" i="7" s="1"/>
  <c r="B125" i="6"/>
  <c r="B65" i="7" s="1"/>
  <c r="B186" i="6"/>
  <c r="C61" i="7" s="1"/>
  <c r="B188" i="6"/>
  <c r="B200" i="6" s="1"/>
  <c r="C72" i="7" s="1"/>
  <c r="B184" i="6"/>
  <c r="C59" i="7" s="1"/>
  <c r="C60" i="7"/>
  <c r="B189" i="6"/>
  <c r="C64" i="7" s="1"/>
  <c r="B199" i="6"/>
  <c r="C71" i="7" s="1"/>
  <c r="C62" i="7"/>
  <c r="B262" i="6"/>
  <c r="D61" i="7"/>
  <c r="B261" i="6"/>
  <c r="D60" i="7"/>
  <c r="B265" i="6"/>
  <c r="D64" i="7"/>
  <c r="B264" i="6"/>
  <c r="D63" i="7"/>
  <c r="B260" i="6"/>
  <c r="D59" i="7"/>
  <c r="B147" i="6"/>
  <c r="B68" i="7" s="1"/>
  <c r="B88" i="7" s="1"/>
  <c r="B106" i="7" s="1"/>
  <c r="B59" i="7"/>
  <c r="B263" i="6"/>
  <c r="D62" i="7"/>
  <c r="B148" i="6"/>
  <c r="B69" i="7" s="1"/>
  <c r="B89" i="7" s="1"/>
  <c r="B107" i="7" s="1"/>
  <c r="B60" i="7"/>
  <c r="B227" i="6"/>
  <c r="B251" i="6" s="1"/>
  <c r="B178" i="6"/>
  <c r="B190" i="6" s="1"/>
  <c r="B131" i="6"/>
  <c r="B139" i="6"/>
  <c r="B273" i="6"/>
  <c r="B285" i="6" s="1"/>
  <c r="B297" i="6"/>
  <c r="B309" i="6" s="1"/>
  <c r="B299" i="6"/>
  <c r="B311" i="6" s="1"/>
  <c r="B275" i="6"/>
  <c r="B287" i="6" s="1"/>
  <c r="B300" i="6"/>
  <c r="B312" i="6" s="1"/>
  <c r="B276" i="6"/>
  <c r="B288" i="6" s="1"/>
  <c r="B277" i="6"/>
  <c r="B289" i="6" s="1"/>
  <c r="B301" i="6"/>
  <c r="B313" i="6" s="1"/>
  <c r="B274" i="6"/>
  <c r="B286" i="6" s="1"/>
  <c r="B298" i="6"/>
  <c r="B310" i="6" s="1"/>
  <c r="B272" i="6"/>
  <c r="B284" i="6" s="1"/>
  <c r="B296" i="6"/>
  <c r="B308" i="6" s="1"/>
  <c r="B335" i="6"/>
  <c r="B347" i="6" s="1"/>
  <c r="B336" i="6"/>
  <c r="B372" i="6" s="1"/>
  <c r="B140" i="6"/>
  <c r="B132" i="6"/>
  <c r="B338" i="6"/>
  <c r="B350" i="6" s="1"/>
  <c r="B134" i="6"/>
  <c r="B142" i="6"/>
  <c r="B44" i="7"/>
  <c r="B34" i="7"/>
  <c r="B149" i="6"/>
  <c r="B70" i="7" s="1"/>
  <c r="B90" i="7" s="1"/>
  <c r="B108" i="7" s="1"/>
  <c r="B133" i="6"/>
  <c r="B141" i="6"/>
  <c r="B337" i="6"/>
  <c r="B340" i="6"/>
  <c r="B135" i="6"/>
  <c r="B143" i="6"/>
  <c r="B151" i="6"/>
  <c r="B72" i="7" s="1"/>
  <c r="B92" i="7" s="1"/>
  <c r="B110" i="7" s="1"/>
  <c r="B339" i="6"/>
  <c r="B136" i="6"/>
  <c r="B144" i="6"/>
  <c r="B152" i="6"/>
  <c r="B73" i="7" s="1"/>
  <c r="B93" i="7" s="1"/>
  <c r="B111" i="7" s="1"/>
  <c r="B137" i="6" l="1"/>
  <c r="B159" i="6" s="1"/>
  <c r="B153" i="6"/>
  <c r="B74" i="7" s="1"/>
  <c r="B94" i="7" s="1"/>
  <c r="B112" i="7" s="1"/>
  <c r="B145" i="6"/>
  <c r="B198" i="6"/>
  <c r="C70" i="7" s="1"/>
  <c r="B196" i="6"/>
  <c r="C68" i="7" s="1"/>
  <c r="B197" i="6"/>
  <c r="C69" i="7" s="1"/>
  <c r="C63" i="7"/>
  <c r="B201" i="6"/>
  <c r="C73" i="7" s="1"/>
  <c r="B202" i="6"/>
  <c r="C74" i="7" s="1"/>
  <c r="C65" i="7"/>
  <c r="B266" i="6"/>
  <c r="D65" i="7"/>
  <c r="B278" i="6"/>
  <c r="B290" i="6" s="1"/>
  <c r="B302" i="6"/>
  <c r="B314" i="6" s="1"/>
  <c r="B341" i="6"/>
  <c r="B365" i="6" s="1"/>
  <c r="B320" i="6"/>
  <c r="B398" i="6"/>
  <c r="D71" i="7" s="1"/>
  <c r="B321" i="6"/>
  <c r="B371" i="6"/>
  <c r="B348" i="6"/>
  <c r="B396" i="6" s="1"/>
  <c r="D69" i="7" s="1"/>
  <c r="B360" i="6"/>
  <c r="B384" i="6" s="1"/>
  <c r="B359" i="6"/>
  <c r="B395" i="6"/>
  <c r="D68" i="7" s="1"/>
  <c r="B374" i="6"/>
  <c r="B362" i="6"/>
  <c r="B323" i="6"/>
  <c r="B160" i="6"/>
  <c r="B324" i="6"/>
  <c r="B325" i="6"/>
  <c r="B349" i="6"/>
  <c r="B397" i="6" s="1"/>
  <c r="D70" i="7" s="1"/>
  <c r="B361" i="6"/>
  <c r="B373" i="6"/>
  <c r="B351" i="6"/>
  <c r="B399" i="6" s="1"/>
  <c r="D72" i="7" s="1"/>
  <c r="B363" i="6"/>
  <c r="B375" i="6"/>
  <c r="B352" i="6"/>
  <c r="B400" i="6" s="1"/>
  <c r="D73" i="7" s="1"/>
  <c r="B364" i="6"/>
  <c r="B376" i="6"/>
  <c r="B322" i="6"/>
  <c r="B161" i="6" l="1"/>
  <c r="B16" i="7" s="1"/>
  <c r="B23" i="7" s="1"/>
  <c r="B32" i="7" s="1"/>
  <c r="B208" i="6"/>
  <c r="B17" i="7" s="1"/>
  <c r="B410" i="6"/>
  <c r="E69" i="7" s="1"/>
  <c r="C89" i="7" s="1"/>
  <c r="C107" i="7" s="1"/>
  <c r="B326" i="6"/>
  <c r="B353" i="6"/>
  <c r="B401" i="6" s="1"/>
  <c r="B377" i="6"/>
  <c r="B389" i="6" s="1"/>
  <c r="B383" i="6"/>
  <c r="B409" i="6" s="1"/>
  <c r="E68" i="7" s="1"/>
  <c r="C88" i="7" s="1"/>
  <c r="C106" i="7" s="1"/>
  <c r="B386" i="6"/>
  <c r="B412" i="6" s="1"/>
  <c r="E71" i="7" s="1"/>
  <c r="C91" i="7" s="1"/>
  <c r="C109" i="7" s="1"/>
  <c r="B42" i="7"/>
  <c r="B387" i="6"/>
  <c r="B413" i="6" s="1"/>
  <c r="E72" i="7" s="1"/>
  <c r="C92" i="7" s="1"/>
  <c r="C110" i="7" s="1"/>
  <c r="B385" i="6"/>
  <c r="B411" i="6" s="1"/>
  <c r="E70" i="7" s="1"/>
  <c r="C90" i="7" s="1"/>
  <c r="C108" i="7" s="1"/>
  <c r="B388" i="6"/>
  <c r="B414" i="6" s="1"/>
  <c r="E73" i="7" s="1"/>
  <c r="C93" i="7" s="1"/>
  <c r="C111" i="7" s="1"/>
  <c r="E90" i="7" l="1"/>
  <c r="E93" i="7"/>
  <c r="E111" i="7" s="1"/>
  <c r="E91" i="7"/>
  <c r="E89" i="7"/>
  <c r="E88" i="7"/>
  <c r="E92" i="7"/>
  <c r="B209" i="6"/>
  <c r="B402" i="6"/>
  <c r="B18" i="7" s="1"/>
  <c r="D74" i="7"/>
  <c r="B415" i="6"/>
  <c r="E74" i="7" s="1"/>
  <c r="C100" i="7" l="1"/>
  <c r="E109" i="7"/>
  <c r="C99" i="7"/>
  <c r="E108" i="7"/>
  <c r="C101" i="7"/>
  <c r="E110" i="7"/>
  <c r="C98" i="7"/>
  <c r="E107" i="7"/>
  <c r="C97" i="7"/>
  <c r="E106" i="7"/>
  <c r="D102" i="7"/>
  <c r="B102" i="7"/>
  <c r="D101" i="7"/>
  <c r="B101" i="7"/>
  <c r="D98" i="7"/>
  <c r="B98" i="7"/>
  <c r="D100" i="7"/>
  <c r="B100" i="7"/>
  <c r="C102" i="7"/>
  <c r="D97" i="7"/>
  <c r="B97" i="7"/>
  <c r="D99" i="7"/>
  <c r="B99" i="7"/>
  <c r="C94" i="7"/>
  <c r="C112" i="7" s="1"/>
  <c r="B416" i="6"/>
  <c r="B19" i="7" s="1"/>
  <c r="B24" i="7" s="1"/>
  <c r="B28" i="7" s="1"/>
  <c r="E94" i="7" l="1"/>
  <c r="B33" i="7"/>
  <c r="B43" i="7"/>
  <c r="B47" i="7" l="1"/>
  <c r="B37" i="7"/>
  <c r="C103" i="7"/>
  <c r="E112" i="7"/>
  <c r="D103" i="7"/>
  <c r="B103" i="7"/>
  <c r="C47" i="7" l="1"/>
  <c r="C45" i="7"/>
  <c r="C46" i="7"/>
  <c r="C44" i="7"/>
  <c r="C42" i="7"/>
  <c r="C43" i="7"/>
  <c r="C37" i="7"/>
  <c r="C36" i="7"/>
  <c r="C35" i="7"/>
  <c r="C34" i="7"/>
  <c r="C32" i="7"/>
  <c r="C33" i="7"/>
  <c r="E113" i="7"/>
  <c r="C431" i="6"/>
  <c r="F111" i="7" l="1"/>
  <c r="F107" i="7"/>
  <c r="F106" i="7"/>
  <c r="F108" i="7"/>
  <c r="F110" i="7"/>
  <c r="F109" i="7"/>
  <c r="F112" i="7"/>
  <c r="C433" i="6"/>
  <c r="C43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0" authorId="0" shapeId="0" xr:uid="{00000000-0006-0000-0300-000001000000}">
      <text>
        <r>
          <rPr>
            <sz val="11"/>
            <color theme="1"/>
            <rFont val="Calibri"/>
            <family val="2"/>
            <scheme val="minor"/>
          </rPr>
          <t>======
ID#AAABLQqU7Ac
tc={363330BF-E7A5-4847-AF8C-21204AC792BE}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4 - Equations</t>
        </r>
      </text>
    </comment>
    <comment ref="A31" authorId="0" shapeId="0" xr:uid="{00000000-0006-0000-0300-000002000000}">
      <text>
        <r>
          <rPr>
            <sz val="11"/>
            <color theme="1"/>
            <rFont val="Calibri"/>
            <family val="2"/>
            <scheme val="minor"/>
          </rPr>
          <t>======
ID#AAABLQqU7AI
tc={FB33A167-01A7-4296-968E-B4993EAA6126}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5 - Equations</t>
        </r>
      </text>
    </comment>
    <comment ref="A56" authorId="0" shapeId="0" xr:uid="{00000000-0006-0000-0300-000003000000}">
      <text>
        <r>
          <rPr>
            <sz val="11"/>
            <color theme="1"/>
            <rFont val="Calibri"/>
            <family val="2"/>
            <scheme val="minor"/>
          </rPr>
          <t>======
ID#AAABLQqU7Ag
tc={34A48065-3C10-45CF-9CC1-EE13F0974B99}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6 - Equations</t>
        </r>
      </text>
    </comment>
    <comment ref="A67" authorId="0" shapeId="0" xr:uid="{00000000-0006-0000-0300-000004000000}">
      <text>
        <r>
          <rPr>
            <sz val="11"/>
            <color theme="1"/>
            <rFont val="Calibri"/>
            <family val="2"/>
            <scheme val="minor"/>
          </rPr>
          <t>======
ID#AAABLQqU7Aw
tc={CDA3E273-448F-4D26-AC86-EAC09BB623EF}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9 - Equations</t>
        </r>
      </text>
    </comment>
    <comment ref="A75" authorId="0" shapeId="0" xr:uid="{00000000-0006-0000-0300-000005000000}">
      <text>
        <r>
          <rPr>
            <sz val="11"/>
            <color theme="1"/>
            <rFont val="Calibri"/>
            <family val="2"/>
            <scheme val="minor"/>
          </rPr>
          <t>======
ID#AAABLQqU7AU
tc={C780D8C6-97C5-48CF-8FFF-3D7D24F8D530}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14 - Equations</t>
        </r>
      </text>
    </comment>
    <comment ref="A115" authorId="0" shapeId="0" xr:uid="{00000000-0006-0000-0300-000006000000}">
      <text>
        <r>
          <rPr>
            <sz val="11"/>
            <color theme="1"/>
            <rFont val="Calibri"/>
            <family val="2"/>
            <scheme val="minor"/>
          </rPr>
          <t>======
ID#AAABLQqU7Ao
tc={21218ED5-E771-4EE7-A87C-ABA9E83F0856}    (2024-01-22 11:58:23)
[Comentário encadeado]
Sua versão do Excel permite que você leia este comentário encadeado, no entanto, as edições serão removidas se o arquivo for aberto em uma versão mais recente do Excel. Saiba mais: https://go.microsoft.com/fwlink/?linkid=870924
Comentário:
    B0 - Equation 16 - Equations
(EU x GE) - Equation 17 - Equations
ASH - Equation 17 - Equations</t>
        </r>
      </text>
    </comment>
    <comment ref="A134" authorId="0" shapeId="0" xr:uid="{00000000-0006-0000-0300-000007000000}">
      <text>
        <r>
          <rPr>
            <sz val="11"/>
            <color theme="1"/>
            <rFont val="Calibri"/>
            <family val="2"/>
            <scheme val="minor"/>
          </rPr>
          <t>======
ID#AAABLQqU7Ak
tc={97032BAE-D624-486E-BBD8-19B7BC6F5F8E}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16 - Equations</t>
        </r>
      </text>
    </comment>
    <comment ref="A172" authorId="0" shapeId="0" xr:uid="{00000000-0006-0000-0300-000008000000}">
      <text>
        <r>
          <rPr>
            <sz val="11"/>
            <color theme="1"/>
            <rFont val="Calibri"/>
            <family val="2"/>
            <scheme val="minor"/>
          </rPr>
          <t>======
ID#AAABLQqU7As
tc={47E173AB-D080-47DB-AB87-7F7049CFFD3C}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18 - Equations</t>
        </r>
      </text>
    </comment>
    <comment ref="A208" authorId="0" shapeId="0" xr:uid="{00000000-0006-0000-0300-000009000000}">
      <text>
        <r>
          <rPr>
            <sz val="11"/>
            <color theme="1"/>
            <rFont val="Calibri"/>
            <family val="2"/>
            <scheme val="minor"/>
          </rPr>
          <t>======
ID#AAABLQqU7AY
tc={28AF86A8-8068-4D9F-802D-4124ABF9DEFD}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22
 - Equations</t>
        </r>
      </text>
    </comment>
    <comment ref="A232" authorId="0" shapeId="0" xr:uid="{00000000-0006-0000-0300-00000A000000}">
      <text>
        <r>
          <rPr>
            <sz val="11"/>
            <color theme="1"/>
            <rFont val="Calibri"/>
            <family val="2"/>
            <scheme val="minor"/>
          </rPr>
          <t>======
ID#AAABLQqU7AQ
tc={F65E394A-37A0-4E42-8584-094111EE4A23}    (2024-04-26 16:06:04)
[Comentário encadeado]
Sua versão do Excel permite que você leia este comentário encadeado, no entanto, as edições serão removidas se o arquivo for aberto em uma versão mais recente do Excel. Saiba mais: https://go.microsoft.com/fwlink/?linkid=870924
Comentário:
    Equations 20, 21, 42 and 43 - Equations</t>
        </r>
      </text>
    </comment>
    <comment ref="D297" authorId="0" shapeId="0" xr:uid="{F10F3350-57C0-4C5D-855B-5792C9B41A06}">
      <text>
        <r>
          <rPr>
            <sz val="11"/>
            <color theme="1"/>
            <rFont val="Calibri"/>
            <family val="2"/>
            <scheme val="minor"/>
          </rPr>
          <t>======
ID#AAAA17lGFoI
José Savioli    (2023-07-22 02:22:03)
Baseado na RenovaCalc. O processo do ecoinvent para BR ŕ somente de 3kWh e para painéis solares de telhados mais comuns</t>
        </r>
      </text>
    </comment>
  </commentList>
  <extLst>
    <ext xmlns:r="http://schemas.openxmlformats.org/officeDocument/2006/relationships" uri="GoogleSheetsCustomDataVersion2">
      <go:sheetsCustomData xmlns:go="http://customooxmlschemas.google.com/" r:id="rId1" roundtripDataSignature="AMtx7mhkRx661xnHMFE/vDmWLxjBfWiaX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tc={5AE02BED-3C9F-445D-9A72-0ACF629489C7}</author>
    <author>tc={3EECE710-5436-4E0A-8DA7-EA798F547E12}</author>
  </authors>
  <commentList>
    <comment ref="B467" authorId="0" shapeId="0" xr:uid="{5AE02BED-3C9F-445D-9A72-0ACF629489C7}">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Como o carbono biogênico é tratado no setor AFOLU, geralmente seu fator de emissão para CO₂ na energia é considerado zero para evitar dupla contagem. </t>
      </text>
    </comment>
    <comment ref="B469" authorId="1" shapeId="0" xr:uid="{3EECE710-5436-4E0A-8DA7-EA798F547E12}">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Como o carbono biogênico é tratado no setor AFOLU, geralmente seu fator de emissão para CO₂ na energia é considerado zero para evitar dupla contagem. </t>
      </text>
    </comment>
  </commentList>
</comments>
</file>

<file path=xl/sharedStrings.xml><?xml version="1.0" encoding="utf-8"?>
<sst xmlns="http://schemas.openxmlformats.org/spreadsheetml/2006/main" count="2737" uniqueCount="1551">
  <si>
    <t>DESCRIÇÃO</t>
  </si>
  <si>
    <t>Estado</t>
  </si>
  <si>
    <t xml:space="preserve">Bioma </t>
  </si>
  <si>
    <t>Cerrado</t>
  </si>
  <si>
    <t>Sistema de produção (principal)</t>
  </si>
  <si>
    <t>A pasto</t>
  </si>
  <si>
    <t>Inicio da simulação (mm/aaaa)</t>
  </si>
  <si>
    <t>Fim da simulação (mm/aaaa)</t>
  </si>
  <si>
    <t>Área (própria + arrendada em hectare)</t>
  </si>
  <si>
    <t>Área pasto (própria + arrendada em hectare)</t>
  </si>
  <si>
    <t>Área produção de alimentos (própria + arrendada em hectare)</t>
  </si>
  <si>
    <t>Taxa média de lotação (UA/ha)</t>
  </si>
  <si>
    <t>Há venda de animais para outra propriedade?</t>
  </si>
  <si>
    <t>Sim</t>
  </si>
  <si>
    <t>Há compra de animais de outra propriedade?</t>
  </si>
  <si>
    <t>Não</t>
  </si>
  <si>
    <t>Raça predominante</t>
  </si>
  <si>
    <t>Categoria</t>
  </si>
  <si>
    <t>Número de animais</t>
  </si>
  <si>
    <t>Peso médio (kg)</t>
  </si>
  <si>
    <t>Ganho de peso médio diário  (kg/dia)</t>
  </si>
  <si>
    <t>Produção de leite (litros/animal/dia)</t>
  </si>
  <si>
    <t>Produção de leite na lactação (kg/animal/ano)</t>
  </si>
  <si>
    <t>Bezerros aleitamento</t>
  </si>
  <si>
    <t xml:space="preserve">Bezerras aleitamento </t>
  </si>
  <si>
    <t xml:space="preserve">Bezerras desmamadas </t>
  </si>
  <si>
    <t>Novilhas (12 meses ao parto)</t>
  </si>
  <si>
    <t>Vacas não lactantes (secas)</t>
  </si>
  <si>
    <t xml:space="preserve">Vacas lactantes </t>
  </si>
  <si>
    <t xml:space="preserve">Touros </t>
  </si>
  <si>
    <t>Sistema de produção (detalhamento)</t>
  </si>
  <si>
    <t>Situação alimentar</t>
  </si>
  <si>
    <t>Uso de aditivos</t>
  </si>
  <si>
    <t>Pasto</t>
  </si>
  <si>
    <t xml:space="preserve">&gt; 75% de forragem </t>
  </si>
  <si>
    <t>Manejo de dejetos 1</t>
  </si>
  <si>
    <t>% do dejeto  manejado 1</t>
  </si>
  <si>
    <t>Manejo de dejetos 2</t>
  </si>
  <si>
    <t>% do dejeto  manejado 2</t>
  </si>
  <si>
    <t>Manejo de dejetos 3</t>
  </si>
  <si>
    <t>% do dejeto  manejado 3</t>
  </si>
  <si>
    <t>Pastagem/área de pastoreio/piquete</t>
  </si>
  <si>
    <t>Compostagem pilha estática (aeração forçada)</t>
  </si>
  <si>
    <t>Armazenamento sólido</t>
  </si>
  <si>
    <t>Leite vendido (litros/período)</t>
  </si>
  <si>
    <t>Gordura (%)</t>
  </si>
  <si>
    <t>Proteína (%)</t>
  </si>
  <si>
    <t>Sólidos totais (%)</t>
  </si>
  <si>
    <t>Sólidos desengordurados (%)</t>
  </si>
  <si>
    <t xml:space="preserve">Quantidade </t>
  </si>
  <si>
    <t>Carcaça vendida (kg)</t>
  </si>
  <si>
    <t xml:space="preserve">Descrição                                  </t>
  </si>
  <si>
    <t>Área (hectares)</t>
  </si>
  <si>
    <t>Situação da área atual</t>
  </si>
  <si>
    <t>Pastagem degradada</t>
  </si>
  <si>
    <t>Espécie</t>
  </si>
  <si>
    <t>Densidade (árvores/hectares)</t>
  </si>
  <si>
    <t>Total de árvores</t>
  </si>
  <si>
    <t>PRODUÇÃO E AQUISIÇÃO DE ALIMENTOS</t>
  </si>
  <si>
    <t>Ingredientes</t>
  </si>
  <si>
    <t xml:space="preserve">Bezerros aleitamento </t>
  </si>
  <si>
    <t>Período</t>
  </si>
  <si>
    <t>Dia</t>
  </si>
  <si>
    <t>Quantidade MO (kg MO)</t>
  </si>
  <si>
    <t>Quantidade MS (kg MS)</t>
  </si>
  <si>
    <t>%MS</t>
  </si>
  <si>
    <t>%PB</t>
  </si>
  <si>
    <t>%DIG</t>
  </si>
  <si>
    <t>kg CO2 eq/un</t>
  </si>
  <si>
    <t>Farelo de trigo</t>
  </si>
  <si>
    <t>Casca de soja</t>
  </si>
  <si>
    <t>Silagem de milho</t>
  </si>
  <si>
    <t>Dieta total</t>
  </si>
  <si>
    <t>Alimentos / Nutrientes</t>
  </si>
  <si>
    <t>MS (%)</t>
  </si>
  <si>
    <t>Situação Alimentar</t>
  </si>
  <si>
    <t>Sistema de produção</t>
  </si>
  <si>
    <t>Bioma</t>
  </si>
  <si>
    <t>Situação do pasto/cultura há 20 anos</t>
  </si>
  <si>
    <t>Tipo de dieta</t>
  </si>
  <si>
    <t xml:space="preserve">Manejo de dejetos </t>
  </si>
  <si>
    <t>Matriz de transição</t>
  </si>
  <si>
    <t>Período Alimentos</t>
  </si>
  <si>
    <t>Amazônia</t>
  </si>
  <si>
    <t>Degradado</t>
  </si>
  <si>
    <t>Estabulado</t>
  </si>
  <si>
    <t>Caatinga</t>
  </si>
  <si>
    <t>Alta lotação</t>
  </si>
  <si>
    <t>Mês</t>
  </si>
  <si>
    <t>Pastando grandes áreas</t>
  </si>
  <si>
    <t>Semiconfinado</t>
  </si>
  <si>
    <t>Baixa lotação</t>
  </si>
  <si>
    <t>Confinamento (0 a 15% de forragem)</t>
  </si>
  <si>
    <t>Biodigestor (alta tecnologia)</t>
  </si>
  <si>
    <t>Ano</t>
  </si>
  <si>
    <t xml:space="preserve">Mata Atlântica </t>
  </si>
  <si>
    <t>Integração</t>
  </si>
  <si>
    <t>Biodigestor (convencional)</t>
  </si>
  <si>
    <t>Pampa</t>
  </si>
  <si>
    <t>Irrigado</t>
  </si>
  <si>
    <t>Espalhamento diário</t>
  </si>
  <si>
    <t xml:space="preserve">Pantanal </t>
  </si>
  <si>
    <t>Lagoa anaeróbica descoberta</t>
  </si>
  <si>
    <t>Lote seco</t>
  </si>
  <si>
    <t xml:space="preserve">Tratamento aeróbico </t>
  </si>
  <si>
    <t>Caroço de algodão</t>
  </si>
  <si>
    <t>Casca de algodão</t>
  </si>
  <si>
    <t>Farelo de algodão (28% PB)</t>
  </si>
  <si>
    <t>Farelo de algodão (38% PB)</t>
  </si>
  <si>
    <t>Farelo de amendoim</t>
  </si>
  <si>
    <t>Milho glúten (60 PB%)</t>
  </si>
  <si>
    <t>Milho reidratado</t>
  </si>
  <si>
    <t>Polpa cítrica (peletizada)</t>
  </si>
  <si>
    <t>Refinasil (resíduo milho)</t>
  </si>
  <si>
    <t>Soja (grão)</t>
  </si>
  <si>
    <t>Sorgo (grão)</t>
  </si>
  <si>
    <t>Ureia</t>
  </si>
  <si>
    <t>Cana de açúcar recém picada</t>
  </si>
  <si>
    <t>Feno alfafa</t>
  </si>
  <si>
    <t>Silagem capiaçu</t>
  </si>
  <si>
    <t>Silagem de cana</t>
  </si>
  <si>
    <t>Silagem de milheto</t>
  </si>
  <si>
    <t>Silagem de sorgo</t>
  </si>
  <si>
    <t>Leite integral</t>
  </si>
  <si>
    <t>Leite em pó bezerro (sucedâneo)</t>
  </si>
  <si>
    <t>Sal mineral comum</t>
  </si>
  <si>
    <t>Reference</t>
  </si>
  <si>
    <t>IPCC, 2019 "Emissions from livestock and manure management"V.4, Ch.10.</t>
  </si>
  <si>
    <t>IPCC, 2019 "N2O from managed soils, and CO2 emissions from lime and urea application"V.4, Ch.11.</t>
  </si>
  <si>
    <t>Categories</t>
  </si>
  <si>
    <t xml:space="preserve">Categorias </t>
  </si>
  <si>
    <t>Suckling calves (males)</t>
  </si>
  <si>
    <t>Bezerros em aleitamento</t>
  </si>
  <si>
    <t>Suckling calves (females)</t>
  </si>
  <si>
    <t xml:space="preserve">Bezerras em aleitamento </t>
  </si>
  <si>
    <t>Weaned calves (females)</t>
  </si>
  <si>
    <t>Heifer</t>
  </si>
  <si>
    <t>Non lactanting cows</t>
  </si>
  <si>
    <t>Lactanting cows</t>
  </si>
  <si>
    <t>Vacas lactantes</t>
  </si>
  <si>
    <t>Bulls</t>
  </si>
  <si>
    <t>LIVESTOCK</t>
  </si>
  <si>
    <t xml:space="preserve">GROSS ENERGY </t>
  </si>
  <si>
    <t xml:space="preserve">Coefficients for calculating net energy for maintenance (NEm)                                                                                                                                                                                                        IPCC, 2019 "Emissions from livestock and manure management"V.4, Ch.10, Table 10.4                               </t>
  </si>
  <si>
    <t xml:space="preserve">Animal category </t>
  </si>
  <si>
    <r>
      <rPr>
        <b/>
        <sz val="12"/>
        <color rgb="FF000000"/>
        <rFont val="Calibri"/>
        <family val="2"/>
      </rPr>
      <t>Cfi (MJ d</t>
    </r>
    <r>
      <rPr>
        <b/>
        <vertAlign val="superscript"/>
        <sz val="12"/>
        <color rgb="FF000000"/>
        <rFont val="Calibri"/>
        <family val="2"/>
      </rPr>
      <t>-1</t>
    </r>
    <r>
      <rPr>
        <b/>
        <sz val="12"/>
        <color rgb="FF000000"/>
        <rFont val="Calibri"/>
        <family val="2"/>
      </rPr>
      <t xml:space="preserve"> kg </t>
    </r>
    <r>
      <rPr>
        <b/>
        <vertAlign val="superscript"/>
        <sz val="12"/>
        <color rgb="FF000000"/>
        <rFont val="Calibri"/>
        <family val="2"/>
      </rPr>
      <t>-1</t>
    </r>
    <r>
      <rPr>
        <b/>
        <sz val="12"/>
        <color rgb="FF000000"/>
        <rFont val="Calibri"/>
        <family val="2"/>
      </rPr>
      <t>)</t>
    </r>
  </si>
  <si>
    <t>Comments</t>
  </si>
  <si>
    <t xml:space="preserve">Suckling calves (males) </t>
  </si>
  <si>
    <t>Non-lactating dairy, beef and multipurpose cows, steers and juveniles</t>
  </si>
  <si>
    <t xml:space="preserve">Suckling calves (females) </t>
  </si>
  <si>
    <t>Heifers</t>
  </si>
  <si>
    <t>Maintenance energy requirements are 20% higher during lactation</t>
  </si>
  <si>
    <t>Maintenance energy requirements are 15% higher for intact males</t>
  </si>
  <si>
    <t xml:space="preserve">Activity coefficients corresponding to animal's feed situation                                                                                                                                                                                                                IPCC, 2019 "Emissions from livestock and manure management"V.4, Ch.10, Table 10.5                               </t>
  </si>
  <si>
    <t>Category</t>
  </si>
  <si>
    <t>Situation</t>
  </si>
  <si>
    <t>Ca (dimensionless)</t>
  </si>
  <si>
    <t>Defintion</t>
  </si>
  <si>
    <t>Stall</t>
  </si>
  <si>
    <t>Animals are confined to a small area (i.e., tethered, pen, barn) with the result that they expend very little or no energy to acquire feed.</t>
  </si>
  <si>
    <t>Pasture</t>
  </si>
  <si>
    <t>Animals are confined in areas with sufficient forage requiring modest energy expense to acquire feed.</t>
  </si>
  <si>
    <t>Grazing large areas</t>
  </si>
  <si>
    <t>Animals graze in open range land or hilly terrain and expend significant energy to acquire feed.</t>
  </si>
  <si>
    <t xml:space="preserve">Coefficients for calculating net energy for net energy for growth                                                                                                                 IPCC, 2019 "Emissions from livestock and manure management"V.4, Ch.10, Equation 10.6    </t>
  </si>
  <si>
    <t>C</t>
  </si>
  <si>
    <t>Males</t>
  </si>
  <si>
    <t>Females</t>
  </si>
  <si>
    <t xml:space="preserve">Coefficients for calculating net energy pregnancy                                                                                  IPCC, 2019 "Emissions from livestock and manure management"V.4, Ch.10, Table 10.7   </t>
  </si>
  <si>
    <t>Animal category</t>
  </si>
  <si>
    <t>Cpregnancy</t>
  </si>
  <si>
    <t>Cattle and Buffalo</t>
  </si>
  <si>
    <t>ENTERIC FERMENTATION</t>
  </si>
  <si>
    <t xml:space="preserve">Cattle/Buffalo CH4 conversion factor (Ym)                                                                                                                                                                                                                                                                                                              IPCC, 2019 "Emissions from livestock and manure management"V.4, Ch.10, Table 10.12                                                                                                                                                                                                                                                 </t>
  </si>
  <si>
    <t>Livestock category</t>
  </si>
  <si>
    <t>Description</t>
  </si>
  <si>
    <t>Feed digestibility (DE) and neutral detergent fibre (NDF, %DMI)</t>
  </si>
  <si>
    <t>Ym (%) (3)</t>
  </si>
  <si>
    <t>&gt; 75 % forage</t>
  </si>
  <si>
    <t>DE ≤ 62</t>
  </si>
  <si>
    <t>DE 62-71</t>
  </si>
  <si>
    <t>Feedlot (all other grains, 0-15% forage)</t>
  </si>
  <si>
    <r>
      <rPr>
        <sz val="11"/>
        <color theme="1"/>
        <rFont val="Calibri"/>
        <family val="2"/>
      </rPr>
      <t>DE</t>
    </r>
    <r>
      <rPr>
        <sz val="11"/>
        <color theme="1"/>
        <rFont val="Calibri"/>
        <family val="2"/>
      </rPr>
      <t>≥72</t>
    </r>
  </si>
  <si>
    <t>Feedlot (steam-flaked corn - 0- 10% forage)</t>
  </si>
  <si>
    <r>
      <rPr>
        <sz val="11"/>
        <color theme="1"/>
        <rFont val="Calibri"/>
        <family val="2"/>
      </rPr>
      <t>DE</t>
    </r>
    <r>
      <rPr>
        <sz val="11"/>
        <color theme="1"/>
        <rFont val="Calibri"/>
        <family val="2"/>
      </rPr>
      <t>≥75</t>
    </r>
  </si>
  <si>
    <r>
      <rPr>
        <sz val="11"/>
        <color theme="1"/>
        <rFont val="Calibri"/>
        <family val="2"/>
      </rPr>
      <t>DE</t>
    </r>
    <r>
      <rPr>
        <sz val="11"/>
        <color theme="1"/>
        <rFont val="Calibri"/>
        <family val="2"/>
      </rPr>
      <t>≥72</t>
    </r>
  </si>
  <si>
    <r>
      <rPr>
        <sz val="11"/>
        <color theme="1"/>
        <rFont val="Calibri"/>
        <family val="2"/>
      </rPr>
      <t>DE</t>
    </r>
    <r>
      <rPr>
        <sz val="11"/>
        <color theme="1"/>
        <rFont val="Calibri"/>
        <family val="2"/>
      </rPr>
      <t>≥75</t>
    </r>
  </si>
  <si>
    <r>
      <rPr>
        <sz val="11"/>
        <color theme="1"/>
        <rFont val="Calibri"/>
        <family val="2"/>
      </rPr>
      <t>DE</t>
    </r>
    <r>
      <rPr>
        <sz val="11"/>
        <color theme="1"/>
        <rFont val="Calibri"/>
        <family val="2"/>
      </rPr>
      <t>≥72</t>
    </r>
  </si>
  <si>
    <r>
      <rPr>
        <sz val="11"/>
        <color theme="1"/>
        <rFont val="Calibri"/>
        <family val="2"/>
      </rPr>
      <t>DE</t>
    </r>
    <r>
      <rPr>
        <sz val="11"/>
        <color theme="1"/>
        <rFont val="Calibri"/>
        <family val="2"/>
      </rPr>
      <t>≥75</t>
    </r>
  </si>
  <si>
    <r>
      <rPr>
        <sz val="11"/>
        <color theme="1"/>
        <rFont val="Calibri"/>
        <family val="2"/>
      </rPr>
      <t>DE</t>
    </r>
    <r>
      <rPr>
        <sz val="11"/>
        <color theme="1"/>
        <rFont val="Calibri"/>
        <family val="2"/>
      </rPr>
      <t>≥72</t>
    </r>
  </si>
  <si>
    <r>
      <rPr>
        <sz val="11"/>
        <color theme="1"/>
        <rFont val="Calibri"/>
        <family val="2"/>
      </rPr>
      <t>DE</t>
    </r>
    <r>
      <rPr>
        <sz val="11"/>
        <color theme="1"/>
        <rFont val="Calibri"/>
        <family val="2"/>
      </rPr>
      <t>≥75</t>
    </r>
  </si>
  <si>
    <r>
      <rPr>
        <sz val="11"/>
        <color theme="1"/>
        <rFont val="Calibri"/>
        <family val="2"/>
      </rPr>
      <t>DE</t>
    </r>
    <r>
      <rPr>
        <sz val="11"/>
        <color theme="1"/>
        <rFont val="Calibri"/>
        <family val="2"/>
      </rPr>
      <t>≥72</t>
    </r>
  </si>
  <si>
    <r>
      <rPr>
        <sz val="11"/>
        <color theme="1"/>
        <rFont val="Calibri"/>
        <family val="2"/>
      </rPr>
      <t>DE</t>
    </r>
    <r>
      <rPr>
        <sz val="11"/>
        <color theme="1"/>
        <rFont val="Calibri"/>
        <family val="2"/>
      </rPr>
      <t>≥75</t>
    </r>
  </si>
  <si>
    <r>
      <rPr>
        <sz val="11"/>
        <color theme="1"/>
        <rFont val="Calibri"/>
        <family val="2"/>
      </rPr>
      <t xml:space="preserve">High-producing cows (&gt;8500 kg/head/yr-1) </t>
    </r>
    <r>
      <rPr>
        <b/>
        <sz val="11"/>
        <color theme="1"/>
        <rFont val="Calibri"/>
        <family val="2"/>
      </rPr>
      <t>(5)</t>
    </r>
  </si>
  <si>
    <r>
      <rPr>
        <sz val="11"/>
        <color theme="1"/>
        <rFont val="Calibri"/>
        <family val="2"/>
      </rPr>
      <t>DE</t>
    </r>
    <r>
      <rPr>
        <sz val="11"/>
        <color theme="1"/>
        <rFont val="Calibri"/>
        <family val="2"/>
      </rPr>
      <t>≥70 NDF ≤35</t>
    </r>
    <r>
      <rPr>
        <sz val="11"/>
        <color theme="1"/>
        <rFont val="Calibri"/>
        <family val="2"/>
      </rPr>
      <t xml:space="preserve"> com aditivo</t>
    </r>
  </si>
  <si>
    <r>
      <rPr>
        <sz val="11"/>
        <color theme="1"/>
        <rFont val="Calibri"/>
        <family val="2"/>
      </rPr>
      <t xml:space="preserve">High-producing cows (&gt;8500 kg/head/yr-1) </t>
    </r>
    <r>
      <rPr>
        <b/>
        <sz val="11"/>
        <color theme="1"/>
        <rFont val="Calibri"/>
        <family val="2"/>
      </rPr>
      <t>(5)</t>
    </r>
  </si>
  <si>
    <r>
      <rPr>
        <sz val="11"/>
        <color theme="1"/>
        <rFont val="Calibri"/>
        <family val="2"/>
      </rPr>
      <t>DE</t>
    </r>
    <r>
      <rPr>
        <sz val="11"/>
        <color theme="1"/>
        <rFont val="Calibri"/>
        <family val="2"/>
      </rPr>
      <t>≥70 NDF ≤35</t>
    </r>
  </si>
  <si>
    <t>Medium producing cows (5000 – 8500 kg yr-1)</t>
  </si>
  <si>
    <r>
      <rPr>
        <sz val="11"/>
        <color theme="1"/>
        <rFont val="Calibri"/>
        <family val="2"/>
      </rPr>
      <t>DE 63-</t>
    </r>
    <r>
      <rPr>
        <sz val="11"/>
        <color theme="1"/>
        <rFont val="Calibri"/>
        <family val="2"/>
      </rPr>
      <t>70 NDF&gt;37</t>
    </r>
  </si>
  <si>
    <t>Low producing cows (&lt;5000 kg yr-1)</t>
  </si>
  <si>
    <r>
      <rPr>
        <sz val="11"/>
        <color theme="1"/>
        <rFont val="Calibri"/>
        <family val="2"/>
      </rPr>
      <t>DE ≤ 62</t>
    </r>
    <r>
      <rPr>
        <sz val="11"/>
        <color theme="1"/>
        <rFont val="Calibri"/>
        <family val="2"/>
      </rPr>
      <t xml:space="preserve"> NDF &gt;38</t>
    </r>
  </si>
  <si>
    <t>DE≥72</t>
  </si>
  <si>
    <r>
      <rPr>
        <sz val="11"/>
        <color theme="1"/>
        <rFont val="Calibri"/>
        <family val="2"/>
      </rPr>
      <t>DE</t>
    </r>
    <r>
      <rPr>
        <sz val="11"/>
        <color theme="1"/>
        <rFont val="Calibri"/>
        <family val="2"/>
      </rPr>
      <t>≥75</t>
    </r>
  </si>
  <si>
    <t>(3) Uncertainty values are ± 20% based on published standard deviations from Niu et al. (2018) and data compilations for non dairy cattle
as described in Annex 10B.2.</t>
  </si>
  <si>
    <t>(4) Ym cited for dairy cattle are for lactating dairy cows. For dairy cattle during their dry phase, in high and medium production systems, the
non-dairy high quality forage value (6.3) should be selected and for low production systems with &gt;75% low quality forage the value of
(7.0) should be selected</t>
  </si>
  <si>
    <t xml:space="preserve">(5)The lowest Ym factor for high producing cows refers to feeding situations in which additives or supplements may be used in production
that stimulate feed use efficiency and/or milk production. The Ym values given here do not yet account for any potential reducing effect
of additives or supplements on Ym. </t>
  </si>
  <si>
    <t>MANURE MANAGEMENT</t>
  </si>
  <si>
    <r>
      <rPr>
        <b/>
        <sz val="11"/>
        <color theme="1"/>
        <rFont val="Calibri"/>
        <family val="2"/>
      </rPr>
      <t>CH</t>
    </r>
    <r>
      <rPr>
        <b/>
        <vertAlign val="subscript"/>
        <sz val="11"/>
        <color theme="1"/>
        <rFont val="Calibri"/>
        <family val="2"/>
      </rPr>
      <t xml:space="preserve">4 </t>
    </r>
    <r>
      <rPr>
        <b/>
        <sz val="11"/>
        <color theme="1"/>
        <rFont val="Calibri"/>
        <family val="2"/>
      </rPr>
      <t>emissions</t>
    </r>
  </si>
  <si>
    <t>Emission factors - Methane manure management                                                                                                                                                                                                                                                                                          Bo - IPCC, 2019 "Emissions from livestock and manure management"V.4, Ch.10, Table 10.16A                                                                                                                                                                                                                        (UEx GE) and ASH - RR - Setor agropecuária / Subsetor Manejo de dejetos (2020), Tabela 26 e 25</t>
  </si>
  <si>
    <t>Production</t>
  </si>
  <si>
    <t>Emission factors</t>
  </si>
  <si>
    <t>Bo (kg CH4/VS)</t>
  </si>
  <si>
    <t xml:space="preserve">(UE x GE) </t>
  </si>
  <si>
    <t>ASH (%)</t>
  </si>
  <si>
    <t>Non dairy cattle - high production</t>
  </si>
  <si>
    <t>Non dairy cattle - low production</t>
  </si>
  <si>
    <t>Non lactantig cows</t>
  </si>
  <si>
    <t>Dairy cattle - high production</t>
  </si>
  <si>
    <t>Dairy cattle - low production</t>
  </si>
  <si>
    <t>Methane Conversion Factors (MCF)  (%)                                                                                                                                                                                                                                                                                                                                                                                                                                                                                                                                                                                                                                                                                                                                                                                                                                   IPCC, 2019 "Emissions from livestock and manure management"V.4, Ch.10, Table 10.17</t>
  </si>
  <si>
    <t>System</t>
  </si>
  <si>
    <t xml:space="preserve">MCFs by climate zone </t>
  </si>
  <si>
    <t>Warm</t>
  </si>
  <si>
    <t>Tropical montane</t>
  </si>
  <si>
    <t>Tropical Wet</t>
  </si>
  <si>
    <t>Tropical Moist</t>
  </si>
  <si>
    <t>Tropical Dry</t>
  </si>
  <si>
    <t>Mean</t>
  </si>
  <si>
    <t>Uncovered anaerobic lagoon</t>
  </si>
  <si>
    <t>Liquid/Slurry, and Pit storage bellow animal confinaments</t>
  </si>
  <si>
    <t>1 Month</t>
  </si>
  <si>
    <t>3 Month</t>
  </si>
  <si>
    <t>4 Month</t>
  </si>
  <si>
    <t>6 Month</t>
  </si>
  <si>
    <t>12 Month</t>
  </si>
  <si>
    <t>Deep bedding</t>
  </si>
  <si>
    <t>&gt; 1 Month</t>
  </si>
  <si>
    <t>&lt; 1 Month</t>
  </si>
  <si>
    <t>Solid storage</t>
  </si>
  <si>
    <t>Solid storage - Covered/compacted</t>
  </si>
  <si>
    <t>Solid storage - Bulking agent addition</t>
  </si>
  <si>
    <t>Solid storage - Additives</t>
  </si>
  <si>
    <t>Dry lot</t>
  </si>
  <si>
    <t>Daily spread</t>
  </si>
  <si>
    <t>Composting - In vessel</t>
  </si>
  <si>
    <t>Composting - Static pile (forced aeration)</t>
  </si>
  <si>
    <t>Composting - Intensive windrow</t>
  </si>
  <si>
    <t>Composting - Passive windrow (unfrequent turning)</t>
  </si>
  <si>
    <t>Pasture/range/paddock</t>
  </si>
  <si>
    <t>Poultry manure with and without litter</t>
  </si>
  <si>
    <t>Aerobic treatment</t>
  </si>
  <si>
    <t>Burned for fuel</t>
  </si>
  <si>
    <t>Anaerobic digester, low leakage, high quality gastight storage, best complete industrial technology</t>
  </si>
  <si>
    <t>Anaerobic digester, low leakage, high quality industrial technology,low quality gastight storage technology</t>
  </si>
  <si>
    <t xml:space="preserve">Anaerobic digester, low leakage, high quality industrial technology, open storage </t>
  </si>
  <si>
    <t>Anaerobic digester, high leakage, low quality  technology, high quality gastight storage technology</t>
  </si>
  <si>
    <t>Anaerobic digester, high leakage, low quality  technology, low quality gastight storage technology</t>
  </si>
  <si>
    <t>Anaerobic digester, high leakage, low quality  technology, open storage</t>
  </si>
  <si>
    <r>
      <rPr>
        <b/>
        <sz val="11"/>
        <color theme="1"/>
        <rFont val="Calibri"/>
        <family val="2"/>
      </rPr>
      <t>N</t>
    </r>
    <r>
      <rPr>
        <b/>
        <vertAlign val="subscript"/>
        <sz val="11"/>
        <color theme="1"/>
        <rFont val="Calibri"/>
        <family val="2"/>
      </rPr>
      <t>2</t>
    </r>
    <r>
      <rPr>
        <b/>
        <sz val="11"/>
        <color theme="1"/>
        <rFont val="Calibri"/>
        <family val="2"/>
      </rPr>
      <t>O emissions</t>
    </r>
  </si>
  <si>
    <r>
      <rPr>
        <b/>
        <sz val="11"/>
        <color theme="1"/>
        <rFont val="Calibri"/>
        <family val="2"/>
      </rPr>
      <t>Direct N</t>
    </r>
    <r>
      <rPr>
        <b/>
        <vertAlign val="subscript"/>
        <sz val="11"/>
        <color theme="1"/>
        <rFont val="Calibri"/>
        <family val="2"/>
      </rPr>
      <t>2</t>
    </r>
    <r>
      <rPr>
        <b/>
        <sz val="11"/>
        <color theme="1"/>
        <rFont val="Calibri"/>
        <family val="2"/>
      </rPr>
      <t>O emissions</t>
    </r>
  </si>
  <si>
    <t>Default emission factors for direct N2O emissions from manure management                                                                                                                                                                                                                                                                                            IPCC, 2019 "Emissions from livestock and manure management"V.4, Ch.10, Table 10.21</t>
  </si>
  <si>
    <t>Definition</t>
  </si>
  <si>
    <t>EF3 [kg N2O-N (kg Nitrogen excreted)-1]</t>
  </si>
  <si>
    <t>Pasture/Range/ Paddock</t>
  </si>
  <si>
    <t>The manure from pasture and range grazing animals is allowed to lie as is, and is not managed.</t>
  </si>
  <si>
    <t>Direct and indirect N2O emissions associated with the manure deposited on agricultural soils and pasture, range, paddock systems are treated in Chapter 11, Section 11.2, N2O emissions from managed soils</t>
  </si>
  <si>
    <t>Manure is routinely removed from a confinement facility and is applied to cropland or pasture within 24 hours of excretion. N2O emissions during storage and treatment are assumed to be zero. N2O emissions from land application are covered under the Agricultural Soils category.</t>
  </si>
  <si>
    <t>Solid storage (b)</t>
  </si>
  <si>
    <t>The storage of manure, typically for a period of several months, in unconfined piles or stacks. Manure is able to be stacked due to the presence of a sufficient amount of bedding material or loss of moisture by evaporation.</t>
  </si>
  <si>
    <t>Solid storage - Coverd/compacted</t>
  </si>
  <si>
    <t>Similar to solid storage, but the manure pile is a) covered with a plastic sheet to reduce the surface of manure exposed to air and/or b) compacted to increase the density and reduce the free air space within the material.</t>
  </si>
  <si>
    <t>Specific materials (bulking agents) are mixed with the manure to provide structural support. This allows the natural aeration of the pile, thus enhancing decomposition. (e.g. sawdust, straw, coffee husks, maize stover).</t>
  </si>
  <si>
    <t>The addition of specific substances to the pile in order to reduce gaseous emissions. Addition of certain compounds such as attapulgite, dicyandiamide or mature compost have shown to reduce N2O emissions; while phosphogypsum reduces CH4 emissions.</t>
  </si>
  <si>
    <t>A paved or unpaved open confinement area without any significant vegetative cover where accumulating manure may be removed periodically. Dry lots are most typically found in dry climates but also are used in humid climates.</t>
  </si>
  <si>
    <t>Liquid/Slurry</t>
  </si>
  <si>
    <t>Manure is stored as excreted or with some minimal addition of water to facilitate handling and is stored in either tanks or earthen ponds.</t>
  </si>
  <si>
    <t>With natural crust cover</t>
  </si>
  <si>
    <t>Without natural crust cover</t>
  </si>
  <si>
    <t>Cover</t>
  </si>
  <si>
    <t>Anaerobic lagoons are designed and operated to combine waste stabilization and storage. Lagoon supernatant is usually used to remove manure from the associated confinement facilities to the lagoon. Anaerobic lagoons are designed with varying lengths of storage (up to a year or greater), depending on the climate region, the volatile solids loading rate, and other operational factors. The water from the lagoon may be recycled as flush water or used to irrigate and fertilise fields.</t>
  </si>
  <si>
    <t>Pit storage below animal confinements</t>
  </si>
  <si>
    <t>Collection and storage of manure usually with little or no added water typically below a slatted floor in an enclosed animal confinement facility.</t>
  </si>
  <si>
    <t>Anaerobic digester</t>
  </si>
  <si>
    <t xml:space="preserve">Anaerobic digesters are designed and operated for waste stabilization by the microbial reduction of complex organic compounds to CH4 and CO2, which is captured and flared or used as a fuel. </t>
  </si>
  <si>
    <t>Burned for fuel or as waste</t>
  </si>
  <si>
    <t>The dung is excreted on fields. The sun dried dung cakes are burned for fuel</t>
  </si>
  <si>
    <t>The emissions associated with the burning of the dung are to be reported under the IPCC category 'Fuel Combustion' if the dung is used as fuel and under the IPCC category 'Waste Incineration' if the dung is burned without energy recovery.</t>
  </si>
  <si>
    <t>Urine N deposited on pasture and paddock</t>
  </si>
  <si>
    <t>Direct and indirect N2O emissions associated with the urine deposited on agricultural soils and pasture, range, paddock systems are treated in Chapter 11, Section 11.2, N2O emissions from managed soils.</t>
  </si>
  <si>
    <t>As manure accumulates, bedding is continually added to absorb moisture over a production cycle and possibly for as long as 6 to 12 months. This manure management system also is known as a bedded pack manure management system and may be combined with a dry lot or pasture.</t>
  </si>
  <si>
    <t>No mixing</t>
  </si>
  <si>
    <t>Acive mixing</t>
  </si>
  <si>
    <t>Composting - In-Vessel ( c )</t>
  </si>
  <si>
    <t>Composting, typically in an enclosed channel, with forced aeration and continuous mixing.</t>
  </si>
  <si>
    <t>Composting - Static Pile ( c )(forced aeration)</t>
  </si>
  <si>
    <t>Composting in piles with forced aeration but no mixing.</t>
  </si>
  <si>
    <t>Composting in windrows with regular turning for mixing and aeration.</t>
  </si>
  <si>
    <t>Composting - Passive Windrow ( c ) (infrequent turning)</t>
  </si>
  <si>
    <t>Composting in windrows with infrequent turning for mixing and aeration.</t>
  </si>
  <si>
    <t>Poultry manure with litter</t>
  </si>
  <si>
    <t>Similar to deep bedding systems. Typically used for all poultry breeder flocks and for the production of meat type chickens (broilers) and other fowl.</t>
  </si>
  <si>
    <t>Poultry manure without litter</t>
  </si>
  <si>
    <t>May be similar to open pits in enclosed animal confinement facilities or may be designed and operated to dry the manure as it accumulates. The latter is known as a high-rise manure management system and is a form of passive windrow composting when designed and operated properly.</t>
  </si>
  <si>
    <t>The biological oxidation of manure collected as a liquid with either forced or natural aeration. Natural aeration is limited to aerobic and facultative ponds and wetland systems and is due primarily to photosynthesis. Hence, these systems typically become anoxic during periods without sunlight.</t>
  </si>
  <si>
    <t>Natural aeration systems</t>
  </si>
  <si>
    <t>Forced aeration systems</t>
  </si>
  <si>
    <t>(b) Quantitative data should be used to distinguish whether the system is judged to be a solid storage or liquid/slurry. The borderline
between dry and liquid can be drawn at 20% dry matter content.</t>
  </si>
  <si>
    <r>
      <rPr>
        <sz val="11"/>
        <color theme="1"/>
        <rFont val="Calibri"/>
        <family val="2"/>
      </rPr>
      <t xml:space="preserve">*Burned for fuel or as waste: The dung is excreted on fields.                                                                                                                                                                                                        </t>
    </r>
    <r>
      <rPr>
        <u/>
        <sz val="11"/>
        <color theme="1"/>
        <rFont val="Calibri"/>
        <family val="2"/>
      </rPr>
      <t>The sun dried dung cakes are burned for fuel:</t>
    </r>
    <r>
      <rPr>
        <sz val="11"/>
        <color theme="1"/>
        <rFont val="Calibri"/>
        <family val="2"/>
      </rPr>
      <t xml:space="preserve"> The emissions associated with the burning of the dung are to be reported under the IPCC category 'Fuel Combustion' if the dung is used as fuel and under the IPCC category 'Waste Incineration' if the dung is burned without energy recovery.                                                                                                                                                                                                                                                                                   </t>
    </r>
    <r>
      <rPr>
        <u/>
        <sz val="11"/>
        <color theme="1"/>
        <rFont val="Calibri"/>
        <family val="2"/>
      </rPr>
      <t>Urine N deposited on pasture and paddock:</t>
    </r>
    <r>
      <rPr>
        <sz val="11"/>
        <color theme="1"/>
        <rFont val="Calibri"/>
        <family val="2"/>
      </rPr>
      <t xml:space="preserve"> Direct and indirect N2O emissions associated with the urine deposited on agricultural soils and pasture, range, paddock systems are treated in Chapter 11, Section 11.2, N2O emissions from managed soils.                                                                                                                                                                                                                                                                           </t>
    </r>
  </si>
  <si>
    <t>*Pasture: Direct and indirect N2O emissions associated with the manure deposited on
agricultural soils and pasture, range, paddock systems are treated in
Chapter 11, Section 11.2, N2O emissions from managed soils.</t>
  </si>
  <si>
    <r>
      <rPr>
        <b/>
        <sz val="11"/>
        <color theme="1"/>
        <rFont val="Calibri"/>
        <family val="2"/>
      </rPr>
      <t>Indirect N</t>
    </r>
    <r>
      <rPr>
        <b/>
        <vertAlign val="subscript"/>
        <sz val="11"/>
        <color theme="1"/>
        <rFont val="Calibri"/>
        <family val="2"/>
      </rPr>
      <t>2</t>
    </r>
    <r>
      <rPr>
        <b/>
        <sz val="11"/>
        <color theme="1"/>
        <rFont val="Calibri"/>
        <family val="2"/>
      </rPr>
      <t>O emissions</t>
    </r>
  </si>
  <si>
    <t xml:space="preserve"> Default values for nitrogen loss due to volatilisation of NH3 and NOx from manure management                                                                                                                                                                                                                                                                                                                                                                                                                                                                   IPCC, 2019 "Emissions from livestock and manure management"V.4, Ch.10, Table 10.22</t>
  </si>
  <si>
    <t>Manure Management System (MMS)</t>
  </si>
  <si>
    <t>N loss from MMS due to volatilisation of N-NH3 and N-NOx                                                                                                                                                    FracGasMS (Range of FracGasMS)</t>
  </si>
  <si>
    <t xml:space="preserve">N loss from MMS due to leaching of nitrogen from manure management                                                                                                                                                    FracleachMS </t>
  </si>
  <si>
    <t xml:space="preserve">Lactanting cows </t>
  </si>
  <si>
    <t>Other categories</t>
  </si>
  <si>
    <t>All categories</t>
  </si>
  <si>
    <t>Anaerobic lagoon</t>
  </si>
  <si>
    <t>Liquid/Slurry with natural crust cover</t>
  </si>
  <si>
    <t>Liquid/Slurry without natural crust cover</t>
  </si>
  <si>
    <t>Liquid/Slurry with cover</t>
  </si>
  <si>
    <t>Solid storage Covered/compacted</t>
  </si>
  <si>
    <t>Solid storage bulking agent addition</t>
  </si>
  <si>
    <t>Solid storage additives</t>
  </si>
  <si>
    <t>Composting In- Vessel</t>
  </si>
  <si>
    <t>Composting static pile</t>
  </si>
  <si>
    <t>Composting passive windrow</t>
  </si>
  <si>
    <t>Aerobic treatment natural aeration systems</t>
  </si>
  <si>
    <t>no data</t>
  </si>
  <si>
    <t xml:space="preserve">no data </t>
  </si>
  <si>
    <t>Aerobic treatment forced aeration systems</t>
  </si>
  <si>
    <t xml:space="preserve">Default emission, volatilization and leaching factors for indirect soil N2O emissions                                                                                                                                                                                                                                                                                                                                                           IPCC, 2019 "N2O from managed soils, and CO2 emissions from lime and urea application"V.4, Ch.11., Table 11.3                         </t>
  </si>
  <si>
    <t xml:space="preserve">Emission factor </t>
  </si>
  <si>
    <t>Aggregated</t>
  </si>
  <si>
    <t>Disaggregated</t>
  </si>
  <si>
    <t>Default value</t>
  </si>
  <si>
    <t>Uncertainty range</t>
  </si>
  <si>
    <t>Disaggragation</t>
  </si>
  <si>
    <t>EF4 [N volatilisation and redeposition]1 , kg N2O–N (kg NH3–N + NOx–N volatilised)-1</t>
  </si>
  <si>
    <t>0,002-0,018</t>
  </si>
  <si>
    <t>Wet climate</t>
  </si>
  <si>
    <t>0,011-0,017</t>
  </si>
  <si>
    <t>Dry climate</t>
  </si>
  <si>
    <t>0,000-0,011</t>
  </si>
  <si>
    <t>EF5 [leaching/runoff]2, kg N2O–N (kg N leaching/runoff)-1</t>
  </si>
  <si>
    <t>0,000-0,020</t>
  </si>
  <si>
    <t>-</t>
  </si>
  <si>
    <t>FracGASM [Volatilisation from all organic N fertilisers applied, and dung and urine deposited by grazing animals]4, (kg NH3–N + NOx–N) (kg N applied or deposited)–1</t>
  </si>
  <si>
    <t>0,00-0,31</t>
  </si>
  <si>
    <t>FracLEACH-(H) [N losses by leaching/runoff in wet climates]5 , kg N (kg N additions or deposition by grazing animals)-1</t>
  </si>
  <si>
    <t>0,01-0,73</t>
  </si>
  <si>
    <t xml:space="preserve">Default emission factor(s) to estimate direct N2O emissions from managed soils                                                                                                                                                                                                                                                                                                                                                                                                                                                                                                                                    IPCC, 2019 "N2O from managed soils, and CO2 emissions from lime and urea application"V.4 Chapter 11, Table 11.1                          </t>
  </si>
  <si>
    <t>EF3PRP, CPP for cattle (dairy, non-dairy and buffalo), poultry and pigs3 [kg N2O–N (kg N)-1]</t>
  </si>
  <si>
    <t>0,000-0,014</t>
  </si>
  <si>
    <t>Wet climates</t>
  </si>
  <si>
    <t>0,000-0,027</t>
  </si>
  <si>
    <t>Dry climates</t>
  </si>
  <si>
    <t>0,000-0,007</t>
  </si>
  <si>
    <t>Destino (sistema atual ou planejado)</t>
  </si>
  <si>
    <t>Vegetação Natural</t>
  </si>
  <si>
    <t>Pastagem Degradada</t>
  </si>
  <si>
    <t>Pastagem de média produtividade</t>
  </si>
  <si>
    <t>Pastagem de alta produtividade</t>
  </si>
  <si>
    <t>Origem (sistema histórico)</t>
  </si>
  <si>
    <t>VS =[GE ×  (1- (DE/100))  + (UE ×  GE)]×  [(1- ASH)/18,45]</t>
  </si>
  <si>
    <t>Equação 4 = Energia líquida da mantença (NEm)</t>
  </si>
  <si>
    <t xml:space="preserve"> NEm = Cfi×PV^0,75</t>
  </si>
  <si>
    <t>Resultado</t>
  </si>
  <si>
    <t>Unidade de medida</t>
  </si>
  <si>
    <t xml:space="preserve">MJ/dia </t>
  </si>
  <si>
    <t xml:space="preserve">Novilhas </t>
  </si>
  <si>
    <t xml:space="preserve">Vacas não lactantes </t>
  </si>
  <si>
    <t>Equação 5 = Energia líquida da atividade (NEa)</t>
  </si>
  <si>
    <t>NEa = Ca x NEm</t>
  </si>
  <si>
    <t>Equação 6 = Energia líquida do crescimento (NEg)</t>
  </si>
  <si>
    <t>NEg = 22,02 x (BW/(C x MW))^0,75 x WG^1,097</t>
  </si>
  <si>
    <t>Equação 7 = Energia líquida para lactação (NEl)</t>
  </si>
  <si>
    <t>NEl = Milk x (1,47 + 0,40 x Fat)</t>
  </si>
  <si>
    <t>Equação 8 = Energia líquida para trabalho (NEwork)</t>
  </si>
  <si>
    <t>NEwork = 0,10 x NEm x Hours</t>
  </si>
  <si>
    <r>
      <rPr>
        <b/>
        <sz val="11"/>
        <color theme="1"/>
        <rFont val="Calibri"/>
        <family val="2"/>
      </rPr>
      <t>Equação 9 = Energia líquida para gestação</t>
    </r>
    <r>
      <rPr>
        <sz val="11"/>
        <color theme="1"/>
        <rFont val="Calibri"/>
        <family val="2"/>
      </rPr>
      <t xml:space="preserve"> </t>
    </r>
    <r>
      <rPr>
        <b/>
        <sz val="11"/>
        <color theme="1"/>
        <rFont val="Calibri"/>
        <family val="2"/>
      </rPr>
      <t>(NEp)</t>
    </r>
  </si>
  <si>
    <t>NEp = Cpregnancy x NEm</t>
  </si>
  <si>
    <t>Equação 10 = Taxa de energia líquida utilizada para mantença (REM)</t>
  </si>
  <si>
    <t>REM = [1,123 – (4,092 x 10^-3 x DE) + [1,126 x 10^-5 x (DE)^2] – (25,4/DE)]</t>
  </si>
  <si>
    <t>Equação 11 = Taxa de energia líquida utilizada para crescimento (REG)</t>
  </si>
  <si>
    <t>REG = [1,164 – (5,16 x 10^-3 x DE) + [1,308 x 10^-5 x (DE)^2] – (37,4/DE)]</t>
  </si>
  <si>
    <t>Equação 3 = Ingestão da energia bruta (GE)</t>
  </si>
  <si>
    <t>GE = ((NEm + NEa + NEl + NEwork + NEp)/REM) + (NEg/REG))/(DE/100)</t>
  </si>
  <si>
    <t>Equação 12 = Fator de emissão (EF)</t>
  </si>
  <si>
    <t>EF(T) = (GE x (Ym/100) x 365)/55,65</t>
  </si>
  <si>
    <r>
      <rPr>
        <b/>
        <sz val="11"/>
        <color theme="1"/>
        <rFont val="Calibri"/>
        <family val="2"/>
      </rPr>
      <t>Emissions CH4 Enteric = ∑</t>
    </r>
    <r>
      <rPr>
        <b/>
        <vertAlign val="subscript"/>
        <sz val="11"/>
        <color theme="1"/>
        <rFont val="Calibri"/>
        <family val="2"/>
      </rPr>
      <t>(P)</t>
    </r>
    <r>
      <rPr>
        <b/>
        <sz val="11"/>
        <color theme="1"/>
        <rFont val="Calibri"/>
        <family val="2"/>
      </rPr>
      <t xml:space="preserve"> EF</t>
    </r>
    <r>
      <rPr>
        <b/>
        <vertAlign val="subscript"/>
        <sz val="11"/>
        <color theme="1"/>
        <rFont val="Calibri"/>
        <family val="2"/>
      </rPr>
      <t>(T,P)</t>
    </r>
    <r>
      <rPr>
        <b/>
        <sz val="11"/>
        <color theme="1"/>
        <rFont val="Calibri"/>
        <family val="2"/>
      </rPr>
      <t xml:space="preserve"> x (N</t>
    </r>
    <r>
      <rPr>
        <b/>
        <vertAlign val="subscript"/>
        <sz val="11"/>
        <color theme="1"/>
        <rFont val="Calibri"/>
        <family val="2"/>
      </rPr>
      <t>(T,P)</t>
    </r>
    <r>
      <rPr>
        <b/>
        <sz val="11"/>
        <color theme="1"/>
        <rFont val="Calibri"/>
        <family val="2"/>
      </rPr>
      <t>/10</t>
    </r>
    <r>
      <rPr>
        <b/>
        <vertAlign val="superscript"/>
        <sz val="11"/>
        <color theme="1"/>
        <rFont val="Calibri"/>
        <family val="2"/>
      </rPr>
      <t>6</t>
    </r>
    <r>
      <rPr>
        <b/>
        <sz val="11"/>
        <color theme="1"/>
        <rFont val="Calibri"/>
        <family val="2"/>
      </rPr>
      <t>)</t>
    </r>
  </si>
  <si>
    <r>
      <rPr>
        <b/>
        <sz val="11"/>
        <color theme="1"/>
        <rFont val="Calibri"/>
        <family val="2"/>
      </rPr>
      <t>Total CH4Enteric = Ʃ</t>
    </r>
    <r>
      <rPr>
        <b/>
        <vertAlign val="subscript"/>
        <sz val="11"/>
        <color theme="1"/>
        <rFont val="Calibri"/>
        <family val="2"/>
      </rPr>
      <t>i,P</t>
    </r>
    <r>
      <rPr>
        <b/>
        <sz val="11"/>
        <color theme="1"/>
        <rFont val="Calibri"/>
        <family val="2"/>
      </rPr>
      <t xml:space="preserve"> E</t>
    </r>
    <r>
      <rPr>
        <b/>
        <vertAlign val="subscript"/>
        <sz val="11"/>
        <color theme="1"/>
        <rFont val="Calibri"/>
        <family val="2"/>
      </rPr>
      <t>i</t>
    </r>
    <r>
      <rPr>
        <b/>
        <sz val="11"/>
        <color theme="1"/>
        <rFont val="Calibri"/>
        <family val="2"/>
      </rPr>
      <t xml:space="preserve">, </t>
    </r>
    <r>
      <rPr>
        <b/>
        <vertAlign val="subscript"/>
        <sz val="11"/>
        <color theme="1"/>
        <rFont val="Calibri"/>
        <family val="2"/>
      </rPr>
      <t>P</t>
    </r>
  </si>
  <si>
    <t>Propriedade</t>
  </si>
  <si>
    <t>Total</t>
  </si>
  <si>
    <t xml:space="preserve">Nova nomenclatura </t>
  </si>
  <si>
    <r>
      <rPr>
        <sz val="11"/>
        <color theme="1"/>
        <rFont val="Calibri"/>
        <family val="2"/>
      </rPr>
      <t>Total CH</t>
    </r>
    <r>
      <rPr>
        <vertAlign val="subscript"/>
        <sz val="11"/>
        <color theme="1"/>
        <rFont val="Calibri"/>
        <family val="2"/>
      </rPr>
      <t>4 enteric</t>
    </r>
  </si>
  <si>
    <r>
      <rPr>
        <b/>
        <sz val="11"/>
        <color theme="0"/>
        <rFont val="Calibri"/>
        <family val="2"/>
      </rPr>
      <t>CH</t>
    </r>
    <r>
      <rPr>
        <b/>
        <vertAlign val="subscript"/>
        <sz val="11"/>
        <color theme="0"/>
        <rFont val="Calibri"/>
        <family val="2"/>
      </rPr>
      <t>4</t>
    </r>
    <r>
      <rPr>
        <b/>
        <sz val="11"/>
        <color theme="0"/>
        <rFont val="Calibri"/>
        <family val="2"/>
      </rPr>
      <t xml:space="preserve"> emissions</t>
    </r>
  </si>
  <si>
    <t>Equação 15 = Sólidos voláteis (VS)</t>
  </si>
  <si>
    <t xml:space="preserve">kg VS/dia </t>
  </si>
  <si>
    <r>
      <rPr>
        <b/>
        <sz val="11"/>
        <color theme="1"/>
        <rFont val="Calibri"/>
        <family val="2"/>
      </rPr>
      <t>Equação 14 = Fator de emissão CH</t>
    </r>
    <r>
      <rPr>
        <b/>
        <vertAlign val="subscript"/>
        <sz val="11"/>
        <color theme="1"/>
        <rFont val="Calibri"/>
        <family val="2"/>
      </rPr>
      <t>4</t>
    </r>
    <r>
      <rPr>
        <b/>
        <sz val="11"/>
        <color theme="1"/>
        <rFont val="Calibri"/>
        <family val="2"/>
      </rPr>
      <t xml:space="preserve"> dejetos (EF</t>
    </r>
    <r>
      <rPr>
        <b/>
        <vertAlign val="subscript"/>
        <sz val="11"/>
        <color theme="1"/>
        <rFont val="Calibri"/>
        <family val="2"/>
      </rPr>
      <t>manure</t>
    </r>
    <r>
      <rPr>
        <b/>
        <sz val="11"/>
        <color theme="1"/>
        <rFont val="Calibri"/>
        <family val="2"/>
      </rPr>
      <t>)</t>
    </r>
  </si>
  <si>
    <r>
      <rPr>
        <b/>
        <sz val="11"/>
        <color theme="1"/>
        <rFont val="Calibri"/>
        <family val="2"/>
      </rPr>
      <t>EF</t>
    </r>
    <r>
      <rPr>
        <b/>
        <vertAlign val="subscript"/>
        <sz val="11"/>
        <color theme="1"/>
        <rFont val="Calibri"/>
        <family val="2"/>
      </rPr>
      <t>manure(T)</t>
    </r>
    <r>
      <rPr>
        <b/>
        <sz val="11"/>
        <color theme="1"/>
        <rFont val="Calibri"/>
        <family val="2"/>
      </rPr>
      <t>=(VS</t>
    </r>
    <r>
      <rPr>
        <b/>
        <vertAlign val="subscript"/>
        <sz val="11"/>
        <color theme="1"/>
        <rFont val="Calibri"/>
        <family val="2"/>
      </rPr>
      <t>(T)</t>
    </r>
    <r>
      <rPr>
        <b/>
        <sz val="11"/>
        <color theme="1"/>
        <rFont val="Calibri"/>
        <family val="2"/>
      </rPr>
      <t xml:space="preserve"> × 365)×[B0</t>
    </r>
    <r>
      <rPr>
        <b/>
        <vertAlign val="subscript"/>
        <sz val="11"/>
        <color theme="1"/>
        <rFont val="Calibri"/>
        <family val="2"/>
      </rPr>
      <t>(T)</t>
    </r>
    <r>
      <rPr>
        <b/>
        <sz val="11"/>
        <color theme="1"/>
        <rFont val="Calibri"/>
        <family val="2"/>
      </rPr>
      <t xml:space="preserve"> × 0,67 × ∑</t>
    </r>
    <r>
      <rPr>
        <b/>
        <vertAlign val="subscript"/>
        <sz val="11"/>
        <color theme="1"/>
        <rFont val="Calibri"/>
        <family val="2"/>
      </rPr>
      <t>(S,k)(</t>
    </r>
    <r>
      <rPr>
        <b/>
        <sz val="11"/>
        <color theme="1"/>
        <rFont val="Calibri"/>
        <family val="2"/>
      </rPr>
      <t>(MCF</t>
    </r>
    <r>
      <rPr>
        <b/>
        <vertAlign val="subscript"/>
        <sz val="11"/>
        <color theme="1"/>
        <rFont val="Calibri"/>
        <family val="2"/>
      </rPr>
      <t>(S,K)</t>
    </r>
    <r>
      <rPr>
        <b/>
        <sz val="11"/>
        <color theme="1"/>
        <rFont val="Calibri"/>
        <family val="2"/>
      </rPr>
      <t>/100) × AWMS</t>
    </r>
    <r>
      <rPr>
        <b/>
        <vertAlign val="subscript"/>
        <sz val="11"/>
        <color theme="1"/>
        <rFont val="Calibri"/>
        <family val="2"/>
      </rPr>
      <t>(T,S,k)</t>
    </r>
    <r>
      <rPr>
        <b/>
        <sz val="11"/>
        <color theme="1"/>
        <rFont val="Calibri"/>
        <family val="2"/>
      </rPr>
      <t>)]</t>
    </r>
  </si>
  <si>
    <r>
      <rPr>
        <b/>
        <sz val="11"/>
        <color theme="1"/>
        <rFont val="Calibri"/>
        <family val="2"/>
      </rPr>
      <t>Equação 13 = Emissão de CH</t>
    </r>
    <r>
      <rPr>
        <b/>
        <vertAlign val="subscript"/>
        <sz val="11"/>
        <color theme="1"/>
        <rFont val="Calibri"/>
        <family val="2"/>
      </rPr>
      <t>4</t>
    </r>
    <r>
      <rPr>
        <b/>
        <sz val="11"/>
        <color theme="1"/>
        <rFont val="Calibri"/>
        <family val="2"/>
      </rPr>
      <t xml:space="preserve"> do manejo de dejetos (EmissionsCH</t>
    </r>
    <r>
      <rPr>
        <b/>
        <vertAlign val="subscript"/>
        <sz val="11"/>
        <color theme="1"/>
        <rFont val="Calibri"/>
        <family val="2"/>
      </rPr>
      <t>₄manure</t>
    </r>
    <r>
      <rPr>
        <b/>
        <sz val="11"/>
        <color theme="1"/>
        <rFont val="Calibri"/>
        <family val="2"/>
      </rPr>
      <t>)</t>
    </r>
  </si>
  <si>
    <r>
      <rPr>
        <b/>
        <sz val="11"/>
        <color theme="1"/>
        <rFont val="Calibri"/>
        <family val="2"/>
      </rPr>
      <t>EmissionsCH₄</t>
    </r>
    <r>
      <rPr>
        <b/>
        <vertAlign val="subscript"/>
        <sz val="11"/>
        <color theme="1"/>
        <rFont val="Calibri"/>
        <family val="2"/>
      </rPr>
      <t>manure</t>
    </r>
    <r>
      <rPr>
        <b/>
        <sz val="11"/>
        <color theme="1"/>
        <rFont val="Calibri"/>
        <family val="2"/>
      </rPr>
      <t xml:space="preserve"> = (N</t>
    </r>
    <r>
      <rPr>
        <b/>
        <vertAlign val="subscript"/>
        <sz val="11"/>
        <color theme="1"/>
        <rFont val="Calibri"/>
        <family val="2"/>
      </rPr>
      <t>(T, S)</t>
    </r>
    <r>
      <rPr>
        <b/>
        <sz val="11"/>
        <color theme="1"/>
        <rFont val="Calibri"/>
        <family val="2"/>
      </rPr>
      <t xml:space="preserve"> x EF</t>
    </r>
    <r>
      <rPr>
        <b/>
        <vertAlign val="subscript"/>
        <sz val="11"/>
        <color theme="1"/>
        <rFont val="Calibri"/>
        <family val="2"/>
      </rPr>
      <t>(T, S, P)</t>
    </r>
    <r>
      <rPr>
        <b/>
        <sz val="11"/>
        <color theme="1"/>
        <rFont val="Calibri"/>
        <family val="2"/>
      </rPr>
      <t>)</t>
    </r>
  </si>
  <si>
    <r>
      <rPr>
        <sz val="11"/>
        <color theme="1"/>
        <rFont val="Calibri"/>
        <family val="2"/>
      </rPr>
      <t>Total CH</t>
    </r>
    <r>
      <rPr>
        <vertAlign val="subscript"/>
        <sz val="11"/>
        <color theme="1"/>
        <rFont val="Calibri"/>
        <family val="2"/>
      </rPr>
      <t>4manure</t>
    </r>
  </si>
  <si>
    <r>
      <rPr>
        <b/>
        <sz val="11"/>
        <color theme="0"/>
        <rFont val="Calibri"/>
        <family val="2"/>
      </rPr>
      <t>N</t>
    </r>
    <r>
      <rPr>
        <b/>
        <vertAlign val="subscript"/>
        <sz val="11"/>
        <color theme="0"/>
        <rFont val="Calibri"/>
        <family val="2"/>
      </rPr>
      <t>2</t>
    </r>
    <r>
      <rPr>
        <b/>
        <sz val="11"/>
        <color theme="0"/>
        <rFont val="Calibri"/>
        <family val="2"/>
      </rPr>
      <t>O emissions</t>
    </r>
  </si>
  <si>
    <r>
      <rPr>
        <b/>
        <sz val="11"/>
        <color theme="0"/>
        <rFont val="Calibri"/>
        <family val="2"/>
      </rPr>
      <t>Direct N</t>
    </r>
    <r>
      <rPr>
        <b/>
        <vertAlign val="subscript"/>
        <sz val="11"/>
        <color theme="0"/>
        <rFont val="Calibri"/>
        <family val="2"/>
      </rPr>
      <t>2</t>
    </r>
    <r>
      <rPr>
        <b/>
        <sz val="11"/>
        <color theme="0"/>
        <rFont val="Calibri"/>
        <family val="2"/>
      </rPr>
      <t>O emissions</t>
    </r>
  </si>
  <si>
    <r>
      <rPr>
        <b/>
        <sz val="11"/>
        <color theme="0"/>
        <rFont val="Calibri"/>
        <family val="2"/>
      </rPr>
      <t>Indirect N</t>
    </r>
    <r>
      <rPr>
        <b/>
        <vertAlign val="subscript"/>
        <sz val="11"/>
        <color theme="0"/>
        <rFont val="Calibri"/>
        <family val="2"/>
      </rPr>
      <t>2</t>
    </r>
    <r>
      <rPr>
        <b/>
        <sz val="11"/>
        <color theme="0"/>
        <rFont val="Calibri"/>
        <family val="2"/>
      </rPr>
      <t>O emissions</t>
    </r>
  </si>
  <si>
    <r>
      <rPr>
        <b/>
        <sz val="11"/>
        <color theme="1"/>
        <rFont val="Calibri"/>
        <family val="2"/>
      </rPr>
      <t>Equação 18 = Nitrogênio consumido (N</t>
    </r>
    <r>
      <rPr>
        <b/>
        <vertAlign val="subscript"/>
        <sz val="11"/>
        <color theme="1"/>
        <rFont val="Calibri"/>
        <family val="2"/>
      </rPr>
      <t>intake</t>
    </r>
    <r>
      <rPr>
        <b/>
        <sz val="11"/>
        <color theme="1"/>
        <rFont val="Calibri"/>
        <family val="2"/>
      </rPr>
      <t>)</t>
    </r>
  </si>
  <si>
    <r>
      <rPr>
        <b/>
        <sz val="11"/>
        <color theme="1"/>
        <rFont val="Calibri"/>
        <family val="2"/>
      </rPr>
      <t>N</t>
    </r>
    <r>
      <rPr>
        <b/>
        <vertAlign val="subscript"/>
        <sz val="11"/>
        <color theme="1"/>
        <rFont val="Calibri"/>
        <family val="2"/>
      </rPr>
      <t>intake(T)</t>
    </r>
    <r>
      <rPr>
        <b/>
        <sz val="11"/>
        <color theme="1"/>
        <rFont val="Calibri"/>
        <family val="2"/>
      </rPr>
      <t xml:space="preserve"> = (GE/18,45)  × ((CP%/100)/6,25) </t>
    </r>
  </si>
  <si>
    <t>kg N/animal/dia</t>
  </si>
  <si>
    <r>
      <rPr>
        <b/>
        <sz val="11"/>
        <color theme="1"/>
        <rFont val="Calibri"/>
        <family val="2"/>
      </rPr>
      <t>Equação 19 = Nitrogênio retido (N</t>
    </r>
    <r>
      <rPr>
        <b/>
        <vertAlign val="subscript"/>
        <sz val="11"/>
        <color theme="1"/>
        <rFont val="Calibri"/>
        <family val="2"/>
      </rPr>
      <t>retention</t>
    </r>
    <r>
      <rPr>
        <b/>
        <sz val="11"/>
        <color theme="1"/>
        <rFont val="Calibri"/>
        <family val="2"/>
      </rPr>
      <t>)</t>
    </r>
  </si>
  <si>
    <r>
      <rPr>
        <b/>
        <sz val="11"/>
        <color theme="1"/>
        <rFont val="Calibri"/>
        <family val="2"/>
      </rPr>
      <t>Nretention</t>
    </r>
    <r>
      <rPr>
        <b/>
        <vertAlign val="subscript"/>
        <sz val="11"/>
        <color theme="1"/>
        <rFont val="Calibri"/>
        <family val="2"/>
      </rPr>
      <t>(T)</t>
    </r>
    <r>
      <rPr>
        <b/>
        <sz val="11"/>
        <color theme="1"/>
        <rFont val="Calibri"/>
        <family val="2"/>
      </rPr>
      <t xml:space="preserve"> = [(milk × (milk PR%/100))/6,38] + [WG × [268 -(((7,03 × NEg)/WG))/1000 )/6,25)]</t>
    </r>
  </si>
  <si>
    <t>Equação 17 = Taxa de excreção de N (Nex)</t>
  </si>
  <si>
    <r>
      <rPr>
        <b/>
        <sz val="11"/>
        <color theme="1"/>
        <rFont val="Calibri"/>
        <family val="2"/>
      </rPr>
      <t>Nex</t>
    </r>
    <r>
      <rPr>
        <b/>
        <vertAlign val="subscript"/>
        <sz val="11"/>
        <color theme="1"/>
        <rFont val="Calibri"/>
        <family val="2"/>
      </rPr>
      <t>(T)</t>
    </r>
    <r>
      <rPr>
        <b/>
        <sz val="11"/>
        <color theme="1"/>
        <rFont val="Calibri"/>
        <family val="2"/>
      </rPr>
      <t xml:space="preserve"> = (Nintake</t>
    </r>
    <r>
      <rPr>
        <b/>
        <vertAlign val="subscript"/>
        <sz val="11"/>
        <color theme="1"/>
        <rFont val="Calibri"/>
        <family val="2"/>
      </rPr>
      <t>(T)</t>
    </r>
    <r>
      <rPr>
        <b/>
        <sz val="11"/>
        <color theme="1"/>
        <rFont val="Calibri"/>
        <family val="2"/>
      </rPr>
      <t xml:space="preserve"> - Nretention </t>
    </r>
    <r>
      <rPr>
        <b/>
        <vertAlign val="subscript"/>
        <sz val="11"/>
        <color theme="1"/>
        <rFont val="Calibri"/>
        <family val="2"/>
      </rPr>
      <t>(T)</t>
    </r>
    <r>
      <rPr>
        <b/>
        <sz val="11"/>
        <color theme="1"/>
        <rFont val="Calibri"/>
        <family val="2"/>
      </rPr>
      <t>) × 365</t>
    </r>
  </si>
  <si>
    <t xml:space="preserve">Cálculos para os gerenciaciamentos de dejetos </t>
  </si>
  <si>
    <r>
      <rPr>
        <b/>
        <sz val="11"/>
        <color theme="1"/>
        <rFont val="Calibri"/>
        <family val="2"/>
      </rPr>
      <t>Equação 16 = Óxido Nitroso direto (N</t>
    </r>
    <r>
      <rPr>
        <b/>
        <vertAlign val="subscript"/>
        <sz val="11"/>
        <color theme="1"/>
        <rFont val="Calibri"/>
        <family val="2"/>
      </rPr>
      <t>2</t>
    </r>
    <r>
      <rPr>
        <b/>
        <sz val="11"/>
        <color theme="1"/>
        <rFont val="Calibri"/>
        <family val="2"/>
      </rPr>
      <t>OD)</t>
    </r>
  </si>
  <si>
    <r>
      <rPr>
        <b/>
        <sz val="11"/>
        <color theme="1"/>
        <rFont val="Calibri"/>
        <family val="2"/>
      </rPr>
      <t>Equação 22 = N volatilizado manejo de dejetos (N</t>
    </r>
    <r>
      <rPr>
        <b/>
        <vertAlign val="subscript"/>
        <sz val="11"/>
        <color theme="1"/>
        <rFont val="Calibri"/>
        <family val="2"/>
      </rPr>
      <t>volatilization-MMS</t>
    </r>
    <r>
      <rPr>
        <b/>
        <sz val="11"/>
        <color theme="1"/>
        <rFont val="Calibri"/>
        <family val="2"/>
      </rPr>
      <t>)</t>
    </r>
  </si>
  <si>
    <r>
      <rPr>
        <b/>
        <sz val="11"/>
        <color theme="1"/>
        <rFont val="Calibri"/>
        <family val="2"/>
      </rPr>
      <t>N</t>
    </r>
    <r>
      <rPr>
        <b/>
        <vertAlign val="subscript"/>
        <sz val="11"/>
        <color theme="1"/>
        <rFont val="Calibri"/>
        <family val="2"/>
      </rPr>
      <t xml:space="preserve">volatilization-MMS </t>
    </r>
    <r>
      <rPr>
        <b/>
        <sz val="11"/>
        <color theme="1"/>
        <rFont val="Calibri"/>
        <family val="2"/>
      </rPr>
      <t>=∑</t>
    </r>
    <r>
      <rPr>
        <b/>
        <vertAlign val="subscript"/>
        <sz val="11"/>
        <color theme="1"/>
        <rFont val="Calibri"/>
        <family val="2"/>
      </rPr>
      <t>(S)</t>
    </r>
    <r>
      <rPr>
        <b/>
        <sz val="11"/>
        <color theme="1"/>
        <rFont val="Calibri"/>
        <family val="2"/>
      </rPr>
      <t xml:space="preserve"> [∑</t>
    </r>
    <r>
      <rPr>
        <b/>
        <vertAlign val="subscript"/>
        <sz val="11"/>
        <color theme="1"/>
        <rFont val="Calibri"/>
        <family val="2"/>
      </rPr>
      <t>(T, P)</t>
    </r>
    <r>
      <rPr>
        <b/>
        <sz val="11"/>
        <color theme="1"/>
        <rFont val="Calibri"/>
        <family val="2"/>
      </rPr>
      <t>[(((N</t>
    </r>
    <r>
      <rPr>
        <b/>
        <vertAlign val="subscript"/>
        <sz val="11"/>
        <color theme="1"/>
        <rFont val="Calibri"/>
        <family val="2"/>
      </rPr>
      <t xml:space="preserve">(T, P) </t>
    </r>
    <r>
      <rPr>
        <b/>
        <sz val="11"/>
        <color theme="1"/>
        <rFont val="Calibri"/>
        <family val="2"/>
      </rPr>
      <t>× Nex</t>
    </r>
    <r>
      <rPr>
        <b/>
        <vertAlign val="subscript"/>
        <sz val="11"/>
        <color theme="1"/>
        <rFont val="Calibri"/>
        <family val="2"/>
      </rPr>
      <t>(T,P)</t>
    </r>
    <r>
      <rPr>
        <b/>
        <sz val="11"/>
        <color theme="1"/>
        <rFont val="Calibri"/>
        <family val="2"/>
      </rPr>
      <t>) × AWMS</t>
    </r>
    <r>
      <rPr>
        <b/>
        <vertAlign val="subscript"/>
        <sz val="11"/>
        <color theme="1"/>
        <rFont val="Calibri"/>
        <family val="2"/>
      </rPr>
      <t>(T,S, P)</t>
    </r>
    <r>
      <rPr>
        <b/>
        <sz val="11"/>
        <color theme="1"/>
        <rFont val="Calibri"/>
        <family val="2"/>
      </rPr>
      <t>) + Ncdg</t>
    </r>
    <r>
      <rPr>
        <b/>
        <vertAlign val="subscript"/>
        <sz val="11"/>
        <color theme="1"/>
        <rFont val="Calibri"/>
        <family val="2"/>
      </rPr>
      <t>(s)</t>
    </r>
    <r>
      <rPr>
        <b/>
        <sz val="11"/>
        <color theme="1"/>
        <rFont val="Calibri"/>
        <family val="2"/>
      </rPr>
      <t>) × FracGasMS</t>
    </r>
    <r>
      <rPr>
        <b/>
        <vertAlign val="subscript"/>
        <sz val="11"/>
        <color theme="1"/>
        <rFont val="Calibri"/>
        <family val="2"/>
      </rPr>
      <t>(T,S)</t>
    </r>
    <r>
      <rPr>
        <b/>
        <sz val="11"/>
        <color theme="1"/>
        <rFont val="Calibri"/>
        <family val="2"/>
      </rPr>
      <t>]]</t>
    </r>
  </si>
  <si>
    <r>
      <rPr>
        <b/>
        <sz val="11"/>
        <color theme="1"/>
        <rFont val="Calibri"/>
        <family val="2"/>
      </rPr>
      <t>Equação 20 = N</t>
    </r>
    <r>
      <rPr>
        <b/>
        <vertAlign val="subscript"/>
        <sz val="11"/>
        <color theme="1"/>
        <rFont val="Calibri"/>
        <family val="2"/>
      </rPr>
      <t>2</t>
    </r>
    <r>
      <rPr>
        <b/>
        <sz val="11"/>
        <color theme="1"/>
        <rFont val="Calibri"/>
        <family val="2"/>
      </rPr>
      <t>O voltalizado manejo de dejetos (N</t>
    </r>
    <r>
      <rPr>
        <b/>
        <vertAlign val="subscript"/>
        <sz val="11"/>
        <color theme="1"/>
        <rFont val="Calibri"/>
        <family val="2"/>
      </rPr>
      <t>2</t>
    </r>
    <r>
      <rPr>
        <b/>
        <sz val="11"/>
        <color theme="1"/>
        <rFont val="Calibri"/>
        <family val="2"/>
      </rPr>
      <t>OG)</t>
    </r>
  </si>
  <si>
    <r>
      <rPr>
        <b/>
        <sz val="11"/>
        <color theme="1"/>
        <rFont val="Calibri"/>
        <family val="2"/>
      </rPr>
      <t>N</t>
    </r>
    <r>
      <rPr>
        <b/>
        <vertAlign val="subscript"/>
        <sz val="11"/>
        <color theme="1"/>
        <rFont val="Calibri"/>
        <family val="2"/>
      </rPr>
      <t>2</t>
    </r>
    <r>
      <rPr>
        <b/>
        <sz val="11"/>
        <color theme="1"/>
        <rFont val="Calibri"/>
        <family val="2"/>
      </rPr>
      <t>OG</t>
    </r>
    <r>
      <rPr>
        <b/>
        <vertAlign val="subscript"/>
        <sz val="11"/>
        <color theme="1"/>
        <rFont val="Calibri"/>
        <family val="2"/>
      </rPr>
      <t>(mm)</t>
    </r>
    <r>
      <rPr>
        <b/>
        <sz val="11"/>
        <color theme="1"/>
        <rFont val="Calibri"/>
        <family val="2"/>
      </rPr>
      <t xml:space="preserve"> = (N</t>
    </r>
    <r>
      <rPr>
        <b/>
        <vertAlign val="subscript"/>
        <sz val="11"/>
        <color theme="1"/>
        <rFont val="Calibri"/>
        <family val="2"/>
      </rPr>
      <t>volatilization-MMS</t>
    </r>
    <r>
      <rPr>
        <b/>
        <sz val="11"/>
        <color theme="1"/>
        <rFont val="Calibri"/>
        <family val="2"/>
      </rPr>
      <t xml:space="preserve"> × EF</t>
    </r>
    <r>
      <rPr>
        <b/>
        <vertAlign val="subscript"/>
        <sz val="11"/>
        <color theme="1"/>
        <rFont val="Calibri"/>
        <family val="2"/>
      </rPr>
      <t>4</t>
    </r>
    <r>
      <rPr>
        <b/>
        <sz val="11"/>
        <color theme="1"/>
        <rFont val="Calibri"/>
        <family val="2"/>
      </rPr>
      <t xml:space="preserve"> )  ×  44/28</t>
    </r>
  </si>
  <si>
    <r>
      <rPr>
        <b/>
        <sz val="11"/>
        <color theme="1"/>
        <rFont val="Calibri"/>
        <family val="2"/>
      </rPr>
      <t>Equação 23 = N lixiviado manejo de dejetos (N</t>
    </r>
    <r>
      <rPr>
        <b/>
        <vertAlign val="subscript"/>
        <sz val="11"/>
        <color theme="1"/>
        <rFont val="Calibri"/>
        <family val="2"/>
      </rPr>
      <t>leaching-MMS</t>
    </r>
    <r>
      <rPr>
        <b/>
        <sz val="11"/>
        <color theme="1"/>
        <rFont val="Calibri"/>
        <family val="2"/>
      </rPr>
      <t>)</t>
    </r>
  </si>
  <si>
    <r>
      <rPr>
        <b/>
        <sz val="11"/>
        <color theme="1"/>
        <rFont val="Calibri"/>
        <family val="2"/>
      </rPr>
      <t>N</t>
    </r>
    <r>
      <rPr>
        <b/>
        <vertAlign val="subscript"/>
        <sz val="11"/>
        <color theme="1"/>
        <rFont val="Calibri"/>
        <family val="2"/>
      </rPr>
      <t>leaching-MMS</t>
    </r>
    <r>
      <rPr>
        <b/>
        <sz val="11"/>
        <color theme="1"/>
        <rFont val="Calibri"/>
        <family val="2"/>
      </rPr>
      <t xml:space="preserve"> =∑</t>
    </r>
    <r>
      <rPr>
        <b/>
        <vertAlign val="subscript"/>
        <sz val="11"/>
        <color theme="1"/>
        <rFont val="Calibri"/>
        <family val="2"/>
      </rPr>
      <t>(S)</t>
    </r>
    <r>
      <rPr>
        <b/>
        <sz val="11"/>
        <color theme="1"/>
        <rFont val="Calibri"/>
        <family val="2"/>
      </rPr>
      <t xml:space="preserve"> [∑</t>
    </r>
    <r>
      <rPr>
        <b/>
        <vertAlign val="subscript"/>
        <sz val="11"/>
        <color theme="1"/>
        <rFont val="Calibri"/>
        <family val="2"/>
      </rPr>
      <t>(T, P)</t>
    </r>
    <r>
      <rPr>
        <b/>
        <sz val="11"/>
        <color theme="1"/>
        <rFont val="Calibri"/>
        <family val="2"/>
      </rPr>
      <t>[(((N</t>
    </r>
    <r>
      <rPr>
        <b/>
        <vertAlign val="subscript"/>
        <sz val="11"/>
        <color theme="1"/>
        <rFont val="Calibri"/>
        <family val="2"/>
      </rPr>
      <t>(T, P)</t>
    </r>
    <r>
      <rPr>
        <b/>
        <sz val="11"/>
        <color theme="1"/>
        <rFont val="Calibri"/>
        <family val="2"/>
      </rPr>
      <t xml:space="preserve"> × Nex </t>
    </r>
    <r>
      <rPr>
        <b/>
        <vertAlign val="subscript"/>
        <sz val="11"/>
        <color theme="1"/>
        <rFont val="Calibri"/>
        <family val="2"/>
      </rPr>
      <t>(T,P)</t>
    </r>
    <r>
      <rPr>
        <b/>
        <sz val="11"/>
        <color theme="1"/>
        <rFont val="Calibri"/>
        <family val="2"/>
      </rPr>
      <t>) × AWMS</t>
    </r>
    <r>
      <rPr>
        <b/>
        <vertAlign val="subscript"/>
        <sz val="11"/>
        <color theme="1"/>
        <rFont val="Calibri"/>
        <family val="2"/>
      </rPr>
      <t>(T,S, P)</t>
    </r>
    <r>
      <rPr>
        <b/>
        <sz val="11"/>
        <color theme="1"/>
        <rFont val="Calibri"/>
        <family val="2"/>
      </rPr>
      <t>) + Ncdg</t>
    </r>
    <r>
      <rPr>
        <b/>
        <vertAlign val="subscript"/>
        <sz val="11"/>
        <color theme="1"/>
        <rFont val="Calibri"/>
        <family val="2"/>
      </rPr>
      <t>(s)</t>
    </r>
    <r>
      <rPr>
        <b/>
        <sz val="11"/>
        <color theme="1"/>
        <rFont val="Calibri"/>
        <family val="2"/>
      </rPr>
      <t>) × (FracleachMS</t>
    </r>
    <r>
      <rPr>
        <b/>
        <vertAlign val="subscript"/>
        <sz val="11"/>
        <color theme="1"/>
        <rFont val="Calibri"/>
        <family val="2"/>
      </rPr>
      <t>(T,S)</t>
    </r>
    <r>
      <rPr>
        <b/>
        <sz val="11"/>
        <color theme="1"/>
        <rFont val="Calibri"/>
        <family val="2"/>
      </rPr>
      <t>]]</t>
    </r>
  </si>
  <si>
    <r>
      <rPr>
        <b/>
        <sz val="11"/>
        <color theme="1"/>
        <rFont val="Calibri"/>
        <family val="2"/>
      </rPr>
      <t>Equação 21 = N</t>
    </r>
    <r>
      <rPr>
        <b/>
        <vertAlign val="subscript"/>
        <sz val="11"/>
        <color theme="1"/>
        <rFont val="Calibri"/>
        <family val="2"/>
      </rPr>
      <t>2</t>
    </r>
    <r>
      <rPr>
        <b/>
        <sz val="11"/>
        <color theme="1"/>
        <rFont val="Calibri"/>
        <family val="2"/>
      </rPr>
      <t>O lixiviado manejo de dejetos (N</t>
    </r>
    <r>
      <rPr>
        <b/>
        <vertAlign val="subscript"/>
        <sz val="11"/>
        <color theme="1"/>
        <rFont val="Calibri"/>
        <family val="2"/>
      </rPr>
      <t>2</t>
    </r>
    <r>
      <rPr>
        <b/>
        <sz val="11"/>
        <color theme="1"/>
        <rFont val="Calibri"/>
        <family val="2"/>
      </rPr>
      <t>OL)</t>
    </r>
  </si>
  <si>
    <r>
      <rPr>
        <b/>
        <sz val="11"/>
        <color theme="1"/>
        <rFont val="Calibri"/>
        <family val="2"/>
      </rPr>
      <t>N</t>
    </r>
    <r>
      <rPr>
        <b/>
        <vertAlign val="subscript"/>
        <sz val="11"/>
        <color theme="1"/>
        <rFont val="Calibri"/>
        <family val="2"/>
      </rPr>
      <t>2</t>
    </r>
    <r>
      <rPr>
        <b/>
        <sz val="11"/>
        <color theme="1"/>
        <rFont val="Calibri"/>
        <family val="2"/>
      </rPr>
      <t>OL</t>
    </r>
    <r>
      <rPr>
        <b/>
        <vertAlign val="subscript"/>
        <sz val="11"/>
        <color theme="1"/>
        <rFont val="Calibri"/>
        <family val="2"/>
      </rPr>
      <t>(mm)</t>
    </r>
    <r>
      <rPr>
        <b/>
        <sz val="11"/>
        <color theme="1"/>
        <rFont val="Calibri"/>
        <family val="2"/>
      </rPr>
      <t xml:space="preserve"> = (N</t>
    </r>
    <r>
      <rPr>
        <b/>
        <vertAlign val="subscript"/>
        <sz val="11"/>
        <color theme="1"/>
        <rFont val="Calibri"/>
        <family val="2"/>
      </rPr>
      <t>leaching-MMS</t>
    </r>
    <r>
      <rPr>
        <b/>
        <sz val="11"/>
        <color theme="1"/>
        <rFont val="Calibri"/>
        <family val="2"/>
      </rPr>
      <t xml:space="preserve"> × EF</t>
    </r>
    <r>
      <rPr>
        <b/>
        <vertAlign val="subscript"/>
        <sz val="11"/>
        <color theme="1"/>
        <rFont val="Calibri"/>
        <family val="2"/>
      </rPr>
      <t>5</t>
    </r>
    <r>
      <rPr>
        <b/>
        <sz val="11"/>
        <color theme="1"/>
        <rFont val="Calibri"/>
        <family val="2"/>
      </rPr>
      <t xml:space="preserve"> )  ×  44/28</t>
    </r>
  </si>
  <si>
    <r>
      <rPr>
        <b/>
        <sz val="11"/>
        <color theme="1"/>
        <rFont val="Calibri"/>
        <family val="2"/>
      </rPr>
      <t>Total da categoria= N</t>
    </r>
    <r>
      <rPr>
        <b/>
        <vertAlign val="subscript"/>
        <sz val="11"/>
        <color theme="1"/>
        <rFont val="Calibri"/>
        <family val="2"/>
      </rPr>
      <t>2</t>
    </r>
    <r>
      <rPr>
        <b/>
        <sz val="11"/>
        <color theme="1"/>
        <rFont val="Calibri"/>
        <family val="2"/>
      </rPr>
      <t xml:space="preserve">O indireto manejo de dejetos </t>
    </r>
  </si>
  <si>
    <r>
      <rPr>
        <b/>
        <sz val="11"/>
        <color theme="1"/>
        <rFont val="Calibri"/>
        <family val="2"/>
      </rPr>
      <t>N</t>
    </r>
    <r>
      <rPr>
        <b/>
        <vertAlign val="subscript"/>
        <sz val="11"/>
        <color theme="1"/>
        <rFont val="Calibri"/>
        <family val="2"/>
      </rPr>
      <t>2</t>
    </r>
    <r>
      <rPr>
        <b/>
        <sz val="11"/>
        <color theme="1"/>
        <rFont val="Calibri"/>
        <family val="2"/>
      </rPr>
      <t>OI</t>
    </r>
    <r>
      <rPr>
        <b/>
        <vertAlign val="subscript"/>
        <sz val="11"/>
        <color theme="1"/>
        <rFont val="Calibri"/>
        <family val="2"/>
      </rPr>
      <t>Total</t>
    </r>
    <r>
      <rPr>
        <b/>
        <sz val="11"/>
        <color theme="1"/>
        <rFont val="Calibri"/>
        <family val="2"/>
      </rPr>
      <t xml:space="preserve"> = N</t>
    </r>
    <r>
      <rPr>
        <b/>
        <vertAlign val="subscript"/>
        <sz val="11"/>
        <color theme="1"/>
        <rFont val="Calibri"/>
        <family val="2"/>
      </rPr>
      <t>2</t>
    </r>
    <r>
      <rPr>
        <b/>
        <sz val="11"/>
        <color theme="1"/>
        <rFont val="Calibri"/>
        <family val="2"/>
      </rPr>
      <t>OL</t>
    </r>
    <r>
      <rPr>
        <b/>
        <vertAlign val="subscript"/>
        <sz val="11"/>
        <color theme="1"/>
        <rFont val="Calibri"/>
        <family val="2"/>
      </rPr>
      <t>(mm)</t>
    </r>
    <r>
      <rPr>
        <b/>
        <sz val="11"/>
        <color theme="1"/>
        <rFont val="Calibri"/>
        <family val="2"/>
      </rPr>
      <t xml:space="preserve"> + N</t>
    </r>
    <r>
      <rPr>
        <b/>
        <vertAlign val="subscript"/>
        <sz val="11"/>
        <color theme="1"/>
        <rFont val="Calibri"/>
        <family val="2"/>
      </rPr>
      <t>2</t>
    </r>
    <r>
      <rPr>
        <b/>
        <sz val="11"/>
        <color theme="1"/>
        <rFont val="Calibri"/>
        <family val="2"/>
      </rPr>
      <t xml:space="preserve">OG(mm) </t>
    </r>
  </si>
  <si>
    <t>Cálculos para dejeto a pasto</t>
  </si>
  <si>
    <r>
      <rPr>
        <b/>
        <sz val="11"/>
        <color theme="1"/>
        <rFont val="Calibri"/>
        <family val="2"/>
      </rPr>
      <t>Equação 37 = Quantidade anual de urina e fezes depositados no pasto (F</t>
    </r>
    <r>
      <rPr>
        <b/>
        <vertAlign val="subscript"/>
        <sz val="11"/>
        <color theme="1"/>
        <rFont val="Calibri"/>
        <family val="2"/>
      </rPr>
      <t>PRP</t>
    </r>
    <r>
      <rPr>
        <b/>
        <sz val="11"/>
        <color theme="1"/>
        <rFont val="Calibri"/>
        <family val="2"/>
      </rPr>
      <t>)</t>
    </r>
  </si>
  <si>
    <r>
      <rPr>
        <b/>
        <sz val="11"/>
        <color theme="1"/>
        <rFont val="Calibri"/>
        <family val="2"/>
      </rPr>
      <t>F</t>
    </r>
    <r>
      <rPr>
        <b/>
        <vertAlign val="subscript"/>
        <sz val="11"/>
        <color theme="1"/>
        <rFont val="Calibri"/>
        <family val="2"/>
      </rPr>
      <t>PRP</t>
    </r>
    <r>
      <rPr>
        <b/>
        <sz val="11"/>
        <color theme="1"/>
        <rFont val="Calibri"/>
        <family val="2"/>
      </rPr>
      <t xml:space="preserve"> = ∑</t>
    </r>
    <r>
      <rPr>
        <b/>
        <vertAlign val="subscript"/>
        <sz val="11"/>
        <color theme="1"/>
        <rFont val="Calibri"/>
        <family val="2"/>
      </rPr>
      <t>(T)</t>
    </r>
    <r>
      <rPr>
        <b/>
        <sz val="11"/>
        <color theme="1"/>
        <rFont val="Calibri"/>
        <family val="2"/>
      </rPr>
      <t>[(N</t>
    </r>
    <r>
      <rPr>
        <b/>
        <vertAlign val="subscript"/>
        <sz val="11"/>
        <color theme="1"/>
        <rFont val="Calibri"/>
        <family val="2"/>
      </rPr>
      <t>(T)</t>
    </r>
    <r>
      <rPr>
        <b/>
        <sz val="11"/>
        <color theme="1"/>
        <rFont val="Calibri"/>
        <family val="2"/>
      </rPr>
      <t xml:space="preserve"> x (Nex</t>
    </r>
    <r>
      <rPr>
        <b/>
        <vertAlign val="subscript"/>
        <sz val="11"/>
        <color theme="1"/>
        <rFont val="Calibri"/>
        <family val="2"/>
      </rPr>
      <t>(T)</t>
    </r>
    <r>
      <rPr>
        <b/>
        <sz val="11"/>
        <color theme="1"/>
        <rFont val="Calibri"/>
        <family val="2"/>
      </rPr>
      <t>) x MS</t>
    </r>
    <r>
      <rPr>
        <b/>
        <vertAlign val="subscript"/>
        <sz val="11"/>
        <color theme="1"/>
        <rFont val="Calibri"/>
        <family val="2"/>
      </rPr>
      <t>(T, PRP)</t>
    </r>
    <r>
      <rPr>
        <b/>
        <sz val="11"/>
        <color theme="1"/>
        <rFont val="Calibri"/>
        <family val="2"/>
      </rPr>
      <t>]</t>
    </r>
  </si>
  <si>
    <r>
      <rPr>
        <b/>
        <sz val="11"/>
        <color theme="1"/>
        <rFont val="Calibri"/>
        <family val="2"/>
      </rPr>
      <t>Equação 38 = N</t>
    </r>
    <r>
      <rPr>
        <b/>
        <vertAlign val="subscript"/>
        <sz val="11"/>
        <color theme="1"/>
        <rFont val="Calibri"/>
        <family val="2"/>
      </rPr>
      <t>2</t>
    </r>
    <r>
      <rPr>
        <b/>
        <sz val="11"/>
        <color theme="1"/>
        <rFont val="Calibri"/>
        <family val="2"/>
      </rPr>
      <t>O direto dejeto a pasto (N</t>
    </r>
    <r>
      <rPr>
        <b/>
        <vertAlign val="subscript"/>
        <sz val="11"/>
        <color theme="1"/>
        <rFont val="Calibri"/>
        <family val="2"/>
      </rPr>
      <t>2</t>
    </r>
    <r>
      <rPr>
        <b/>
        <sz val="11"/>
        <color theme="1"/>
        <rFont val="Calibri"/>
        <family val="2"/>
      </rPr>
      <t>O</t>
    </r>
    <r>
      <rPr>
        <b/>
        <vertAlign val="subscript"/>
        <sz val="11"/>
        <color theme="1"/>
        <rFont val="Calibri"/>
        <family val="2"/>
      </rPr>
      <t>PRP</t>
    </r>
    <r>
      <rPr>
        <b/>
        <sz val="11"/>
        <color theme="1"/>
        <rFont val="Calibri"/>
        <family val="2"/>
      </rPr>
      <t>)</t>
    </r>
  </si>
  <si>
    <r>
      <rPr>
        <b/>
        <sz val="11"/>
        <color theme="1"/>
        <rFont val="Calibri"/>
        <family val="2"/>
      </rPr>
      <t>N</t>
    </r>
    <r>
      <rPr>
        <b/>
        <vertAlign val="subscript"/>
        <sz val="11"/>
        <color theme="1"/>
        <rFont val="Calibri"/>
        <family val="2"/>
      </rPr>
      <t>2</t>
    </r>
    <r>
      <rPr>
        <b/>
        <sz val="11"/>
        <color theme="1"/>
        <rFont val="Calibri"/>
        <family val="2"/>
      </rPr>
      <t>O</t>
    </r>
    <r>
      <rPr>
        <b/>
        <vertAlign val="subscript"/>
        <sz val="11"/>
        <color theme="1"/>
        <rFont val="Calibri"/>
        <family val="2"/>
      </rPr>
      <t>PRP</t>
    </r>
    <r>
      <rPr>
        <b/>
        <sz val="11"/>
        <color theme="1"/>
        <rFont val="Calibri"/>
        <family val="2"/>
      </rPr>
      <t xml:space="preserve"> = [(F</t>
    </r>
    <r>
      <rPr>
        <b/>
        <vertAlign val="subscript"/>
        <sz val="11"/>
        <color theme="1"/>
        <rFont val="Calibri"/>
        <family val="2"/>
      </rPr>
      <t>PRP, CPP</t>
    </r>
    <r>
      <rPr>
        <b/>
        <sz val="11"/>
        <color theme="1"/>
        <rFont val="Calibri"/>
        <family val="2"/>
      </rPr>
      <t xml:space="preserve"> x EF</t>
    </r>
    <r>
      <rPr>
        <b/>
        <vertAlign val="subscript"/>
        <sz val="11"/>
        <color theme="1"/>
        <rFont val="Calibri"/>
        <family val="2"/>
      </rPr>
      <t>3 PRP, CPP</t>
    </r>
    <r>
      <rPr>
        <b/>
        <sz val="11"/>
        <color theme="1"/>
        <rFont val="Calibri"/>
        <family val="2"/>
      </rPr>
      <t>)  x 44/28]</t>
    </r>
  </si>
  <si>
    <r>
      <rPr>
        <b/>
        <sz val="11"/>
        <color theme="1"/>
        <rFont val="Calibri"/>
        <family val="2"/>
      </rPr>
      <t>Equação 39 = N</t>
    </r>
    <r>
      <rPr>
        <b/>
        <vertAlign val="subscript"/>
        <sz val="11"/>
        <color theme="1"/>
        <rFont val="Calibri"/>
        <family val="2"/>
      </rPr>
      <t>2</t>
    </r>
    <r>
      <rPr>
        <b/>
        <sz val="11"/>
        <color theme="1"/>
        <rFont val="Calibri"/>
        <family val="2"/>
      </rPr>
      <t>O indireto (volatilizado) dejeto a pasto (N</t>
    </r>
    <r>
      <rPr>
        <b/>
        <vertAlign val="subscript"/>
        <sz val="11"/>
        <color theme="1"/>
        <rFont val="Calibri"/>
        <family val="2"/>
      </rPr>
      <t>2</t>
    </r>
    <r>
      <rPr>
        <b/>
        <sz val="11"/>
        <color theme="1"/>
        <rFont val="Calibri"/>
        <family val="2"/>
      </rPr>
      <t>OI</t>
    </r>
    <r>
      <rPr>
        <b/>
        <vertAlign val="subscript"/>
        <sz val="11"/>
        <color theme="1"/>
        <rFont val="Calibri"/>
        <family val="2"/>
      </rPr>
      <t>vol</t>
    </r>
    <r>
      <rPr>
        <b/>
        <sz val="11"/>
        <color theme="1"/>
        <rFont val="Calibri"/>
        <family val="2"/>
      </rPr>
      <t>)</t>
    </r>
  </si>
  <si>
    <r>
      <rPr>
        <b/>
        <sz val="11"/>
        <color theme="1"/>
        <rFont val="Calibri"/>
        <family val="2"/>
      </rPr>
      <t>N</t>
    </r>
    <r>
      <rPr>
        <b/>
        <vertAlign val="subscript"/>
        <sz val="11"/>
        <color theme="1"/>
        <rFont val="Calibri"/>
        <family val="2"/>
      </rPr>
      <t>2</t>
    </r>
    <r>
      <rPr>
        <b/>
        <sz val="11"/>
        <color theme="1"/>
        <rFont val="Calibri"/>
        <family val="2"/>
      </rPr>
      <t>OI</t>
    </r>
    <r>
      <rPr>
        <b/>
        <vertAlign val="subscript"/>
        <sz val="11"/>
        <color theme="1"/>
        <rFont val="Calibri"/>
        <family val="2"/>
      </rPr>
      <t>vol</t>
    </r>
    <r>
      <rPr>
        <b/>
        <sz val="11"/>
        <color theme="1"/>
        <rFont val="Calibri"/>
        <family val="2"/>
      </rPr>
      <t xml:space="preserve"> = [(F</t>
    </r>
    <r>
      <rPr>
        <b/>
        <vertAlign val="subscript"/>
        <sz val="11"/>
        <color theme="1"/>
        <rFont val="Calibri"/>
        <family val="2"/>
      </rPr>
      <t xml:space="preserve">PRP </t>
    </r>
    <r>
      <rPr>
        <b/>
        <sz val="11"/>
        <color theme="1"/>
        <rFont val="Calibri"/>
        <family val="2"/>
      </rPr>
      <t>x Frac</t>
    </r>
    <r>
      <rPr>
        <b/>
        <vertAlign val="subscript"/>
        <sz val="11"/>
        <color theme="1"/>
        <rFont val="Calibri"/>
        <family val="2"/>
      </rPr>
      <t>GASM</t>
    </r>
    <r>
      <rPr>
        <b/>
        <sz val="11"/>
        <color theme="1"/>
        <rFont val="Calibri"/>
        <family val="2"/>
      </rPr>
      <t>) x EF</t>
    </r>
    <r>
      <rPr>
        <b/>
        <vertAlign val="subscript"/>
        <sz val="11"/>
        <color theme="1"/>
        <rFont val="Calibri"/>
        <family val="2"/>
      </rPr>
      <t>4</t>
    </r>
    <r>
      <rPr>
        <b/>
        <sz val="11"/>
        <color theme="1"/>
        <rFont val="Calibri"/>
        <family val="2"/>
      </rPr>
      <t xml:space="preserve"> ] x 44/28</t>
    </r>
  </si>
  <si>
    <r>
      <rPr>
        <b/>
        <sz val="11"/>
        <color theme="1"/>
        <rFont val="Calibri"/>
        <family val="2"/>
      </rPr>
      <t>Equação 40 = N</t>
    </r>
    <r>
      <rPr>
        <b/>
        <vertAlign val="subscript"/>
        <sz val="11"/>
        <color theme="1"/>
        <rFont val="Calibri"/>
        <family val="2"/>
      </rPr>
      <t>2</t>
    </r>
    <r>
      <rPr>
        <b/>
        <sz val="11"/>
        <color theme="1"/>
        <rFont val="Calibri"/>
        <family val="2"/>
      </rPr>
      <t>O indireto (lixiviado) dejeto a pasto (N</t>
    </r>
    <r>
      <rPr>
        <b/>
        <vertAlign val="subscript"/>
        <sz val="11"/>
        <color theme="1"/>
        <rFont val="Calibri"/>
        <family val="2"/>
      </rPr>
      <t>2</t>
    </r>
    <r>
      <rPr>
        <b/>
        <sz val="11"/>
        <color theme="1"/>
        <rFont val="Calibri"/>
        <family val="2"/>
      </rPr>
      <t>OI</t>
    </r>
    <r>
      <rPr>
        <b/>
        <vertAlign val="subscript"/>
        <sz val="11"/>
        <color theme="1"/>
        <rFont val="Calibri"/>
        <family val="2"/>
      </rPr>
      <t>leach</t>
    </r>
    <r>
      <rPr>
        <b/>
        <sz val="11"/>
        <color theme="1"/>
        <rFont val="Calibri"/>
        <family val="2"/>
      </rPr>
      <t>)</t>
    </r>
  </si>
  <si>
    <r>
      <rPr>
        <b/>
        <sz val="11"/>
        <color theme="1"/>
        <rFont val="Calibri"/>
        <family val="2"/>
      </rPr>
      <t>N</t>
    </r>
    <r>
      <rPr>
        <b/>
        <vertAlign val="subscript"/>
        <sz val="11"/>
        <color theme="1"/>
        <rFont val="Calibri"/>
        <family val="2"/>
      </rPr>
      <t>2</t>
    </r>
    <r>
      <rPr>
        <b/>
        <sz val="11"/>
        <color theme="1"/>
        <rFont val="Calibri"/>
        <family val="2"/>
      </rPr>
      <t>OI</t>
    </r>
    <r>
      <rPr>
        <b/>
        <vertAlign val="subscript"/>
        <sz val="11"/>
        <color theme="1"/>
        <rFont val="Calibri"/>
        <family val="2"/>
      </rPr>
      <t>leach</t>
    </r>
    <r>
      <rPr>
        <b/>
        <sz val="11"/>
        <color theme="1"/>
        <rFont val="Calibri"/>
        <family val="2"/>
      </rPr>
      <t>= [(F</t>
    </r>
    <r>
      <rPr>
        <b/>
        <vertAlign val="subscript"/>
        <sz val="11"/>
        <color theme="1"/>
        <rFont val="Calibri"/>
        <family val="2"/>
      </rPr>
      <t xml:space="preserve">PRP </t>
    </r>
    <r>
      <rPr>
        <b/>
        <sz val="11"/>
        <color theme="1"/>
        <rFont val="Calibri"/>
        <family val="2"/>
      </rPr>
      <t>x Frac</t>
    </r>
    <r>
      <rPr>
        <b/>
        <vertAlign val="subscript"/>
        <sz val="11"/>
        <color theme="1"/>
        <rFont val="Calibri"/>
        <family val="2"/>
      </rPr>
      <t>Leach-(H)</t>
    </r>
    <r>
      <rPr>
        <b/>
        <sz val="11"/>
        <color theme="1"/>
        <rFont val="Calibri"/>
        <family val="2"/>
      </rPr>
      <t>) x EF</t>
    </r>
    <r>
      <rPr>
        <b/>
        <vertAlign val="subscript"/>
        <sz val="11"/>
        <color theme="1"/>
        <rFont val="Calibri"/>
        <family val="2"/>
      </rPr>
      <t>5</t>
    </r>
    <r>
      <rPr>
        <b/>
        <sz val="11"/>
        <color theme="1"/>
        <rFont val="Calibri"/>
        <family val="2"/>
      </rPr>
      <t xml:space="preserve"> ] x 44/28</t>
    </r>
  </si>
  <si>
    <r>
      <rPr>
        <b/>
        <sz val="11"/>
        <color theme="1"/>
        <rFont val="Calibri"/>
        <family val="2"/>
      </rPr>
      <t>Total da categoria= N</t>
    </r>
    <r>
      <rPr>
        <b/>
        <vertAlign val="subscript"/>
        <sz val="11"/>
        <color theme="1"/>
        <rFont val="Calibri"/>
        <family val="2"/>
      </rPr>
      <t>2</t>
    </r>
    <r>
      <rPr>
        <b/>
        <sz val="11"/>
        <color theme="1"/>
        <rFont val="Calibri"/>
        <family val="2"/>
      </rPr>
      <t xml:space="preserve">O indireto manejo de dejetos </t>
    </r>
  </si>
  <si>
    <r>
      <rPr>
        <b/>
        <sz val="11"/>
        <color theme="1"/>
        <rFont val="Calibri"/>
        <family val="2"/>
      </rPr>
      <t>N</t>
    </r>
    <r>
      <rPr>
        <b/>
        <vertAlign val="subscript"/>
        <sz val="11"/>
        <color theme="1"/>
        <rFont val="Calibri"/>
        <family val="2"/>
      </rPr>
      <t>2</t>
    </r>
    <r>
      <rPr>
        <b/>
        <sz val="11"/>
        <color theme="1"/>
        <rFont val="Calibri"/>
        <family val="2"/>
      </rPr>
      <t>OI</t>
    </r>
    <r>
      <rPr>
        <b/>
        <vertAlign val="subscript"/>
        <sz val="11"/>
        <color theme="1"/>
        <rFont val="Calibri"/>
        <family val="2"/>
      </rPr>
      <t>Total</t>
    </r>
    <r>
      <rPr>
        <b/>
        <sz val="11"/>
        <color theme="1"/>
        <rFont val="Calibri"/>
        <family val="2"/>
      </rPr>
      <t xml:space="preserve"> = N</t>
    </r>
    <r>
      <rPr>
        <b/>
        <vertAlign val="subscript"/>
        <sz val="11"/>
        <color theme="1"/>
        <rFont val="Calibri"/>
        <family val="2"/>
      </rPr>
      <t>2</t>
    </r>
    <r>
      <rPr>
        <b/>
        <sz val="11"/>
        <color theme="1"/>
        <rFont val="Calibri"/>
        <family val="2"/>
      </rPr>
      <t>OL</t>
    </r>
    <r>
      <rPr>
        <b/>
        <vertAlign val="subscript"/>
        <sz val="11"/>
        <color theme="1"/>
        <rFont val="Calibri"/>
        <family val="2"/>
      </rPr>
      <t>(mm)</t>
    </r>
    <r>
      <rPr>
        <b/>
        <sz val="11"/>
        <color theme="1"/>
        <rFont val="Calibri"/>
        <family val="2"/>
      </rPr>
      <t xml:space="preserve"> + N</t>
    </r>
    <r>
      <rPr>
        <b/>
        <vertAlign val="subscript"/>
        <sz val="11"/>
        <color theme="1"/>
        <rFont val="Calibri"/>
        <family val="2"/>
      </rPr>
      <t>2</t>
    </r>
    <r>
      <rPr>
        <b/>
        <sz val="11"/>
        <color theme="1"/>
        <rFont val="Calibri"/>
        <family val="2"/>
      </rPr>
      <t xml:space="preserve">OG(mm) </t>
    </r>
  </si>
  <si>
    <r>
      <rPr>
        <b/>
        <sz val="11"/>
        <color theme="1"/>
        <rFont val="Calibri"/>
        <family val="2"/>
      </rPr>
      <t>Emissão óxido nitroso direto dejetos total (Total N</t>
    </r>
    <r>
      <rPr>
        <b/>
        <vertAlign val="subscript"/>
        <sz val="11"/>
        <color theme="1"/>
        <rFont val="Calibri"/>
        <family val="2"/>
      </rPr>
      <t>2</t>
    </r>
    <r>
      <rPr>
        <b/>
        <sz val="11"/>
        <color theme="1"/>
        <rFont val="Calibri"/>
        <family val="2"/>
      </rPr>
      <t>OD</t>
    </r>
    <r>
      <rPr>
        <b/>
        <vertAlign val="subscript"/>
        <sz val="11"/>
        <color theme="1"/>
        <rFont val="Calibri"/>
        <family val="2"/>
      </rPr>
      <t>manure</t>
    </r>
    <r>
      <rPr>
        <b/>
        <sz val="11"/>
        <color theme="1"/>
        <rFont val="Calibri"/>
        <family val="2"/>
      </rPr>
      <t>)</t>
    </r>
  </si>
  <si>
    <t xml:space="preserve">Categoria </t>
  </si>
  <si>
    <r>
      <rPr>
        <b/>
        <sz val="11"/>
        <color theme="1"/>
        <rFont val="Calibri"/>
        <family val="2"/>
      </rPr>
      <t>Total Propriedade (Total N</t>
    </r>
    <r>
      <rPr>
        <b/>
        <vertAlign val="subscript"/>
        <sz val="11"/>
        <color theme="1"/>
        <rFont val="Calibri"/>
        <family val="2"/>
      </rPr>
      <t>2</t>
    </r>
    <r>
      <rPr>
        <b/>
        <sz val="11"/>
        <color theme="1"/>
        <rFont val="Calibri"/>
        <family val="2"/>
      </rPr>
      <t>OD</t>
    </r>
    <r>
      <rPr>
        <b/>
        <vertAlign val="subscript"/>
        <sz val="11"/>
        <color theme="1"/>
        <rFont val="Calibri"/>
        <family val="2"/>
      </rPr>
      <t>manure</t>
    </r>
    <r>
      <rPr>
        <b/>
        <sz val="11"/>
        <color theme="1"/>
        <rFont val="Calibri"/>
        <family val="2"/>
      </rPr>
      <t>)</t>
    </r>
  </si>
  <si>
    <r>
      <rPr>
        <sz val="11"/>
        <color theme="1"/>
        <rFont val="Calibri"/>
        <family val="2"/>
      </rPr>
      <t>Total N</t>
    </r>
    <r>
      <rPr>
        <vertAlign val="subscript"/>
        <sz val="11"/>
        <color theme="1"/>
        <rFont val="Calibri"/>
        <family val="2"/>
      </rPr>
      <t>2</t>
    </r>
    <r>
      <rPr>
        <sz val="11"/>
        <color theme="1"/>
        <rFont val="Calibri"/>
        <family val="2"/>
      </rPr>
      <t>OD</t>
    </r>
    <r>
      <rPr>
        <vertAlign val="subscript"/>
        <sz val="11"/>
        <color theme="1"/>
        <rFont val="Calibri"/>
        <family val="2"/>
      </rPr>
      <t>manure</t>
    </r>
  </si>
  <si>
    <r>
      <rPr>
        <b/>
        <sz val="11"/>
        <color theme="1"/>
        <rFont val="Calibri"/>
        <family val="2"/>
      </rPr>
      <t>Emissão óxido nitroso indireto dejetos total (Total N</t>
    </r>
    <r>
      <rPr>
        <b/>
        <vertAlign val="subscript"/>
        <sz val="11"/>
        <color theme="1"/>
        <rFont val="Calibri"/>
        <family val="2"/>
      </rPr>
      <t>2</t>
    </r>
    <r>
      <rPr>
        <b/>
        <sz val="11"/>
        <color theme="1"/>
        <rFont val="Calibri"/>
        <family val="2"/>
      </rPr>
      <t>OI</t>
    </r>
    <r>
      <rPr>
        <b/>
        <vertAlign val="subscript"/>
        <sz val="11"/>
        <color theme="1"/>
        <rFont val="Calibri"/>
        <family val="2"/>
      </rPr>
      <t>manure</t>
    </r>
    <r>
      <rPr>
        <b/>
        <sz val="11"/>
        <color theme="1"/>
        <rFont val="Calibri"/>
        <family val="2"/>
      </rPr>
      <t>)</t>
    </r>
  </si>
  <si>
    <r>
      <rPr>
        <b/>
        <sz val="11"/>
        <color theme="1"/>
        <rFont val="Calibri"/>
        <family val="2"/>
      </rPr>
      <t>Total Propriedade (Total N</t>
    </r>
    <r>
      <rPr>
        <b/>
        <vertAlign val="subscript"/>
        <sz val="11"/>
        <color theme="1"/>
        <rFont val="Calibri"/>
        <family val="2"/>
      </rPr>
      <t>2</t>
    </r>
    <r>
      <rPr>
        <b/>
        <sz val="11"/>
        <color theme="1"/>
        <rFont val="Calibri"/>
        <family val="2"/>
      </rPr>
      <t>OI</t>
    </r>
    <r>
      <rPr>
        <b/>
        <vertAlign val="subscript"/>
        <sz val="11"/>
        <color theme="1"/>
        <rFont val="Calibri"/>
        <family val="2"/>
      </rPr>
      <t>manure</t>
    </r>
    <r>
      <rPr>
        <b/>
        <sz val="11"/>
        <color theme="1"/>
        <rFont val="Calibri"/>
        <family val="2"/>
      </rPr>
      <t>)</t>
    </r>
  </si>
  <si>
    <r>
      <rPr>
        <sz val="11"/>
        <color theme="1"/>
        <rFont val="Calibri"/>
        <family val="2"/>
      </rPr>
      <t>Total N</t>
    </r>
    <r>
      <rPr>
        <vertAlign val="subscript"/>
        <sz val="11"/>
        <color theme="1"/>
        <rFont val="Calibri"/>
        <family val="2"/>
      </rPr>
      <t>2</t>
    </r>
    <r>
      <rPr>
        <sz val="11"/>
        <color theme="1"/>
        <rFont val="Calibri"/>
        <family val="2"/>
      </rPr>
      <t>OI</t>
    </r>
    <r>
      <rPr>
        <vertAlign val="subscript"/>
        <sz val="11"/>
        <color theme="1"/>
        <rFont val="Calibri"/>
        <family val="2"/>
      </rPr>
      <t>manure</t>
    </r>
  </si>
  <si>
    <t>Vegetação natural</t>
  </si>
  <si>
    <t>Pastagem média produtividade</t>
  </si>
  <si>
    <t>Pastagem alta produtividade</t>
  </si>
  <si>
    <t>TOTAL</t>
  </si>
  <si>
    <t>Emissão Produção de Alimentos</t>
  </si>
  <si>
    <t>Nomenclatura</t>
  </si>
  <si>
    <t>kg CO2eq/dia</t>
  </si>
  <si>
    <t>kg CO2eq</t>
  </si>
  <si>
    <t xml:space="preserve">Emissão total da propriedade </t>
  </si>
  <si>
    <t>Número de vacas em lactação</t>
  </si>
  <si>
    <t>Gordura%</t>
  </si>
  <si>
    <t>Proteína%</t>
  </si>
  <si>
    <t>Na lactação</t>
  </si>
  <si>
    <t>Categorias</t>
  </si>
  <si>
    <t>Emissão dejetos (CH4+N2O) (kg CO2eq/FPCM)</t>
  </si>
  <si>
    <t>Emissão produção alimentos (N2O + CO2) (kg CO2eq/FPCM)</t>
  </si>
  <si>
    <t>Emissão dejetos (CH4+N2O) (kg CO2eq/ha)</t>
  </si>
  <si>
    <t>Emissão produção alimentos (N2O + CO2) (kg CO2eq/ha)</t>
  </si>
  <si>
    <t>Área reserva legal + APP (hectare)</t>
  </si>
  <si>
    <t>Cama profunda</t>
  </si>
  <si>
    <t>Combustíveis</t>
  </si>
  <si>
    <t>Etanol</t>
  </si>
  <si>
    <t>Gasolina</t>
  </si>
  <si>
    <t>Diesel</t>
  </si>
  <si>
    <t>Contagem de células somáticas (cs/mL)</t>
  </si>
  <si>
    <t>Nome da propriedade</t>
  </si>
  <si>
    <t>Município</t>
  </si>
  <si>
    <t>DETALHAMENTO POR CATEGORIAS</t>
  </si>
  <si>
    <t xml:space="preserve">SISTEMA DE PRODUÇÃO POR CATEGORIAS </t>
  </si>
  <si>
    <t>MANEJO DE DEJETOS</t>
  </si>
  <si>
    <t>PRODUÇÃO DE LEITE</t>
  </si>
  <si>
    <t>PRODUTOS DA PROPRIEDADE</t>
  </si>
  <si>
    <t>MUDANÇA DE USO DA TERRA</t>
  </si>
  <si>
    <t>PLANTIO DE ÁRVORES</t>
  </si>
  <si>
    <t>Dieta contendo forragem entre 15 e 75% misturada com silagem e ou grãos; &gt; 75% de forragem de alta qualidade da dieta total</t>
  </si>
  <si>
    <t>Confinamento (Milho floculado à vapor - 0 a 15% de forragem)</t>
  </si>
  <si>
    <t>Compost barn</t>
  </si>
  <si>
    <t>Lista raças</t>
  </si>
  <si>
    <t>Holandês</t>
  </si>
  <si>
    <t>Gir</t>
  </si>
  <si>
    <t>Jersey</t>
  </si>
  <si>
    <t>Pardo suíço</t>
  </si>
  <si>
    <t>Simental</t>
  </si>
  <si>
    <t>Kiwi</t>
  </si>
  <si>
    <t>Girolando</t>
  </si>
  <si>
    <t>Jersolando</t>
  </si>
  <si>
    <t>Cadastro nome tabelas sem espaço</t>
  </si>
  <si>
    <t>A.pasto</t>
  </si>
  <si>
    <t>Confinado</t>
  </si>
  <si>
    <t>Pastando.grandes.áreas</t>
  </si>
  <si>
    <t>Consulta nome tabela</t>
  </si>
  <si>
    <t>S.ALIMENTAR</t>
  </si>
  <si>
    <t>T.DIETA</t>
  </si>
  <si>
    <t xml:space="preserve"> </t>
  </si>
  <si>
    <t>Rations of &gt;75% high quality forage and/or mixed rations, forage of between 15 and 75% the total ration mixed with grain, and/or silage</t>
  </si>
  <si>
    <r>
      <t>N</t>
    </r>
    <r>
      <rPr>
        <b/>
        <vertAlign val="subscript"/>
        <sz val="11"/>
        <color theme="1"/>
        <rFont val="Calibri"/>
        <family val="2"/>
      </rPr>
      <t>2</t>
    </r>
    <r>
      <rPr>
        <b/>
        <sz val="11"/>
        <color theme="1"/>
        <rFont val="Calibri"/>
        <family val="2"/>
      </rPr>
      <t>OD</t>
    </r>
    <r>
      <rPr>
        <b/>
        <vertAlign val="subscript"/>
        <sz val="11"/>
        <color theme="1"/>
        <rFont val="Calibri"/>
        <family val="2"/>
      </rPr>
      <t>(mm)</t>
    </r>
    <r>
      <rPr>
        <b/>
        <sz val="11"/>
        <color theme="1"/>
        <rFont val="Calibri"/>
        <family val="2"/>
      </rPr>
      <t>= [∑</t>
    </r>
    <r>
      <rPr>
        <b/>
        <vertAlign val="subscript"/>
        <sz val="11"/>
        <color theme="1"/>
        <rFont val="Calibri"/>
        <family val="2"/>
      </rPr>
      <t>(S)</t>
    </r>
    <r>
      <rPr>
        <b/>
        <sz val="11"/>
        <color theme="1"/>
        <rFont val="Calibri"/>
        <family val="2"/>
      </rPr>
      <t xml:space="preserve"> [∑</t>
    </r>
    <r>
      <rPr>
        <b/>
        <vertAlign val="subscript"/>
        <sz val="11"/>
        <color theme="1"/>
        <rFont val="Calibri"/>
        <family val="2"/>
      </rPr>
      <t xml:space="preserve">(T,P) </t>
    </r>
    <r>
      <rPr>
        <b/>
        <sz val="11"/>
        <color theme="1"/>
        <rFont val="Calibri"/>
        <family val="2"/>
      </rPr>
      <t>× ((N</t>
    </r>
    <r>
      <rPr>
        <b/>
        <vertAlign val="subscript"/>
        <sz val="11"/>
        <color theme="1"/>
        <rFont val="Calibri"/>
        <family val="2"/>
      </rPr>
      <t>(T, P)</t>
    </r>
    <r>
      <rPr>
        <b/>
        <sz val="11"/>
        <color theme="1"/>
        <rFont val="Calibri"/>
        <family val="2"/>
      </rPr>
      <t xml:space="preserve"> × Nex</t>
    </r>
    <r>
      <rPr>
        <b/>
        <vertAlign val="subscript"/>
        <sz val="11"/>
        <color theme="1"/>
        <rFont val="Calibri"/>
        <family val="2"/>
      </rPr>
      <t>(T, P)</t>
    </r>
    <r>
      <rPr>
        <b/>
        <sz val="11"/>
        <color theme="1"/>
        <rFont val="Calibri"/>
        <family val="2"/>
      </rPr>
      <t xml:space="preserve"> )× AWMS</t>
    </r>
    <r>
      <rPr>
        <b/>
        <vertAlign val="subscript"/>
        <sz val="11"/>
        <color theme="1"/>
        <rFont val="Calibri"/>
        <family val="2"/>
      </rPr>
      <t>(T,S, P)</t>
    </r>
    <r>
      <rPr>
        <b/>
        <sz val="11"/>
        <color theme="1"/>
        <rFont val="Calibri"/>
        <family val="2"/>
      </rPr>
      <t xml:space="preserve"> ) + Ncdg</t>
    </r>
    <r>
      <rPr>
        <b/>
        <vertAlign val="subscript"/>
        <sz val="11"/>
        <color theme="1"/>
        <rFont val="Calibri"/>
        <family val="2"/>
      </rPr>
      <t>(s)</t>
    </r>
    <r>
      <rPr>
        <b/>
        <sz val="11"/>
        <color theme="1"/>
        <rFont val="Calibri"/>
        <family val="2"/>
      </rPr>
      <t xml:space="preserve"> ] × EF3</t>
    </r>
    <r>
      <rPr>
        <b/>
        <vertAlign val="subscript"/>
        <sz val="11"/>
        <color theme="1"/>
        <rFont val="Calibri"/>
        <family val="2"/>
      </rPr>
      <t>(S)</t>
    </r>
    <r>
      <rPr>
        <b/>
        <sz val="11"/>
        <color theme="1"/>
        <rFont val="Calibri"/>
        <family val="2"/>
      </rPr>
      <t xml:space="preserve"> ] × 44/28</t>
    </r>
  </si>
  <si>
    <t>Período médio em lactação                              (dias)</t>
  </si>
  <si>
    <t>Há venda de animais?</t>
  </si>
  <si>
    <t>Há compra de animais?</t>
  </si>
  <si>
    <t>Amapá (AP)</t>
  </si>
  <si>
    <t>Amazonas (AM)</t>
  </si>
  <si>
    <t>Pará (PA)</t>
  </si>
  <si>
    <t>Rondônia (RO)</t>
  </si>
  <si>
    <t>Roraima (RR)</t>
  </si>
  <si>
    <t>Tocantins (TO)</t>
  </si>
  <si>
    <t>Alagoas (AL)</t>
  </si>
  <si>
    <t>Bahia (BA)</t>
  </si>
  <si>
    <t>Ceará (CE)</t>
  </si>
  <si>
    <t>Maranhão (MA)</t>
  </si>
  <si>
    <t>Paraíba (PB)</t>
  </si>
  <si>
    <t>Pernambuco (PE)</t>
  </si>
  <si>
    <t>Piauí (PI)</t>
  </si>
  <si>
    <t>Rio Grande do Norte (RN)</t>
  </si>
  <si>
    <t>Sergipe (SE)</t>
  </si>
  <si>
    <t>Distrito Federal (DF)</t>
  </si>
  <si>
    <t>Goiás (GO)</t>
  </si>
  <si>
    <t>Mato Grosso (MT)</t>
  </si>
  <si>
    <t>Mato Grosso do Sul (MS)</t>
  </si>
  <si>
    <t>Espírito Santo (ES)</t>
  </si>
  <si>
    <t>Minas Gerais (MG)</t>
  </si>
  <si>
    <t>Rio de Janeiro (RJ)</t>
  </si>
  <si>
    <t>São Paulo (SP)</t>
  </si>
  <si>
    <t>Paraná (PR)</t>
  </si>
  <si>
    <t>Rio Grande do Sul (RS)</t>
  </si>
  <si>
    <t>Santa Catarina (SC)</t>
  </si>
  <si>
    <t>Estados brasileiros</t>
  </si>
  <si>
    <r>
      <t>kg CO</t>
    </r>
    <r>
      <rPr>
        <b/>
        <vertAlign val="subscript"/>
        <sz val="11"/>
        <color theme="1"/>
        <rFont val="Calibri"/>
        <family val="2"/>
      </rPr>
      <t>2</t>
    </r>
    <r>
      <rPr>
        <b/>
        <sz val="11"/>
        <color theme="1"/>
        <rFont val="Calibri"/>
        <family val="2"/>
      </rPr>
      <t xml:space="preserve"> eq/un</t>
    </r>
  </si>
  <si>
    <r>
      <t>kg CO</t>
    </r>
    <r>
      <rPr>
        <b/>
        <vertAlign val="subscript"/>
        <sz val="11"/>
        <color theme="1"/>
        <rFont val="Calibri"/>
        <family val="2"/>
      </rPr>
      <t xml:space="preserve">2 </t>
    </r>
    <r>
      <rPr>
        <b/>
        <sz val="11"/>
        <color theme="1"/>
        <rFont val="Calibri"/>
        <family val="2"/>
      </rPr>
      <t>eq/un</t>
    </r>
  </si>
  <si>
    <t>Árvores</t>
  </si>
  <si>
    <t>Eucalyptus urograndis</t>
  </si>
  <si>
    <t>Remoção (Árvores)</t>
  </si>
  <si>
    <t>Total remoção árvores (Ton CO2eq/ano)</t>
  </si>
  <si>
    <t>Kg CO2 eq./arv.ano</t>
  </si>
  <si>
    <t>Valores em default matriz de transição</t>
  </si>
  <si>
    <t>Artigo</t>
  </si>
  <si>
    <t>Idade</t>
  </si>
  <si>
    <t>Numero arvores/há</t>
  </si>
  <si>
    <t>Volume</t>
  </si>
  <si>
    <t>Incremento Anual</t>
  </si>
  <si>
    <t>Incr. Anual/arv</t>
  </si>
  <si>
    <t>Taxa de remoção</t>
  </si>
  <si>
    <t>Pezzopane et al. 2021</t>
  </si>
  <si>
    <t>ano</t>
  </si>
  <si>
    <t>numero</t>
  </si>
  <si>
    <t>m3</t>
  </si>
  <si>
    <t>m3/ano</t>
  </si>
  <si>
    <t>m3/arv.ano</t>
  </si>
  <si>
    <t>Muller et al. 2009</t>
  </si>
  <si>
    <t>Eucalyptus grandis</t>
  </si>
  <si>
    <t>Remoção árvores</t>
  </si>
  <si>
    <t>Dados não publicados</t>
  </si>
  <si>
    <t>Corymbia citriodora (Eucalipto citriodora)</t>
  </si>
  <si>
    <t>Radomski et al. (2011)</t>
  </si>
  <si>
    <t>1.    MULLER, M. D.; FERNANDES, E. N.; CASTRO, C. R. T.; PACIULLO, D. S. C.; ALVES, F. F. Estimativa de acúmulo de biomassa e carbono em sistema agrossilvipastoril na zona da mata mineira. Pesquisa Florestal Brasileira, v. 60, p. 11-17, 2009.</t>
  </si>
  <si>
    <t>2.    TSUKAMOTO FILHO, A. A. Fixação de carbono em um sistema agroflorestal com eucalipto na região do cerrado de Minas Gerais. 2003. 98p. Tese (Doutorado em Ciência Florestal) – Universidade Federal de Viçosa, Viçosa.</t>
  </si>
  <si>
    <t>3. Radomski, M.I.; RIBASKI, J. . Produção da grevílea e eucalipto em sistema silvipastoril na região do Arenito Caiuá, noroeste do Paraná.. Documentos, v. 231, p. 01-33, 2011</t>
  </si>
  <si>
    <t>4. Pezzopane, José Ricardo Macedo; BOSI, CRISTIAM ; DE CAMPOS BERNARDI, ALBERTO CARLOS ; MULLER, MARCELO DIAS ; DE OLIVEIRA, PATRÍCIA PERONDI ANCHÃO . Managing eucalyptus trees in agroforestry systems: Productivity parameters and PAR transmittance. AGRICULTURE ECOSYSTEMS &amp; ENVIRONMENT, v. 312, p. 107350, 2021</t>
  </si>
  <si>
    <t>.</t>
  </si>
  <si>
    <t xml:space="preserve">                       </t>
  </si>
  <si>
    <t>Situação da área 20 anos atrás</t>
  </si>
  <si>
    <t>Cultura para ensilagem (1 safra e pousio) - Plantio convencional</t>
  </si>
  <si>
    <t>Cultura para ensilagem (1 safra e pousio) - Plantio direto</t>
  </si>
  <si>
    <t>Cultura para ensilagem (2 safras) - Plantio convencional</t>
  </si>
  <si>
    <t>Cultura para ensilagem (2 safras) - Plantio direto</t>
  </si>
  <si>
    <t>Sistemas integrados; Rotação de culturas com plantio direto; Plantas de cobertura na entresafra</t>
  </si>
  <si>
    <t>Bezerros(as) vendidos vivos(as) (cabeças)</t>
  </si>
  <si>
    <t>Novilhas vendidas vivas (cabeças)</t>
  </si>
  <si>
    <t>Vacas vendidas vivas (cabeças)</t>
  </si>
  <si>
    <t>Touros vendidos vivos (cabeças)</t>
  </si>
  <si>
    <t>Cultura para ensilagem (1 safra e pousio) - Plantio Convencional</t>
  </si>
  <si>
    <t>Cultura para ensilagem (1 safra e pousio) - Plantio Direto</t>
  </si>
  <si>
    <t>Cultura para ensilagem (2 safras) - Convencional</t>
  </si>
  <si>
    <t>Cultura para ensilagem (2 safras) - Direto</t>
  </si>
  <si>
    <t>Contagem padrão em placas (UFC/mL)</t>
  </si>
  <si>
    <r>
      <rPr>
        <b/>
        <sz val="36"/>
        <color theme="0"/>
        <rFont val="Calibri"/>
        <family val="2"/>
      </rPr>
      <t xml:space="preserve">PECUÁRIA BAIXO CARBONO LEITE      </t>
    </r>
    <r>
      <rPr>
        <sz val="36"/>
        <color theme="0"/>
        <rFont val="Calibri"/>
        <family val="2"/>
      </rPr>
      <t xml:space="preserve">                                   DADOS REBANHO</t>
    </r>
  </si>
  <si>
    <r>
      <rPr>
        <b/>
        <sz val="36"/>
        <color theme="0"/>
        <rFont val="Calibri"/>
        <family val="2"/>
      </rPr>
      <t xml:space="preserve">PECUÁRIA BAIXO CARBONO LEITE      </t>
    </r>
    <r>
      <rPr>
        <sz val="36"/>
        <color theme="0"/>
        <rFont val="Calibri"/>
        <family val="2"/>
      </rPr>
      <t xml:space="preserve">                                   DADOS ALIMENTAÇÃO</t>
    </r>
  </si>
  <si>
    <t>DESCRIÇÃO DOS INGREDIENTES NÃO CONTEMPLADOS NA LISTA</t>
  </si>
  <si>
    <t>Total                                    (kg CO2 eq/dia)</t>
  </si>
  <si>
    <t>Emissões por categoria</t>
  </si>
  <si>
    <t>Informações referentes à propriedade</t>
  </si>
  <si>
    <t>Produção de leite                    (litros/animal/dia)</t>
  </si>
  <si>
    <t>Período (dias)</t>
  </si>
  <si>
    <t>kg MS</t>
  </si>
  <si>
    <t xml:space="preserve">kg CH4/período </t>
  </si>
  <si>
    <t>kg CH4/cabeça/período</t>
  </si>
  <si>
    <t>kg CH4/animal/período</t>
  </si>
  <si>
    <t>kg CH4/período</t>
  </si>
  <si>
    <t>Ton CH4/período</t>
  </si>
  <si>
    <t>kg N/animal/período</t>
  </si>
  <si>
    <t>kg N2O/período</t>
  </si>
  <si>
    <t>kg N/período</t>
  </si>
  <si>
    <t xml:space="preserve">kg N2O/período </t>
  </si>
  <si>
    <t>Equação 11 = Emissão metperíodo entérico por categoria  (Emissions CH4 Enteric)</t>
  </si>
  <si>
    <t xml:space="preserve">Gg CH4/período </t>
  </si>
  <si>
    <t xml:space="preserve">Ton CH4/período </t>
  </si>
  <si>
    <t>Equação 10 = Emissão metperíodo entérico total (Total CH4 Enteric)</t>
  </si>
  <si>
    <t>Emissão metperíodo dejetos total (Total CH4manure)</t>
  </si>
  <si>
    <t>kg CO2eq/período</t>
  </si>
  <si>
    <t>Remoção (Kg CO2 eq./arv.período)</t>
  </si>
  <si>
    <t>Remoção árvores (Kg CO2 eq/período)</t>
  </si>
  <si>
    <t>Total remoção árvores (Ton CO2eq/período)</t>
  </si>
  <si>
    <t>Total CH4 enteric (kg CH4/período)</t>
  </si>
  <si>
    <t>Total CH4manure (kg CH4/período)</t>
  </si>
  <si>
    <t xml:space="preserve">Total N2ODmanure (kg N2O/período) </t>
  </si>
  <si>
    <t xml:space="preserve">Total N2OImanure (kg N2O/período) </t>
  </si>
  <si>
    <t>Total CO2feedprod (kg CO2/período)</t>
  </si>
  <si>
    <t>Emissão dejetos (CH4+N2O) (kg CO2eq/período)</t>
  </si>
  <si>
    <t>Emissão produção alimentos (N2O + CO2) (kg CO2eq/período)</t>
  </si>
  <si>
    <t>Produção de leite                    (kg/animal/período)</t>
  </si>
  <si>
    <t>Leite vendido                                                         (kg/período)</t>
  </si>
  <si>
    <t>FPCM (kg/período)</t>
  </si>
  <si>
    <t>EF enteric                           (kg CH4/animal/período)</t>
  </si>
  <si>
    <t>EF manure                           (kg CH4/animal/período)</t>
  </si>
  <si>
    <t>NEX                                                                                                         (kg N2O/animal/período)</t>
  </si>
  <si>
    <t>Óxido nitroso direto dejetos                                     (kg N2O/período)</t>
  </si>
  <si>
    <t>Óxido nitroso indireto dejetos                                       (kg N2O/período)</t>
  </si>
  <si>
    <t>TOTAL ALIMENTAÇÃO (kg CO2eq/período)</t>
  </si>
  <si>
    <t>Período inicial (dia/mês/ano)</t>
  </si>
  <si>
    <t>Período final (dia/mês/ano)</t>
  </si>
  <si>
    <t>Fim da simulação (dd/mm/aaaa)</t>
  </si>
  <si>
    <t>Início da simulação (dd/mm/aaaa)</t>
  </si>
  <si>
    <t>Outros</t>
  </si>
  <si>
    <t>Concentrado</t>
  </si>
  <si>
    <t>Resíduo úmido de cervejaria</t>
  </si>
  <si>
    <t>Resíduo seco de cervejaria</t>
  </si>
  <si>
    <t>Ração 16% PB</t>
  </si>
  <si>
    <t>Ração 18% PB</t>
  </si>
  <si>
    <t>Ração 20% PB</t>
  </si>
  <si>
    <t>Ração 22% PB</t>
  </si>
  <si>
    <t>Ração 24% PB</t>
  </si>
  <si>
    <t>Ração 30% PB</t>
  </si>
  <si>
    <t>Ração 36% PB</t>
  </si>
  <si>
    <t>Gordura</t>
  </si>
  <si>
    <t>Óleo vegetal</t>
  </si>
  <si>
    <t>Leite</t>
  </si>
  <si>
    <t>Mineral</t>
  </si>
  <si>
    <t>Proteína</t>
  </si>
  <si>
    <t>Feno Tifton 85</t>
  </si>
  <si>
    <t>Outro ingrediente concentrado</t>
  </si>
  <si>
    <t>Outro ingrediente volumoso</t>
  </si>
  <si>
    <t>Grevillea robusta</t>
  </si>
  <si>
    <t>Metano entérico (kg CO2eq/período)</t>
  </si>
  <si>
    <t>Dejetos (kg CO2eq/período)</t>
  </si>
  <si>
    <t>Alimentos (kg CO2eq/período)</t>
  </si>
  <si>
    <t>Total (kg CO2eq/período)</t>
  </si>
  <si>
    <t>Emissão metano entérico (kg CO2eq/período)</t>
  </si>
  <si>
    <t>Emissão metano entérico (kg CO2eq/FPCM)</t>
  </si>
  <si>
    <t>Metano entérico                  (kg CH4/período)</t>
  </si>
  <si>
    <t>Metano dejetos                       (kg CH4/período)</t>
  </si>
  <si>
    <t>Emissão metano entérico (kg CO2eq/ha)</t>
  </si>
  <si>
    <t>Metano entérico (%)</t>
  </si>
  <si>
    <t>Dejetos (%)</t>
  </si>
  <si>
    <t>Alimentos (%)</t>
  </si>
  <si>
    <t>Ração 43% PB</t>
  </si>
  <si>
    <r>
      <t xml:space="preserve">Baçaço de cana </t>
    </r>
    <r>
      <rPr>
        <b/>
        <i/>
        <sz val="10"/>
        <color theme="1"/>
        <rFont val="Calibri"/>
        <family val="2"/>
      </rPr>
      <t>in natura</t>
    </r>
  </si>
  <si>
    <t>Farelo de arroz (integral)</t>
  </si>
  <si>
    <t>Farelo de soja 45%</t>
  </si>
  <si>
    <t>Farelo de soja 49%</t>
  </si>
  <si>
    <t>Grão úmidos de destilaria (WDGS)</t>
  </si>
  <si>
    <t>Grãos secos de destilaria (DDGS)</t>
  </si>
  <si>
    <t>Milho moído</t>
  </si>
  <si>
    <t>Sais de cálcio de ácidos graxos (gordura protegida)</t>
  </si>
  <si>
    <t>Silagem capim-estrela</t>
  </si>
  <si>
    <t>Torta de algodão</t>
  </si>
  <si>
    <t>Matéria seca (%)</t>
  </si>
  <si>
    <t>Proteína bruta (%)</t>
  </si>
  <si>
    <t>Digestibilidade (%)</t>
  </si>
  <si>
    <t>Pegada de Carbono                     (kg CO2eq/un)</t>
  </si>
  <si>
    <t>Classificação</t>
  </si>
  <si>
    <t>Volumoso</t>
  </si>
  <si>
    <t>Pastagem Extensiva Águas - Andropogon gayanus (Andropogon, Planaltina, Sarandi)</t>
  </si>
  <si>
    <t>Pastagem Extensiva Águas - Brachiaria decumbens (Australiana, Ipean, Basilisk)</t>
  </si>
  <si>
    <t>Pastagem Extensiva Águas - Brachiaria humidicola (Quicuio, Dictyoneura)</t>
  </si>
  <si>
    <t>Pastagem Extensiva Águas - Paspalum notatum (Grama batatais, Pensacola)</t>
  </si>
  <si>
    <t>Pastagem Extensiva Águas- Melinis minutiflora (Gordura)</t>
  </si>
  <si>
    <t>Pastagem Extensiva Seca - Andropogon gayanus (Andropogon, Planaltina, Sarandi)</t>
  </si>
  <si>
    <t>Pastagem Extensiva Seca - Brachiaria decumbens (Australiana, Ipean, Basilisk)</t>
  </si>
  <si>
    <t>Pastagem Extensiva Seca - Brachiaria humidicola (Quicuio, Dictyoneura)</t>
  </si>
  <si>
    <t>Pastagem Extensiva Seca - Melinis minutiflora (Gordura)</t>
  </si>
  <si>
    <t>Pastagem Extensiva Seca - Paspalum notatum (Grama batatais, Pensacola)</t>
  </si>
  <si>
    <t>Pastagem Intensiva Águas - Cynodon (Coastcross, Tifton)</t>
  </si>
  <si>
    <t>Pastagem Intensiva Águas - Panicum maximum (Colonião, Tobiatã, Tanzânia, Mombaça, Zuri, Tamani, Quênia)</t>
  </si>
  <si>
    <t>Pastagem Intensiva Águas - Pennisetum purpureum (Elefante, Cameron, Napier, Kurumi, Capiaçu)</t>
  </si>
  <si>
    <t>Pastagem Intensiva Águas - Brachiaria brizantha (Marandu)</t>
  </si>
  <si>
    <t>Pastagem Intensiva Seca - Brachiaria brizantha (Marandu)</t>
  </si>
  <si>
    <t>Pastagem Intensiva Seca - Cynodon (Coastcross, Tifton)</t>
  </si>
  <si>
    <t>Pastagem Intensiva Seca - Panicum maximum (Colonião, Tobiatã, Tanzânia, Mombaça, Zuri, Tamani, Quênia)</t>
  </si>
  <si>
    <t>Pastagem Intensiva Seca - Pennisetum purpureum (Elefante, Cameron, Napier, Kurumi, Capiaçu)</t>
  </si>
  <si>
    <t>Pastagem Semi-intensiva Águas - Andropogon gayanus (Andropogon)</t>
  </si>
  <si>
    <t>Pastagem Semi-intensiva Águas - Brachiaria brizantha (Marandu, Xaraés, Piatã, Paiaguás)</t>
  </si>
  <si>
    <t>Pastagem Semi-intensiva Águas - Brachiaria decumbens (Australiana, Basilisk)</t>
  </si>
  <si>
    <t>Pastagem Semi-intensiva Águas - Cynodon plectostachyus (Estrela)</t>
  </si>
  <si>
    <t>Pastagem Semi-intensiva Águas - Panicum maximum (Colonião, Tobiatã, Tanzânia, Mombaça, Zuri, Tamani, Quênia)</t>
  </si>
  <si>
    <t>Pastagem Semi-intensiva Seca - Andropogon gayanus (Andropogon)</t>
  </si>
  <si>
    <t>Pastagem Semi-intensiva Seca - Brachiaria brizantha (Marandu, Xaraés, Piatã, Paiaguás)</t>
  </si>
  <si>
    <t>Pastagem Semi-intensiva Seca - Brachiaria decumbens (Australiana, Basilisk)</t>
  </si>
  <si>
    <t>Pastagem Semi-intensiva Seca - Cynodon plectostachyus (Estrela)</t>
  </si>
  <si>
    <t>Pastagem Semi-intensiva Seca - Panicum maximum (Colonião, Tobiatã, Tanzânia, Mombaça, Zuri, Tamani, Quênia)</t>
  </si>
  <si>
    <t>Calcário</t>
  </si>
  <si>
    <t xml:space="preserve">Mineral </t>
  </si>
  <si>
    <t>Cloreto de potássio</t>
  </si>
  <si>
    <t>Núcleo mineral</t>
  </si>
  <si>
    <t>Encaminhado para serraria e fator de desdobro**</t>
  </si>
  <si>
    <t>**0,85= volume do fuste apto para ser encaminhado à serraria (parte do tronco acima de 18 cm); 0,40= fator de desdobro (o quanto do fuste que foi para serraria que saiu como madeira serrada).</t>
  </si>
  <si>
    <t>Emissão total (kg CO2eq/FPCM)</t>
  </si>
  <si>
    <t>%</t>
  </si>
  <si>
    <t>Emissão total (kg CO2eq/ha)</t>
  </si>
  <si>
    <t xml:space="preserve">Soma total </t>
  </si>
  <si>
    <t>Teste saídas</t>
  </si>
  <si>
    <t xml:space="preserve">ENERGIA </t>
  </si>
  <si>
    <t>Consumo anual</t>
  </si>
  <si>
    <t>Energia (kwh)</t>
  </si>
  <si>
    <t>Fontes de energia</t>
  </si>
  <si>
    <t xml:space="preserve">Grid (Rede elétrica) </t>
  </si>
  <si>
    <t>Pequena central hidrelétrica</t>
  </si>
  <si>
    <t>Gerador a diesel</t>
  </si>
  <si>
    <t xml:space="preserve">Fotovoltaica </t>
  </si>
  <si>
    <t>Outras fontes</t>
  </si>
  <si>
    <t>Quantidade</t>
  </si>
  <si>
    <t>Procedência</t>
  </si>
  <si>
    <t>Lenha (kg)</t>
  </si>
  <si>
    <t>Bagaço de cana (kg)</t>
  </si>
  <si>
    <t>Cavaco de madeira (kg)</t>
  </si>
  <si>
    <t>Óleo diesel (litros)</t>
  </si>
  <si>
    <t>Outras fontes de energia e/ou combustível</t>
  </si>
  <si>
    <t>TRANSPORTE E COMBUSTÍVEIS</t>
  </si>
  <si>
    <t>Transporte de alimentos</t>
  </si>
  <si>
    <t>Detalhamento</t>
  </si>
  <si>
    <t>Há compra de alimentos?</t>
  </si>
  <si>
    <t>Concentrados transportados até a propriedade (kg)</t>
  </si>
  <si>
    <t>Distância percorrida (km)</t>
  </si>
  <si>
    <t>Volumosos transportados até a propriedade (kg)</t>
  </si>
  <si>
    <t xml:space="preserve">Transporte de animais                       </t>
  </si>
  <si>
    <t>Animais comprados (kg)</t>
  </si>
  <si>
    <t>Há transporte de animais para outra propriedade?</t>
  </si>
  <si>
    <t>Animais transportados de uma propriedade a outra (kg)</t>
  </si>
  <si>
    <t xml:space="preserve">Combustível consumido no transporte de animais </t>
  </si>
  <si>
    <t xml:space="preserve">Consumo </t>
  </si>
  <si>
    <t>Diesel S10 (litros)</t>
  </si>
  <si>
    <t>Diesel S500 (litros)</t>
  </si>
  <si>
    <t>Etanol (litros)</t>
  </si>
  <si>
    <t>Gasolina convencional (litros)</t>
  </si>
  <si>
    <t xml:space="preserve">Energia e combustível - ACV </t>
  </si>
  <si>
    <t xml:space="preserve">% de cada fonte </t>
  </si>
  <si>
    <t>Consumo propriedade (kwh)</t>
  </si>
  <si>
    <t>Emissão (Ecoinvent)                                                         (kg CO2eq/un)</t>
  </si>
  <si>
    <t>Resultado produção (kg CO2eq) - Propriedade</t>
  </si>
  <si>
    <t>Energia elétrica</t>
  </si>
  <si>
    <t xml:space="preserve">Pequena Central Hidrelétrica </t>
  </si>
  <si>
    <t xml:space="preserve">Gerador a diesel </t>
  </si>
  <si>
    <t xml:space="preserve">Fotovoltaica  </t>
  </si>
  <si>
    <t>Combustão estacionária                                                                                                                       (IPCC, 2006, v.2, ch. 2, Equation 2.1)</t>
  </si>
  <si>
    <t>Combustão estacionária (kg CO2) - Propriedade</t>
  </si>
  <si>
    <t>Combustão estacionária (kg CH4) - Propriedade</t>
  </si>
  <si>
    <t>Combustão estacionária (kg N2O) - Propriedade</t>
  </si>
  <si>
    <t>Combustão estacionária                                           (kg CO2eq) - Propriedade</t>
  </si>
  <si>
    <t>Grid (Rede elétrica) (kwh)</t>
  </si>
  <si>
    <t>Pequena Central Hidrelétrica (kwh)</t>
  </si>
  <si>
    <t>Gerador a diesel (kwh)</t>
  </si>
  <si>
    <t>Fotovoltaica  (kwh)</t>
  </si>
  <si>
    <t>Transporte - ACV</t>
  </si>
  <si>
    <t>Insumo</t>
  </si>
  <si>
    <t>Quantidade (kg)</t>
  </si>
  <si>
    <t>Modal transporte rodoviário</t>
  </si>
  <si>
    <t>Fator de emissão                                                          (kg CO2eq/un)</t>
  </si>
  <si>
    <t>Animais comprados (propriedade)</t>
  </si>
  <si>
    <t>Concentrado transportados (propriedade)</t>
  </si>
  <si>
    <t>Volumosos transportados (propriedade)</t>
  </si>
  <si>
    <t>Combustão móvel                                                                                                                                                 (IPCC, 2006, v.2, ch. 2, Equation 3.2.1)</t>
  </si>
  <si>
    <t xml:space="preserve">Combustível </t>
  </si>
  <si>
    <t>% Combustível Fóssil</t>
  </si>
  <si>
    <t>Biocombustível</t>
  </si>
  <si>
    <t>% Biocombustível</t>
  </si>
  <si>
    <t>Consumo anual (litros)</t>
  </si>
  <si>
    <t>Biodesel (B100)</t>
  </si>
  <si>
    <t xml:space="preserve">Etanol hidratado </t>
  </si>
  <si>
    <t>Etanol anidro</t>
  </si>
  <si>
    <t>Datasets Ecoinvent 3.10 (2025)</t>
  </si>
  <si>
    <t>Pegada de Carbono                     (kg CO2eq/un) Ecoinvent 3.10 (Metodologia IPCC GWP100)</t>
  </si>
  <si>
    <t>Electricity, medium voltage {BR}| market for electricity, medium voltage | Cut-off, U</t>
  </si>
  <si>
    <t>Oléo BPF</t>
  </si>
  <si>
    <t>Heavy fuel oil {BR}| market for heavy fuel oil | Cut-off, U</t>
  </si>
  <si>
    <t>0,447</t>
  </si>
  <si>
    <t>Lenha/cavaco de madeira</t>
  </si>
  <si>
    <t>Wood chips, wet, measured as dry mass {RoW}| market for wood chips, wet, measured as dry mass | Cut-off, U</t>
  </si>
  <si>
    <t>0,056</t>
  </si>
  <si>
    <t xml:space="preserve">Bagaço de cana </t>
  </si>
  <si>
    <t>Bagasse, from sugarcane {BR}| market for bagasse, from sugarcane | Cut-off, U</t>
  </si>
  <si>
    <t>Gás liquefeito de petróleo</t>
  </si>
  <si>
    <t>Liquefied petroleum gas {BR}| market for liquefied petroleum gas | Cut-off, U</t>
  </si>
  <si>
    <t>0,901</t>
  </si>
  <si>
    <t>Caminhão 7,5-16 ton</t>
  </si>
  <si>
    <t>Transport, freight, lorry 7.5-16 metric ton, EURO3 {BR}| market for transport, freight, lorry 7.5-16 metric ton, EURO3 | Cut-off, U</t>
  </si>
  <si>
    <t>Caminhão 16-32 ton</t>
  </si>
  <si>
    <t>Transport, freight, lorry 16-32 metric ton, EURO3 {BR}| market for transport, freight, lorry 16-32 metric ton, EURO3 | Cut-off, U</t>
  </si>
  <si>
    <t xml:space="preserve">Diesel </t>
  </si>
  <si>
    <t>Diesel, low-sulfur {BR}| market for diesel, low-sulfur | Cut-off, U</t>
  </si>
  <si>
    <t>0,703</t>
  </si>
  <si>
    <t>Biodiesel</t>
  </si>
  <si>
    <t>Fatty acid methyl ester {BR}| market for fatty acid methyl ester | Cut-off, U</t>
  </si>
  <si>
    <t>Grid</t>
  </si>
  <si>
    <t>Electricity, low voltage {BR-Southern grid}| market for electricity, low voltage | Cut-off, U</t>
  </si>
  <si>
    <t>Electricity, low voltage {BR-Northern grid}| market for electricity, low voltage | Cut-off, U</t>
  </si>
  <si>
    <t>Electricity, low voltage {BR-North-eastern grid}| market for electricity, low voltage | Cut-off, U</t>
  </si>
  <si>
    <t>Electricity, low voltage {BR-South-eastern/Mid-western grid}| market for electricity, low voltage | Cut-off, U</t>
  </si>
  <si>
    <t>Electricity, low voltage {BR-Southern grid}| electricity production, photovoltaic, 3kWp slanted-roof installation, multi-Si, panel, mounted | Cut-off, U</t>
  </si>
  <si>
    <t>Electricity, low voltage {BR-Northern grid}| electricity production, photovoltaic, 3kWp slanted-roof installation, multi-Si, panel, mounted | Cut-off, U</t>
  </si>
  <si>
    <t>Electricity, low voltage {BR-North-eastern grid}| electricity production, photovoltaic, 3kWp slanted-roof installation, multi-Si, panel, mounted | Cut-off, U</t>
  </si>
  <si>
    <t>Electricity, low voltage {BR-South-eastern/Mid-western grid}| electricity production, photovoltaic, 3kWp slanted-roof installation, multi-Si, panel, mounted | Cut-off, U</t>
  </si>
  <si>
    <t>PCH</t>
  </si>
  <si>
    <t>Electricity, high voltage {BR-Southern grid}| electricity production, hydro, reservoir, tropical region | Cut-off, U</t>
  </si>
  <si>
    <t>Electricity, high voltage {BR-Northern grid}| electricity production, hydro, reservoir, tropical region | Cut-off, U</t>
  </si>
  <si>
    <t>Electricity, high voltage {BR-North-eastern grid}| electricity production, hydro, reservoir, tropical region | Cut-off, U</t>
  </si>
  <si>
    <t>Electricity, high voltage {BR-South-eastern/Mid-western grid}| electricity production, hydro, reservoir, tropical region | Cut-off, U</t>
  </si>
  <si>
    <t>Gerador Diesel</t>
  </si>
  <si>
    <t>Electricity, high voltage {BR-Southern grid}| heat and power co-generation, diesel, 200kW electrical, SCR-NOx reduction | Cut-off, U</t>
  </si>
  <si>
    <t>Electricity, high voltage {BR-Northern grid}| heat and power co-generation, diesel, 200kW electrical, SCR-NOx reduction | Cut-off, U</t>
  </si>
  <si>
    <t>Electricity, high voltage {BR-North-eastern grid}| heat and power co-generation, diesel, 200kW electrical, SCR-NOx reduction | Cut-off, U</t>
  </si>
  <si>
    <t>Electricity, high voltage {BR-South-eastern/Mid-western grid}| heat and power co-generation, diesel, 200kW electrical, SCR-NOx reduction | Cut-off, U</t>
  </si>
  <si>
    <t xml:space="preserve">DEFAULT EMISSION FACTORS FOR STATIONARY COMBUSTION IN THE RESIDENTIAL AND AGRICULTURE/FORESTRY/FISHING/FISHING FARMS                                                                                                                                                                                                (kg of greenhouse gas per TJ on a Net Calorific Basis)                                                                                                                                                                                                                                                                                                                                                  IPCC, 2006 "Stacionary Combustion" V.2 Chapter 2, Table 2.2     </t>
  </si>
  <si>
    <t>Fuel</t>
  </si>
  <si>
    <t>OBS</t>
  </si>
  <si>
    <t>Default emission CO2 (kg/TJ) (IPCC, 2006)</t>
  </si>
  <si>
    <t>Default emission CH4 (kg/TJ) (IPCC, 2006)</t>
  </si>
  <si>
    <t>Default emission N2O                             (kg/TJ) (IPCC, 2006)</t>
  </si>
  <si>
    <t xml:space="preserve">Poder calorífico inferior (Gj/t) ou (Mj/kg)                              </t>
  </si>
  <si>
    <t>Densidade (kg/unidade)</t>
  </si>
  <si>
    <t>Referência</t>
  </si>
  <si>
    <t>Natural Gas Liquids (toneladas)</t>
  </si>
  <si>
    <t>r</t>
  </si>
  <si>
    <t>IPCC, 2006</t>
  </si>
  <si>
    <t>Motor Gasoline (litros)</t>
  </si>
  <si>
    <t>BEN, 2023</t>
  </si>
  <si>
    <t>Gas/Diesel Oil (litros)</t>
  </si>
  <si>
    <t>Residual Fuel Oil (litros)</t>
  </si>
  <si>
    <t>Liquefied Petroleum Gases (toneladas)</t>
  </si>
  <si>
    <t>Natural Gas (wet) (m3)</t>
  </si>
  <si>
    <t>Natural Gas (dry) (m3)</t>
  </si>
  <si>
    <t>Industrial Wastes (TJ)</t>
  </si>
  <si>
    <t>n</t>
  </si>
  <si>
    <t>N/A</t>
  </si>
  <si>
    <t>Wood / Wood Waste (toneladas)</t>
  </si>
  <si>
    <t>Other Primary Solid Biomass (toneladas)</t>
  </si>
  <si>
    <t>MCTIC, 2016</t>
  </si>
  <si>
    <t>Charcoal (toneladas)</t>
  </si>
  <si>
    <t>Biodiesels (litros)</t>
  </si>
  <si>
    <r>
      <rPr>
        <b/>
        <sz val="11"/>
        <color theme="1"/>
        <rFont val="Calibri"/>
        <family val="2"/>
        <scheme val="minor"/>
      </rPr>
      <t>n</t>
    </r>
    <r>
      <rPr>
        <sz val="11"/>
        <color theme="1"/>
        <rFont val="Calibri"/>
        <family val="2"/>
        <scheme val="minor"/>
      </rPr>
      <t xml:space="preserve"> indicates a new emission factor which was not present in the 1996 IPCC Guidelines. </t>
    </r>
    <r>
      <rPr>
        <b/>
        <sz val="11"/>
        <color theme="1"/>
        <rFont val="Calibri"/>
        <family val="2"/>
        <scheme val="minor"/>
      </rPr>
      <t>r</t>
    </r>
    <r>
      <rPr>
        <sz val="11"/>
        <color theme="1"/>
        <rFont val="Calibri"/>
        <family val="2"/>
        <scheme val="minor"/>
      </rPr>
      <t xml:space="preserve"> indicates an emission factor that has been revised since the 1996I PCC  Guidelines. </t>
    </r>
  </si>
  <si>
    <t>Fatores de emissão por utilização de combustíveis fósseis em fontes móveis</t>
  </si>
  <si>
    <t>Combustível</t>
  </si>
  <si>
    <t>Unidade</t>
  </si>
  <si>
    <t>Poder Calorífico Inferior</t>
  </si>
  <si>
    <t>Densidade</t>
  </si>
  <si>
    <t>Fatores de Emissão (kg GEE/un.)</t>
  </si>
  <si>
    <t>(kcal/kg)</t>
  </si>
  <si>
    <t>(kg/unidade)</t>
  </si>
  <si>
    <t xml:space="preserve">CO2 </t>
  </si>
  <si>
    <t>CH4</t>
  </si>
  <si>
    <t>N2O</t>
  </si>
  <si>
    <t>Gasolina Automotiva (pura)</t>
  </si>
  <si>
    <t>litros</t>
  </si>
  <si>
    <t>BEN 2023</t>
  </si>
  <si>
    <t>Óleo Diesel (puro)</t>
  </si>
  <si>
    <t>Gás Natural Veicular (GNV)</t>
  </si>
  <si>
    <t>m³</t>
  </si>
  <si>
    <t>Gás Natural Liquefeito (GNL)</t>
  </si>
  <si>
    <t>DEFRA 2024</t>
  </si>
  <si>
    <t>Gás Liquefeito de Petróleo (GLP)</t>
  </si>
  <si>
    <t>kg</t>
  </si>
  <si>
    <t>Querosene de Aviação</t>
  </si>
  <si>
    <t>Gasolina de Aviação</t>
  </si>
  <si>
    <t>Lubrificantes</t>
  </si>
  <si>
    <t>Metanol</t>
  </si>
  <si>
    <t>Óleo Combustível</t>
  </si>
  <si>
    <t>Fatores de emissão por utilização biocombustível em fontes móveis</t>
  </si>
  <si>
    <t>CO2</t>
  </si>
  <si>
    <t>Etanol Hidratado</t>
  </si>
  <si>
    <t>Biodiesel (B100)</t>
  </si>
  <si>
    <t>Biometano</t>
  </si>
  <si>
    <t>Bioquerosene (SAF)</t>
  </si>
  <si>
    <t>HVO (diesel verde)</t>
  </si>
  <si>
    <t>Biometanol</t>
  </si>
  <si>
    <t>Etanol Anidro</t>
  </si>
  <si>
    <t>% de cada fonte</t>
  </si>
  <si>
    <t>State</t>
  </si>
  <si>
    <t>Acre</t>
  </si>
  <si>
    <t>Alagoas</t>
  </si>
  <si>
    <t>Amapá</t>
  </si>
  <si>
    <t>Amazonas</t>
  </si>
  <si>
    <t>Bahia</t>
  </si>
  <si>
    <t>Ceará</t>
  </si>
  <si>
    <t>Distrito Federal</t>
  </si>
  <si>
    <t>Espírito Santo</t>
  </si>
  <si>
    <t>Goiás</t>
  </si>
  <si>
    <t>Maranhão</t>
  </si>
  <si>
    <t>Mato Grosso</t>
  </si>
  <si>
    <t>Mato Grosso do Sul</t>
  </si>
  <si>
    <t>Minas Gerais</t>
  </si>
  <si>
    <t>Pará</t>
  </si>
  <si>
    <t>Paraíba</t>
  </si>
  <si>
    <t>Paraná</t>
  </si>
  <si>
    <t>Pernambuco</t>
  </si>
  <si>
    <t>Piauí</t>
  </si>
  <si>
    <t>Rio de Janeiro</t>
  </si>
  <si>
    <t>Rio Grande do Norte</t>
  </si>
  <si>
    <t>Rio Grande do Sul</t>
  </si>
  <si>
    <t>Rondônia</t>
  </si>
  <si>
    <t>Roraima</t>
  </si>
  <si>
    <t>Santa Catarina</t>
  </si>
  <si>
    <t>São Paulo</t>
  </si>
  <si>
    <t>Sergipe</t>
  </si>
  <si>
    <t>Tocantins</t>
  </si>
  <si>
    <t>AC</t>
  </si>
  <si>
    <t>Rio Branco (AC)</t>
  </si>
  <si>
    <t>Serrana do Sertão Alagoano (AL)</t>
  </si>
  <si>
    <t>Macapá (AP)</t>
  </si>
  <si>
    <t>Tefé (AM)</t>
  </si>
  <si>
    <t>Seabra (BA)</t>
  </si>
  <si>
    <t>Brejo Santo (CE)</t>
  </si>
  <si>
    <t>Brasília (DF)</t>
  </si>
  <si>
    <t>Afonso Cláudio (ES)</t>
  </si>
  <si>
    <t>Goiânia (GO)</t>
  </si>
  <si>
    <t>Imperatriz (MA)</t>
  </si>
  <si>
    <t>Rosário Oeste (MT)</t>
  </si>
  <si>
    <t>Três Lagoas (MS)</t>
  </si>
  <si>
    <t>Patrocínio (MG)</t>
  </si>
  <si>
    <t>Cametá (PA)</t>
  </si>
  <si>
    <t>Serra do Teixeira (PB)</t>
  </si>
  <si>
    <t>Cornélio Procópio (PR)</t>
  </si>
  <si>
    <t>Recife (PE)</t>
  </si>
  <si>
    <t>Alto Médio Canindé (PI)</t>
  </si>
  <si>
    <t>Baía da Ilha Grande (RJ)</t>
  </si>
  <si>
    <t>Seridó Oriental (RN)</t>
  </si>
  <si>
    <t>Campanha Meridional (RS)</t>
  </si>
  <si>
    <t>Cacoal (RO)</t>
  </si>
  <si>
    <t>Boa Vista (RR)</t>
  </si>
  <si>
    <t>Curitibanos (SC)</t>
  </si>
  <si>
    <t>Adamantina (SP)</t>
  </si>
  <si>
    <t>Propriá (SE)</t>
  </si>
  <si>
    <t>Miracema do Tocantins (TO)</t>
  </si>
  <si>
    <t>AL</t>
  </si>
  <si>
    <t>Brasiléia (AC)</t>
  </si>
  <si>
    <t>São Miguel dos Campos (AL)</t>
  </si>
  <si>
    <t>Alto Solimões (AM)</t>
  </si>
  <si>
    <t>Paulo Afonso (BA)</t>
  </si>
  <si>
    <t>Baturité (CE)</t>
  </si>
  <si>
    <t>Nova Venécia (ES)</t>
  </si>
  <si>
    <t>Entorno de Brasília (GO)</t>
  </si>
  <si>
    <t>Coelho Neto (MA)</t>
  </si>
  <si>
    <t>Canarana (MT)</t>
  </si>
  <si>
    <t>Alto Taquari (MS)</t>
  </si>
  <si>
    <t>Três Marias (MG)</t>
  </si>
  <si>
    <t>Paragominas (PA)</t>
  </si>
  <si>
    <t>Piancó (PB)</t>
  </si>
  <si>
    <t>Cerro Azul (PR)</t>
  </si>
  <si>
    <t>Pajeú (PE)</t>
  </si>
  <si>
    <t>Médio Parnaíba Piauiense (PI)</t>
  </si>
  <si>
    <t>Santo Antônio de Pádua (RJ)</t>
  </si>
  <si>
    <t>Vale do Açu (RN)</t>
  </si>
  <si>
    <t>Passo Fundo (RS)</t>
  </si>
  <si>
    <t>Ariquemes (RO)</t>
  </si>
  <si>
    <t>Nordeste de Roraima (RR)</t>
  </si>
  <si>
    <t>Xanxerê (SC)</t>
  </si>
  <si>
    <t>São José do Rio Preto (SP)</t>
  </si>
  <si>
    <t>Nossa Senhora das Dores (SE)</t>
  </si>
  <si>
    <t>Bico do Papagaio (TO)</t>
  </si>
  <si>
    <t>AP</t>
  </si>
  <si>
    <t>Cruzeiro do Sul (AC)</t>
  </si>
  <si>
    <t>Arapiraca (AL)</t>
  </si>
  <si>
    <t>Oiapoque (AP)</t>
  </si>
  <si>
    <t>Coari (AM)</t>
  </si>
  <si>
    <t>Alagoinhas (BA)</t>
  </si>
  <si>
    <t>Litoral de Camocim e Acaraú (CE)</t>
  </si>
  <si>
    <t>Barra de São Francisco (ES)</t>
  </si>
  <si>
    <t>Vale do Rio dos Bois (GO)</t>
  </si>
  <si>
    <t>Baixo Parnaíba Maranhense (MA)</t>
  </si>
  <si>
    <t>Alta Floresta (MT)</t>
  </si>
  <si>
    <t>Dourados (MS)</t>
  </si>
  <si>
    <t>Manhuaçu (MG)</t>
  </si>
  <si>
    <t>Tomé-Açu (PA)</t>
  </si>
  <si>
    <t>Brejo Paraibano (PB)</t>
  </si>
  <si>
    <t>Rio Negro (PR)</t>
  </si>
  <si>
    <t>Petrolina (PE)</t>
  </si>
  <si>
    <t>Pio IX (PI)</t>
  </si>
  <si>
    <t>Lagos (RJ)</t>
  </si>
  <si>
    <t>Angicos (RN)</t>
  </si>
  <si>
    <t>Restinga Seca (RS)</t>
  </si>
  <si>
    <t>Colorado do Oeste (RO)</t>
  </si>
  <si>
    <t>Caracaraí (RR)</t>
  </si>
  <si>
    <t>Ituporanga (SC)</t>
  </si>
  <si>
    <t>Pirassununga (SP)</t>
  </si>
  <si>
    <t>Aracaju (SE)</t>
  </si>
  <si>
    <t>Gurupi (TO)</t>
  </si>
  <si>
    <t>AM</t>
  </si>
  <si>
    <t>Tarauacá (AC)</t>
  </si>
  <si>
    <t>Mata Alagoana (AL)</t>
  </si>
  <si>
    <t>Mazagão (AP)</t>
  </si>
  <si>
    <t>Madeira (AM)</t>
  </si>
  <si>
    <t>Ribeira do Pombal (BA)</t>
  </si>
  <si>
    <t>Sertão de Senador Pompeu (CE)</t>
  </si>
  <si>
    <t>Alegre (ES)</t>
  </si>
  <si>
    <t>Anicuns (GO)</t>
  </si>
  <si>
    <t>Litoral Ocidental Maranhense (MA)</t>
  </si>
  <si>
    <t>Alto Araguaia (MT)</t>
  </si>
  <si>
    <t>Aquidauana (MS)</t>
  </si>
  <si>
    <t>Ponte Nova (MG)</t>
  </si>
  <si>
    <t>Furos de Breves (PA)</t>
  </si>
  <si>
    <t>Guarabira (PB)</t>
  </si>
  <si>
    <t>Curitiba (PR)</t>
  </si>
  <si>
    <t>Brejo Pernambucano (PE)</t>
  </si>
  <si>
    <t>Campo Maior (PI)</t>
  </si>
  <si>
    <t>Três Rios (RJ)</t>
  </si>
  <si>
    <t>Serra de São Miguel (RN)</t>
  </si>
  <si>
    <t>Ijuí (RS)</t>
  </si>
  <si>
    <t>Guajará-Mirim (RO)</t>
  </si>
  <si>
    <t>Sudeste de Roraima (RR)</t>
  </si>
  <si>
    <t>Rio do Sul (SC)</t>
  </si>
  <si>
    <t>São João da Boa Vista (SP)</t>
  </si>
  <si>
    <t>Boquim (SE)</t>
  </si>
  <si>
    <t>Dianópolis (TO)</t>
  </si>
  <si>
    <t>BA</t>
  </si>
  <si>
    <t>Sena Madureira (AC)</t>
  </si>
  <si>
    <t>Maceió (AL)</t>
  </si>
  <si>
    <t>Manaus (AM)</t>
  </si>
  <si>
    <t>Feira de Santana (BA)</t>
  </si>
  <si>
    <t>Sertão de Inhamuns (CE)</t>
  </si>
  <si>
    <t>Guarapari (ES)</t>
  </si>
  <si>
    <t>Meia Ponte (GO)</t>
  </si>
  <si>
    <t>Pindaré (MA)</t>
  </si>
  <si>
    <t>Norte Araguaia (MT)</t>
  </si>
  <si>
    <t>Nova Andradina (MS)</t>
  </si>
  <si>
    <t>Ipatinga (MG)</t>
  </si>
  <si>
    <t>Parauapebas (PA)</t>
  </si>
  <si>
    <t>Cariri Oriental (PB)</t>
  </si>
  <si>
    <t>Goioerê (PR)</t>
  </si>
  <si>
    <t>Mata Meridional Pernambucana (PE)</t>
  </si>
  <si>
    <t>Teresina (PI)</t>
  </si>
  <si>
    <t>Barra do Piraí (RJ)</t>
  </si>
  <si>
    <t>Pau dos Ferros (RN)</t>
  </si>
  <si>
    <t>Santa Rosa (RS)</t>
  </si>
  <si>
    <t>Ji-Paraná (RO)</t>
  </si>
  <si>
    <t>Joaçaba (SC)</t>
  </si>
  <si>
    <t>Amparo (SP)</t>
  </si>
  <si>
    <t>Agreste de Itabaiana (SE)</t>
  </si>
  <si>
    <t>Porto Nacional (TO)</t>
  </si>
  <si>
    <t>CE</t>
  </si>
  <si>
    <t>Batalha (AL)</t>
  </si>
  <si>
    <t>Rio Negro (AM)</t>
  </si>
  <si>
    <t>Livramento do Brumado (BA)</t>
  </si>
  <si>
    <t>Meruoca (CE)</t>
  </si>
  <si>
    <t>Colatina (ES)</t>
  </si>
  <si>
    <t>Porangatu (GO)</t>
  </si>
  <si>
    <t>Codó (MA)</t>
  </si>
  <si>
    <t>Alto Paraguai (MT)</t>
  </si>
  <si>
    <t>Iguatemi (MS)</t>
  </si>
  <si>
    <t>Peçanha (MG)</t>
  </si>
  <si>
    <t>Santarém (PA)</t>
  </si>
  <si>
    <t>Curimataú Ocidental (PB)</t>
  </si>
  <si>
    <t>Umuarama (PR)</t>
  </si>
  <si>
    <t>Vale do Ipanema (PE)</t>
  </si>
  <si>
    <t>Alto Médio Gurguéia (PI)</t>
  </si>
  <si>
    <t>Vale do Paraíba Fluminense (RJ)</t>
  </si>
  <si>
    <t>Umarizal (RN)</t>
  </si>
  <si>
    <t>Campanha Ocidental (RS)</t>
  </si>
  <si>
    <t>Alvorada D'Oeste (RO)</t>
  </si>
  <si>
    <t>Chapecó (SC)</t>
  </si>
  <si>
    <t>Avaré (SP)</t>
  </si>
  <si>
    <t>Sergipana do Sertão do São Francisco (SE)</t>
  </si>
  <si>
    <t>Araguaína (TO)</t>
  </si>
  <si>
    <t>DF</t>
  </si>
  <si>
    <t>Palmeira dos Índios (AL)</t>
  </si>
  <si>
    <t>Parintins (AM)</t>
  </si>
  <si>
    <t>Jequié (BA)</t>
  </si>
  <si>
    <t>Caririaçu (CE)</t>
  </si>
  <si>
    <t>Cachoeiro de Itapemirim (ES)</t>
  </si>
  <si>
    <t>Chapada dos Veadeiros (GO)</t>
  </si>
  <si>
    <t>Gerais de Balsas (MA)</t>
  </si>
  <si>
    <t>Médio Araguaia (MT)</t>
  </si>
  <si>
    <t>Paranaíba (MS)</t>
  </si>
  <si>
    <t>Uberaba (MG)</t>
  </si>
  <si>
    <t>Almeirim (PA)</t>
  </si>
  <si>
    <t>Litoral Sul (PB)</t>
  </si>
  <si>
    <t>Paranavaí (PR)</t>
  </si>
  <si>
    <t>Vale do Ipojuca (PE)</t>
  </si>
  <si>
    <t>São Raimundo Nonato (PI)</t>
  </si>
  <si>
    <t>Chapada do Apodi (RN)</t>
  </si>
  <si>
    <t>Carazinho (RS)</t>
  </si>
  <si>
    <t>Vilhena (RO)</t>
  </si>
  <si>
    <t>Tabuleiro (SC)</t>
  </si>
  <si>
    <t>Piracicaba (SP)</t>
  </si>
  <si>
    <t>Cotinguiba (SE)</t>
  </si>
  <si>
    <t>Rio Formoso (TO)</t>
  </si>
  <si>
    <t>ES</t>
  </si>
  <si>
    <t>Santana do Ipanema (AL)</t>
  </si>
  <si>
    <t>Boca do Acre (AM)</t>
  </si>
  <si>
    <t>Porto Seguro (BA)</t>
  </si>
  <si>
    <t>Baixo Jaguaribe (CE)</t>
  </si>
  <si>
    <t>Linhares (ES)</t>
  </si>
  <si>
    <t>Vão do Paranã (GO)</t>
  </si>
  <si>
    <t>Gurupi (MA)</t>
  </si>
  <si>
    <t>Tesouro (MT)</t>
  </si>
  <si>
    <t>Campo Grande (MS)</t>
  </si>
  <si>
    <t>Campo Belo (MG)</t>
  </si>
  <si>
    <t>Altamira (PA)</t>
  </si>
  <si>
    <t>Cajazeiras (PB)</t>
  </si>
  <si>
    <t>Porecatu (PR)</t>
  </si>
  <si>
    <t>Mata Setentrional Pernambucana (PE)</t>
  </si>
  <si>
    <t>Bertolínia (PI)</t>
  </si>
  <si>
    <t>Nova Friburgo (RJ)</t>
  </si>
  <si>
    <t>Mossoró (RN)</t>
  </si>
  <si>
    <t>Frederico Westphalen (RS)</t>
  </si>
  <si>
    <t>Porto Velho (RO)</t>
  </si>
  <si>
    <t>Concórdia (SC)</t>
  </si>
  <si>
    <t>Bauru (SP)</t>
  </si>
  <si>
    <t>Carira (SE)</t>
  </si>
  <si>
    <t>Jalapão (TO)</t>
  </si>
  <si>
    <t>GO</t>
  </si>
  <si>
    <t>Serrana dos Quilombos (AL)</t>
  </si>
  <si>
    <t>Purus (AM)</t>
  </si>
  <si>
    <t>Ilhéus-Itabuna (BA)</t>
  </si>
  <si>
    <t>Itapipoca (CE)</t>
  </si>
  <si>
    <t>Vitória (ES)</t>
  </si>
  <si>
    <t>Iporá (GO)</t>
  </si>
  <si>
    <t>Baixada Maranhense (MA)</t>
  </si>
  <si>
    <t>Jauru (MT)</t>
  </si>
  <si>
    <t>Bodoquena (MS)</t>
  </si>
  <si>
    <t>Nanuque (MG)</t>
  </si>
  <si>
    <t>Belém (PA)</t>
  </si>
  <si>
    <t>Cariri Ocidental (PB)</t>
  </si>
  <si>
    <t>Capanema (PR)</t>
  </si>
  <si>
    <t>Garanhuns (PE)</t>
  </si>
  <si>
    <t>Valença do Piauí (PI)</t>
  </si>
  <si>
    <t>Itaperuna (RJ)</t>
  </si>
  <si>
    <t>Litoral Sul (RN)</t>
  </si>
  <si>
    <t>Cruz Alta (RS)</t>
  </si>
  <si>
    <t>São Miguel do Oeste (SC)</t>
  </si>
  <si>
    <t>Itapetininga (SP)</t>
  </si>
  <si>
    <t>Baixo Cotinguiba (SE)</t>
  </si>
  <si>
    <t>MA</t>
  </si>
  <si>
    <t>Alagoana do Sertão do São Francisco (AL)</t>
  </si>
  <si>
    <t>Juruá (AM)</t>
  </si>
  <si>
    <t>Catu (BA)</t>
  </si>
  <si>
    <t>Várzea Alegre (CE)</t>
  </si>
  <si>
    <t>São Mateus (ES)</t>
  </si>
  <si>
    <t>Anápolis (GO)</t>
  </si>
  <si>
    <t>Chapadinha (MA)</t>
  </si>
  <si>
    <t>Aripuanã (MT)</t>
  </si>
  <si>
    <t>Cassilândia (MS)</t>
  </si>
  <si>
    <t>Salinas (MG)</t>
  </si>
  <si>
    <t>Bragantina (PA)</t>
  </si>
  <si>
    <t>Sousa (PB)</t>
  </si>
  <si>
    <t>Cascavel (PR)</t>
  </si>
  <si>
    <t>Itamaracá (PE)</t>
  </si>
  <si>
    <t>Picos (PI)</t>
  </si>
  <si>
    <t>Macacu-Caceribu (RJ)</t>
  </si>
  <si>
    <t>Médio Oeste (RN)</t>
  </si>
  <si>
    <t>Montenegro (RS)</t>
  </si>
  <si>
    <t>Tijucas (SC)</t>
  </si>
  <si>
    <t>Presidente Prudente (SP)</t>
  </si>
  <si>
    <t>Estância (SE)</t>
  </si>
  <si>
    <t>MT</t>
  </si>
  <si>
    <t>Penedo (AL)</t>
  </si>
  <si>
    <t>Itacoatiara (AM)</t>
  </si>
  <si>
    <t>Irecê (BA)</t>
  </si>
  <si>
    <t>Médio Curu (CE)</t>
  </si>
  <si>
    <t>Santa Teresa (ES)</t>
  </si>
  <si>
    <t>Catalão (GO)</t>
  </si>
  <si>
    <t>Alto Mearim e Grajaú (MA)</t>
  </si>
  <si>
    <t>Alto Pantanal (MT)</t>
  </si>
  <si>
    <t>Baixo Pantanal (MS)</t>
  </si>
  <si>
    <t>Aimorés (MG)</t>
  </si>
  <si>
    <t>Guamá (PA)</t>
  </si>
  <si>
    <t>Curimataú Oriental (PB)</t>
  </si>
  <si>
    <t>Astorga (PR)</t>
  </si>
  <si>
    <t>Araripina (PE)</t>
  </si>
  <si>
    <t>Chapadas do Extremo Sul Piauiense (PI)</t>
  </si>
  <si>
    <t>Macaé (RJ)</t>
  </si>
  <si>
    <t>Borborema Potiguar (RN)</t>
  </si>
  <si>
    <t>Porto Alegre (RS)</t>
  </si>
  <si>
    <t>Campos de Lages (SC)</t>
  </si>
  <si>
    <t>Batatais (SP)</t>
  </si>
  <si>
    <t>Japaratuba (SE)</t>
  </si>
  <si>
    <t>MS</t>
  </si>
  <si>
    <t>Litoral Norte Alagoano (AL)</t>
  </si>
  <si>
    <t>Japurá (AM)</t>
  </si>
  <si>
    <t>Vitória da Conquista (BA)</t>
  </si>
  <si>
    <t>Fortaleza (CE)</t>
  </si>
  <si>
    <t>Itapemirim (ES)</t>
  </si>
  <si>
    <t>Sudoeste de Goiás (GO)</t>
  </si>
  <si>
    <t>Rosário (MA)</t>
  </si>
  <si>
    <t>Tangará da Serra (MT)</t>
  </si>
  <si>
    <t>Andrelândia (MG)</t>
  </si>
  <si>
    <t>Itaituba (PA)</t>
  </si>
  <si>
    <t>Patos (PB)</t>
  </si>
  <si>
    <t>Paranaguá (PR)</t>
  </si>
  <si>
    <t>Sertão do Moxotó (PE)</t>
  </si>
  <si>
    <t>Alto Parnaíba Piauiense (PI)</t>
  </si>
  <si>
    <t>Campos dos Goytacazes (RJ)</t>
  </si>
  <si>
    <t>Baixa Verde (RN)</t>
  </si>
  <si>
    <t>Serras de Sudeste (RS)</t>
  </si>
  <si>
    <t>Florianópolis (SC)</t>
  </si>
  <si>
    <t>Birigui (SP)</t>
  </si>
  <si>
    <t>Agreste de Lagarto (SE)</t>
  </si>
  <si>
    <t>MG</t>
  </si>
  <si>
    <t>Traipu (AL)</t>
  </si>
  <si>
    <t>Rio Preto da Eva (AM)</t>
  </si>
  <si>
    <t>Senhor do Bonfim (BA)</t>
  </si>
  <si>
    <t>Litoral de Aracati (CE)</t>
  </si>
  <si>
    <t>Montanha (ES)</t>
  </si>
  <si>
    <t>Aragarças (GO)</t>
  </si>
  <si>
    <t>Médio Mearim (MA)</t>
  </si>
  <si>
    <t>Parecis (MT)</t>
  </si>
  <si>
    <t>São Lourenço (MG)</t>
  </si>
  <si>
    <t>Portel (PA)</t>
  </si>
  <si>
    <t>Esperança (PB)</t>
  </si>
  <si>
    <t>São Mateus do Sul (PR)</t>
  </si>
  <si>
    <t>Itaparica (PE)</t>
  </si>
  <si>
    <t>Baixo Parnaíba Piauiense (PI)</t>
  </si>
  <si>
    <t>Cantagalo-Cordeiro (RJ)</t>
  </si>
  <si>
    <t>Serra de Santana (RN)</t>
  </si>
  <si>
    <t>Guaporé (RS)</t>
  </si>
  <si>
    <t>Blumenau (SC)</t>
  </si>
  <si>
    <t>Sorocaba (SP)</t>
  </si>
  <si>
    <t>Tobias Barreto (SE)</t>
  </si>
  <si>
    <t>PA</t>
  </si>
  <si>
    <t>Cotegipe (BA)</t>
  </si>
  <si>
    <t>Sertão de Cratéus (CE)</t>
  </si>
  <si>
    <t>Rio Vermelho (GO)</t>
  </si>
  <si>
    <t>Chapadas do Alto Itapecuru (MA)</t>
  </si>
  <si>
    <t>Primavera do Leste (MT)</t>
  </si>
  <si>
    <t>Poços de Caldas (MG)</t>
  </si>
  <si>
    <t>São Félix do Xingu (PA)</t>
  </si>
  <si>
    <t>Umbuzeiro (PB)</t>
  </si>
  <si>
    <t>Apucarana (PR)</t>
  </si>
  <si>
    <t>Médio Capibaribe (PE)</t>
  </si>
  <si>
    <t>Litoral Piauiense (PI)</t>
  </si>
  <si>
    <t>Bacia de São João (RJ)</t>
  </si>
  <si>
    <t>Agreste Potiguar (RN)</t>
  </si>
  <si>
    <t>Caxias do Sul (RS)</t>
  </si>
  <si>
    <t>Joinville (SC)</t>
  </si>
  <si>
    <t>Votuporanga (SP)</t>
  </si>
  <si>
    <t>PB</t>
  </si>
  <si>
    <t>Brumado (BA)</t>
  </si>
  <si>
    <t>Chapada do Araripe (CE)</t>
  </si>
  <si>
    <t>Ceres (GO)</t>
  </si>
  <si>
    <t>Lençóis Maranhenses (MA)</t>
  </si>
  <si>
    <t>Cuiabá (MT)</t>
  </si>
  <si>
    <t>Cataguases (MG)</t>
  </si>
  <si>
    <t>Marabá (PA)</t>
  </si>
  <si>
    <t>Litoral Norte (PB)</t>
  </si>
  <si>
    <t>Jaguariaíva (PR)</t>
  </si>
  <si>
    <t>Suape (PE)</t>
  </si>
  <si>
    <t>Floriano (PI)</t>
  </si>
  <si>
    <t>Vassouras (RJ)</t>
  </si>
  <si>
    <t>Macau (RN)</t>
  </si>
  <si>
    <t>Camaquã (RS)</t>
  </si>
  <si>
    <t>Araranguá (SC)</t>
  </si>
  <si>
    <t>Marília (SP)</t>
  </si>
  <si>
    <t>PR</t>
  </si>
  <si>
    <t>Serrinha (BA)</t>
  </si>
  <si>
    <t>Barro (CE)</t>
  </si>
  <si>
    <t>Quirinópolis (GO)</t>
  </si>
  <si>
    <t>Chapadas das Mangabeiras (MA)</t>
  </si>
  <si>
    <t>Sinop (MT)</t>
  </si>
  <si>
    <t>Alfenas (MG)</t>
  </si>
  <si>
    <t>Tucuruí (PA)</t>
  </si>
  <si>
    <t>Seridó Oriental Paraibano (PB)</t>
  </si>
  <si>
    <t>Ivaiporã (PR)</t>
  </si>
  <si>
    <t>Alto Capibaribe (PE)</t>
  </si>
  <si>
    <t>Itaguaí (RJ)</t>
  </si>
  <si>
    <t>Seridó Ocidental (RN)</t>
  </si>
  <si>
    <t>Erechim (RS)</t>
  </si>
  <si>
    <t>Tubarão (SC)</t>
  </si>
  <si>
    <t>Campinas (SP)</t>
  </si>
  <si>
    <t>PE</t>
  </si>
  <si>
    <t>Santo Antônio de Jesus (BA)</t>
  </si>
  <si>
    <t>Lavras da Mangabeira (CE)</t>
  </si>
  <si>
    <t>Pires do Rio (GO)</t>
  </si>
  <si>
    <t>Caxias (MA)</t>
  </si>
  <si>
    <t>Colíder (MT)</t>
  </si>
  <si>
    <t>Barbacena (MG)</t>
  </si>
  <si>
    <t>Castanhal (PA)</t>
  </si>
  <si>
    <t>João Pessoa (PB)</t>
  </si>
  <si>
    <t>Campo Mourão (PR)</t>
  </si>
  <si>
    <t>Salgueiro (PE)</t>
  </si>
  <si>
    <t>Serrana (RJ)</t>
  </si>
  <si>
    <t>Macaíba (RN)</t>
  </si>
  <si>
    <t>Lajeado-Estrela (RS)</t>
  </si>
  <si>
    <t>Itajaí (SC)</t>
  </si>
  <si>
    <t>Araraquara (SP)</t>
  </si>
  <si>
    <t>PI</t>
  </si>
  <si>
    <t>Barreiras (BA)</t>
  </si>
  <si>
    <t>Sertão de Quixeramobim (CE)</t>
  </si>
  <si>
    <t>São Miguel do Araguaia (GO)</t>
  </si>
  <si>
    <t>Porto Franco (MA)</t>
  </si>
  <si>
    <t>Alto Guaporé (MT)</t>
  </si>
  <si>
    <t>Almenara (MG)</t>
  </si>
  <si>
    <t>Arari (PA)</t>
  </si>
  <si>
    <t>Catolé do Rocha (PB)</t>
  </si>
  <si>
    <t>Assaí (PR)</t>
  </si>
  <si>
    <t>Vitória de Santo Antão (PE)</t>
  </si>
  <si>
    <t>Santa Maria Madalena (RJ)</t>
  </si>
  <si>
    <t>Natal (RN)</t>
  </si>
  <si>
    <t>Osório (RS)</t>
  </si>
  <si>
    <t>Canoinhas (SC)</t>
  </si>
  <si>
    <t>São Carlos (SP)</t>
  </si>
  <si>
    <t>RJ</t>
  </si>
  <si>
    <t>Itaberaba (BA)</t>
  </si>
  <si>
    <t>Cariri (CE)</t>
  </si>
  <si>
    <t>Itapecuru Mirim (MA)</t>
  </si>
  <si>
    <t>Rondonópolis (MT)</t>
  </si>
  <si>
    <t>Governador Valadares (MG)</t>
  </si>
  <si>
    <t>Salgado (PA)</t>
  </si>
  <si>
    <t>Itaporanga (PB)</t>
  </si>
  <si>
    <t>Toledo (PR)</t>
  </si>
  <si>
    <t>Litoral Nordeste (RN)</t>
  </si>
  <si>
    <t>Pelotas (RS)</t>
  </si>
  <si>
    <t>São Bento do Sul (SC)</t>
  </si>
  <si>
    <t>Andradina (SP)</t>
  </si>
  <si>
    <t>RN</t>
  </si>
  <si>
    <t>Barra (BA)</t>
  </si>
  <si>
    <t>Chorozinho (CE)</t>
  </si>
  <si>
    <t>Presidente Dutra (MA)</t>
  </si>
  <si>
    <t>Paranatinga (MT)</t>
  </si>
  <si>
    <t>Passos (MG)</t>
  </si>
  <si>
    <t>Conceição do Araguaia (PA)</t>
  </si>
  <si>
    <t>Campina Grande (PB)</t>
  </si>
  <si>
    <t>Francisco Beltrão (PR)</t>
  </si>
  <si>
    <t>São Jerônimo (RS)</t>
  </si>
  <si>
    <t>Criciúma (SC)</t>
  </si>
  <si>
    <t>Botucatu (SP)</t>
  </si>
  <si>
    <t>RS</t>
  </si>
  <si>
    <t>Bom Jesus da Lapa (BA)</t>
  </si>
  <si>
    <t>Cascavel (CE)</t>
  </si>
  <si>
    <t>Aglomeração Urbana de São Luís (MA)</t>
  </si>
  <si>
    <t>Alto Teles Pires (MT)</t>
  </si>
  <si>
    <t>Viçosa (MG)</t>
  </si>
  <si>
    <t>Óbidos (PA)</t>
  </si>
  <si>
    <t>Itabaiana (PB)</t>
  </si>
  <si>
    <t>Jacarezinho (PR)</t>
  </si>
  <si>
    <t>Santa Cruz do Sul (RS)</t>
  </si>
  <si>
    <t>Guaratinguetá (SP)</t>
  </si>
  <si>
    <t>RO</t>
  </si>
  <si>
    <t>Boquira (BA)</t>
  </si>
  <si>
    <t>Canindé (CE)</t>
  </si>
  <si>
    <t>Arinos (MT)</t>
  </si>
  <si>
    <t>Itabira (MG)</t>
  </si>
  <si>
    <t>Redenção (PA)</t>
  </si>
  <si>
    <t>Sapé (PB)</t>
  </si>
  <si>
    <t>União da Vitória (PR)</t>
  </si>
  <si>
    <t>Jaguarão (RS)</t>
  </si>
  <si>
    <t>Jales (SP)</t>
  </si>
  <si>
    <t>RR</t>
  </si>
  <si>
    <t>Guanambi (BA)</t>
  </si>
  <si>
    <t>Sobral (CE)</t>
  </si>
  <si>
    <t>Conceição do Mato Dentro (MG)</t>
  </si>
  <si>
    <t>Seridó Ocidental Paraibano (PB)</t>
  </si>
  <si>
    <t>Pitanga (PR)</t>
  </si>
  <si>
    <t>Sananduva (RS)</t>
  </si>
  <si>
    <t>Capão Bonito (SP)</t>
  </si>
  <si>
    <t>SC</t>
  </si>
  <si>
    <t>Jacobina (BA)</t>
  </si>
  <si>
    <t>Ibiapaba (CE)</t>
  </si>
  <si>
    <t>Pedra Azul (MG)</t>
  </si>
  <si>
    <t>Faxinal (PR)</t>
  </si>
  <si>
    <t>Três Passos (RS)</t>
  </si>
  <si>
    <t>Araçatuba (SP)</t>
  </si>
  <si>
    <t>SP</t>
  </si>
  <si>
    <t>Valença (BA)</t>
  </si>
  <si>
    <t>Santa Quitéria (CE)</t>
  </si>
  <si>
    <t>Capelinha (MG)</t>
  </si>
  <si>
    <t>Pato Branco (PR)</t>
  </si>
  <si>
    <t>Soledade (RS)</t>
  </si>
  <si>
    <t>Ituverava (SP)</t>
  </si>
  <si>
    <t>SE</t>
  </si>
  <si>
    <t>Salvador (BA)</t>
  </si>
  <si>
    <t>Iguatu (CE)</t>
  </si>
  <si>
    <t>Muriaé (MG)</t>
  </si>
  <si>
    <t>Londrina (PR)</t>
  </si>
  <si>
    <t>Vacaria (RS)</t>
  </si>
  <si>
    <t>Bananal (SP)</t>
  </si>
  <si>
    <t>TO</t>
  </si>
  <si>
    <t>Juazeiro (BA)</t>
  </si>
  <si>
    <t>Coreaú (CE)</t>
  </si>
  <si>
    <t>Sete Lagoas (MG)</t>
  </si>
  <si>
    <t>Guarapuava (PR)</t>
  </si>
  <si>
    <t>Santo Ângelo (RS)</t>
  </si>
  <si>
    <t>Limeira (SP)</t>
  </si>
  <si>
    <t>Santa Maria da Vitória (BA)</t>
  </si>
  <si>
    <t>Serra do Pereiro (CE)</t>
  </si>
  <si>
    <t>Juiz de Fora (MG)</t>
  </si>
  <si>
    <t>Ponta Grossa (PR)</t>
  </si>
  <si>
    <t>Santa Maria (RS)</t>
  </si>
  <si>
    <t>Tupã (SP)</t>
  </si>
  <si>
    <t>Euclides da Cunha (BA)</t>
  </si>
  <si>
    <t>Pacajus (CE)</t>
  </si>
  <si>
    <t>Araçuaí (MG)</t>
  </si>
  <si>
    <t>Wenceslau Braz (PR)</t>
  </si>
  <si>
    <t>Cachoeira do Sul (RS)</t>
  </si>
  <si>
    <t>Catanduva (SP)</t>
  </si>
  <si>
    <t>Entre Rios (BA)</t>
  </si>
  <si>
    <t>Ipu (CE)</t>
  </si>
  <si>
    <t>Uberlândia (MG)</t>
  </si>
  <si>
    <t>Foz do Iguaçu (PR)</t>
  </si>
  <si>
    <t>Cerro Largo (RS)</t>
  </si>
  <si>
    <t>Mogi Mirim (SP)</t>
  </si>
  <si>
    <t>Jeremoabo (BA)</t>
  </si>
  <si>
    <t>Uruburetama (CE)</t>
  </si>
  <si>
    <t>Patos de Minas (MG)</t>
  </si>
  <si>
    <t>Cianorte (PR)</t>
  </si>
  <si>
    <t>Gramado-Canela (RS)</t>
  </si>
  <si>
    <t>Guarulhos (SP)</t>
  </si>
  <si>
    <t>Itapetinga (BA)</t>
  </si>
  <si>
    <t>Médio Jaguaribe (CE)</t>
  </si>
  <si>
    <t>Bom Despacho (MG)</t>
  </si>
  <si>
    <t>Palmas (PR)</t>
  </si>
  <si>
    <t>Santiago (RS)</t>
  </si>
  <si>
    <t>Assis (SP)</t>
  </si>
  <si>
    <t>Baixo Curu (CE)</t>
  </si>
  <si>
    <t>Araxá (MG)</t>
  </si>
  <si>
    <t>Ibaiti (PR)</t>
  </si>
  <si>
    <t>Litoral Lagunar (RS)</t>
  </si>
  <si>
    <t>Bragança Paulista (SP)</t>
  </si>
  <si>
    <t>São Sebastião do Paraíso (MG)</t>
  </si>
  <si>
    <t>Floraí (PR)</t>
  </si>
  <si>
    <t>Não-Me-Toque (RS)</t>
  </si>
  <si>
    <t>Auriflama (SP)</t>
  </si>
  <si>
    <t>Formiga (MG)</t>
  </si>
  <si>
    <t>Prudentópolis (PR)</t>
  </si>
  <si>
    <t>Campanha Central (RS)</t>
  </si>
  <si>
    <t>Itapeva (SP)</t>
  </si>
  <si>
    <t>Unaí (MG)</t>
  </si>
  <si>
    <t>Telêmaco Borba (PR)</t>
  </si>
  <si>
    <t>Jaú (SP)</t>
  </si>
  <si>
    <t>Ubá (MG)</t>
  </si>
  <si>
    <t>Irati (PR)</t>
  </si>
  <si>
    <t>Registro (SP)</t>
  </si>
  <si>
    <t>Teófilo Otoni (MG)</t>
  </si>
  <si>
    <t>Lapa (PR)</t>
  </si>
  <si>
    <t>Barretos (SP)</t>
  </si>
  <si>
    <t>Curvelo (MG)</t>
  </si>
  <si>
    <t>Maringá (PR)</t>
  </si>
  <si>
    <t>Ribeirão Preto (SP)</t>
  </si>
  <si>
    <t>Piuí (MG)</t>
  </si>
  <si>
    <t>Osasco (SP)</t>
  </si>
  <si>
    <t>Belo Horizonte (MG)</t>
  </si>
  <si>
    <t>Jaboticabal (SP)</t>
  </si>
  <si>
    <t>Itaguara (MG)</t>
  </si>
  <si>
    <t>Ourinhos (SP)</t>
  </si>
  <si>
    <t>Varginha (MG)</t>
  </si>
  <si>
    <t>Santos (SP)</t>
  </si>
  <si>
    <t>Bocaiúva (MG)</t>
  </si>
  <si>
    <t>Mogi das Cruzes (SP)</t>
  </si>
  <si>
    <t>Caratinga (MG)</t>
  </si>
  <si>
    <t>Tatuí (SP)</t>
  </si>
  <si>
    <t>Pouso Alegre (MG)</t>
  </si>
  <si>
    <t>Rio Claro (SP)</t>
  </si>
  <si>
    <t>Oliveira (MG)</t>
  </si>
  <si>
    <t>São José dos Campos (SP)</t>
  </si>
  <si>
    <t>Januária (MG)</t>
  </si>
  <si>
    <t>Lins (SP)</t>
  </si>
  <si>
    <t>Grão Mogol (MG)</t>
  </si>
  <si>
    <t>Franco da Rocha (SP)</t>
  </si>
  <si>
    <t>Paracatu (MG)</t>
  </si>
  <si>
    <t>Jundiaí (SP)</t>
  </si>
  <si>
    <t>Montes Claros (MG)</t>
  </si>
  <si>
    <t>Campos do Jordão (SP)</t>
  </si>
  <si>
    <t>Guanhães (MG)</t>
  </si>
  <si>
    <t>Caraguatatuba (SP)</t>
  </si>
  <si>
    <t>Itajubá (MG)</t>
  </si>
  <si>
    <t>Itapecerica da Serra (SP)</t>
  </si>
  <si>
    <t>Pirapora (MG)</t>
  </si>
  <si>
    <t>Franca (SP)</t>
  </si>
  <si>
    <t>Santa Rita do Sapucaí (MG)</t>
  </si>
  <si>
    <t>Paraibuna/Paraitinga (SP)</t>
  </si>
  <si>
    <t>Ituiutaba (MG)</t>
  </si>
  <si>
    <t>Frutal (MG)</t>
  </si>
  <si>
    <t>Dracena (SP)</t>
  </si>
  <si>
    <t>Divinópolis (MG)</t>
  </si>
  <si>
    <t>Fernandópolis (SP)</t>
  </si>
  <si>
    <t>Lavras (MG)</t>
  </si>
  <si>
    <t>São Joaquim da Barra (SP)</t>
  </si>
  <si>
    <t>Conselheiro Lafaiete (MG)</t>
  </si>
  <si>
    <t>Piedade (SP)</t>
  </si>
  <si>
    <t>São João Del Rei (MG)</t>
  </si>
  <si>
    <t>Novo Horizonte (SP)</t>
  </si>
  <si>
    <t>Janaúba (MG)</t>
  </si>
  <si>
    <t>Itanhaém (SP)</t>
  </si>
  <si>
    <t>Mantena (MG)</t>
  </si>
  <si>
    <t>Nhandeara (SP)</t>
  </si>
  <si>
    <t>Diamantina (MG)</t>
  </si>
  <si>
    <t>Ouro Preto (MG)</t>
  </si>
  <si>
    <t>Pará de Minas (MG)</t>
  </si>
  <si>
    <t>Resultado                                         (kg CO2eq) - Propriedade</t>
  </si>
  <si>
    <t>Combustível Fóssil (litros)</t>
  </si>
  <si>
    <t>Biocobustível (litros)</t>
  </si>
  <si>
    <t>Fator de emissão CO2 Combustível Fóssil (kg CO2/litro)</t>
  </si>
  <si>
    <t>Fator de emissão CO2 Biocombustível (kg CO2/litro)</t>
  </si>
  <si>
    <t>Fator de emissão CH4 Combustível Fóssil (kg CH4/litro)</t>
  </si>
  <si>
    <t>Fator de emissão CH4                                     Biocombustível (kg CH4/litro)</t>
  </si>
  <si>
    <t>Fator de emissão N2O Combustível Fóssil (kg N2O/litro)</t>
  </si>
  <si>
    <t>Fator de emissão N2O Biocombustível (kg N2O/litro)</t>
  </si>
  <si>
    <t>kg CO2                                Combustível Fóssil</t>
  </si>
  <si>
    <t>kg CO2                                Biocombustível</t>
  </si>
  <si>
    <t>kg CO2 total</t>
  </si>
  <si>
    <t>kg CH4                           Combustível Fóssil</t>
  </si>
  <si>
    <t>kg CH4                             Biocombustível</t>
  </si>
  <si>
    <t>kg CH4 total</t>
  </si>
  <si>
    <t>kg N2O                                          Combustível Fóssil</t>
  </si>
  <si>
    <t>kg N2O                           Biocombustível</t>
  </si>
  <si>
    <t>kg N2O total</t>
  </si>
  <si>
    <t>Emissão total (kg CO2eq) - propriedade</t>
  </si>
  <si>
    <t>Datasets</t>
  </si>
  <si>
    <t xml:space="preserve">Descrição da área </t>
  </si>
  <si>
    <t xml:space="preserve">Área pasto </t>
  </si>
  <si>
    <t>Área produção de alimentos</t>
  </si>
  <si>
    <t>Floresta, plantada, eucalipto</t>
  </si>
  <si>
    <t>Floresta plantada, pinus</t>
  </si>
  <si>
    <t>Floresta, plantada, outras espécies</t>
  </si>
  <si>
    <t>Pastagem, cultivada, severamente degradada, médio aporte de matéria orgânica</t>
  </si>
  <si>
    <t>Pastagem, cultivada, pastejo de alta intensidade, médio aporte de matéria orgânica</t>
  </si>
  <si>
    <t>Pastagem, cultivada, moderadamente degradada, médio aporte de matéria orgânica</t>
  </si>
  <si>
    <t>Pastagem, cultivada, não degradada, médio aporte de matéria orgânica</t>
  </si>
  <si>
    <t>Pastagem, cultivada, melhorada, médio aporte de matéria orgânica</t>
  </si>
  <si>
    <t>Lavoura, temporária, genérica, plantio convencional, baixo aporte de matéria orgânica</t>
  </si>
  <si>
    <t>Lavoura, temporária, genérica, plantio convencional, médio aporte de matéria orgânica</t>
  </si>
  <si>
    <t>Lavoura, temporária, genérica, cultivo mínimo, baixo aporte de matéria orgânica</t>
  </si>
  <si>
    <t>Lavoura, temporária, genérica, cultivo mínimo, médio aporte de matéria orgânica</t>
  </si>
  <si>
    <t>Lavoura, temporária, genérica, cultivo mínimo, alto aporte de matéria orgânica</t>
  </si>
  <si>
    <t>Lavoura, temporária, genérica, plantio direto, baixo aporte de matéria orgânica</t>
  </si>
  <si>
    <t>Lavoura, temporária, genérica, plantio direto, médio aporte de matéria orgânica</t>
  </si>
  <si>
    <t>Lavoura, temporária, genérica, plantio direto, alto aporte de matéria orgânica</t>
  </si>
  <si>
    <t>Lavoura, permanente, genérica, plantio convencional, baixo aporte de matéria orgânica</t>
  </si>
  <si>
    <t>Lavoura, permanente, genérica, plantio convencional, médio aporte de matéria orgânica</t>
  </si>
  <si>
    <t>Lavoura, permanente, genérica, cultivo mínimo, baixo aporte de matéria orgânica</t>
  </si>
  <si>
    <t>Lavoura, permanente, genérica, cultivo mínimo, médio aporte de matéria orgânica</t>
  </si>
  <si>
    <t>Lavoura, permanente, genérica, cultivo mínimo, alto aporte de matéria orgânica</t>
  </si>
  <si>
    <t>Lavoura, permanente, genérica, plantio direto, baixo aporte de matéria orgânica</t>
  </si>
  <si>
    <t>Lavoura, permanente, genérica, plantio direto, médio aporte de matéria orgânica</t>
  </si>
  <si>
    <t>Lavoura, permanente, genérica, plantio direto, alto aporte de matéria orgânica</t>
  </si>
  <si>
    <t>Emissão energia e combustão estacionária (kg CO2eq/período)</t>
  </si>
  <si>
    <t>Emissão transporte e combustão móvel (kg CO2eq/período)</t>
  </si>
  <si>
    <t>Emissão GEE total (kg CO2eq/período)</t>
  </si>
  <si>
    <t>Emissão energia e combustão estacionária (kg CO2eq/FPCM)</t>
  </si>
  <si>
    <t>Emissão transporte e combustão móvel (kg CO2eq/FPCM)</t>
  </si>
  <si>
    <t>Emissão energia e combustão estacionária (kg CO2eq/ha)</t>
  </si>
  <si>
    <t>Emissão transporte e combustão móvel (kg CO2eq/ha)</t>
  </si>
  <si>
    <t>Versão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</si>
</sst>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0"/>
    <numFmt numFmtId="167" formatCode="#,##0.000"/>
    <numFmt numFmtId="168" formatCode="0.0000"/>
    <numFmt numFmtId="169" formatCode="0.000000"/>
    <numFmt numFmtId="170" formatCode="0.0000E+00"/>
  </numFmts>
  <fonts count="6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4"/>
      <color theme="0"/>
      <name val="Calibri"/>
      <family val="2"/>
    </font>
    <font>
      <sz val="11"/>
      <name val="Calibri"/>
      <family val="2"/>
    </font>
    <font>
      <sz val="11"/>
      <color theme="1"/>
      <name val="Calibri"/>
      <family val="2"/>
    </font>
    <font>
      <b/>
      <sz val="16"/>
      <color theme="0"/>
      <name val="Calibri"/>
      <family val="2"/>
    </font>
    <font>
      <b/>
      <sz val="10"/>
      <color theme="1"/>
      <name val="Calibri"/>
      <family val="2"/>
    </font>
    <font>
      <sz val="10"/>
      <color theme="1"/>
      <name val="Calibri"/>
      <family val="2"/>
    </font>
    <font>
      <sz val="11"/>
      <color theme="1"/>
      <name val="Calibri"/>
      <family val="2"/>
    </font>
    <font>
      <b/>
      <sz val="16"/>
      <color rgb="FFFFFFFF"/>
      <name val="Calibri"/>
      <family val="2"/>
    </font>
    <font>
      <b/>
      <sz val="11"/>
      <color theme="1"/>
      <name val="Calibri"/>
      <family val="2"/>
    </font>
    <font>
      <b/>
      <sz val="11"/>
      <color rgb="FFFF0000"/>
      <name val="Calibri"/>
      <family val="2"/>
    </font>
    <font>
      <sz val="11"/>
      <color rgb="FFFF0000"/>
      <name val="Calibri"/>
      <family val="2"/>
    </font>
    <font>
      <b/>
      <sz val="14"/>
      <color theme="0"/>
      <name val="Calibri"/>
      <family val="2"/>
    </font>
    <font>
      <b/>
      <sz val="11"/>
      <color rgb="FFEEECE1"/>
      <name val="Calibri"/>
      <family val="2"/>
    </font>
    <font>
      <sz val="11"/>
      <color rgb="FFEEECE1"/>
      <name val="Calibri"/>
      <family val="2"/>
    </font>
    <font>
      <b/>
      <sz val="12"/>
      <color theme="0"/>
      <name val="Calibri"/>
      <family val="2"/>
    </font>
    <font>
      <b/>
      <u/>
      <sz val="11"/>
      <color theme="1"/>
      <name val="Calibri"/>
      <family val="2"/>
    </font>
    <font>
      <sz val="12"/>
      <color theme="1"/>
      <name val="Times New Roman"/>
      <family val="1"/>
    </font>
    <font>
      <b/>
      <sz val="12"/>
      <color theme="1"/>
      <name val="Calibri"/>
      <family val="2"/>
    </font>
    <font>
      <b/>
      <sz val="12"/>
      <color rgb="FF000000"/>
      <name val="Calibri"/>
      <family val="2"/>
    </font>
    <font>
      <sz val="12"/>
      <color theme="1"/>
      <name val="Calibri"/>
      <family val="2"/>
    </font>
    <font>
      <b/>
      <u/>
      <sz val="11"/>
      <color theme="1"/>
      <name val="Calibri"/>
      <family val="2"/>
    </font>
    <font>
      <b/>
      <u/>
      <sz val="11"/>
      <color theme="1"/>
      <name val="Calibri"/>
      <family val="2"/>
    </font>
    <font>
      <b/>
      <sz val="12"/>
      <color theme="1"/>
      <name val="Times New Roman"/>
      <family val="1"/>
    </font>
    <font>
      <sz val="12"/>
      <color theme="5"/>
      <name val="Times New Roman"/>
      <family val="1"/>
    </font>
    <font>
      <b/>
      <sz val="11"/>
      <color theme="0"/>
      <name val="Calibri"/>
      <family val="2"/>
    </font>
    <font>
      <sz val="11"/>
      <color theme="0"/>
      <name val="Calibri"/>
      <family val="2"/>
    </font>
    <font>
      <b/>
      <u/>
      <sz val="11"/>
      <color theme="0"/>
      <name val="Calibri"/>
      <family val="2"/>
    </font>
    <font>
      <sz val="11"/>
      <color theme="1"/>
      <name val="Courier New"/>
      <family val="3"/>
    </font>
    <font>
      <sz val="11"/>
      <color rgb="FF17365D"/>
      <name val="Courier New"/>
      <family val="3"/>
    </font>
    <font>
      <b/>
      <sz val="11"/>
      <color rgb="FF000000"/>
      <name val="Calibri"/>
      <family val="2"/>
    </font>
    <font>
      <b/>
      <vertAlign val="superscript"/>
      <sz val="12"/>
      <color rgb="FF000000"/>
      <name val="Calibri"/>
      <family val="2"/>
    </font>
    <font>
      <b/>
      <vertAlign val="subscript"/>
      <sz val="11"/>
      <color theme="1"/>
      <name val="Calibri"/>
      <family val="2"/>
    </font>
    <font>
      <u/>
      <sz val="11"/>
      <color theme="1"/>
      <name val="Calibri"/>
      <family val="2"/>
    </font>
    <font>
      <vertAlign val="subscript"/>
      <sz val="11"/>
      <color theme="1"/>
      <name val="Calibri"/>
      <family val="2"/>
    </font>
    <font>
      <b/>
      <vertAlign val="superscript"/>
      <sz val="11"/>
      <color theme="1"/>
      <name val="Calibri"/>
      <family val="2"/>
    </font>
    <font>
      <b/>
      <vertAlign val="subscript"/>
      <sz val="11"/>
      <color theme="0"/>
      <name val="Calibri"/>
      <family val="2"/>
    </font>
    <font>
      <sz val="10"/>
      <name val="Calibri"/>
      <family val="2"/>
    </font>
    <font>
      <b/>
      <sz val="11"/>
      <color theme="1"/>
      <name val="Calibri"/>
      <family val="2"/>
      <scheme val="minor"/>
    </font>
    <font>
      <sz val="11"/>
      <color rgb="FF000000"/>
      <name val="Calibri"/>
      <family val="2"/>
      <scheme val="minor"/>
    </font>
    <font>
      <b/>
      <sz val="11"/>
      <color theme="0" tint="-4.9989318521683403E-2"/>
      <name val="Calibri"/>
      <family val="2"/>
    </font>
    <font>
      <sz val="10"/>
      <color theme="0" tint="-4.9989318521683403E-2"/>
      <name val="Calibri"/>
      <family val="2"/>
    </font>
    <font>
      <i/>
      <sz val="10"/>
      <color rgb="FFFF0000"/>
      <name val="Calibri"/>
      <family val="2"/>
    </font>
    <font>
      <sz val="36"/>
      <color theme="0"/>
      <name val="Calibri"/>
      <family val="2"/>
    </font>
    <font>
      <b/>
      <sz val="36"/>
      <color theme="0"/>
      <name val="Calibri"/>
      <family val="2"/>
    </font>
    <font>
      <sz val="36"/>
      <name val="Calibri"/>
      <family val="2"/>
    </font>
    <font>
      <b/>
      <sz val="11"/>
      <name val="Calibri"/>
      <family val="2"/>
    </font>
    <font>
      <b/>
      <sz val="10"/>
      <color theme="0" tint="-4.9989318521683403E-2"/>
      <name val="Calibri"/>
      <family val="2"/>
      <scheme val="major"/>
    </font>
    <font>
      <sz val="10"/>
      <color theme="0" tint="-4.9989318521683403E-2"/>
      <name val="Calibri"/>
      <family val="2"/>
      <scheme val="major"/>
    </font>
    <font>
      <b/>
      <sz val="10"/>
      <color theme="1"/>
      <name val="Calibri"/>
      <family val="2"/>
      <scheme val="major"/>
    </font>
    <font>
      <b/>
      <i/>
      <sz val="10"/>
      <color theme="1"/>
      <name val="Calibri"/>
      <family val="2"/>
    </font>
    <font>
      <b/>
      <sz val="10"/>
      <color theme="1"/>
      <name val="Calibri"/>
      <family val="2"/>
      <scheme val="minor"/>
    </font>
    <font>
      <sz val="10"/>
      <color theme="1"/>
      <name val="Calibri"/>
      <family val="2"/>
      <scheme val="minor"/>
    </font>
    <font>
      <sz val="10"/>
      <color rgb="FFFF0000"/>
      <name val="Calibri"/>
      <family val="2"/>
    </font>
    <font>
      <b/>
      <sz val="11"/>
      <color rgb="FFFFFFFF"/>
      <name val="Calibri"/>
      <family val="2"/>
    </font>
    <font>
      <b/>
      <sz val="16"/>
      <color theme="0"/>
      <name val="Calibri"/>
      <family val="2"/>
      <scheme val="minor"/>
    </font>
  </fonts>
  <fills count="85">
    <fill>
      <patternFill patternType="none"/>
    </fill>
    <fill>
      <patternFill patternType="gray125"/>
    </fill>
    <fill>
      <patternFill patternType="solid">
        <fgColor rgb="FF76923C"/>
        <bgColor rgb="FF76923C"/>
      </patternFill>
    </fill>
    <fill>
      <patternFill patternType="solid">
        <fgColor rgb="FFEFEFEF"/>
        <bgColor rgb="FFEFEFEF"/>
      </patternFill>
    </fill>
    <fill>
      <patternFill patternType="solid">
        <fgColor rgb="FF0F243E"/>
        <bgColor rgb="FF0F243E"/>
      </patternFill>
    </fill>
    <fill>
      <patternFill patternType="solid">
        <fgColor rgb="FFF2F2F2"/>
        <bgColor rgb="FFF2F2F2"/>
      </patternFill>
    </fill>
    <fill>
      <patternFill patternType="solid">
        <fgColor rgb="FFEAF1DD"/>
        <bgColor rgb="FFEAF1DD"/>
      </patternFill>
    </fill>
    <fill>
      <patternFill patternType="solid">
        <fgColor rgb="FFD6E3BC"/>
        <bgColor rgb="FFD6E3BC"/>
      </patternFill>
    </fill>
    <fill>
      <patternFill patternType="solid">
        <fgColor rgb="FF92D050"/>
        <bgColor rgb="FF92D050"/>
      </patternFill>
    </fill>
    <fill>
      <patternFill patternType="solid">
        <fgColor rgb="FFF3F3F3"/>
        <bgColor rgb="FFF3F3F3"/>
      </patternFill>
    </fill>
    <fill>
      <patternFill patternType="solid">
        <fgColor theme="4"/>
        <bgColor theme="4"/>
      </patternFill>
    </fill>
    <fill>
      <patternFill patternType="solid">
        <fgColor rgb="FFC6D9F0"/>
        <bgColor rgb="FFC6D9F0"/>
      </patternFill>
    </fill>
    <fill>
      <patternFill patternType="solid">
        <fgColor theme="0"/>
        <bgColor theme="0"/>
      </patternFill>
    </fill>
    <fill>
      <patternFill patternType="solid">
        <fgColor rgb="FF2E75B5"/>
        <bgColor rgb="FF2E75B5"/>
      </patternFill>
    </fill>
    <fill>
      <patternFill patternType="solid">
        <fgColor rgb="FFD9E2F3"/>
        <bgColor rgb="FFD9E2F3"/>
      </patternFill>
    </fill>
    <fill>
      <patternFill patternType="solid">
        <fgColor rgb="FFDBE5F1"/>
        <bgColor rgb="FFDBE5F1"/>
      </patternFill>
    </fill>
    <fill>
      <patternFill patternType="solid">
        <fgColor rgb="FF2F5496"/>
        <bgColor rgb="FF2F5496"/>
      </patternFill>
    </fill>
    <fill>
      <patternFill patternType="solid">
        <fgColor rgb="FF9CC2E5"/>
        <bgColor rgb="FF9CC2E5"/>
      </patternFill>
    </fill>
    <fill>
      <patternFill patternType="solid">
        <fgColor rgb="FFDEEAF6"/>
        <bgColor rgb="FFDEEAF6"/>
      </patternFill>
    </fill>
    <fill>
      <patternFill patternType="solid">
        <fgColor rgb="FFBDD6EE"/>
        <bgColor rgb="FFBDD6EE"/>
      </patternFill>
    </fill>
    <fill>
      <patternFill patternType="solid">
        <fgColor rgb="FFFABF8F"/>
        <bgColor rgb="FFFABF8F"/>
      </patternFill>
    </fill>
    <fill>
      <patternFill patternType="solid">
        <fgColor rgb="FFCCC0D9"/>
        <bgColor rgb="FFCCC0D9"/>
      </patternFill>
    </fill>
    <fill>
      <patternFill patternType="solid">
        <fgColor rgb="FFB2A1C7"/>
        <bgColor rgb="FFB2A1C7"/>
      </patternFill>
    </fill>
    <fill>
      <patternFill patternType="solid">
        <fgColor rgb="FF95B3D7"/>
        <bgColor rgb="FF95B3D7"/>
      </patternFill>
    </fill>
    <fill>
      <patternFill patternType="solid">
        <fgColor rgb="FFD8D8D8"/>
        <bgColor rgb="FFD8D8D8"/>
      </patternFill>
    </fill>
    <fill>
      <patternFill patternType="solid">
        <fgColor rgb="FF17365D"/>
        <bgColor rgb="FF17365D"/>
      </patternFill>
    </fill>
    <fill>
      <patternFill patternType="solid">
        <fgColor rgb="FFC2D69B"/>
        <bgColor rgb="FFC2D69B"/>
      </patternFill>
    </fill>
    <fill>
      <patternFill patternType="solid">
        <fgColor theme="6" tint="0.59999389629810485"/>
        <bgColor rgb="FFD6E3BC"/>
      </patternFill>
    </fill>
    <fill>
      <patternFill patternType="solid">
        <fgColor theme="6" tint="0.59999389629810485"/>
        <bgColor rgb="FFEAF1DD"/>
      </patternFill>
    </fill>
    <fill>
      <patternFill patternType="solid">
        <fgColor theme="2"/>
        <bgColor rgb="FF92D050"/>
      </patternFill>
    </fill>
    <fill>
      <patternFill patternType="solid">
        <fgColor theme="2"/>
        <bgColor theme="0"/>
      </patternFill>
    </fill>
    <fill>
      <patternFill patternType="solid">
        <fgColor theme="2"/>
        <bgColor rgb="FF95B3D7"/>
      </patternFill>
    </fill>
    <fill>
      <patternFill patternType="solid">
        <fgColor theme="2"/>
        <bgColor rgb="FFD6E3BC"/>
      </patternFill>
    </fill>
    <fill>
      <patternFill patternType="solid">
        <fgColor theme="2"/>
        <bgColor rgb="FFDBE5F1"/>
      </patternFill>
    </fill>
    <fill>
      <patternFill patternType="solid">
        <fgColor theme="2"/>
        <bgColor rgb="FFEAF1DD"/>
      </patternFill>
    </fill>
    <fill>
      <patternFill patternType="solid">
        <fgColor theme="2"/>
        <bgColor rgb="FF17365D"/>
      </patternFill>
    </fill>
    <fill>
      <patternFill patternType="solid">
        <fgColor theme="6" tint="0.79998168889431442"/>
        <bgColor rgb="FFEAF1DD"/>
      </patternFill>
    </fill>
    <fill>
      <patternFill patternType="solid">
        <fgColor theme="6" tint="0.79998168889431442"/>
        <bgColor rgb="FFD6E3BC"/>
      </patternFill>
    </fill>
    <fill>
      <patternFill patternType="solid">
        <fgColor theme="6" tint="0.79998168889431442"/>
        <bgColor theme="0"/>
      </patternFill>
    </fill>
    <fill>
      <patternFill patternType="solid">
        <fgColor theme="0" tint="-4.9989318521683403E-2"/>
        <bgColor rgb="FF92D050"/>
      </patternFill>
    </fill>
    <fill>
      <patternFill patternType="solid">
        <fgColor theme="0" tint="-4.9989318521683403E-2"/>
        <bgColor rgb="FFEAF1DD"/>
      </patternFill>
    </fill>
    <fill>
      <patternFill patternType="solid">
        <fgColor theme="0" tint="-4.9989318521683403E-2"/>
        <bgColor rgb="FFD6E3BC"/>
      </patternFill>
    </fill>
    <fill>
      <patternFill patternType="solid">
        <fgColor theme="0" tint="-4.9989318521683403E-2"/>
        <bgColor indexed="64"/>
      </patternFill>
    </fill>
    <fill>
      <patternFill patternType="solid">
        <fgColor theme="4" tint="0.59999389629810485"/>
        <bgColor theme="0"/>
      </patternFill>
    </fill>
    <fill>
      <patternFill patternType="solid">
        <fgColor theme="4" tint="0.59999389629810485"/>
        <bgColor indexed="64"/>
      </patternFill>
    </fill>
    <fill>
      <patternFill patternType="solid">
        <fgColor theme="4" tint="0.59999389629810485"/>
        <bgColor rgb="FFC6D9F0"/>
      </patternFill>
    </fill>
    <fill>
      <patternFill patternType="solid">
        <fgColor theme="6" tint="0.79998168889431442"/>
        <bgColor indexed="64"/>
      </patternFill>
    </fill>
    <fill>
      <patternFill patternType="solid">
        <fgColor theme="2" tint="-4.9989318521683403E-2"/>
        <bgColor rgb="FF92D050"/>
      </patternFill>
    </fill>
    <fill>
      <patternFill patternType="solid">
        <fgColor theme="2" tint="-4.9989318521683403E-2"/>
        <bgColor rgb="FFEAF1DD"/>
      </patternFill>
    </fill>
    <fill>
      <patternFill patternType="solid">
        <fgColor theme="2" tint="-4.9989318521683403E-2"/>
        <bgColor rgb="FFD6E3BC"/>
      </patternFill>
    </fill>
    <fill>
      <patternFill patternType="solid">
        <fgColor theme="2" tint="-4.9989318521683403E-2"/>
        <bgColor indexed="64"/>
      </patternFill>
    </fill>
    <fill>
      <patternFill patternType="solid">
        <fgColor rgb="FF92D050"/>
        <bgColor rgb="FFEAF1DD"/>
      </patternFill>
    </fill>
    <fill>
      <patternFill patternType="solid">
        <fgColor theme="6" tint="0.59999389629810485"/>
        <bgColor indexed="64"/>
      </patternFill>
    </fill>
    <fill>
      <patternFill patternType="solid">
        <fgColor theme="2" tint="-4.9989318521683403E-2"/>
        <bgColor rgb="FFF2F2F2"/>
      </patternFill>
    </fill>
    <fill>
      <patternFill patternType="solid">
        <fgColor theme="2" tint="-4.9989318521683403E-2"/>
        <bgColor rgb="FF0F243E"/>
      </patternFill>
    </fill>
    <fill>
      <patternFill patternType="solid">
        <fgColor theme="6" tint="0.59999389629810485"/>
        <bgColor rgb="FFF2F2F2"/>
      </patternFill>
    </fill>
    <fill>
      <patternFill patternType="solid">
        <fgColor rgb="FF92D050"/>
        <bgColor rgb="FFD6E3BC"/>
      </patternFill>
    </fill>
    <fill>
      <patternFill patternType="solid">
        <fgColor theme="4" tint="0.79998168889431442"/>
        <bgColor theme="0"/>
      </patternFill>
    </fill>
    <fill>
      <patternFill patternType="solid">
        <fgColor theme="0"/>
        <bgColor rgb="FFD6E3BC"/>
      </patternFill>
    </fill>
    <fill>
      <patternFill patternType="solid">
        <fgColor theme="6" tint="-0.249977111117893"/>
        <bgColor indexed="64"/>
      </patternFill>
    </fill>
    <fill>
      <patternFill patternType="solid">
        <fgColor theme="0" tint="-4.9989318521683403E-2"/>
        <bgColor rgb="FFF3F3F3"/>
      </patternFill>
    </fill>
    <fill>
      <patternFill patternType="solid">
        <fgColor theme="6" tint="-0.249977111117893"/>
        <bgColor rgb="FF76923C"/>
      </patternFill>
    </fill>
    <fill>
      <patternFill patternType="solid">
        <fgColor theme="6" tint="-0.249977111117893"/>
        <bgColor rgb="FFEFEFEF"/>
      </patternFill>
    </fill>
    <fill>
      <patternFill patternType="solid">
        <fgColor theme="0" tint="-4.9989318521683403E-2"/>
        <bgColor rgb="FFF2F2F2"/>
      </patternFill>
    </fill>
    <fill>
      <patternFill patternType="solid">
        <fgColor theme="6" tint="0.59999389629810485"/>
        <bgColor theme="0"/>
      </patternFill>
    </fill>
    <fill>
      <patternFill patternType="solid">
        <fgColor theme="0"/>
        <bgColor rgb="FFEAF1DD"/>
      </patternFill>
    </fill>
    <fill>
      <patternFill patternType="solid">
        <fgColor theme="0"/>
        <bgColor rgb="FF17365D"/>
      </patternFill>
    </fill>
    <fill>
      <patternFill patternType="solid">
        <fgColor theme="0"/>
        <bgColor indexed="64"/>
      </patternFill>
    </fill>
    <fill>
      <patternFill patternType="solid">
        <fgColor rgb="FF92D050"/>
        <bgColor indexed="64"/>
      </patternFill>
    </fill>
    <fill>
      <patternFill patternType="solid">
        <fgColor rgb="FF92D050"/>
        <bgColor rgb="FF95B3D7"/>
      </patternFill>
    </fill>
    <fill>
      <patternFill patternType="solid">
        <fgColor theme="6" tint="0.39997558519241921"/>
        <bgColor rgb="FF95B3D7"/>
      </patternFill>
    </fill>
    <fill>
      <patternFill patternType="solid">
        <fgColor theme="0"/>
        <bgColor rgb="FFF2F2F2"/>
      </patternFill>
    </fill>
    <fill>
      <patternFill patternType="solid">
        <fgColor theme="0" tint="-4.9989318521683403E-2"/>
        <bgColor rgb="FF0F243E"/>
      </patternFill>
    </fill>
    <fill>
      <patternFill patternType="solid">
        <fgColor theme="0" tint="-4.9989318521683403E-2"/>
        <bgColor theme="0"/>
      </patternFill>
    </fill>
    <fill>
      <patternFill patternType="solid">
        <fgColor theme="0" tint="-4.9989318521683403E-2"/>
        <bgColor rgb="FFEFEFEF"/>
      </patternFill>
    </fill>
    <fill>
      <patternFill patternType="solid">
        <fgColor theme="0"/>
        <bgColor rgb="FFC2D69B"/>
      </patternFill>
    </fill>
    <fill>
      <patternFill patternType="solid">
        <fgColor theme="0"/>
        <bgColor rgb="FF92D050"/>
      </patternFill>
    </fill>
    <fill>
      <patternFill patternType="solid">
        <fgColor theme="0"/>
        <bgColor rgb="FF0F243E"/>
      </patternFill>
    </fill>
    <fill>
      <patternFill patternType="solid">
        <fgColor theme="6" tint="0.79998168889431442"/>
        <bgColor rgb="FF92D050"/>
      </patternFill>
    </fill>
    <fill>
      <patternFill patternType="solid">
        <fgColor theme="6" tint="0.59999389629810485"/>
        <bgColor rgb="FF92D050"/>
      </patternFill>
    </fill>
    <fill>
      <patternFill patternType="solid">
        <fgColor rgb="FF002060"/>
        <bgColor rgb="FF17365D"/>
      </patternFill>
    </fill>
    <fill>
      <patternFill patternType="solid">
        <fgColor theme="8" tint="-0.249977111117893"/>
        <bgColor rgb="FF17365D"/>
      </patternFill>
    </fill>
    <fill>
      <patternFill patternType="solid">
        <fgColor theme="8" tint="0.79998168889431442"/>
        <bgColor indexed="64"/>
      </patternFill>
    </fill>
    <fill>
      <patternFill patternType="solid">
        <fgColor rgb="FF0F243E"/>
        <bgColor indexed="64"/>
      </patternFill>
    </fill>
    <fill>
      <patternFill patternType="solid">
        <fgColor theme="8" tint="-0.249977111117893"/>
        <bgColor indexed="64"/>
      </patternFill>
    </fill>
  </fills>
  <borders count="200">
    <border>
      <left/>
      <right/>
      <top/>
      <bottom/>
      <diagonal/>
    </border>
    <border>
      <left style="medium">
        <color rgb="FFF3F3F3"/>
      </left>
      <right/>
      <top style="medium">
        <color rgb="FFF3F3F3"/>
      </top>
      <bottom style="medium">
        <color rgb="FFF3F3F3"/>
      </bottom>
      <diagonal/>
    </border>
    <border>
      <left/>
      <right/>
      <top style="medium">
        <color rgb="FFF3F3F3"/>
      </top>
      <bottom style="medium">
        <color rgb="FFF3F3F3"/>
      </bottom>
      <diagonal/>
    </border>
    <border>
      <left/>
      <right style="medium">
        <color rgb="FFF3F3F3"/>
      </right>
      <top style="medium">
        <color rgb="FFF3F3F3"/>
      </top>
      <bottom style="medium">
        <color rgb="FFF3F3F3"/>
      </bottom>
      <diagonal/>
    </border>
    <border>
      <left style="medium">
        <color rgb="FFF3F3F3"/>
      </left>
      <right style="medium">
        <color rgb="FFF3F3F3"/>
      </right>
      <top style="medium">
        <color rgb="FFF3F3F3"/>
      </top>
      <bottom style="medium">
        <color rgb="FFF3F3F3"/>
      </bottom>
      <diagonal/>
    </border>
    <border>
      <left/>
      <right/>
      <top/>
      <bottom/>
      <diagonal/>
    </border>
    <border>
      <left/>
      <right/>
      <top/>
      <bottom/>
      <diagonal/>
    </border>
    <border>
      <left style="medium">
        <color rgb="FFF3F3F3"/>
      </left>
      <right style="medium">
        <color rgb="FFF3F3F3"/>
      </right>
      <top style="medium">
        <color rgb="FFF3F3F3"/>
      </top>
      <bottom/>
      <diagonal/>
    </border>
    <border>
      <left style="medium">
        <color rgb="FFF3F3F3"/>
      </left>
      <right/>
      <top style="medium">
        <color rgb="FFF3F3F3"/>
      </top>
      <bottom/>
      <diagonal/>
    </border>
    <border>
      <left/>
      <right/>
      <top/>
      <bottom/>
      <diagonal/>
    </border>
    <border>
      <left style="thin">
        <color rgb="FFF3F3F3"/>
      </left>
      <right/>
      <top style="thin">
        <color rgb="FFF3F3F3"/>
      </top>
      <bottom style="thin">
        <color rgb="FFF3F3F3"/>
      </bottom>
      <diagonal/>
    </border>
    <border>
      <left style="thin">
        <color rgb="FFF3F3F3"/>
      </left>
      <right/>
      <top style="thin">
        <color rgb="FFF3F3F3"/>
      </top>
      <bottom/>
      <diagonal/>
    </border>
    <border>
      <left style="thick">
        <color rgb="FFF3F3F3"/>
      </left>
      <right/>
      <top/>
      <bottom style="thin">
        <color rgb="FFF3F3F3"/>
      </bottom>
      <diagonal/>
    </border>
    <border>
      <left/>
      <right/>
      <top/>
      <bottom style="thin">
        <color rgb="FFF3F3F3"/>
      </bottom>
      <diagonal/>
    </border>
    <border>
      <left/>
      <right style="thick">
        <color rgb="FFF3F3F3"/>
      </right>
      <top/>
      <bottom style="thin">
        <color rgb="FFF3F3F3"/>
      </bottom>
      <diagonal/>
    </border>
    <border>
      <left style="thick">
        <color rgb="FFF3F3F3"/>
      </left>
      <right style="thin">
        <color rgb="FFF3F3F3"/>
      </right>
      <top style="thin">
        <color rgb="FFF3F3F3"/>
      </top>
      <bottom style="thin">
        <color rgb="FFF3F3F3"/>
      </bottom>
      <diagonal/>
    </border>
    <border>
      <left style="thin">
        <color rgb="FFF3F3F3"/>
      </left>
      <right style="thin">
        <color rgb="FFF3F3F3"/>
      </right>
      <top style="thin">
        <color rgb="FFF3F3F3"/>
      </top>
      <bottom style="thin">
        <color rgb="FFF3F3F3"/>
      </bottom>
      <diagonal/>
    </border>
    <border>
      <left style="thin">
        <color rgb="FFF3F3F3"/>
      </left>
      <right style="thick">
        <color rgb="FFF3F3F3"/>
      </right>
      <top style="thin">
        <color rgb="FFF3F3F3"/>
      </top>
      <bottom style="thin">
        <color rgb="FFF3F3F3"/>
      </bottom>
      <diagonal/>
    </border>
    <border>
      <left style="thin">
        <color rgb="FFF3F3F3"/>
      </left>
      <right/>
      <top/>
      <bottom style="thin">
        <color rgb="FFF3F3F3"/>
      </bottom>
      <diagonal/>
    </border>
    <border>
      <left style="thick">
        <color rgb="FFF3F3F3"/>
      </left>
      <right style="thin">
        <color rgb="FFF3F3F3"/>
      </right>
      <top style="thin">
        <color rgb="FFF3F3F3"/>
      </top>
      <bottom style="thick">
        <color rgb="FFF3F3F3"/>
      </bottom>
      <diagonal/>
    </border>
    <border>
      <left style="thin">
        <color rgb="FFF3F3F3"/>
      </left>
      <right style="thin">
        <color rgb="FFF3F3F3"/>
      </right>
      <top style="thin">
        <color rgb="FFF3F3F3"/>
      </top>
      <bottom style="thick">
        <color rgb="FFF3F3F3"/>
      </bottom>
      <diagonal/>
    </border>
    <border>
      <left style="thin">
        <color rgb="FFF3F3F3"/>
      </left>
      <right style="thick">
        <color rgb="FFF3F3F3"/>
      </right>
      <top style="thin">
        <color rgb="FFF3F3F3"/>
      </top>
      <bottom style="thick">
        <color rgb="FFF3F3F3"/>
      </bottom>
      <diagonal/>
    </border>
    <border>
      <left style="medium">
        <color rgb="FFEFEFEF"/>
      </left>
      <right style="medium">
        <color rgb="FFEFEFEF"/>
      </right>
      <top/>
      <bottom style="medium">
        <color rgb="FFEFEFEF"/>
      </bottom>
      <diagonal/>
    </border>
    <border>
      <left style="medium">
        <color theme="0"/>
      </left>
      <right/>
      <top style="medium">
        <color theme="0"/>
      </top>
      <bottom style="medium">
        <color theme="0"/>
      </bottom>
      <diagonal/>
    </border>
    <border>
      <left/>
      <right/>
      <top style="thin">
        <color rgb="FFF2F2F2"/>
      </top>
      <bottom/>
      <diagonal/>
    </border>
    <border>
      <left/>
      <right/>
      <top/>
      <bottom style="thin">
        <color rgb="FFF2F2F2"/>
      </bottom>
      <diagonal/>
    </border>
    <border>
      <left style="medium">
        <color rgb="FF000000"/>
      </left>
      <right/>
      <top style="medium">
        <color rgb="FF000000"/>
      </top>
      <bottom style="medium">
        <color rgb="FF000000"/>
      </bottom>
      <diagonal/>
    </border>
    <border>
      <left style="medium">
        <color theme="1"/>
      </left>
      <right style="medium">
        <color theme="1"/>
      </right>
      <top style="medium">
        <color theme="1"/>
      </top>
      <bottom style="medium">
        <color theme="1"/>
      </bottom>
      <diagonal/>
    </border>
    <border>
      <left style="medium">
        <color theme="1"/>
      </left>
      <right style="medium">
        <color theme="1"/>
      </right>
      <top/>
      <bottom/>
      <diagonal/>
    </border>
    <border>
      <left/>
      <right/>
      <top/>
      <bottom style="medium">
        <color rgb="FF000000"/>
      </bottom>
      <diagonal/>
    </border>
    <border>
      <left style="medium">
        <color theme="1"/>
      </left>
      <right style="medium">
        <color theme="1"/>
      </right>
      <top/>
      <bottom style="medium">
        <color theme="1"/>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rgb="FF000000"/>
      </bottom>
      <diagonal/>
    </border>
    <border>
      <left/>
      <right/>
      <top style="medium">
        <color rgb="FF000000"/>
      </top>
      <bottom/>
      <diagonal/>
    </border>
    <border>
      <left/>
      <right/>
      <top style="medium">
        <color rgb="FF000000"/>
      </top>
      <bottom/>
      <diagonal/>
    </border>
    <border>
      <left/>
      <right/>
      <top/>
      <bottom/>
      <diagonal/>
    </border>
    <border>
      <left/>
      <right/>
      <top/>
      <bottom style="thin">
        <color theme="1"/>
      </bottom>
      <diagonal/>
    </border>
    <border>
      <left/>
      <right/>
      <top/>
      <bottom style="thin">
        <color theme="1"/>
      </bottom>
      <diagonal/>
    </border>
    <border>
      <left/>
      <right/>
      <top/>
      <bottom/>
      <diagonal/>
    </border>
    <border>
      <left/>
      <right/>
      <top/>
      <bottom style="thin">
        <color rgb="FF000000"/>
      </bottom>
      <diagonal/>
    </border>
    <border>
      <left/>
      <right/>
      <top/>
      <bottom style="thin">
        <color rgb="FF000000"/>
      </bottom>
      <diagonal/>
    </border>
    <border>
      <left/>
      <right/>
      <top/>
      <bottom style="medium">
        <color rgb="FF000000"/>
      </bottom>
      <diagonal/>
    </border>
    <border>
      <left/>
      <right/>
      <top style="medium">
        <color rgb="FF000000"/>
      </top>
      <bottom style="thin">
        <color theme="1"/>
      </bottom>
      <diagonal/>
    </border>
    <border>
      <left/>
      <right/>
      <top style="medium">
        <color rgb="FF000000"/>
      </top>
      <bottom style="thin">
        <color theme="1"/>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medium">
        <color rgb="FF000000"/>
      </top>
      <bottom/>
      <diagonal/>
    </border>
    <border>
      <left/>
      <right/>
      <top style="medium">
        <color rgb="FF000000"/>
      </top>
      <bottom/>
      <diagonal/>
    </border>
    <border>
      <left style="medium">
        <color theme="1"/>
      </left>
      <right style="medium">
        <color rgb="FF000000"/>
      </right>
      <top style="medium">
        <color theme="1"/>
      </top>
      <bottom/>
      <diagonal/>
    </border>
    <border>
      <left style="medium">
        <color rgb="FF000000"/>
      </left>
      <right/>
      <top style="medium">
        <color theme="1"/>
      </top>
      <bottom style="medium">
        <color rgb="FF000000"/>
      </bottom>
      <diagonal/>
    </border>
    <border>
      <left style="medium">
        <color rgb="FF000000"/>
      </left>
      <right style="medium">
        <color theme="1"/>
      </right>
      <top style="medium">
        <color theme="1"/>
      </top>
      <bottom style="medium">
        <color rgb="FF000000"/>
      </bottom>
      <diagonal/>
    </border>
    <border>
      <left style="medium">
        <color rgb="FF000000"/>
      </left>
      <right style="medium">
        <color rgb="FF000000"/>
      </right>
      <top style="medium">
        <color theme="1"/>
      </top>
      <bottom style="medium">
        <color rgb="FF000000"/>
      </bottom>
      <diagonal/>
    </border>
    <border>
      <left style="medium">
        <color theme="1"/>
      </left>
      <right style="medium">
        <color rgb="FF000000"/>
      </right>
      <top/>
      <bottom style="medium">
        <color theme="1"/>
      </bottom>
      <diagonal/>
    </border>
    <border>
      <left style="medium">
        <color rgb="FF000000"/>
      </left>
      <right/>
      <top/>
      <bottom style="medium">
        <color theme="1"/>
      </bottom>
      <diagonal/>
    </border>
    <border>
      <left style="medium">
        <color rgb="FF000000"/>
      </left>
      <right style="medium">
        <color theme="1"/>
      </right>
      <top style="medium">
        <color rgb="FF000000"/>
      </top>
      <bottom style="medium">
        <color theme="1"/>
      </bottom>
      <diagonal/>
    </border>
    <border>
      <left style="medium">
        <color rgb="FF000000"/>
      </left>
      <right/>
      <top/>
      <bottom style="medium">
        <color theme="1"/>
      </bottom>
      <diagonal/>
    </border>
    <border>
      <left style="thin">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thin">
        <color rgb="FF000000"/>
      </top>
      <bottom style="medium">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theme="1"/>
      </bottom>
      <diagonal/>
    </border>
    <border>
      <left style="medium">
        <color theme="0"/>
      </left>
      <right style="medium">
        <color theme="0"/>
      </right>
      <top style="medium">
        <color theme="0"/>
      </top>
      <bottom style="medium">
        <color theme="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F2F2F2"/>
      </left>
      <right/>
      <top style="medium">
        <color rgb="FFF2F2F2"/>
      </top>
      <bottom style="medium">
        <color rgb="FFF2F2F2"/>
      </bottom>
      <diagonal/>
    </border>
    <border>
      <left/>
      <right/>
      <top style="medium">
        <color rgb="FFF2F2F2"/>
      </top>
      <bottom style="medium">
        <color rgb="FFF2F2F2"/>
      </bottom>
      <diagonal/>
    </border>
    <border>
      <left/>
      <right style="medium">
        <color rgb="FFF2F2F2"/>
      </right>
      <top style="medium">
        <color rgb="FFF2F2F2"/>
      </top>
      <bottom style="medium">
        <color rgb="FFF2F2F2"/>
      </bottom>
      <diagonal/>
    </border>
    <border>
      <left/>
      <right/>
      <top/>
      <bottom style="medium">
        <color indexed="64"/>
      </bottom>
      <diagonal/>
    </border>
    <border>
      <left style="medium">
        <color theme="0"/>
      </left>
      <right style="medium">
        <color theme="0"/>
      </right>
      <top style="medium">
        <color theme="0"/>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rgb="FF000000"/>
      </top>
      <bottom style="thin">
        <color theme="1"/>
      </bottom>
      <diagonal/>
    </border>
    <border>
      <left style="medium">
        <color rgb="FFF3F3F3"/>
      </left>
      <right style="medium">
        <color rgb="FFF3F3F3"/>
      </right>
      <top/>
      <bottom style="medium">
        <color rgb="FFF3F3F3"/>
      </bottom>
      <diagonal/>
    </border>
    <border>
      <left/>
      <right/>
      <top style="medium">
        <color rgb="FFF3F3F3"/>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left>
      <right/>
      <top/>
      <bottom style="medium">
        <color indexed="64"/>
      </bottom>
      <diagonal/>
    </border>
    <border>
      <left/>
      <right/>
      <top style="medium">
        <color indexed="64"/>
      </top>
      <bottom style="medium">
        <color indexed="64"/>
      </bottom>
      <diagonal/>
    </border>
    <border>
      <left style="medium">
        <color rgb="FFF3F3F3"/>
      </left>
      <right style="medium">
        <color rgb="FFF3F3F3"/>
      </right>
      <top style="medium">
        <color rgb="FFF3F3F3"/>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style="medium">
        <color indexed="64"/>
      </bottom>
      <diagonal/>
    </border>
    <border>
      <left style="medium">
        <color rgb="FFF3F3F3"/>
      </left>
      <right style="medium">
        <color rgb="FFF3F3F3"/>
      </right>
      <top/>
      <bottom/>
      <diagonal/>
    </border>
    <border>
      <left style="medium">
        <color rgb="FFF3F3F3"/>
      </left>
      <right/>
      <top/>
      <bottom style="medium">
        <color indexed="64"/>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CCCCCC"/>
      </top>
      <bottom style="medium">
        <color rgb="FFFFFFFF"/>
      </bottom>
      <diagonal/>
    </border>
    <border>
      <left style="medium">
        <color rgb="FFFFFFFF"/>
      </left>
      <right style="medium">
        <color rgb="FFFFFFFF"/>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right style="medium">
        <color rgb="FFF3F3F3"/>
      </right>
      <top style="medium">
        <color rgb="FFF3F3F3"/>
      </top>
      <bottom/>
      <diagonal/>
    </border>
    <border>
      <left style="medium">
        <color theme="0"/>
      </left>
      <right/>
      <top style="medium">
        <color theme="0"/>
      </top>
      <bottom style="medium">
        <color rgb="FFF3F3F3"/>
      </bottom>
      <diagonal/>
    </border>
    <border>
      <left/>
      <right/>
      <top style="medium">
        <color theme="0"/>
      </top>
      <bottom style="medium">
        <color rgb="FFF3F3F3"/>
      </bottom>
      <diagonal/>
    </border>
    <border>
      <left/>
      <right style="medium">
        <color theme="0"/>
      </right>
      <top style="medium">
        <color theme="0"/>
      </top>
      <bottom style="medium">
        <color rgb="FFF3F3F3"/>
      </bottom>
      <diagonal/>
    </border>
    <border>
      <left style="medium">
        <color theme="0"/>
      </left>
      <right style="medium">
        <color rgb="FFF3F3F3"/>
      </right>
      <top style="medium">
        <color rgb="FFF3F3F3"/>
      </top>
      <bottom style="medium">
        <color rgb="FFF3F3F3"/>
      </bottom>
      <diagonal/>
    </border>
    <border>
      <left style="medium">
        <color rgb="FFF3F3F3"/>
      </left>
      <right style="medium">
        <color theme="0"/>
      </right>
      <top style="medium">
        <color rgb="FFF3F3F3"/>
      </top>
      <bottom style="medium">
        <color rgb="FFF3F3F3"/>
      </bottom>
      <diagonal/>
    </border>
    <border>
      <left style="medium">
        <color theme="0"/>
      </left>
      <right style="medium">
        <color rgb="FFF3F3F3"/>
      </right>
      <top style="medium">
        <color rgb="FFF3F3F3"/>
      </top>
      <bottom style="medium">
        <color theme="0"/>
      </bottom>
      <diagonal/>
    </border>
    <border>
      <left style="medium">
        <color rgb="FFF3F3F3"/>
      </left>
      <right style="medium">
        <color rgb="FFF3F3F3"/>
      </right>
      <top style="medium">
        <color rgb="FFF3F3F3"/>
      </top>
      <bottom style="medium">
        <color theme="0"/>
      </bottom>
      <diagonal/>
    </border>
    <border>
      <left style="medium">
        <color rgb="FFF3F3F3"/>
      </left>
      <right/>
      <top style="medium">
        <color rgb="FFF3F3F3"/>
      </top>
      <bottom style="medium">
        <color theme="0"/>
      </bottom>
      <diagonal/>
    </border>
    <border>
      <left style="medium">
        <color theme="0"/>
      </left>
      <right style="medium">
        <color theme="0"/>
      </right>
      <top style="medium">
        <color theme="0"/>
      </top>
      <bottom style="medium">
        <color rgb="FFF3F3F3"/>
      </bottom>
      <diagonal/>
    </border>
    <border>
      <left style="medium">
        <color theme="0"/>
      </left>
      <right style="medium">
        <color theme="0"/>
      </right>
      <top style="medium">
        <color rgb="FFF3F3F3"/>
      </top>
      <bottom style="medium">
        <color rgb="FFF3F3F3"/>
      </bottom>
      <diagonal/>
    </border>
    <border>
      <left style="medium">
        <color theme="0"/>
      </left>
      <right style="medium">
        <color theme="0"/>
      </right>
      <top style="medium">
        <color rgb="FFF3F3F3"/>
      </top>
      <bottom style="medium">
        <color theme="0"/>
      </bottom>
      <diagonal/>
    </border>
    <border>
      <left style="medium">
        <color rgb="FFF3F3F3"/>
      </left>
      <right style="medium">
        <color theme="0"/>
      </right>
      <top style="medium">
        <color rgb="FFF3F3F3"/>
      </top>
      <bottom/>
      <diagonal/>
    </border>
    <border>
      <left/>
      <right style="medium">
        <color rgb="FFF3F3F3"/>
      </right>
      <top/>
      <bottom style="medium">
        <color theme="0"/>
      </bottom>
      <diagonal/>
    </border>
    <border>
      <left style="medium">
        <color rgb="FFF3F3F3"/>
      </left>
      <right style="medium">
        <color theme="0"/>
      </right>
      <top/>
      <bottom style="medium">
        <color theme="0"/>
      </bottom>
      <diagonal/>
    </border>
    <border>
      <left style="medium">
        <color theme="0"/>
      </left>
      <right style="medium">
        <color rgb="FFF3F3F3"/>
      </right>
      <top style="medium">
        <color theme="0"/>
      </top>
      <bottom style="medium">
        <color theme="0"/>
      </bottom>
      <diagonal/>
    </border>
    <border>
      <left style="medium">
        <color rgb="FFF3F3F3"/>
      </left>
      <right style="medium">
        <color theme="0"/>
      </right>
      <top style="medium">
        <color theme="0"/>
      </top>
      <bottom style="medium">
        <color theme="0"/>
      </bottom>
      <diagonal/>
    </border>
    <border>
      <left/>
      <right style="thin">
        <color rgb="FFF3F3F3"/>
      </right>
      <top/>
      <bottom style="thin">
        <color rgb="FFF3F3F3"/>
      </bottom>
      <diagonal/>
    </border>
    <border>
      <left style="medium">
        <color rgb="FFF3F3F3"/>
      </left>
      <right/>
      <top/>
      <bottom/>
      <diagonal/>
    </border>
    <border>
      <left style="thin">
        <color rgb="FFF3F3F3"/>
      </left>
      <right/>
      <top style="thin">
        <color rgb="FFF3F3F3"/>
      </top>
      <bottom style="thick">
        <color rgb="FFF3F3F3"/>
      </bottom>
      <diagonal/>
    </border>
    <border>
      <left style="medium">
        <color theme="0"/>
      </left>
      <right/>
      <top style="medium">
        <color theme="0"/>
      </top>
      <bottom/>
      <diagonal/>
    </border>
    <border>
      <left/>
      <right/>
      <top style="medium">
        <color theme="0"/>
      </top>
      <bottom/>
      <diagonal/>
    </border>
    <border>
      <left/>
      <right/>
      <top style="medium">
        <color theme="1"/>
      </top>
      <bottom/>
      <diagonal/>
    </border>
    <border>
      <left style="medium">
        <color rgb="FFF2F2F2"/>
      </left>
      <right/>
      <top/>
      <bottom/>
      <diagonal/>
    </border>
    <border>
      <left/>
      <right/>
      <top style="medium">
        <color rgb="FF000000"/>
      </top>
      <bottom style="medium">
        <color indexed="64"/>
      </bottom>
      <diagonal/>
    </border>
    <border>
      <left/>
      <right/>
      <top style="thin">
        <color rgb="FF000000"/>
      </top>
      <bottom style="medium">
        <color indexed="64"/>
      </bottom>
      <diagonal/>
    </border>
    <border>
      <left style="medium">
        <color theme="0"/>
      </left>
      <right/>
      <top/>
      <bottom/>
      <diagonal/>
    </border>
    <border>
      <left style="medium">
        <color theme="0"/>
      </left>
      <right style="medium">
        <color theme="0"/>
      </right>
      <top/>
      <bottom/>
      <diagonal/>
    </border>
    <border>
      <left style="medium">
        <color rgb="FFEFEFEF"/>
      </left>
      <right/>
      <top/>
      <bottom style="medium">
        <color rgb="FFEFEFEF"/>
      </bottom>
      <diagonal/>
    </border>
    <border>
      <left/>
      <right/>
      <top style="medium">
        <color theme="1"/>
      </top>
      <bottom style="medium">
        <color indexed="64"/>
      </bottom>
      <diagonal/>
    </border>
    <border>
      <left/>
      <right/>
      <top/>
      <bottom style="thin">
        <color indexed="64"/>
      </bottom>
      <diagonal/>
    </border>
    <border>
      <left/>
      <right/>
      <top/>
      <bottom style="medium">
        <color theme="3"/>
      </bottom>
      <diagonal/>
    </border>
    <border>
      <left/>
      <right/>
      <top style="medium">
        <color theme="3"/>
      </top>
      <bottom style="medium">
        <color theme="3"/>
      </bottom>
      <diagonal/>
    </border>
    <border>
      <left style="medium">
        <color rgb="FFF3F3F3"/>
      </left>
      <right style="medium">
        <color rgb="FFF3F3F3"/>
      </right>
      <top style="medium">
        <color rgb="FFF3F3F3"/>
      </top>
      <bottom style="medium">
        <color theme="3"/>
      </bottom>
      <diagonal/>
    </border>
    <border>
      <left style="medium">
        <color theme="0"/>
      </left>
      <right style="medium">
        <color theme="0"/>
      </right>
      <top/>
      <bottom style="medium">
        <color theme="0"/>
      </bottom>
      <diagonal/>
    </border>
    <border>
      <left style="medium">
        <color theme="2"/>
      </left>
      <right/>
      <top/>
      <bottom style="medium">
        <color theme="0"/>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EFEFEF"/>
      </left>
      <right style="medium">
        <color rgb="FFEFEFEF"/>
      </right>
      <top/>
      <bottom/>
      <diagonal/>
    </border>
    <border>
      <left style="medium">
        <color rgb="FFEFEFEF"/>
      </left>
      <right/>
      <top/>
      <bottom/>
      <diagonal/>
    </border>
    <border>
      <left style="medium">
        <color rgb="FFF3F3F3"/>
      </left>
      <right style="medium">
        <color theme="0"/>
      </right>
      <top style="medium">
        <color rgb="FFF3F3F3"/>
      </top>
      <bottom style="medium">
        <color theme="0"/>
      </bottom>
      <diagonal/>
    </border>
    <border>
      <left/>
      <right style="medium">
        <color theme="0"/>
      </right>
      <top style="medium">
        <color theme="0"/>
      </top>
      <bottom/>
      <diagonal/>
    </border>
    <border>
      <left style="medium">
        <color theme="0"/>
      </left>
      <right/>
      <top style="medium">
        <color theme="2"/>
      </top>
      <bottom/>
      <diagonal/>
    </border>
    <border>
      <left style="medium">
        <color rgb="FFF3F3F3"/>
      </left>
      <right/>
      <top/>
      <bottom style="medium">
        <color rgb="FFF3F3F3"/>
      </bottom>
      <diagonal/>
    </border>
    <border>
      <left style="medium">
        <color theme="0"/>
      </left>
      <right/>
      <top style="medium">
        <color theme="0"/>
      </top>
      <bottom style="medium">
        <color theme="2"/>
      </bottom>
      <diagonal/>
    </border>
    <border>
      <left/>
      <right/>
      <top style="medium">
        <color theme="0"/>
      </top>
      <bottom style="medium">
        <color theme="2"/>
      </bottom>
      <diagonal/>
    </border>
    <border>
      <left/>
      <right style="medium">
        <color theme="0"/>
      </right>
      <top style="medium">
        <color theme="0"/>
      </top>
      <bottom style="medium">
        <color theme="2"/>
      </bottom>
      <diagonal/>
    </border>
    <border>
      <left style="medium">
        <color theme="0"/>
      </left>
      <right style="medium">
        <color rgb="FFF3F3F3"/>
      </right>
      <top/>
      <bottom style="medium">
        <color rgb="FFF3F3F3"/>
      </bottom>
      <diagonal/>
    </border>
    <border>
      <left style="medium">
        <color rgb="FFF3F3F3"/>
      </left>
      <right style="medium">
        <color theme="0"/>
      </right>
      <top/>
      <bottom style="medium">
        <color rgb="FFF3F3F3"/>
      </bottom>
      <diagonal/>
    </border>
    <border>
      <left style="medium">
        <color theme="0"/>
      </left>
      <right/>
      <top style="medium">
        <color rgb="FFF3F3F3"/>
      </top>
      <bottom style="medium">
        <color rgb="FFF3F3F3"/>
      </bottom>
      <diagonal/>
    </border>
    <border>
      <left style="medium">
        <color theme="0"/>
      </left>
      <right/>
      <top style="medium">
        <color rgb="FFF3F3F3"/>
      </top>
      <bottom style="medium">
        <color theme="0"/>
      </bottom>
      <diagonal/>
    </border>
    <border>
      <left/>
      <right style="medium">
        <color rgb="FFF3F3F3"/>
      </right>
      <top style="medium">
        <color rgb="FFF3F3F3"/>
      </top>
      <bottom style="medium">
        <color theme="0"/>
      </bottom>
      <diagonal/>
    </border>
    <border>
      <left style="medium">
        <color theme="0"/>
      </left>
      <right/>
      <top/>
      <bottom style="medium">
        <color rgb="FFF3F3F3"/>
      </bottom>
      <diagonal/>
    </border>
    <border>
      <left/>
      <right style="medium">
        <color rgb="FFF3F3F3"/>
      </right>
      <top/>
      <bottom style="medium">
        <color rgb="FFF3F3F3"/>
      </bottom>
      <diagonal/>
    </border>
    <border>
      <left style="medium">
        <color theme="1"/>
      </left>
      <right/>
      <top style="medium">
        <color theme="1"/>
      </top>
      <bottom/>
      <diagonal/>
    </border>
    <border>
      <left style="medium">
        <color theme="1"/>
      </left>
      <right/>
      <top/>
      <bottom style="medium">
        <color indexed="64"/>
      </bottom>
      <diagonal/>
    </border>
    <border>
      <left style="medium">
        <color theme="1"/>
      </left>
      <right/>
      <top style="medium">
        <color indexed="64"/>
      </top>
      <bottom style="medium">
        <color indexed="64"/>
      </bottom>
      <diagonal/>
    </border>
    <border>
      <left style="medium">
        <color theme="1"/>
      </left>
      <right/>
      <top/>
      <bottom/>
      <diagonal/>
    </border>
    <border>
      <left style="medium">
        <color theme="1"/>
      </left>
      <right/>
      <top/>
      <bottom style="medium">
        <color theme="1"/>
      </bottom>
      <diagonal/>
    </border>
    <border>
      <left/>
      <right style="medium">
        <color theme="0"/>
      </right>
      <top/>
      <bottom style="medium">
        <color indexed="64"/>
      </bottom>
      <diagonal/>
    </border>
    <border>
      <left style="medium">
        <color theme="0"/>
      </left>
      <right/>
      <top style="medium">
        <color indexed="64"/>
      </top>
      <bottom style="medium">
        <color indexed="64"/>
      </bottom>
      <diagonal/>
    </border>
    <border>
      <left/>
      <right style="medium">
        <color theme="0"/>
      </right>
      <top style="medium">
        <color indexed="64"/>
      </top>
      <bottom style="medium">
        <color indexed="64"/>
      </bottom>
      <diagonal/>
    </border>
    <border>
      <left/>
      <right/>
      <top style="medium">
        <color indexed="64"/>
      </top>
      <bottom style="medium">
        <color theme="1"/>
      </bottom>
      <diagonal/>
    </border>
    <border>
      <left style="medium">
        <color theme="1"/>
      </left>
      <right/>
      <top style="medium">
        <color theme="1"/>
      </top>
      <bottom style="medium">
        <color indexed="64"/>
      </bottom>
      <diagonal/>
    </border>
    <border>
      <left/>
      <right style="medium">
        <color theme="1"/>
      </right>
      <top style="medium">
        <color theme="1"/>
      </top>
      <bottom style="medium">
        <color indexed="64"/>
      </bottom>
      <diagonal/>
    </border>
    <border>
      <left/>
      <right style="medium">
        <color theme="1"/>
      </right>
      <top style="medium">
        <color indexed="64"/>
      </top>
      <bottom style="medium">
        <color theme="1"/>
      </bottom>
      <diagonal/>
    </border>
    <border>
      <left/>
      <right style="medium">
        <color theme="1"/>
      </right>
      <top/>
      <bottom/>
      <diagonal/>
    </border>
    <border>
      <left/>
      <right style="medium">
        <color theme="1"/>
      </right>
      <top/>
      <bottom style="medium">
        <color theme="1"/>
      </bottom>
      <diagonal/>
    </border>
    <border>
      <left/>
      <right style="medium">
        <color theme="1"/>
      </right>
      <top style="medium">
        <color theme="1"/>
      </top>
      <bottom/>
      <diagonal/>
    </border>
    <border>
      <left/>
      <right style="medium">
        <color theme="1"/>
      </right>
      <top style="medium">
        <color indexed="64"/>
      </top>
      <bottom style="medium">
        <color indexed="64"/>
      </bottom>
      <diagonal/>
    </border>
    <border>
      <left/>
      <right style="medium">
        <color theme="1"/>
      </right>
      <top/>
      <bottom style="medium">
        <color indexed="64"/>
      </bottom>
      <diagonal/>
    </border>
    <border>
      <left style="thick">
        <color rgb="FFF3F3F3"/>
      </left>
      <right/>
      <top style="medium">
        <color theme="0"/>
      </top>
      <bottom style="thin">
        <color rgb="FFF3F3F3"/>
      </bottom>
      <diagonal/>
    </border>
    <border>
      <left/>
      <right/>
      <top style="medium">
        <color theme="0"/>
      </top>
      <bottom style="thin">
        <color rgb="FFF3F3F3"/>
      </bottom>
      <diagonal/>
    </border>
    <border>
      <left/>
      <right style="thick">
        <color rgb="FFF3F3F3"/>
      </right>
      <top style="medium">
        <color theme="0"/>
      </top>
      <bottom style="thin">
        <color rgb="FFF3F3F3"/>
      </bottom>
      <diagonal/>
    </border>
  </borders>
  <cellStyleXfs count="3">
    <xf numFmtId="0" fontId="0" fillId="0" borderId="0"/>
    <xf numFmtId="0" fontId="5" fillId="0" borderId="57"/>
    <xf numFmtId="0" fontId="2" fillId="0" borderId="57"/>
  </cellStyleXfs>
  <cellXfs count="1075">
    <xf numFmtId="0" fontId="0" fillId="0" borderId="0" xfId="0"/>
    <xf numFmtId="0" fontId="8" fillId="5" borderId="9" xfId="0" applyFont="1" applyFill="1" applyBorder="1"/>
    <xf numFmtId="0" fontId="14" fillId="8" borderId="15" xfId="0" applyFont="1" applyFill="1" applyBorder="1" applyAlignment="1">
      <alignment vertical="center"/>
    </xf>
    <xf numFmtId="0" fontId="14" fillId="8" borderId="16" xfId="0" applyFont="1" applyFill="1" applyBorder="1" applyAlignment="1">
      <alignment vertical="center"/>
    </xf>
    <xf numFmtId="0" fontId="14" fillId="8" borderId="15"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0" fillId="5" borderId="10" xfId="0" applyFont="1" applyFill="1" applyBorder="1"/>
    <xf numFmtId="0" fontId="10" fillId="5" borderId="15" xfId="0" applyFont="1" applyFill="1" applyBorder="1"/>
    <xf numFmtId="0" fontId="11" fillId="5" borderId="16" xfId="0" applyFont="1" applyFill="1" applyBorder="1" applyAlignment="1">
      <alignment vertical="center"/>
    </xf>
    <xf numFmtId="0" fontId="10" fillId="5" borderId="16" xfId="0" applyFont="1" applyFill="1" applyBorder="1"/>
    <xf numFmtId="0" fontId="10" fillId="5" borderId="17" xfId="0" applyFont="1" applyFill="1" applyBorder="1"/>
    <xf numFmtId="0" fontId="11" fillId="5" borderId="15" xfId="0" applyFont="1" applyFill="1" applyBorder="1" applyAlignment="1">
      <alignment vertical="center"/>
    </xf>
    <xf numFmtId="0" fontId="11" fillId="5" borderId="17" xfId="0" applyFont="1" applyFill="1" applyBorder="1" applyAlignment="1">
      <alignment vertical="center"/>
    </xf>
    <xf numFmtId="0" fontId="17" fillId="8" borderId="10" xfId="0" applyFont="1" applyFill="1" applyBorder="1" applyAlignment="1">
      <alignment horizontal="center" vertical="center"/>
    </xf>
    <xf numFmtId="0" fontId="10" fillId="8" borderId="19" xfId="0" applyFont="1" applyFill="1" applyBorder="1" applyAlignment="1">
      <alignment horizontal="center" vertical="center"/>
    </xf>
    <xf numFmtId="2" fontId="10" fillId="8" borderId="20" xfId="0" applyNumberFormat="1" applyFont="1" applyFill="1" applyBorder="1" applyAlignment="1">
      <alignment horizontal="center" vertical="center"/>
    </xf>
    <xf numFmtId="0" fontId="10" fillId="8" borderId="20" xfId="0" applyFont="1" applyFill="1" applyBorder="1" applyAlignment="1">
      <alignment horizontal="center" vertical="center"/>
    </xf>
    <xf numFmtId="0" fontId="10" fillId="3" borderId="22" xfId="0" applyFont="1" applyFill="1" applyBorder="1"/>
    <xf numFmtId="0" fontId="11" fillId="3" borderId="22" xfId="0" applyFont="1" applyFill="1" applyBorder="1" applyAlignment="1">
      <alignment vertical="center"/>
    </xf>
    <xf numFmtId="0" fontId="8" fillId="3" borderId="22" xfId="0" applyFont="1" applyFill="1" applyBorder="1"/>
    <xf numFmtId="0" fontId="14" fillId="10" borderId="9" xfId="0" applyFont="1" applyFill="1" applyBorder="1"/>
    <xf numFmtId="0" fontId="8" fillId="10" borderId="9" xfId="0" applyFont="1" applyFill="1" applyBorder="1"/>
    <xf numFmtId="0" fontId="14" fillId="10" borderId="9" xfId="0" applyFont="1" applyFill="1" applyBorder="1" applyAlignment="1">
      <alignment horizontal="left"/>
    </xf>
    <xf numFmtId="0" fontId="8" fillId="11" borderId="24" xfId="0" applyFont="1" applyFill="1" applyBorder="1"/>
    <xf numFmtId="0" fontId="8" fillId="11" borderId="9" xfId="0" applyFont="1" applyFill="1" applyBorder="1"/>
    <xf numFmtId="0" fontId="8" fillId="11" borderId="9" xfId="0" applyFont="1" applyFill="1" applyBorder="1" applyAlignment="1">
      <alignment horizontal="left"/>
    </xf>
    <xf numFmtId="0" fontId="8" fillId="11" borderId="25" xfId="0" applyFont="1" applyFill="1" applyBorder="1"/>
    <xf numFmtId="0" fontId="8" fillId="12" borderId="9" xfId="0" applyFont="1" applyFill="1" applyBorder="1" applyAlignment="1">
      <alignment horizontal="left"/>
    </xf>
    <xf numFmtId="0" fontId="8" fillId="12" borderId="24" xfId="0" applyFont="1" applyFill="1" applyBorder="1" applyAlignment="1">
      <alignment horizontal="left"/>
    </xf>
    <xf numFmtId="0" fontId="8" fillId="12" borderId="9" xfId="0" applyFont="1" applyFill="1" applyBorder="1"/>
    <xf numFmtId="0" fontId="14" fillId="13" borderId="26" xfId="0" applyFont="1" applyFill="1" applyBorder="1" applyAlignment="1">
      <alignment horizontal="center" vertical="center"/>
    </xf>
    <xf numFmtId="0" fontId="14" fillId="10" borderId="27" xfId="0" applyFont="1" applyFill="1" applyBorder="1" applyAlignment="1">
      <alignment horizontal="center"/>
    </xf>
    <xf numFmtId="0" fontId="8" fillId="14" borderId="9" xfId="0" applyFont="1" applyFill="1" applyBorder="1" applyAlignment="1">
      <alignment horizontal="left" vertical="center"/>
    </xf>
    <xf numFmtId="0" fontId="8" fillId="15" borderId="28" xfId="0" applyFont="1" applyFill="1" applyBorder="1" applyAlignment="1">
      <alignment horizontal="left"/>
    </xf>
    <xf numFmtId="0" fontId="8" fillId="14" borderId="29" xfId="0" applyFont="1" applyFill="1" applyBorder="1" applyAlignment="1">
      <alignment horizontal="left" vertical="center"/>
    </xf>
    <xf numFmtId="0" fontId="8" fillId="15" borderId="30" xfId="0" applyFont="1" applyFill="1" applyBorder="1" applyAlignment="1">
      <alignment horizontal="left"/>
    </xf>
    <xf numFmtId="0" fontId="8" fillId="16" borderId="26" xfId="0" applyFont="1" applyFill="1" applyBorder="1"/>
    <xf numFmtId="0" fontId="8" fillId="16" borderId="31" xfId="0" applyFont="1" applyFill="1" applyBorder="1"/>
    <xf numFmtId="0" fontId="20" fillId="16" borderId="31" xfId="0" applyFont="1" applyFill="1" applyBorder="1" applyAlignment="1">
      <alignment horizontal="center" vertical="center"/>
    </xf>
    <xf numFmtId="0" fontId="21" fillId="17" borderId="31" xfId="0" applyFont="1" applyFill="1" applyBorder="1" applyAlignment="1">
      <alignment horizontal="left" vertical="center"/>
    </xf>
    <xf numFmtId="0" fontId="22" fillId="12" borderId="9" xfId="0" applyFont="1" applyFill="1" applyBorder="1"/>
    <xf numFmtId="0" fontId="22" fillId="12" borderId="9" xfId="0" applyFont="1" applyFill="1" applyBorder="1" applyAlignment="1">
      <alignment horizontal="center"/>
    </xf>
    <xf numFmtId="0" fontId="22" fillId="12" borderId="9" xfId="0" applyFont="1" applyFill="1" applyBorder="1" applyAlignment="1">
      <alignment horizontal="left" vertical="center"/>
    </xf>
    <xf numFmtId="0" fontId="23" fillId="12" borderId="31" xfId="0" applyFont="1" applyFill="1" applyBorder="1" applyAlignment="1">
      <alignment horizontal="center" vertical="center" wrapText="1"/>
    </xf>
    <xf numFmtId="0" fontId="24" fillId="12" borderId="31" xfId="0" applyFont="1" applyFill="1" applyBorder="1" applyAlignment="1">
      <alignment horizontal="center" vertical="center" wrapText="1"/>
    </xf>
    <xf numFmtId="0" fontId="23" fillId="12" borderId="31" xfId="0" applyFont="1" applyFill="1" applyBorder="1" applyAlignment="1">
      <alignment horizontal="center" vertical="center"/>
    </xf>
    <xf numFmtId="0" fontId="22" fillId="12" borderId="9" xfId="0" applyFont="1" applyFill="1" applyBorder="1" applyAlignment="1">
      <alignment vertical="center"/>
    </xf>
    <xf numFmtId="0" fontId="25" fillId="12" borderId="9" xfId="0" applyFont="1" applyFill="1" applyBorder="1" applyAlignment="1">
      <alignment horizontal="center" vertical="center" wrapText="1"/>
    </xf>
    <xf numFmtId="165" fontId="8" fillId="12" borderId="9" xfId="0" applyNumberFormat="1" applyFont="1" applyFill="1" applyBorder="1" applyAlignment="1">
      <alignment horizontal="center" vertical="center"/>
    </xf>
    <xf numFmtId="0" fontId="8" fillId="12" borderId="9" xfId="0" applyFont="1" applyFill="1" applyBorder="1" applyAlignment="1">
      <alignment horizontal="center" vertical="center" wrapText="1"/>
    </xf>
    <xf numFmtId="0" fontId="8" fillId="12" borderId="9" xfId="0" applyFont="1" applyFill="1" applyBorder="1" applyAlignment="1">
      <alignment horizontal="center" vertical="center"/>
    </xf>
    <xf numFmtId="0" fontId="8" fillId="12" borderId="29" xfId="0" applyFont="1" applyFill="1" applyBorder="1" applyAlignment="1">
      <alignment horizontal="center" vertical="center"/>
    </xf>
    <xf numFmtId="165" fontId="8" fillId="12" borderId="29" xfId="0" applyNumberFormat="1" applyFont="1" applyFill="1" applyBorder="1" applyAlignment="1">
      <alignment horizontal="center" vertical="center"/>
    </xf>
    <xf numFmtId="0" fontId="8" fillId="12" borderId="29" xfId="0" applyFont="1" applyFill="1" applyBorder="1" applyAlignment="1">
      <alignment horizontal="center" vertical="center" wrapText="1"/>
    </xf>
    <xf numFmtId="0" fontId="14" fillId="0" borderId="38" xfId="0" applyFont="1" applyBorder="1" applyAlignment="1">
      <alignment horizontal="center"/>
    </xf>
    <xf numFmtId="0" fontId="8" fillId="12" borderId="40" xfId="0" applyFont="1" applyFill="1" applyBorder="1" applyAlignment="1">
      <alignment horizontal="center" vertical="center"/>
    </xf>
    <xf numFmtId="2" fontId="8" fillId="12" borderId="40" xfId="0" applyNumberFormat="1" applyFont="1" applyFill="1" applyBorder="1" applyAlignment="1">
      <alignment horizontal="center" vertical="center"/>
    </xf>
    <xf numFmtId="0" fontId="8" fillId="12" borderId="40" xfId="0" applyFont="1" applyFill="1" applyBorder="1" applyAlignment="1">
      <alignment horizontal="center" vertical="center" wrapText="1"/>
    </xf>
    <xf numFmtId="2" fontId="8" fillId="12" borderId="9" xfId="0" applyNumberFormat="1" applyFont="1" applyFill="1" applyBorder="1" applyAlignment="1">
      <alignment horizontal="center" vertical="center"/>
    </xf>
    <xf numFmtId="0" fontId="8" fillId="12" borderId="43" xfId="0" applyFont="1" applyFill="1" applyBorder="1" applyAlignment="1">
      <alignment horizontal="center" vertical="center"/>
    </xf>
    <xf numFmtId="2" fontId="8" fillId="12" borderId="43" xfId="0" applyNumberFormat="1" applyFont="1" applyFill="1" applyBorder="1" applyAlignment="1">
      <alignment horizontal="center" vertical="center"/>
    </xf>
    <xf numFmtId="0" fontId="8" fillId="12" borderId="43" xfId="0" applyFont="1" applyFill="1" applyBorder="1" applyAlignment="1">
      <alignment horizontal="center" vertical="center" wrapText="1"/>
    </xf>
    <xf numFmtId="0" fontId="8" fillId="12" borderId="46" xfId="0" applyFont="1" applyFill="1" applyBorder="1" applyAlignment="1">
      <alignment horizontal="center" vertical="center"/>
    </xf>
    <xf numFmtId="2" fontId="8" fillId="12" borderId="46" xfId="0" applyNumberFormat="1" applyFont="1" applyFill="1" applyBorder="1" applyAlignment="1">
      <alignment horizontal="center" vertical="center"/>
    </xf>
    <xf numFmtId="0" fontId="8" fillId="12" borderId="46" xfId="0" applyFont="1" applyFill="1" applyBorder="1" applyAlignment="1">
      <alignment horizontal="center" vertical="center" wrapText="1"/>
    </xf>
    <xf numFmtId="2" fontId="8" fillId="12" borderId="29" xfId="0" applyNumberFormat="1" applyFont="1" applyFill="1" applyBorder="1" applyAlignment="1">
      <alignment horizontal="center" vertical="center"/>
    </xf>
    <xf numFmtId="0" fontId="14" fillId="12" borderId="31" xfId="0" applyFont="1" applyFill="1" applyBorder="1" applyAlignment="1">
      <alignment horizontal="center" vertical="center"/>
    </xf>
    <xf numFmtId="0" fontId="8" fillId="0" borderId="48" xfId="0" applyFont="1" applyBorder="1" applyAlignment="1">
      <alignment horizontal="center" vertical="center"/>
    </xf>
    <xf numFmtId="0" fontId="8" fillId="12" borderId="49" xfId="0" applyFont="1" applyFill="1" applyBorder="1" applyAlignment="1">
      <alignment horizontal="center" vertical="center"/>
    </xf>
    <xf numFmtId="164" fontId="8" fillId="12" borderId="49" xfId="0" applyNumberFormat="1" applyFont="1" applyFill="1" applyBorder="1" applyAlignment="1">
      <alignment horizontal="center" vertical="center"/>
    </xf>
    <xf numFmtId="0" fontId="8" fillId="0" borderId="0" xfId="0" applyFont="1" applyAlignment="1">
      <alignment horizontal="center" vertical="center"/>
    </xf>
    <xf numFmtId="164" fontId="8" fillId="12" borderId="9" xfId="0" applyNumberFormat="1" applyFont="1" applyFill="1" applyBorder="1" applyAlignment="1">
      <alignment horizontal="center" vertical="center"/>
    </xf>
    <xf numFmtId="0" fontId="8" fillId="0" borderId="50" xfId="0" applyFont="1" applyBorder="1" applyAlignment="1">
      <alignment horizontal="center" vertical="center"/>
    </xf>
    <xf numFmtId="0" fontId="8" fillId="12" borderId="51" xfId="0" applyFont="1" applyFill="1" applyBorder="1" applyAlignment="1">
      <alignment horizontal="center" vertical="center"/>
    </xf>
    <xf numFmtId="164" fontId="8" fillId="12" borderId="51" xfId="0" applyNumberFormat="1" applyFont="1" applyFill="1" applyBorder="1" applyAlignment="1">
      <alignment horizontal="center" vertical="center"/>
    </xf>
    <xf numFmtId="0" fontId="8" fillId="12" borderId="52" xfId="0" applyFont="1" applyFill="1" applyBorder="1" applyAlignment="1">
      <alignment horizontal="center" vertical="center"/>
    </xf>
    <xf numFmtId="164" fontId="8" fillId="12" borderId="52" xfId="0" applyNumberFormat="1" applyFont="1" applyFill="1" applyBorder="1" applyAlignment="1">
      <alignment horizontal="center" vertical="center"/>
    </xf>
    <xf numFmtId="0" fontId="8" fillId="0" borderId="38" xfId="0" applyFont="1" applyBorder="1" applyAlignment="1">
      <alignment horizontal="center" vertical="center"/>
    </xf>
    <xf numFmtId="164" fontId="8" fillId="12" borderId="29" xfId="0" applyNumberFormat="1" applyFont="1" applyFill="1" applyBorder="1" applyAlignment="1">
      <alignment horizontal="center" vertical="center"/>
    </xf>
    <xf numFmtId="0" fontId="8" fillId="12" borderId="31" xfId="0" applyFont="1" applyFill="1" applyBorder="1" applyAlignment="1">
      <alignment horizontal="center" vertical="center"/>
    </xf>
    <xf numFmtId="2" fontId="8" fillId="12" borderId="31" xfId="0" applyNumberFormat="1" applyFont="1" applyFill="1" applyBorder="1" applyAlignment="1">
      <alignment horizontal="center" vertical="center"/>
    </xf>
    <xf numFmtId="0" fontId="26" fillId="17" borderId="31" xfId="0" applyFont="1" applyFill="1" applyBorder="1" applyAlignment="1">
      <alignment horizontal="left"/>
    </xf>
    <xf numFmtId="0" fontId="14" fillId="12" borderId="9" xfId="0" applyFont="1" applyFill="1" applyBorder="1" applyAlignment="1">
      <alignment horizontal="left"/>
    </xf>
    <xf numFmtId="0" fontId="27" fillId="12" borderId="9" xfId="0" applyFont="1" applyFill="1" applyBorder="1" applyAlignment="1">
      <alignment horizontal="left"/>
    </xf>
    <xf numFmtId="0" fontId="14" fillId="12" borderId="29" xfId="0" applyFont="1" applyFill="1" applyBorder="1" applyAlignment="1">
      <alignment horizontal="center" vertical="center"/>
    </xf>
    <xf numFmtId="0" fontId="14" fillId="12" borderId="29" xfId="0" applyFont="1" applyFill="1" applyBorder="1" applyAlignment="1">
      <alignment horizontal="center" vertical="center" wrapText="1"/>
    </xf>
    <xf numFmtId="0" fontId="8" fillId="12" borderId="40" xfId="0" applyFont="1" applyFill="1" applyBorder="1" applyAlignment="1">
      <alignment horizontal="center"/>
    </xf>
    <xf numFmtId="2" fontId="8" fillId="12" borderId="40" xfId="0" applyNumberFormat="1" applyFont="1" applyFill="1" applyBorder="1" applyAlignment="1">
      <alignment horizontal="center"/>
    </xf>
    <xf numFmtId="0" fontId="8" fillId="12" borderId="9" xfId="0" applyFont="1" applyFill="1" applyBorder="1" applyAlignment="1">
      <alignment horizontal="center" wrapText="1"/>
    </xf>
    <xf numFmtId="2" fontId="8" fillId="12" borderId="9" xfId="0" applyNumberFormat="1" applyFont="1" applyFill="1" applyBorder="1" applyAlignment="1">
      <alignment horizontal="center"/>
    </xf>
    <xf numFmtId="0" fontId="8" fillId="12" borderId="9" xfId="0" applyFont="1" applyFill="1" applyBorder="1" applyAlignment="1">
      <alignment horizontal="center"/>
    </xf>
    <xf numFmtId="0" fontId="8" fillId="12" borderId="43" xfId="0" applyFont="1" applyFill="1" applyBorder="1" applyAlignment="1">
      <alignment horizontal="center"/>
    </xf>
    <xf numFmtId="2" fontId="8" fillId="12" borderId="43" xfId="0" applyNumberFormat="1" applyFont="1" applyFill="1" applyBorder="1" applyAlignment="1">
      <alignment horizontal="center"/>
    </xf>
    <xf numFmtId="0" fontId="8" fillId="12" borderId="46" xfId="0" applyFont="1" applyFill="1" applyBorder="1" applyAlignment="1">
      <alignment horizontal="center"/>
    </xf>
    <xf numFmtId="2" fontId="8" fillId="12" borderId="46" xfId="0" applyNumberFormat="1" applyFont="1" applyFill="1" applyBorder="1" applyAlignment="1">
      <alignment horizontal="center"/>
    </xf>
    <xf numFmtId="0" fontId="8" fillId="12" borderId="29" xfId="0" applyFont="1" applyFill="1" applyBorder="1" applyAlignment="1">
      <alignment horizontal="center"/>
    </xf>
    <xf numFmtId="2" fontId="8" fillId="12" borderId="29" xfId="0" applyNumberFormat="1" applyFont="1" applyFill="1" applyBorder="1" applyAlignment="1">
      <alignment horizontal="center"/>
    </xf>
    <xf numFmtId="0" fontId="8" fillId="12" borderId="9" xfId="0" applyFont="1" applyFill="1" applyBorder="1" applyAlignment="1">
      <alignment horizontal="left" wrapText="1"/>
    </xf>
    <xf numFmtId="0" fontId="14" fillId="17" borderId="31" xfId="0" applyFont="1" applyFill="1" applyBorder="1" applyAlignment="1">
      <alignment horizontal="left"/>
    </xf>
    <xf numFmtId="0" fontId="14" fillId="19" borderId="26" xfId="0" applyFont="1" applyFill="1" applyBorder="1" applyAlignment="1">
      <alignment horizontal="left"/>
    </xf>
    <xf numFmtId="0" fontId="14" fillId="19" borderId="31" xfId="0" applyFont="1" applyFill="1" applyBorder="1" applyAlignment="1">
      <alignment horizontal="left"/>
    </xf>
    <xf numFmtId="0" fontId="8" fillId="0" borderId="0" xfId="0" applyFont="1" applyAlignment="1">
      <alignment horizontal="center"/>
    </xf>
    <xf numFmtId="0" fontId="14" fillId="12" borderId="31" xfId="0" applyFont="1" applyFill="1" applyBorder="1" applyAlignment="1">
      <alignment horizontal="center"/>
    </xf>
    <xf numFmtId="0" fontId="8" fillId="12" borderId="51" xfId="0" applyFont="1" applyFill="1" applyBorder="1" applyAlignment="1">
      <alignment horizontal="center"/>
    </xf>
    <xf numFmtId="2" fontId="8" fillId="12" borderId="51" xfId="0" applyNumberFormat="1" applyFont="1" applyFill="1" applyBorder="1" applyAlignment="1">
      <alignment horizontal="center"/>
    </xf>
    <xf numFmtId="0" fontId="14" fillId="12" borderId="9" xfId="0" applyFont="1" applyFill="1" applyBorder="1" applyAlignment="1">
      <alignment vertical="center" wrapText="1"/>
    </xf>
    <xf numFmtId="0" fontId="14" fillId="12" borderId="9" xfId="0" applyFont="1" applyFill="1" applyBorder="1" applyAlignment="1">
      <alignment horizontal="center"/>
    </xf>
    <xf numFmtId="0" fontId="8" fillId="11" borderId="64" xfId="0" applyFont="1" applyFill="1" applyBorder="1" applyAlignment="1">
      <alignment horizontal="center"/>
    </xf>
    <xf numFmtId="2" fontId="8" fillId="11" borderId="9" xfId="0" applyNumberFormat="1" applyFont="1" applyFill="1" applyBorder="1" applyAlignment="1">
      <alignment horizontal="center"/>
    </xf>
    <xf numFmtId="0" fontId="8" fillId="12" borderId="46" xfId="0" applyFont="1" applyFill="1" applyBorder="1"/>
    <xf numFmtId="0" fontId="8" fillId="11" borderId="51" xfId="0" applyFont="1" applyFill="1" applyBorder="1"/>
    <xf numFmtId="0" fontId="8" fillId="11" borderId="51" xfId="0" applyFont="1" applyFill="1" applyBorder="1" applyAlignment="1">
      <alignment horizontal="center"/>
    </xf>
    <xf numFmtId="0" fontId="8" fillId="11" borderId="9" xfId="0" applyFont="1" applyFill="1" applyBorder="1" applyAlignment="1">
      <alignment horizontal="center"/>
    </xf>
    <xf numFmtId="0" fontId="14" fillId="14" borderId="26" xfId="0" applyFont="1" applyFill="1" applyBorder="1" applyAlignment="1">
      <alignment horizontal="left"/>
    </xf>
    <xf numFmtId="0" fontId="14" fillId="14" borderId="31" xfId="0" applyFont="1" applyFill="1" applyBorder="1" applyAlignment="1">
      <alignment horizontal="left"/>
    </xf>
    <xf numFmtId="0" fontId="14" fillId="12" borderId="29" xfId="0" applyFont="1" applyFill="1" applyBorder="1" applyAlignment="1">
      <alignment horizontal="center"/>
    </xf>
    <xf numFmtId="0" fontId="14" fillId="12" borderId="29" xfId="0" applyFont="1" applyFill="1" applyBorder="1" applyAlignment="1">
      <alignment horizontal="center" wrapText="1"/>
    </xf>
    <xf numFmtId="0" fontId="8" fillId="15" borderId="46" xfId="0" applyFont="1" applyFill="1" applyBorder="1" applyAlignment="1">
      <alignment horizontal="center" vertical="center"/>
    </xf>
    <xf numFmtId="0" fontId="8" fillId="15" borderId="46" xfId="0" applyFont="1" applyFill="1" applyBorder="1" applyAlignment="1">
      <alignment horizontal="center" vertical="center" wrapText="1"/>
    </xf>
    <xf numFmtId="0" fontId="8" fillId="15" borderId="9" xfId="0" applyFont="1" applyFill="1" applyBorder="1" applyAlignment="1">
      <alignment horizontal="center"/>
    </xf>
    <xf numFmtId="165" fontId="8" fillId="15" borderId="46" xfId="0" applyNumberFormat="1" applyFont="1" applyFill="1" applyBorder="1" applyAlignment="1">
      <alignment horizontal="center" vertical="center"/>
    </xf>
    <xf numFmtId="0" fontId="8" fillId="15" borderId="9" xfId="0" applyFont="1" applyFill="1" applyBorder="1" applyAlignment="1">
      <alignment horizontal="center" vertical="center"/>
    </xf>
    <xf numFmtId="165" fontId="8" fillId="12" borderId="46" xfId="0" applyNumberFormat="1" applyFont="1" applyFill="1" applyBorder="1" applyAlignment="1">
      <alignment horizontal="center" vertical="center"/>
    </xf>
    <xf numFmtId="165" fontId="8" fillId="15" borderId="9" xfId="0" applyNumberFormat="1" applyFont="1" applyFill="1" applyBorder="1" applyAlignment="1">
      <alignment horizontal="center" vertical="center"/>
    </xf>
    <xf numFmtId="0" fontId="8" fillId="15" borderId="9" xfId="0" applyFont="1" applyFill="1" applyBorder="1" applyAlignment="1">
      <alignment horizontal="center" vertical="center" wrapText="1"/>
    </xf>
    <xf numFmtId="165" fontId="8" fillId="15" borderId="29" xfId="0" applyNumberFormat="1" applyFont="1" applyFill="1" applyBorder="1" applyAlignment="1">
      <alignment horizontal="center" vertical="center"/>
    </xf>
    <xf numFmtId="0" fontId="8" fillId="15" borderId="29" xfId="0" applyFont="1" applyFill="1" applyBorder="1" applyAlignment="1">
      <alignment horizontal="center" vertical="center" wrapText="1"/>
    </xf>
    <xf numFmtId="0" fontId="8" fillId="15" borderId="9" xfId="0" applyFont="1" applyFill="1" applyBorder="1" applyAlignment="1">
      <alignment vertical="center"/>
    </xf>
    <xf numFmtId="0" fontId="8" fillId="12" borderId="29" xfId="0" applyFont="1" applyFill="1" applyBorder="1"/>
    <xf numFmtId="0" fontId="14" fillId="14" borderId="26" xfId="0" applyFont="1" applyFill="1" applyBorder="1"/>
    <xf numFmtId="0" fontId="14" fillId="14" borderId="31" xfId="0" applyFont="1" applyFill="1" applyBorder="1"/>
    <xf numFmtId="0" fontId="14" fillId="12" borderId="9" xfId="0" applyFont="1" applyFill="1" applyBorder="1"/>
    <xf numFmtId="0" fontId="14" fillId="0" borderId="72" xfId="0" applyFont="1" applyBorder="1" applyAlignment="1">
      <alignment horizontal="center" vertical="center" wrapText="1"/>
    </xf>
    <xf numFmtId="0" fontId="14" fillId="0" borderId="73" xfId="0" applyFont="1" applyBorder="1" applyAlignment="1">
      <alignment horizontal="center" vertical="center" wrapText="1"/>
    </xf>
    <xf numFmtId="0" fontId="14" fillId="0" borderId="74" xfId="0" applyFont="1" applyBorder="1" applyAlignment="1">
      <alignment horizontal="center" vertical="center" wrapText="1"/>
    </xf>
    <xf numFmtId="0" fontId="14" fillId="12" borderId="9" xfId="0" applyFont="1" applyFill="1" applyBorder="1" applyAlignment="1">
      <alignment horizontal="center" vertical="center" wrapText="1"/>
    </xf>
    <xf numFmtId="0" fontId="14" fillId="0" borderId="76" xfId="0" applyFont="1" applyBorder="1" applyAlignment="1">
      <alignment horizontal="center" wrapText="1"/>
    </xf>
    <xf numFmtId="0" fontId="14" fillId="0" borderId="77" xfId="0" applyFont="1" applyBorder="1" applyAlignment="1">
      <alignment horizontal="center"/>
    </xf>
    <xf numFmtId="0" fontId="14" fillId="12" borderId="78" xfId="0" applyFont="1" applyFill="1" applyBorder="1" applyAlignment="1">
      <alignment horizontal="center" wrapText="1"/>
    </xf>
    <xf numFmtId="2" fontId="8" fillId="15" borderId="9" xfId="0" applyNumberFormat="1" applyFont="1" applyFill="1" applyBorder="1" applyAlignment="1">
      <alignment horizontal="center"/>
    </xf>
    <xf numFmtId="0" fontId="14" fillId="12" borderId="9" xfId="0" applyFont="1" applyFill="1" applyBorder="1" applyAlignment="1">
      <alignment horizontal="center" wrapText="1"/>
    </xf>
    <xf numFmtId="2" fontId="8" fillId="12" borderId="9" xfId="0" applyNumberFormat="1" applyFont="1" applyFill="1" applyBorder="1" applyAlignment="1">
      <alignment horizontal="center" wrapText="1"/>
    </xf>
    <xf numFmtId="2" fontId="8" fillId="15" borderId="9" xfId="0" applyNumberFormat="1" applyFont="1" applyFill="1" applyBorder="1" applyAlignment="1">
      <alignment horizontal="center" wrapText="1"/>
    </xf>
    <xf numFmtId="165" fontId="16" fillId="15" borderId="9" xfId="0" applyNumberFormat="1" applyFont="1" applyFill="1" applyBorder="1" applyAlignment="1">
      <alignment horizontal="center"/>
    </xf>
    <xf numFmtId="0" fontId="8" fillId="15" borderId="29" xfId="0" applyFont="1" applyFill="1" applyBorder="1" applyAlignment="1">
      <alignment horizontal="center"/>
    </xf>
    <xf numFmtId="2" fontId="8" fillId="15" borderId="29" xfId="0" applyNumberFormat="1" applyFont="1" applyFill="1" applyBorder="1" applyAlignment="1">
      <alignment horizontal="center"/>
    </xf>
    <xf numFmtId="0" fontId="14" fillId="12" borderId="80" xfId="0" applyFont="1" applyFill="1" applyBorder="1" applyAlignment="1">
      <alignment horizontal="center" vertical="center"/>
    </xf>
    <xf numFmtId="0" fontId="14" fillId="12" borderId="31" xfId="0" applyFont="1" applyFill="1" applyBorder="1" applyAlignment="1">
      <alignment horizontal="center" vertical="center" wrapText="1"/>
    </xf>
    <xf numFmtId="0" fontId="8" fillId="15" borderId="40" xfId="0" applyFont="1" applyFill="1" applyBorder="1" applyAlignment="1">
      <alignment horizontal="center" vertical="center"/>
    </xf>
    <xf numFmtId="0" fontId="8" fillId="15" borderId="52" xfId="0" applyFont="1" applyFill="1" applyBorder="1" applyAlignment="1">
      <alignment horizontal="center" vertical="center" wrapText="1"/>
    </xf>
    <xf numFmtId="0" fontId="8" fillId="15" borderId="52" xfId="0" applyFont="1" applyFill="1" applyBorder="1" applyAlignment="1">
      <alignment horizontal="center" vertical="center"/>
    </xf>
    <xf numFmtId="0" fontId="8" fillId="15" borderId="81" xfId="0" applyFont="1" applyFill="1" applyBorder="1" applyAlignment="1">
      <alignment horizontal="center" vertical="center" wrapText="1"/>
    </xf>
    <xf numFmtId="0" fontId="8" fillId="15" borderId="81" xfId="0" applyFont="1" applyFill="1" applyBorder="1" applyAlignment="1">
      <alignment horizontal="center" vertical="center"/>
    </xf>
    <xf numFmtId="0" fontId="8" fillId="12" borderId="81" xfId="0" applyFont="1" applyFill="1" applyBorder="1" applyAlignment="1">
      <alignment horizontal="center" vertical="center"/>
    </xf>
    <xf numFmtId="0" fontId="8" fillId="12" borderId="82" xfId="0" applyFont="1" applyFill="1" applyBorder="1" applyAlignment="1">
      <alignment horizontal="center" vertical="center"/>
    </xf>
    <xf numFmtId="0" fontId="8" fillId="12" borderId="83" xfId="0" applyFont="1" applyFill="1" applyBorder="1" applyAlignment="1">
      <alignment horizontal="center" vertical="center"/>
    </xf>
    <xf numFmtId="0" fontId="28" fillId="0" borderId="0" xfId="0" applyFont="1"/>
    <xf numFmtId="0" fontId="28" fillId="24" borderId="9" xfId="0" applyFont="1" applyFill="1" applyBorder="1"/>
    <xf numFmtId="0" fontId="22" fillId="24" borderId="9" xfId="0" applyFont="1" applyFill="1" applyBorder="1" applyAlignment="1">
      <alignment textRotation="90"/>
    </xf>
    <xf numFmtId="0" fontId="22" fillId="24" borderId="9" xfId="0" applyFont="1" applyFill="1" applyBorder="1"/>
    <xf numFmtId="165" fontId="29" fillId="0" borderId="0" xfId="0" applyNumberFormat="1" applyFont="1" applyAlignment="1">
      <alignment horizontal="right"/>
    </xf>
    <xf numFmtId="165" fontId="22" fillId="0" borderId="0" xfId="0" applyNumberFormat="1" applyFont="1" applyAlignment="1">
      <alignment horizontal="right"/>
    </xf>
    <xf numFmtId="165" fontId="22" fillId="24" borderId="9" xfId="0" applyNumberFormat="1" applyFont="1" applyFill="1" applyBorder="1" applyAlignment="1">
      <alignment horizontal="right"/>
    </xf>
    <xf numFmtId="0" fontId="31" fillId="25" borderId="26" xfId="0" applyFont="1" applyFill="1" applyBorder="1"/>
    <xf numFmtId="0" fontId="31" fillId="25" borderId="31" xfId="0" applyFont="1" applyFill="1" applyBorder="1"/>
    <xf numFmtId="0" fontId="20" fillId="25" borderId="31" xfId="0" applyFont="1" applyFill="1" applyBorder="1" applyAlignment="1">
      <alignment horizontal="center" vertical="center"/>
    </xf>
    <xf numFmtId="0" fontId="31" fillId="25" borderId="9" xfId="0" applyFont="1" applyFill="1" applyBorder="1"/>
    <xf numFmtId="0" fontId="32" fillId="25" borderId="31" xfId="0" applyFont="1" applyFill="1" applyBorder="1" applyAlignment="1">
      <alignment horizontal="left" vertical="center"/>
    </xf>
    <xf numFmtId="0" fontId="14" fillId="12" borderId="29" xfId="0" applyFont="1" applyFill="1" applyBorder="1"/>
    <xf numFmtId="165" fontId="8" fillId="12" borderId="9" xfId="0" applyNumberFormat="1" applyFont="1" applyFill="1" applyBorder="1" applyAlignment="1">
      <alignment horizontal="center"/>
    </xf>
    <xf numFmtId="165" fontId="8" fillId="12" borderId="29" xfId="0" applyNumberFormat="1" applyFont="1" applyFill="1" applyBorder="1" applyAlignment="1">
      <alignment horizontal="center"/>
    </xf>
    <xf numFmtId="2" fontId="8" fillId="12" borderId="9" xfId="0" applyNumberFormat="1" applyFont="1" applyFill="1" applyBorder="1"/>
    <xf numFmtId="0" fontId="8" fillId="12" borderId="88" xfId="0" applyFont="1" applyFill="1" applyBorder="1"/>
    <xf numFmtId="165" fontId="8" fillId="12" borderId="88" xfId="0" applyNumberFormat="1" applyFont="1" applyFill="1" applyBorder="1" applyAlignment="1">
      <alignment horizontal="center"/>
    </xf>
    <xf numFmtId="0" fontId="8" fillId="12" borderId="88" xfId="0" applyFont="1" applyFill="1" applyBorder="1" applyAlignment="1">
      <alignment horizontal="center"/>
    </xf>
    <xf numFmtId="165" fontId="8" fillId="12" borderId="9" xfId="0" applyNumberFormat="1" applyFont="1" applyFill="1" applyBorder="1"/>
    <xf numFmtId="2" fontId="33" fillId="12" borderId="9" xfId="0" applyNumberFormat="1" applyFont="1" applyFill="1" applyBorder="1"/>
    <xf numFmtId="0" fontId="34" fillId="12" borderId="9" xfId="0" applyFont="1" applyFill="1" applyBorder="1"/>
    <xf numFmtId="168" fontId="8" fillId="12" borderId="9" xfId="0" applyNumberFormat="1" applyFont="1" applyFill="1" applyBorder="1" applyAlignment="1">
      <alignment horizontal="center"/>
    </xf>
    <xf numFmtId="0" fontId="33" fillId="12" borderId="9" xfId="0" applyFont="1" applyFill="1" applyBorder="1"/>
    <xf numFmtId="169" fontId="8" fillId="12" borderId="9" xfId="0" applyNumberFormat="1" applyFont="1" applyFill="1" applyBorder="1"/>
    <xf numFmtId="166" fontId="8" fillId="12" borderId="9" xfId="0" applyNumberFormat="1" applyFont="1" applyFill="1" applyBorder="1" applyAlignment="1">
      <alignment horizontal="center"/>
    </xf>
    <xf numFmtId="166" fontId="8" fillId="12" borderId="29" xfId="0" applyNumberFormat="1" applyFont="1" applyFill="1" applyBorder="1" applyAlignment="1">
      <alignment horizontal="center"/>
    </xf>
    <xf numFmtId="0" fontId="14" fillId="12" borderId="31" xfId="0" applyFont="1" applyFill="1" applyBorder="1"/>
    <xf numFmtId="0" fontId="14" fillId="8" borderId="29" xfId="0" applyFont="1" applyFill="1" applyBorder="1"/>
    <xf numFmtId="0" fontId="14" fillId="8" borderId="29" xfId="0" applyFont="1" applyFill="1" applyBorder="1" applyAlignment="1">
      <alignment horizontal="center"/>
    </xf>
    <xf numFmtId="0" fontId="8" fillId="12" borderId="64" xfId="0" applyFont="1" applyFill="1" applyBorder="1"/>
    <xf numFmtId="165" fontId="8" fillId="12" borderId="64" xfId="0" applyNumberFormat="1" applyFont="1" applyFill="1" applyBorder="1" applyAlignment="1">
      <alignment horizontal="center"/>
    </xf>
    <xf numFmtId="0" fontId="8" fillId="12" borderId="64" xfId="0" applyFont="1" applyFill="1" applyBorder="1" applyAlignment="1">
      <alignment horizontal="center"/>
    </xf>
    <xf numFmtId="0" fontId="8" fillId="12" borderId="52" xfId="0" applyFont="1" applyFill="1" applyBorder="1"/>
    <xf numFmtId="165" fontId="8" fillId="12" borderId="52" xfId="0" applyNumberFormat="1" applyFont="1" applyFill="1" applyBorder="1" applyAlignment="1">
      <alignment horizontal="center"/>
    </xf>
    <xf numFmtId="0" fontId="8" fillId="12" borderId="52" xfId="0" applyFont="1" applyFill="1" applyBorder="1" applyAlignment="1">
      <alignment horizontal="center"/>
    </xf>
    <xf numFmtId="0" fontId="14" fillId="7" borderId="29" xfId="0" applyFont="1" applyFill="1" applyBorder="1"/>
    <xf numFmtId="0" fontId="8" fillId="7" borderId="29" xfId="0" applyFont="1" applyFill="1" applyBorder="1"/>
    <xf numFmtId="0" fontId="8" fillId="7" borderId="29" xfId="0" applyFont="1" applyFill="1" applyBorder="1" applyAlignment="1">
      <alignment horizontal="center"/>
    </xf>
    <xf numFmtId="0" fontId="30" fillId="25" borderId="31" xfId="0" applyFont="1" applyFill="1" applyBorder="1" applyAlignment="1">
      <alignment horizontal="left"/>
    </xf>
    <xf numFmtId="0" fontId="30" fillId="25" borderId="26" xfId="0" applyFont="1" applyFill="1" applyBorder="1" applyAlignment="1">
      <alignment horizontal="left"/>
    </xf>
    <xf numFmtId="0" fontId="8" fillId="15" borderId="29" xfId="0" applyFont="1" applyFill="1" applyBorder="1"/>
    <xf numFmtId="165" fontId="8" fillId="15" borderId="29" xfId="0" applyNumberFormat="1" applyFont="1" applyFill="1" applyBorder="1" applyAlignment="1">
      <alignment horizontal="center"/>
    </xf>
    <xf numFmtId="0" fontId="8" fillId="15" borderId="29" xfId="0" applyFont="1" applyFill="1" applyBorder="1" applyAlignment="1">
      <alignment horizontal="center" vertical="center"/>
    </xf>
    <xf numFmtId="0" fontId="14" fillId="6" borderId="29" xfId="0" applyFont="1" applyFill="1" applyBorder="1"/>
    <xf numFmtId="0" fontId="8" fillId="6" borderId="29" xfId="0" applyFont="1" applyFill="1" applyBorder="1"/>
    <xf numFmtId="0" fontId="8" fillId="6" borderId="29" xfId="0" applyFont="1" applyFill="1" applyBorder="1" applyAlignment="1">
      <alignment horizontal="center"/>
    </xf>
    <xf numFmtId="0" fontId="30" fillId="25" borderId="26" xfId="0" applyFont="1" applyFill="1" applyBorder="1"/>
    <xf numFmtId="0" fontId="30" fillId="25" borderId="31" xfId="0" applyFont="1" applyFill="1" applyBorder="1"/>
    <xf numFmtId="165" fontId="16" fillId="12" borderId="9" xfId="0" applyNumberFormat="1" applyFont="1" applyFill="1" applyBorder="1" applyAlignment="1">
      <alignment horizontal="center"/>
    </xf>
    <xf numFmtId="165" fontId="16" fillId="12" borderId="29" xfId="0" applyNumberFormat="1" applyFont="1" applyFill="1" applyBorder="1" applyAlignment="1">
      <alignment horizontal="center"/>
    </xf>
    <xf numFmtId="0" fontId="12" fillId="0" borderId="0" xfId="0" applyFont="1"/>
    <xf numFmtId="0" fontId="14" fillId="8" borderId="26" xfId="0" applyFont="1" applyFill="1" applyBorder="1"/>
    <xf numFmtId="0" fontId="14" fillId="8" borderId="31" xfId="0" applyFont="1" applyFill="1" applyBorder="1" applyAlignment="1">
      <alignment horizontal="center"/>
    </xf>
    <xf numFmtId="165" fontId="14" fillId="8" borderId="85" xfId="0" applyNumberFormat="1" applyFont="1" applyFill="1" applyBorder="1" applyAlignment="1">
      <alignment horizontal="center"/>
    </xf>
    <xf numFmtId="0" fontId="8" fillId="26" borderId="9" xfId="0" applyFont="1" applyFill="1" applyBorder="1"/>
    <xf numFmtId="0" fontId="8" fillId="26" borderId="9" xfId="0" applyFont="1" applyFill="1" applyBorder="1" applyAlignment="1">
      <alignment horizontal="center"/>
    </xf>
    <xf numFmtId="166" fontId="8" fillId="26" borderId="9" xfId="0" applyNumberFormat="1" applyFont="1" applyFill="1" applyBorder="1" applyAlignment="1">
      <alignment horizontal="center"/>
    </xf>
    <xf numFmtId="0" fontId="8" fillId="26" borderId="44" xfId="0" applyFont="1" applyFill="1" applyBorder="1"/>
    <xf numFmtId="166" fontId="8" fillId="26" borderId="44" xfId="0" applyNumberFormat="1" applyFont="1" applyFill="1" applyBorder="1" applyAlignment="1">
      <alignment horizontal="center"/>
    </xf>
    <xf numFmtId="0" fontId="14" fillId="26" borderId="90" xfId="0" applyFont="1" applyFill="1" applyBorder="1"/>
    <xf numFmtId="0" fontId="14" fillId="26" borderId="52" xfId="0" applyFont="1" applyFill="1" applyBorder="1" applyAlignment="1">
      <alignment horizontal="center"/>
    </xf>
    <xf numFmtId="166" fontId="14" fillId="26" borderId="91" xfId="0" applyNumberFormat="1" applyFont="1" applyFill="1" applyBorder="1" applyAlignment="1">
      <alignment horizontal="center"/>
    </xf>
    <xf numFmtId="1" fontId="8" fillId="12" borderId="9" xfId="0" applyNumberFormat="1" applyFont="1" applyFill="1" applyBorder="1" applyAlignment="1">
      <alignment horizontal="center"/>
    </xf>
    <xf numFmtId="166" fontId="10" fillId="8" borderId="21" xfId="0" applyNumberFormat="1" applyFont="1" applyFill="1" applyBorder="1" applyAlignment="1">
      <alignment horizontal="center" vertical="center"/>
    </xf>
    <xf numFmtId="2" fontId="10" fillId="8" borderId="19" xfId="0" applyNumberFormat="1" applyFont="1" applyFill="1" applyBorder="1" applyAlignment="1">
      <alignment horizontal="center" vertical="center"/>
    </xf>
    <xf numFmtId="0" fontId="15" fillId="12" borderId="57" xfId="0" applyFont="1" applyFill="1" applyBorder="1"/>
    <xf numFmtId="0" fontId="8" fillId="12" borderId="57" xfId="0" applyFont="1" applyFill="1" applyBorder="1"/>
    <xf numFmtId="0" fontId="8" fillId="12" borderId="57" xfId="0" applyFont="1" applyFill="1" applyBorder="1" applyAlignment="1">
      <alignment horizontal="center"/>
    </xf>
    <xf numFmtId="0" fontId="14" fillId="29" borderId="9" xfId="0" applyFont="1" applyFill="1" applyBorder="1" applyAlignment="1">
      <alignment horizontal="center"/>
    </xf>
    <xf numFmtId="0" fontId="8" fillId="30" borderId="9" xfId="0" applyFont="1" applyFill="1" applyBorder="1" applyAlignment="1">
      <alignment horizontal="center"/>
    </xf>
    <xf numFmtId="0" fontId="8" fillId="31" borderId="9" xfId="0" applyFont="1" applyFill="1" applyBorder="1" applyAlignment="1">
      <alignment horizontal="center"/>
    </xf>
    <xf numFmtId="0" fontId="8" fillId="32" borderId="9" xfId="0" applyFont="1" applyFill="1" applyBorder="1" applyAlignment="1">
      <alignment horizontal="center"/>
    </xf>
    <xf numFmtId="0" fontId="8" fillId="12" borderId="98" xfId="0" applyFont="1" applyFill="1" applyBorder="1"/>
    <xf numFmtId="165" fontId="8" fillId="12" borderId="98" xfId="0" applyNumberFormat="1" applyFont="1" applyFill="1" applyBorder="1" applyAlignment="1">
      <alignment horizontal="center"/>
    </xf>
    <xf numFmtId="0" fontId="8" fillId="12" borderId="98" xfId="0" applyFont="1" applyFill="1" applyBorder="1" applyAlignment="1">
      <alignment horizontal="center"/>
    </xf>
    <xf numFmtId="0" fontId="8" fillId="31" borderId="9" xfId="0" applyFont="1" applyFill="1" applyBorder="1" applyAlignment="1">
      <alignment horizontal="center" vertical="center"/>
    </xf>
    <xf numFmtId="0" fontId="8" fillId="33" borderId="9" xfId="0" applyFont="1" applyFill="1" applyBorder="1" applyAlignment="1">
      <alignment horizontal="center" vertical="center"/>
    </xf>
    <xf numFmtId="0" fontId="8" fillId="34" borderId="9" xfId="0" applyFont="1" applyFill="1" applyBorder="1" applyAlignment="1">
      <alignment horizontal="center"/>
    </xf>
    <xf numFmtId="0" fontId="30" fillId="35" borderId="9" xfId="0" applyFont="1" applyFill="1" applyBorder="1" applyAlignment="1">
      <alignment horizontal="center"/>
    </xf>
    <xf numFmtId="0" fontId="8" fillId="30" borderId="9" xfId="0" applyFont="1" applyFill="1" applyBorder="1"/>
    <xf numFmtId="0" fontId="14" fillId="8" borderId="89" xfId="0" applyFont="1" applyFill="1" applyBorder="1" applyAlignment="1">
      <alignment horizontal="center" vertical="center" wrapText="1"/>
    </xf>
    <xf numFmtId="0" fontId="0" fillId="0" borderId="57" xfId="0" applyBorder="1"/>
    <xf numFmtId="0" fontId="8" fillId="12" borderId="99" xfId="0" applyFont="1" applyFill="1" applyBorder="1"/>
    <xf numFmtId="0" fontId="8" fillId="26" borderId="102" xfId="0" applyFont="1" applyFill="1" applyBorder="1"/>
    <xf numFmtId="0" fontId="8" fillId="26" borderId="102" xfId="0" applyFont="1" applyFill="1" applyBorder="1" applyAlignment="1">
      <alignment horizontal="center"/>
    </xf>
    <xf numFmtId="166" fontId="8" fillId="26" borderId="102" xfId="0" applyNumberFormat="1" applyFont="1" applyFill="1" applyBorder="1" applyAlignment="1">
      <alignment horizontal="center"/>
    </xf>
    <xf numFmtId="0" fontId="8" fillId="5" borderId="4" xfId="0" applyFont="1" applyFill="1" applyBorder="1"/>
    <xf numFmtId="0" fontId="11" fillId="6" borderId="4" xfId="0" applyFont="1" applyFill="1" applyBorder="1" applyAlignment="1">
      <alignment horizontal="center"/>
    </xf>
    <xf numFmtId="0" fontId="11" fillId="5" borderId="4" xfId="0" applyFont="1" applyFill="1" applyBorder="1"/>
    <xf numFmtId="49" fontId="11" fillId="5" borderId="4" xfId="0" applyNumberFormat="1" applyFont="1" applyFill="1" applyBorder="1" applyAlignment="1">
      <alignment vertical="center" wrapText="1"/>
    </xf>
    <xf numFmtId="0" fontId="11" fillId="5" borderId="4" xfId="0" applyFont="1" applyFill="1" applyBorder="1" applyAlignment="1">
      <alignment vertical="center" wrapText="1"/>
    </xf>
    <xf numFmtId="0" fontId="8" fillId="5" borderId="5" xfId="0" applyFont="1" applyFill="1" applyBorder="1"/>
    <xf numFmtId="0" fontId="14" fillId="8" borderId="4" xfId="0" applyFont="1" applyFill="1" applyBorder="1" applyAlignment="1">
      <alignment horizontal="center" vertical="center"/>
    </xf>
    <xf numFmtId="0" fontId="14" fillId="8" borderId="4" xfId="0" applyFont="1" applyFill="1" applyBorder="1" applyAlignment="1">
      <alignment horizontal="center" vertical="center" wrapText="1"/>
    </xf>
    <xf numFmtId="0" fontId="9" fillId="9" borderId="4" xfId="0" applyFont="1" applyFill="1" applyBorder="1"/>
    <xf numFmtId="0" fontId="14" fillId="5" borderId="4"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5" borderId="4" xfId="0" applyFont="1" applyFill="1" applyBorder="1"/>
    <xf numFmtId="0" fontId="15" fillId="5" borderId="4" xfId="0" applyFont="1" applyFill="1" applyBorder="1" applyAlignment="1">
      <alignment vertical="center" wrapText="1"/>
    </xf>
    <xf numFmtId="0" fontId="14" fillId="5" borderId="4" xfId="0" applyFont="1" applyFill="1" applyBorder="1" applyAlignment="1">
      <alignment horizontal="center"/>
    </xf>
    <xf numFmtId="0" fontId="8" fillId="5" borderId="4" xfId="0" applyFont="1" applyFill="1" applyBorder="1" applyAlignment="1">
      <alignment horizontal="center"/>
    </xf>
    <xf numFmtId="0" fontId="8" fillId="5" borderId="7" xfId="0" applyFont="1" applyFill="1" applyBorder="1"/>
    <xf numFmtId="0" fontId="11" fillId="6" borderId="4"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6" borderId="4" xfId="0" applyFont="1" applyFill="1" applyBorder="1" applyAlignment="1" applyProtection="1">
      <alignment horizontal="center" vertical="center"/>
      <protection locked="0"/>
    </xf>
    <xf numFmtId="0" fontId="11" fillId="7" borderId="4" xfId="0" applyFont="1" applyFill="1" applyBorder="1" applyAlignment="1" applyProtection="1">
      <alignment horizontal="center" vertical="center"/>
      <protection locked="0"/>
    </xf>
    <xf numFmtId="1" fontId="11" fillId="6" borderId="4" xfId="0" applyNumberFormat="1" applyFont="1" applyFill="1" applyBorder="1" applyAlignment="1" applyProtection="1">
      <alignment horizontal="center"/>
      <protection locked="0"/>
    </xf>
    <xf numFmtId="1" fontId="11" fillId="7" borderId="4" xfId="0" applyNumberFormat="1" applyFont="1" applyFill="1" applyBorder="1" applyAlignment="1" applyProtection="1">
      <alignment horizontal="center"/>
      <protection locked="0"/>
    </xf>
    <xf numFmtId="0" fontId="11" fillId="6" borderId="4" xfId="0" applyFont="1" applyFill="1" applyBorder="1" applyAlignment="1" applyProtection="1">
      <alignment horizontal="center" wrapText="1"/>
      <protection locked="0"/>
    </xf>
    <xf numFmtId="0" fontId="11" fillId="7" borderId="4" xfId="0" applyFont="1" applyFill="1" applyBorder="1" applyAlignment="1" applyProtection="1">
      <alignment horizontal="center" wrapText="1"/>
      <protection locked="0"/>
    </xf>
    <xf numFmtId="0" fontId="10" fillId="27" borderId="10" xfId="0" applyFont="1" applyFill="1" applyBorder="1" applyProtection="1">
      <protection locked="0"/>
    </xf>
    <xf numFmtId="0" fontId="10" fillId="36" borderId="10" xfId="0" applyFont="1" applyFill="1" applyBorder="1" applyProtection="1">
      <protection locked="0"/>
    </xf>
    <xf numFmtId="0" fontId="0" fillId="0" borderId="0" xfId="0" applyAlignment="1">
      <alignment horizontal="center"/>
    </xf>
    <xf numFmtId="0" fontId="7" fillId="42" borderId="3" xfId="0" applyFont="1" applyFill="1" applyBorder="1"/>
    <xf numFmtId="0" fontId="10" fillId="6" borderId="4" xfId="0" applyFont="1" applyFill="1" applyBorder="1" applyAlignment="1" applyProtection="1">
      <alignment horizontal="center"/>
      <protection locked="0"/>
    </xf>
    <xf numFmtId="2" fontId="42" fillId="36" borderId="16" xfId="0" applyNumberFormat="1" applyFont="1" applyFill="1" applyBorder="1" applyProtection="1">
      <protection locked="0"/>
    </xf>
    <xf numFmtId="2" fontId="11" fillId="36" borderId="15" xfId="0" applyNumberFormat="1" applyFont="1" applyFill="1" applyBorder="1" applyProtection="1">
      <protection locked="0"/>
    </xf>
    <xf numFmtId="2" fontId="11" fillId="27" borderId="15" xfId="0" applyNumberFormat="1" applyFont="1" applyFill="1" applyBorder="1" applyProtection="1">
      <protection locked="0"/>
    </xf>
    <xf numFmtId="2" fontId="11" fillId="27" borderId="15" xfId="0" applyNumberFormat="1" applyFont="1" applyFill="1" applyBorder="1" applyAlignment="1" applyProtection="1">
      <alignment vertical="center" wrapText="1"/>
      <protection locked="0"/>
    </xf>
    <xf numFmtId="2" fontId="11" fillId="36" borderId="15" xfId="0" applyNumberFormat="1" applyFont="1" applyFill="1" applyBorder="1" applyAlignment="1" applyProtection="1">
      <alignment vertical="center" wrapText="1"/>
      <protection locked="0"/>
    </xf>
    <xf numFmtId="2" fontId="11" fillId="36" borderId="15" xfId="0" applyNumberFormat="1" applyFont="1" applyFill="1" applyBorder="1" applyAlignment="1" applyProtection="1">
      <alignment vertical="center"/>
      <protection locked="0"/>
    </xf>
    <xf numFmtId="2" fontId="11" fillId="27" borderId="15" xfId="0" applyNumberFormat="1" applyFont="1" applyFill="1" applyBorder="1" applyAlignment="1" applyProtection="1">
      <alignment vertical="center"/>
      <protection locked="0"/>
    </xf>
    <xf numFmtId="0" fontId="8" fillId="45" borderId="57" xfId="0" applyFont="1" applyFill="1" applyBorder="1" applyAlignment="1">
      <alignment horizontal="center"/>
    </xf>
    <xf numFmtId="0" fontId="8" fillId="43" borderId="46" xfId="0" applyFont="1" applyFill="1" applyBorder="1" applyAlignment="1">
      <alignment horizontal="center" vertical="center" wrapText="1"/>
    </xf>
    <xf numFmtId="165" fontId="8" fillId="43" borderId="46" xfId="0" applyNumberFormat="1" applyFont="1" applyFill="1" applyBorder="1" applyAlignment="1">
      <alignment horizontal="center" vertical="center"/>
    </xf>
    <xf numFmtId="0" fontId="8" fillId="43" borderId="9" xfId="0" applyFont="1" applyFill="1" applyBorder="1" applyAlignment="1">
      <alignment horizontal="center" vertical="center"/>
    </xf>
    <xf numFmtId="0" fontId="8" fillId="43" borderId="9" xfId="0" applyFont="1" applyFill="1" applyBorder="1" applyAlignment="1">
      <alignment horizontal="center"/>
    </xf>
    <xf numFmtId="2" fontId="8" fillId="43" borderId="9" xfId="0" applyNumberFormat="1" applyFont="1" applyFill="1" applyBorder="1" applyAlignment="1">
      <alignment horizontal="center"/>
    </xf>
    <xf numFmtId="0" fontId="11" fillId="28" borderId="4" xfId="0" applyFont="1" applyFill="1" applyBorder="1" applyAlignment="1" applyProtection="1">
      <alignment horizontal="center"/>
      <protection locked="0"/>
    </xf>
    <xf numFmtId="0" fontId="14" fillId="5" borderId="3" xfId="0" applyFont="1" applyFill="1" applyBorder="1"/>
    <xf numFmtId="0" fontId="14" fillId="5" borderId="3" xfId="0" applyFont="1" applyFill="1" applyBorder="1" applyAlignment="1">
      <alignment horizontal="center" vertical="center" wrapText="1"/>
    </xf>
    <xf numFmtId="0" fontId="14" fillId="5" borderId="3" xfId="0" applyFont="1" applyFill="1" applyBorder="1" applyAlignment="1">
      <alignment horizontal="center"/>
    </xf>
    <xf numFmtId="2" fontId="8" fillId="5" borderId="3" xfId="0" applyNumberFormat="1" applyFont="1" applyFill="1" applyBorder="1" applyAlignment="1">
      <alignment horizontal="center"/>
    </xf>
    <xf numFmtId="165" fontId="14" fillId="5" borderId="7" xfId="0" applyNumberFormat="1" applyFont="1" applyFill="1" applyBorder="1" applyAlignment="1">
      <alignment horizontal="center"/>
    </xf>
    <xf numFmtId="0" fontId="8" fillId="5" borderId="103" xfId="0" applyFont="1" applyFill="1" applyBorder="1"/>
    <xf numFmtId="0" fontId="7" fillId="50" borderId="57" xfId="0" applyFont="1" applyFill="1" applyBorder="1"/>
    <xf numFmtId="0" fontId="14" fillId="5" borderId="57" xfId="0" applyFont="1" applyFill="1" applyBorder="1"/>
    <xf numFmtId="0" fontId="14" fillId="47" borderId="57"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8" fillId="48" borderId="57" xfId="0" applyFont="1" applyFill="1" applyBorder="1" applyAlignment="1" applyProtection="1">
      <alignment horizontal="center"/>
      <protection locked="0"/>
    </xf>
    <xf numFmtId="0" fontId="14" fillId="5" borderId="57" xfId="0" applyFont="1" applyFill="1" applyBorder="1" applyAlignment="1">
      <alignment horizontal="center"/>
    </xf>
    <xf numFmtId="2" fontId="8" fillId="49" borderId="57" xfId="0" applyNumberFormat="1" applyFont="1" applyFill="1" applyBorder="1" applyAlignment="1" applyProtection="1">
      <alignment horizontal="center"/>
      <protection locked="0"/>
    </xf>
    <xf numFmtId="2" fontId="8" fillId="5" borderId="57" xfId="0" applyNumberFormat="1" applyFont="1" applyFill="1" applyBorder="1" applyAlignment="1">
      <alignment horizontal="center"/>
    </xf>
    <xf numFmtId="2" fontId="8" fillId="48" borderId="57" xfId="0" applyNumberFormat="1" applyFont="1" applyFill="1" applyBorder="1" applyAlignment="1" applyProtection="1">
      <alignment horizontal="center"/>
      <protection locked="0"/>
    </xf>
    <xf numFmtId="0" fontId="8" fillId="5" borderId="103" xfId="0" applyFont="1" applyFill="1" applyBorder="1" applyAlignment="1">
      <alignment horizontal="center"/>
    </xf>
    <xf numFmtId="0" fontId="10" fillId="51" borderId="57" xfId="0" applyFont="1" applyFill="1" applyBorder="1" applyAlignment="1">
      <alignment horizontal="center"/>
    </xf>
    <xf numFmtId="0" fontId="11" fillId="28" borderId="4" xfId="0" applyFont="1" applyFill="1" applyBorder="1" applyAlignment="1">
      <alignment horizontal="center"/>
    </xf>
    <xf numFmtId="1" fontId="8" fillId="12" borderId="9" xfId="0" applyNumberFormat="1" applyFont="1" applyFill="1" applyBorder="1"/>
    <xf numFmtId="2" fontId="42" fillId="28" borderId="16" xfId="0" applyNumberFormat="1" applyFont="1" applyFill="1" applyBorder="1" applyProtection="1">
      <protection locked="0"/>
    </xf>
    <xf numFmtId="2" fontId="11" fillId="27" borderId="15" xfId="0" applyNumberFormat="1" applyFont="1" applyFill="1" applyBorder="1" applyAlignment="1" applyProtection="1">
      <alignment vertical="top" wrapText="1"/>
      <protection locked="0"/>
    </xf>
    <xf numFmtId="2" fontId="42" fillId="36" borderId="15" xfId="0" applyNumberFormat="1" applyFont="1" applyFill="1" applyBorder="1" applyAlignment="1" applyProtection="1">
      <alignment wrapText="1"/>
      <protection locked="0"/>
    </xf>
    <xf numFmtId="2" fontId="11" fillId="36" borderId="15" xfId="0" applyNumberFormat="1" applyFont="1" applyFill="1" applyBorder="1" applyAlignment="1" applyProtection="1">
      <alignment wrapText="1"/>
      <protection locked="0"/>
    </xf>
    <xf numFmtId="2" fontId="11" fillId="27" borderId="15" xfId="0" applyNumberFormat="1" applyFont="1" applyFill="1" applyBorder="1" applyAlignment="1" applyProtection="1">
      <alignment wrapText="1"/>
      <protection locked="0"/>
    </xf>
    <xf numFmtId="2" fontId="11" fillId="36" borderId="15" xfId="0" applyNumberFormat="1" applyFont="1" applyFill="1" applyBorder="1" applyAlignment="1" applyProtection="1">
      <alignment vertical="top" wrapText="1"/>
      <protection locked="0"/>
    </xf>
    <xf numFmtId="0" fontId="9" fillId="9" borderId="3" xfId="0" applyFont="1" applyFill="1" applyBorder="1"/>
    <xf numFmtId="0" fontId="14" fillId="8" borderId="103" xfId="0" applyFont="1" applyFill="1" applyBorder="1" applyAlignment="1">
      <alignment horizontal="center" vertical="center" wrapText="1"/>
    </xf>
    <xf numFmtId="2" fontId="42" fillId="36" borderId="16" xfId="0" applyNumberFormat="1" applyFont="1" applyFill="1" applyBorder="1" applyProtection="1">
      <protection locked="0" hidden="1"/>
    </xf>
    <xf numFmtId="2" fontId="42" fillId="28" borderId="16" xfId="0" applyNumberFormat="1" applyFont="1" applyFill="1" applyBorder="1" applyProtection="1">
      <protection locked="0" hidden="1"/>
    </xf>
    <xf numFmtId="2" fontId="11" fillId="36" borderId="16" xfId="0" applyNumberFormat="1" applyFont="1" applyFill="1" applyBorder="1" applyProtection="1">
      <protection locked="0" hidden="1"/>
    </xf>
    <xf numFmtId="166" fontId="11" fillId="36" borderId="17" xfId="0" applyNumberFormat="1" applyFont="1" applyFill="1" applyBorder="1" applyProtection="1">
      <protection hidden="1"/>
    </xf>
    <xf numFmtId="2" fontId="11" fillId="28" borderId="16" xfId="0" applyNumberFormat="1" applyFont="1" applyFill="1" applyBorder="1" applyProtection="1">
      <protection locked="0" hidden="1"/>
    </xf>
    <xf numFmtId="2" fontId="11" fillId="37" borderId="16" xfId="0" applyNumberFormat="1" applyFont="1" applyFill="1" applyBorder="1" applyProtection="1">
      <protection locked="0" hidden="1"/>
    </xf>
    <xf numFmtId="2" fontId="11" fillId="27" borderId="16" xfId="0" applyNumberFormat="1" applyFont="1" applyFill="1" applyBorder="1" applyProtection="1">
      <protection locked="0" hidden="1"/>
    </xf>
    <xf numFmtId="166" fontId="11" fillId="28" borderId="17" xfId="0" applyNumberFormat="1" applyFont="1" applyFill="1" applyBorder="1" applyProtection="1">
      <protection hidden="1"/>
    </xf>
    <xf numFmtId="0" fontId="9" fillId="4" borderId="57" xfId="0" applyFont="1" applyFill="1" applyBorder="1" applyAlignment="1">
      <alignment horizontal="center" vertical="center"/>
    </xf>
    <xf numFmtId="0" fontId="8" fillId="5" borderId="57" xfId="0" applyFont="1" applyFill="1" applyBorder="1"/>
    <xf numFmtId="0" fontId="9" fillId="5" borderId="57" xfId="0" applyFont="1" applyFill="1" applyBorder="1" applyAlignment="1">
      <alignment vertical="center"/>
    </xf>
    <xf numFmtId="0" fontId="0" fillId="50" borderId="57" xfId="0" applyFill="1" applyBorder="1"/>
    <xf numFmtId="0" fontId="10" fillId="7" borderId="57" xfId="0" applyFont="1" applyFill="1" applyBorder="1" applyAlignment="1">
      <alignment horizontal="left"/>
    </xf>
    <xf numFmtId="0" fontId="10" fillId="7" borderId="57" xfId="0" applyFont="1" applyFill="1" applyBorder="1"/>
    <xf numFmtId="0" fontId="10" fillId="6" borderId="57" xfId="0" applyFont="1" applyFill="1" applyBorder="1"/>
    <xf numFmtId="0" fontId="10" fillId="5" borderId="57" xfId="0" applyFont="1" applyFill="1" applyBorder="1"/>
    <xf numFmtId="0" fontId="10" fillId="6" borderId="57" xfId="0" applyFont="1" applyFill="1" applyBorder="1" applyAlignment="1">
      <alignment horizontal="left"/>
    </xf>
    <xf numFmtId="0" fontId="8" fillId="6" borderId="57" xfId="0" applyFont="1" applyFill="1" applyBorder="1"/>
    <xf numFmtId="0" fontId="8" fillId="6" borderId="57" xfId="1" applyFont="1" applyFill="1" applyAlignment="1">
      <alignment horizontal="left"/>
    </xf>
    <xf numFmtId="0" fontId="10" fillId="36" borderId="57" xfId="0" applyFont="1" applyFill="1" applyBorder="1"/>
    <xf numFmtId="0" fontId="10" fillId="37" borderId="57" xfId="0" applyFont="1" applyFill="1" applyBorder="1" applyAlignment="1">
      <alignment wrapText="1"/>
    </xf>
    <xf numFmtId="0" fontId="8" fillId="7" borderId="57" xfId="0" applyFont="1" applyFill="1" applyBorder="1"/>
    <xf numFmtId="0" fontId="8" fillId="7" borderId="57" xfId="1" applyFont="1" applyFill="1" applyAlignment="1">
      <alignment horizontal="left"/>
    </xf>
    <xf numFmtId="0" fontId="10" fillId="49" borderId="57" xfId="0" applyFont="1" applyFill="1" applyBorder="1"/>
    <xf numFmtId="0" fontId="10" fillId="27" borderId="57" xfId="0" applyFont="1" applyFill="1" applyBorder="1" applyAlignment="1">
      <alignment wrapText="1"/>
    </xf>
    <xf numFmtId="0" fontId="10" fillId="28" borderId="57" xfId="0" applyFont="1" applyFill="1" applyBorder="1" applyAlignment="1">
      <alignment wrapText="1"/>
    </xf>
    <xf numFmtId="0" fontId="10" fillId="27" borderId="57" xfId="0" applyFont="1" applyFill="1" applyBorder="1"/>
    <xf numFmtId="0" fontId="0" fillId="52" borderId="57" xfId="0" applyFill="1" applyBorder="1"/>
    <xf numFmtId="0" fontId="8" fillId="6" borderId="57" xfId="1" applyFont="1" applyFill="1"/>
    <xf numFmtId="0" fontId="10" fillId="48" borderId="57" xfId="0" applyFont="1" applyFill="1" applyBorder="1"/>
    <xf numFmtId="0" fontId="10" fillId="37" borderId="57" xfId="0" applyFont="1" applyFill="1" applyBorder="1"/>
    <xf numFmtId="0" fontId="0" fillId="46" borderId="57" xfId="0" applyFill="1" applyBorder="1"/>
    <xf numFmtId="0" fontId="8" fillId="7" borderId="57" xfId="1" applyFont="1" applyFill="1"/>
    <xf numFmtId="0" fontId="8" fillId="6" borderId="57" xfId="0" applyFont="1" applyFill="1" applyBorder="1" applyAlignment="1">
      <alignment wrapText="1"/>
    </xf>
    <xf numFmtId="0" fontId="8" fillId="7" borderId="57" xfId="0" applyFont="1" applyFill="1" applyBorder="1" applyAlignment="1">
      <alignment wrapText="1"/>
    </xf>
    <xf numFmtId="0" fontId="9" fillId="54" borderId="57" xfId="0" applyFont="1" applyFill="1" applyBorder="1" applyAlignment="1">
      <alignment horizontal="center" vertical="center"/>
    </xf>
    <xf numFmtId="0" fontId="10" fillId="5" borderId="57" xfId="0" applyFont="1" applyFill="1" applyBorder="1" applyAlignment="1">
      <alignment horizontal="left"/>
    </xf>
    <xf numFmtId="0" fontId="18" fillId="5" borderId="57" xfId="0" applyFont="1" applyFill="1" applyBorder="1"/>
    <xf numFmtId="0" fontId="19" fillId="5" borderId="57" xfId="0" applyFont="1" applyFill="1" applyBorder="1"/>
    <xf numFmtId="0" fontId="10" fillId="28" borderId="57" xfId="0" applyFont="1" applyFill="1" applyBorder="1"/>
    <xf numFmtId="0" fontId="10" fillId="37" borderId="57" xfId="0" applyFont="1" applyFill="1" applyBorder="1" applyAlignment="1">
      <alignment horizontal="left"/>
    </xf>
    <xf numFmtId="0" fontId="10" fillId="55" borderId="57" xfId="0" applyFont="1" applyFill="1" applyBorder="1" applyAlignment="1">
      <alignment horizontal="left"/>
    </xf>
    <xf numFmtId="0" fontId="8" fillId="53" borderId="57" xfId="0" applyFont="1" applyFill="1" applyBorder="1"/>
    <xf numFmtId="0" fontId="8" fillId="50" borderId="57" xfId="0" applyFont="1" applyFill="1" applyBorder="1"/>
    <xf numFmtId="0" fontId="10" fillId="28" borderId="4" xfId="0" applyFont="1" applyFill="1" applyBorder="1" applyAlignment="1" applyProtection="1">
      <alignment horizontal="center"/>
      <protection locked="0"/>
    </xf>
    <xf numFmtId="0" fontId="8" fillId="26" borderId="105" xfId="0" applyFont="1" applyFill="1" applyBorder="1"/>
    <xf numFmtId="0" fontId="8" fillId="26" borderId="106" xfId="0" applyFont="1" applyFill="1" applyBorder="1" applyAlignment="1">
      <alignment horizontal="center"/>
    </xf>
    <xf numFmtId="166" fontId="8" fillId="26" borderId="107" xfId="0" applyNumberFormat="1" applyFont="1" applyFill="1" applyBorder="1" applyAlignment="1">
      <alignment horizontal="center"/>
    </xf>
    <xf numFmtId="0" fontId="16" fillId="12" borderId="108" xfId="0" applyFont="1" applyFill="1" applyBorder="1"/>
    <xf numFmtId="0" fontId="16" fillId="12" borderId="109" xfId="0" applyFont="1" applyFill="1" applyBorder="1" applyAlignment="1">
      <alignment horizontal="center"/>
    </xf>
    <xf numFmtId="166" fontId="16" fillId="12" borderId="110" xfId="0" applyNumberFormat="1" applyFont="1" applyFill="1" applyBorder="1" applyAlignment="1">
      <alignment horizontal="center"/>
    </xf>
    <xf numFmtId="0" fontId="10" fillId="28" borderId="113" xfId="0" applyFont="1" applyFill="1" applyBorder="1" applyAlignment="1" applyProtection="1">
      <alignment horizontal="center"/>
      <protection locked="0"/>
    </xf>
    <xf numFmtId="0" fontId="11" fillId="28" borderId="113" xfId="0" applyFont="1" applyFill="1" applyBorder="1" applyAlignment="1">
      <alignment horizontal="center"/>
    </xf>
    <xf numFmtId="0" fontId="22" fillId="24" borderId="98" xfId="0" applyFont="1" applyFill="1" applyBorder="1"/>
    <xf numFmtId="165" fontId="22" fillId="24" borderId="98" xfId="0" applyNumberFormat="1" applyFont="1" applyFill="1" applyBorder="1" applyAlignment="1">
      <alignment horizontal="right"/>
    </xf>
    <xf numFmtId="165" fontId="22" fillId="0" borderId="98" xfId="0" applyNumberFormat="1" applyFont="1" applyBorder="1" applyAlignment="1">
      <alignment horizontal="right"/>
    </xf>
    <xf numFmtId="165" fontId="29" fillId="0" borderId="98" xfId="0" applyNumberFormat="1" applyFont="1" applyBorder="1" applyAlignment="1">
      <alignment horizontal="right"/>
    </xf>
    <xf numFmtId="0" fontId="43" fillId="0" borderId="98" xfId="0" applyFont="1" applyBorder="1" applyAlignment="1">
      <alignment horizontal="center"/>
    </xf>
    <xf numFmtId="2" fontId="14" fillId="12" borderId="109" xfId="0" applyNumberFormat="1" applyFont="1" applyFill="1" applyBorder="1" applyAlignment="1">
      <alignment horizontal="center"/>
    </xf>
    <xf numFmtId="0" fontId="0" fillId="0" borderId="116" xfId="0" applyBorder="1" applyAlignment="1">
      <alignment horizontal="center"/>
    </xf>
    <xf numFmtId="2" fontId="0" fillId="0" borderId="116" xfId="0" applyNumberFormat="1" applyBorder="1" applyAlignment="1">
      <alignment horizontal="center"/>
    </xf>
    <xf numFmtId="0" fontId="0" fillId="0" borderId="57" xfId="0" applyBorder="1" applyAlignment="1">
      <alignment horizontal="center"/>
    </xf>
    <xf numFmtId="2" fontId="0" fillId="0" borderId="57" xfId="0" applyNumberFormat="1" applyBorder="1" applyAlignment="1">
      <alignment horizontal="center"/>
    </xf>
    <xf numFmtId="2" fontId="14" fillId="12" borderId="117" xfId="0" applyNumberFormat="1" applyFont="1" applyFill="1" applyBorder="1" applyAlignment="1">
      <alignment horizontal="center"/>
    </xf>
    <xf numFmtId="0" fontId="14" fillId="8" borderId="118" xfId="0" applyFont="1" applyFill="1" applyBorder="1" applyAlignment="1">
      <alignment horizontal="center" vertical="center" wrapText="1"/>
    </xf>
    <xf numFmtId="0" fontId="8" fillId="32" borderId="57" xfId="0" applyFont="1" applyFill="1" applyBorder="1" applyAlignment="1">
      <alignment horizontal="center"/>
    </xf>
    <xf numFmtId="0" fontId="14" fillId="58" borderId="57" xfId="0" applyFont="1" applyFill="1" applyBorder="1"/>
    <xf numFmtId="0" fontId="8" fillId="58" borderId="57" xfId="0" applyFont="1" applyFill="1" applyBorder="1" applyAlignment="1">
      <alignment horizontal="center"/>
    </xf>
    <xf numFmtId="165" fontId="0" fillId="46" borderId="0" xfId="0" applyNumberFormat="1" applyFill="1" applyAlignment="1">
      <alignment horizontal="center"/>
    </xf>
    <xf numFmtId="165" fontId="0" fillId="52" borderId="0" xfId="0" applyNumberFormat="1" applyFill="1" applyAlignment="1">
      <alignment horizontal="center"/>
    </xf>
    <xf numFmtId="165" fontId="0" fillId="52" borderId="119" xfId="0" applyNumberFormat="1" applyFill="1" applyBorder="1" applyAlignment="1">
      <alignment horizontal="center"/>
    </xf>
    <xf numFmtId="165" fontId="8" fillId="6" borderId="4" xfId="0" applyNumberFormat="1" applyFont="1" applyFill="1" applyBorder="1" applyAlignment="1" applyProtection="1">
      <alignment horizontal="center"/>
      <protection locked="0"/>
    </xf>
    <xf numFmtId="165" fontId="8" fillId="28" borderId="4" xfId="0" applyNumberFormat="1" applyFont="1" applyFill="1" applyBorder="1" applyAlignment="1" applyProtection="1">
      <alignment horizontal="center"/>
      <protection locked="0"/>
    </xf>
    <xf numFmtId="0" fontId="8" fillId="28" borderId="57" xfId="0" applyFont="1" applyFill="1" applyBorder="1"/>
    <xf numFmtId="0" fontId="13" fillId="4" borderId="120" xfId="0" applyFont="1" applyFill="1" applyBorder="1" applyAlignment="1">
      <alignment horizontal="center" vertical="center" wrapText="1"/>
    </xf>
    <xf numFmtId="0" fontId="8" fillId="6" borderId="121" xfId="0" applyFont="1" applyFill="1" applyBorder="1" applyAlignment="1">
      <alignment wrapText="1"/>
    </xf>
    <xf numFmtId="0" fontId="8" fillId="7" borderId="121" xfId="0" applyFont="1" applyFill="1" applyBorder="1" applyAlignment="1">
      <alignment wrapText="1"/>
    </xf>
    <xf numFmtId="0" fontId="8" fillId="7" borderId="122" xfId="0" applyFont="1" applyFill="1" applyBorder="1" applyAlignment="1">
      <alignment wrapText="1"/>
    </xf>
    <xf numFmtId="0" fontId="8" fillId="5" borderId="123" xfId="0" applyFont="1" applyFill="1" applyBorder="1" applyAlignment="1">
      <alignment wrapText="1"/>
    </xf>
    <xf numFmtId="0" fontId="22" fillId="20" borderId="57" xfId="0" applyFont="1" applyFill="1" applyBorder="1"/>
    <xf numFmtId="0" fontId="22" fillId="21" borderId="57" xfId="0" applyFont="1" applyFill="1" applyBorder="1"/>
    <xf numFmtId="0" fontId="22" fillId="22" borderId="57" xfId="0" applyFont="1" applyFill="1" applyBorder="1" applyAlignment="1">
      <alignment wrapText="1"/>
    </xf>
    <xf numFmtId="0" fontId="22" fillId="22" borderId="57" xfId="0" applyFont="1" applyFill="1" applyBorder="1"/>
    <xf numFmtId="0" fontId="22" fillId="23" borderId="57" xfId="0" applyFont="1" applyFill="1" applyBorder="1" applyAlignment="1">
      <alignment wrapText="1"/>
    </xf>
    <xf numFmtId="0" fontId="28" fillId="0" borderId="0" xfId="0" applyFont="1" applyAlignment="1">
      <alignment wrapText="1"/>
    </xf>
    <xf numFmtId="0" fontId="22" fillId="20" borderId="57" xfId="0" applyFont="1" applyFill="1" applyBorder="1" applyAlignment="1">
      <alignment wrapText="1"/>
    </xf>
    <xf numFmtId="0" fontId="22" fillId="21" borderId="57" xfId="0" applyFont="1" applyFill="1" applyBorder="1" applyAlignment="1">
      <alignment wrapText="1"/>
    </xf>
    <xf numFmtId="0" fontId="8" fillId="5" borderId="3" xfId="0" applyFont="1" applyFill="1" applyBorder="1"/>
    <xf numFmtId="0" fontId="8" fillId="49" borderId="57" xfId="0" applyFont="1" applyFill="1" applyBorder="1" applyAlignment="1" applyProtection="1">
      <alignment horizontal="center"/>
      <protection locked="0"/>
    </xf>
    <xf numFmtId="0" fontId="8" fillId="48" borderId="57" xfId="0" applyFont="1" applyFill="1" applyBorder="1" applyAlignment="1">
      <alignment horizontal="center"/>
    </xf>
    <xf numFmtId="0" fontId="8" fillId="49" borderId="57" xfId="0" applyFont="1" applyFill="1" applyBorder="1" applyAlignment="1">
      <alignment horizontal="center"/>
    </xf>
    <xf numFmtId="0" fontId="9" fillId="54" borderId="124" xfId="0" applyFont="1" applyFill="1" applyBorder="1" applyAlignment="1">
      <alignment vertical="center"/>
    </xf>
    <xf numFmtId="2" fontId="11" fillId="7" borderId="4" xfId="0" applyNumberFormat="1" applyFont="1" applyFill="1" applyBorder="1" applyAlignment="1" applyProtection="1">
      <alignment horizontal="center"/>
      <protection locked="0"/>
    </xf>
    <xf numFmtId="2" fontId="11" fillId="6" borderId="4" xfId="0" applyNumberFormat="1" applyFont="1" applyFill="1" applyBorder="1" applyAlignment="1" applyProtection="1">
      <alignment horizontal="center"/>
      <protection locked="0"/>
    </xf>
    <xf numFmtId="0" fontId="14" fillId="8" borderId="7" xfId="0" applyFont="1" applyFill="1" applyBorder="1" applyAlignment="1">
      <alignment horizontal="center" vertical="center" wrapText="1"/>
    </xf>
    <xf numFmtId="0" fontId="11" fillId="28" borderId="4" xfId="0" applyFont="1" applyFill="1" applyBorder="1" applyAlignment="1" applyProtection="1">
      <alignment horizontal="center" vertical="center"/>
      <protection locked="0"/>
    </xf>
    <xf numFmtId="0" fontId="45" fillId="39" borderId="3" xfId="0" applyFont="1" applyFill="1" applyBorder="1" applyAlignment="1">
      <alignment horizontal="center" vertical="center" wrapText="1"/>
    </xf>
    <xf numFmtId="0" fontId="46" fillId="60" borderId="3" xfId="0" applyFont="1" applyFill="1" applyBorder="1"/>
    <xf numFmtId="0" fontId="11" fillId="9" borderId="3" xfId="0" applyFont="1" applyFill="1" applyBorder="1"/>
    <xf numFmtId="0" fontId="11" fillId="5" borderId="103" xfId="0" applyFont="1" applyFill="1" applyBorder="1"/>
    <xf numFmtId="0" fontId="14" fillId="8" borderId="128" xfId="0" applyFont="1" applyFill="1" applyBorder="1" applyAlignment="1">
      <alignment horizontal="center" vertical="center"/>
    </xf>
    <xf numFmtId="0" fontId="14" fillId="8" borderId="129" xfId="0" applyFont="1" applyFill="1" applyBorder="1" applyAlignment="1">
      <alignment horizontal="center" vertical="center" wrapText="1"/>
    </xf>
    <xf numFmtId="0" fontId="10" fillId="6" borderId="128" xfId="0" applyFont="1" applyFill="1" applyBorder="1" applyAlignment="1">
      <alignment horizontal="left"/>
    </xf>
    <xf numFmtId="0" fontId="11" fillId="9" borderId="129" xfId="0" applyFont="1" applyFill="1" applyBorder="1"/>
    <xf numFmtId="0" fontId="10" fillId="7" borderId="128" xfId="0" applyFont="1" applyFill="1" applyBorder="1" applyAlignment="1">
      <alignment horizontal="left"/>
    </xf>
    <xf numFmtId="0" fontId="10" fillId="6" borderId="130" xfId="0" applyFont="1" applyFill="1" applyBorder="1" applyAlignment="1">
      <alignment horizontal="left"/>
    </xf>
    <xf numFmtId="1" fontId="11" fillId="6" borderId="131" xfId="0" applyNumberFormat="1" applyFont="1" applyFill="1" applyBorder="1" applyAlignment="1" applyProtection="1">
      <alignment horizontal="center"/>
      <protection locked="0"/>
    </xf>
    <xf numFmtId="164" fontId="11" fillId="6" borderId="1" xfId="0" applyNumberFormat="1" applyFont="1" applyFill="1" applyBorder="1" applyAlignment="1" applyProtection="1">
      <alignment horizontal="center"/>
      <protection locked="0"/>
    </xf>
    <xf numFmtId="164" fontId="11" fillId="7" borderId="1" xfId="0" applyNumberFormat="1" applyFont="1" applyFill="1" applyBorder="1" applyAlignment="1" applyProtection="1">
      <alignment horizontal="center"/>
      <protection locked="0"/>
    </xf>
    <xf numFmtId="164" fontId="11" fillId="6" borderId="132" xfId="0" applyNumberFormat="1" applyFont="1" applyFill="1" applyBorder="1" applyAlignment="1" applyProtection="1">
      <alignment horizontal="center"/>
      <protection locked="0"/>
    </xf>
    <xf numFmtId="164" fontId="11" fillId="6" borderId="133" xfId="0" applyNumberFormat="1" applyFont="1" applyFill="1" applyBorder="1" applyAlignment="1" applyProtection="1">
      <alignment horizontal="center"/>
      <protection locked="0"/>
    </xf>
    <xf numFmtId="164" fontId="11" fillId="7" borderId="134" xfId="0" applyNumberFormat="1" applyFont="1" applyFill="1" applyBorder="1" applyAlignment="1" applyProtection="1">
      <alignment horizontal="center"/>
      <protection locked="0"/>
    </xf>
    <xf numFmtId="164" fontId="11" fillId="6" borderId="134" xfId="0" applyNumberFormat="1" applyFont="1" applyFill="1" applyBorder="1" applyAlignment="1" applyProtection="1">
      <alignment horizontal="center"/>
      <protection locked="0"/>
    </xf>
    <xf numFmtId="164" fontId="47" fillId="48" borderId="134" xfId="0" applyNumberFormat="1" applyFont="1" applyFill="1" applyBorder="1" applyAlignment="1">
      <alignment horizontal="center"/>
    </xf>
    <xf numFmtId="164" fontId="47" fillId="49" borderId="134" xfId="0" applyNumberFormat="1" applyFont="1" applyFill="1" applyBorder="1" applyAlignment="1">
      <alignment horizontal="center"/>
    </xf>
    <xf numFmtId="164" fontId="47" fillId="48" borderId="135" xfId="0" applyNumberFormat="1" applyFont="1" applyFill="1" applyBorder="1" applyAlignment="1">
      <alignment horizontal="center"/>
    </xf>
    <xf numFmtId="2" fontId="11" fillId="9" borderId="124" xfId="0" applyNumberFormat="1" applyFont="1" applyFill="1" applyBorder="1"/>
    <xf numFmtId="0" fontId="11" fillId="9" borderId="136" xfId="0" applyFont="1" applyFill="1" applyBorder="1"/>
    <xf numFmtId="165" fontId="11" fillId="9" borderId="137" xfId="0" applyNumberFormat="1" applyFont="1" applyFill="1" applyBorder="1" applyAlignment="1">
      <alignment horizontal="center"/>
    </xf>
    <xf numFmtId="0" fontId="11" fillId="9" borderId="138" xfId="0" applyFont="1" applyFill="1" applyBorder="1"/>
    <xf numFmtId="164" fontId="11" fillId="7" borderId="139" xfId="0" applyNumberFormat="1" applyFont="1" applyFill="1" applyBorder="1" applyAlignment="1" applyProtection="1">
      <alignment horizontal="center"/>
      <protection locked="0"/>
    </xf>
    <xf numFmtId="1" fontId="11" fillId="7" borderId="140" xfId="0" applyNumberFormat="1" applyFont="1" applyFill="1" applyBorder="1" applyAlignment="1" applyProtection="1">
      <alignment horizontal="center"/>
      <protection locked="0"/>
    </xf>
    <xf numFmtId="0" fontId="9" fillId="4" borderId="142" xfId="0" applyFont="1" applyFill="1" applyBorder="1" applyAlignment="1">
      <alignment horizontal="left" vertical="center"/>
    </xf>
    <xf numFmtId="0" fontId="6" fillId="61" borderId="23" xfId="0" applyFont="1" applyFill="1" applyBorder="1" applyAlignment="1">
      <alignment vertical="center"/>
    </xf>
    <xf numFmtId="0" fontId="8" fillId="62" borderId="100" xfId="0" applyFont="1" applyFill="1" applyBorder="1"/>
    <xf numFmtId="0" fontId="0" fillId="59" borderId="100" xfId="0" applyFill="1" applyBorder="1"/>
    <xf numFmtId="0" fontId="14" fillId="8" borderId="10" xfId="0" applyFont="1" applyFill="1" applyBorder="1" applyAlignment="1">
      <alignment vertical="center"/>
    </xf>
    <xf numFmtId="0" fontId="14" fillId="8" borderId="10" xfId="0" applyFont="1" applyFill="1" applyBorder="1" applyAlignment="1">
      <alignment horizontal="center" vertical="center" wrapText="1"/>
    </xf>
    <xf numFmtId="2" fontId="11" fillId="36" borderId="10" xfId="0" applyNumberFormat="1" applyFont="1" applyFill="1" applyBorder="1" applyProtection="1">
      <protection locked="0" hidden="1"/>
    </xf>
    <xf numFmtId="2" fontId="11" fillId="28" borderId="10" xfId="0" applyNumberFormat="1" applyFont="1" applyFill="1" applyBorder="1" applyProtection="1">
      <protection locked="0" hidden="1"/>
    </xf>
    <xf numFmtId="0" fontId="11" fillId="5" borderId="10" xfId="0" applyFont="1" applyFill="1" applyBorder="1" applyAlignment="1">
      <alignment vertical="center"/>
    </xf>
    <xf numFmtId="2" fontId="10" fillId="8" borderId="143" xfId="0" applyNumberFormat="1" applyFont="1" applyFill="1" applyBorder="1" applyAlignment="1">
      <alignment horizontal="center" vertical="center"/>
    </xf>
    <xf numFmtId="0" fontId="23" fillId="51" borderId="98" xfId="0" applyFont="1" applyFill="1" applyBorder="1" applyAlignment="1">
      <alignment horizontal="left"/>
    </xf>
    <xf numFmtId="0" fontId="8" fillId="12" borderId="36" xfId="0" applyFont="1" applyFill="1" applyBorder="1"/>
    <xf numFmtId="0" fontId="14" fillId="12" borderId="57" xfId="0" applyFont="1" applyFill="1" applyBorder="1" applyAlignment="1">
      <alignment horizontal="center" vertical="center" wrapText="1"/>
    </xf>
    <xf numFmtId="0" fontId="8" fillId="12" borderId="146" xfId="0" applyFont="1" applyFill="1" applyBorder="1"/>
    <xf numFmtId="0" fontId="30" fillId="66" borderId="57" xfId="0" applyFont="1" applyFill="1" applyBorder="1" applyAlignment="1">
      <alignment horizontal="center"/>
    </xf>
    <xf numFmtId="0" fontId="0" fillId="67" borderId="0" xfId="0" applyFill="1"/>
    <xf numFmtId="0" fontId="30" fillId="66" borderId="88" xfId="0" applyFont="1" applyFill="1" applyBorder="1" applyAlignment="1">
      <alignment horizontal="center"/>
    </xf>
    <xf numFmtId="1" fontId="46" fillId="41" borderId="3" xfId="0" applyNumberFormat="1" applyFont="1" applyFill="1" applyBorder="1" applyAlignment="1" applyProtection="1">
      <alignment horizontal="center"/>
      <protection hidden="1"/>
    </xf>
    <xf numFmtId="0" fontId="0" fillId="42" borderId="0" xfId="0" applyFill="1"/>
    <xf numFmtId="0" fontId="14" fillId="69" borderId="148" xfId="0" applyFont="1" applyFill="1" applyBorder="1"/>
    <xf numFmtId="165" fontId="8" fillId="69" borderId="148" xfId="0" applyNumberFormat="1" applyFont="1" applyFill="1" applyBorder="1" applyAlignment="1">
      <alignment horizontal="center"/>
    </xf>
    <xf numFmtId="0" fontId="8" fillId="69" borderId="148" xfId="0" applyFont="1" applyFill="1" applyBorder="1" applyAlignment="1">
      <alignment horizontal="center"/>
    </xf>
    <xf numFmtId="0" fontId="8" fillId="70" borderId="148" xfId="0" applyFont="1" applyFill="1" applyBorder="1"/>
    <xf numFmtId="165" fontId="8" fillId="70" borderId="148" xfId="0" applyNumberFormat="1" applyFont="1" applyFill="1" applyBorder="1" applyAlignment="1">
      <alignment horizontal="center"/>
    </xf>
    <xf numFmtId="0" fontId="8" fillId="70" borderId="148" xfId="0" applyFont="1" applyFill="1" applyBorder="1" applyAlignment="1">
      <alignment horizontal="center" vertical="center"/>
    </xf>
    <xf numFmtId="0" fontId="8" fillId="70" borderId="149" xfId="0" applyFont="1" applyFill="1" applyBorder="1"/>
    <xf numFmtId="165" fontId="8" fillId="70" borderId="149" xfId="0" applyNumberFormat="1" applyFont="1" applyFill="1" applyBorder="1" applyAlignment="1">
      <alignment horizontal="center"/>
    </xf>
    <xf numFmtId="0" fontId="8" fillId="70" borderId="149" xfId="0" applyFont="1" applyFill="1" applyBorder="1" applyAlignment="1">
      <alignment horizontal="center"/>
    </xf>
    <xf numFmtId="0" fontId="8" fillId="65" borderId="57" xfId="0" applyFont="1" applyFill="1" applyBorder="1" applyAlignment="1">
      <alignment wrapText="1"/>
    </xf>
    <xf numFmtId="0" fontId="8" fillId="58" borderId="57" xfId="0" applyFont="1" applyFill="1" applyBorder="1" applyAlignment="1">
      <alignment wrapText="1"/>
    </xf>
    <xf numFmtId="0" fontId="8" fillId="71" borderId="57" xfId="0" applyFont="1" applyFill="1" applyBorder="1" applyAlignment="1">
      <alignment wrapText="1"/>
    </xf>
    <xf numFmtId="165" fontId="23" fillId="56" borderId="98" xfId="0" applyNumberFormat="1" applyFont="1" applyFill="1" applyBorder="1" applyAlignment="1">
      <alignment horizontal="center"/>
    </xf>
    <xf numFmtId="165" fontId="23" fillId="51" borderId="98" xfId="0" applyNumberFormat="1" applyFont="1" applyFill="1" applyBorder="1" applyAlignment="1">
      <alignment horizontal="center"/>
    </xf>
    <xf numFmtId="1" fontId="8" fillId="40" borderId="3" xfId="0" applyNumberFormat="1" applyFont="1" applyFill="1" applyBorder="1" applyAlignment="1" applyProtection="1">
      <alignment horizontal="center"/>
      <protection locked="0"/>
    </xf>
    <xf numFmtId="1" fontId="8" fillId="41" borderId="3" xfId="0" applyNumberFormat="1" applyFont="1" applyFill="1" applyBorder="1" applyAlignment="1" applyProtection="1">
      <alignment horizontal="center"/>
      <protection locked="0"/>
    </xf>
    <xf numFmtId="0" fontId="10" fillId="28" borderId="23" xfId="0" applyFont="1" applyFill="1" applyBorder="1"/>
    <xf numFmtId="0" fontId="11" fillId="36" borderId="89" xfId="0" applyFont="1" applyFill="1" applyBorder="1" applyAlignment="1" applyProtection="1">
      <alignment horizontal="center"/>
      <protection locked="0"/>
    </xf>
    <xf numFmtId="0" fontId="11" fillId="28" borderId="4" xfId="0" applyFont="1" applyFill="1" applyBorder="1" applyAlignment="1" applyProtection="1">
      <alignment horizontal="center" wrapText="1"/>
      <protection locked="0"/>
    </xf>
    <xf numFmtId="0" fontId="10" fillId="49" borderId="57" xfId="0" applyFont="1" applyFill="1" applyBorder="1" applyAlignment="1">
      <alignment horizontal="left"/>
    </xf>
    <xf numFmtId="0" fontId="10" fillId="48" borderId="57" xfId="0" applyFont="1" applyFill="1" applyBorder="1" applyAlignment="1">
      <alignment horizontal="left"/>
    </xf>
    <xf numFmtId="0" fontId="9" fillId="4" borderId="144" xfId="0" applyFont="1" applyFill="1" applyBorder="1" applyAlignment="1">
      <alignment vertical="center"/>
    </xf>
    <xf numFmtId="0" fontId="9" fillId="4" borderId="145" xfId="0" applyFont="1" applyFill="1" applyBorder="1" applyAlignment="1">
      <alignment vertical="center"/>
    </xf>
    <xf numFmtId="0" fontId="0" fillId="42" borderId="57" xfId="0" applyFill="1" applyBorder="1"/>
    <xf numFmtId="0" fontId="8" fillId="73" borderId="57" xfId="0" applyFont="1" applyFill="1" applyBorder="1" applyProtection="1">
      <protection locked="0"/>
    </xf>
    <xf numFmtId="0" fontId="8" fillId="8" borderId="10" xfId="0" applyFont="1" applyFill="1" applyBorder="1"/>
    <xf numFmtId="166" fontId="11" fillId="36" borderId="10" xfId="0" applyNumberFormat="1" applyFont="1" applyFill="1" applyBorder="1" applyProtection="1">
      <protection hidden="1"/>
    </xf>
    <xf numFmtId="166" fontId="11" fillId="28" borderId="10" xfId="0" applyNumberFormat="1" applyFont="1" applyFill="1" applyBorder="1" applyProtection="1">
      <protection hidden="1"/>
    </xf>
    <xf numFmtId="166" fontId="10" fillId="8" borderId="143" xfId="0" applyNumberFormat="1" applyFont="1" applyFill="1" applyBorder="1" applyAlignment="1">
      <alignment horizontal="center" vertical="center"/>
    </xf>
    <xf numFmtId="0" fontId="8" fillId="3" borderId="152" xfId="0" applyFont="1" applyFill="1" applyBorder="1"/>
    <xf numFmtId="0" fontId="8" fillId="74" borderId="57" xfId="0" applyFont="1" applyFill="1" applyBorder="1"/>
    <xf numFmtId="0" fontId="8" fillId="74" borderId="57" xfId="0" applyFont="1" applyFill="1" applyBorder="1" applyAlignment="1">
      <alignment wrapText="1"/>
    </xf>
    <xf numFmtId="0" fontId="14" fillId="74" borderId="57" xfId="0" applyFont="1" applyFill="1" applyBorder="1" applyAlignment="1">
      <alignment horizontal="center" vertical="center"/>
    </xf>
    <xf numFmtId="0" fontId="9" fillId="72" borderId="57" xfId="0" applyFont="1" applyFill="1" applyBorder="1" applyAlignment="1">
      <alignment vertical="center"/>
    </xf>
    <xf numFmtId="0" fontId="8" fillId="63" borderId="57" xfId="0" applyFont="1" applyFill="1" applyBorder="1"/>
    <xf numFmtId="0" fontId="8" fillId="42" borderId="57" xfId="0" applyFont="1" applyFill="1" applyBorder="1"/>
    <xf numFmtId="0" fontId="8" fillId="12" borderId="153" xfId="0" applyFont="1" applyFill="1" applyBorder="1"/>
    <xf numFmtId="0" fontId="8" fillId="12" borderId="112" xfId="0" applyFont="1" applyFill="1" applyBorder="1"/>
    <xf numFmtId="0" fontId="10" fillId="41" borderId="57" xfId="0" applyFont="1" applyFill="1" applyBorder="1" applyAlignment="1">
      <alignment horizontal="left"/>
    </xf>
    <xf numFmtId="0" fontId="10" fillId="40" borderId="57" xfId="0" applyFont="1" applyFill="1" applyBorder="1" applyAlignment="1">
      <alignment horizontal="left"/>
    </xf>
    <xf numFmtId="0" fontId="10" fillId="42" borderId="57" xfId="0" applyFont="1" applyFill="1" applyBorder="1"/>
    <xf numFmtId="0" fontId="10" fillId="41" borderId="57" xfId="0" applyFont="1" applyFill="1" applyBorder="1"/>
    <xf numFmtId="0" fontId="10" fillId="40" borderId="57" xfId="0" applyFont="1" applyFill="1" applyBorder="1"/>
    <xf numFmtId="0" fontId="10" fillId="42" borderId="57" xfId="0" applyFont="1" applyFill="1" applyBorder="1" applyAlignment="1">
      <alignment horizontal="left"/>
    </xf>
    <xf numFmtId="2" fontId="10" fillId="42" borderId="57" xfId="0" applyNumberFormat="1" applyFont="1" applyFill="1" applyBorder="1" applyAlignment="1">
      <alignment horizontal="center"/>
    </xf>
    <xf numFmtId="166" fontId="10" fillId="42" borderId="57" xfId="0" applyNumberFormat="1" applyFont="1" applyFill="1" applyBorder="1" applyAlignment="1">
      <alignment horizontal="center"/>
    </xf>
    <xf numFmtId="166" fontId="10" fillId="41" borderId="57" xfId="0" applyNumberFormat="1" applyFont="1" applyFill="1" applyBorder="1" applyAlignment="1">
      <alignment horizontal="center"/>
    </xf>
    <xf numFmtId="166" fontId="10" fillId="40" borderId="57" xfId="0" applyNumberFormat="1" applyFont="1" applyFill="1" applyBorder="1" applyAlignment="1">
      <alignment horizontal="center"/>
    </xf>
    <xf numFmtId="0" fontId="10" fillId="41" borderId="57" xfId="0" applyFont="1" applyFill="1" applyBorder="1" applyAlignment="1">
      <alignment horizontal="center"/>
    </xf>
    <xf numFmtId="0" fontId="10" fillId="40" borderId="57" xfId="0" applyFont="1" applyFill="1" applyBorder="1" applyAlignment="1">
      <alignment horizontal="center"/>
    </xf>
    <xf numFmtId="0" fontId="10" fillId="49" borderId="57" xfId="0" applyFont="1" applyFill="1" applyBorder="1" applyAlignment="1">
      <alignment horizontal="center"/>
    </xf>
    <xf numFmtId="0" fontId="10" fillId="48" borderId="57" xfId="0" applyFont="1" applyFill="1" applyBorder="1" applyAlignment="1">
      <alignment horizontal="center"/>
    </xf>
    <xf numFmtId="0" fontId="9" fillId="4" borderId="57" xfId="0" applyFont="1" applyFill="1" applyBorder="1" applyAlignment="1">
      <alignment horizontal="center" vertical="center" wrapText="1"/>
    </xf>
    <xf numFmtId="0" fontId="54" fillId="40" borderId="57" xfId="0" applyFont="1" applyFill="1" applyBorder="1" applyAlignment="1">
      <alignment horizontal="center"/>
    </xf>
    <xf numFmtId="0" fontId="54" fillId="41" borderId="57" xfId="0" applyFont="1" applyFill="1" applyBorder="1" applyAlignment="1">
      <alignment horizontal="center"/>
    </xf>
    <xf numFmtId="2" fontId="10" fillId="48" borderId="57" xfId="0" applyNumberFormat="1" applyFont="1" applyFill="1" applyBorder="1" applyAlignment="1">
      <alignment horizontal="center"/>
    </xf>
    <xf numFmtId="2" fontId="10" fillId="49" borderId="57" xfId="0" applyNumberFormat="1" applyFont="1" applyFill="1" applyBorder="1" applyAlignment="1">
      <alignment horizontal="center"/>
    </xf>
    <xf numFmtId="2" fontId="14" fillId="41" borderId="57" xfId="0" applyNumberFormat="1" applyFont="1" applyFill="1" applyBorder="1" applyAlignment="1">
      <alignment horizontal="center"/>
    </xf>
    <xf numFmtId="2" fontId="14" fillId="40" borderId="57" xfId="0" applyNumberFormat="1" applyFont="1" applyFill="1" applyBorder="1" applyAlignment="1">
      <alignment horizontal="center"/>
    </xf>
    <xf numFmtId="2" fontId="10" fillId="41" borderId="57" xfId="0" applyNumberFormat="1" applyFont="1" applyFill="1" applyBorder="1" applyAlignment="1">
      <alignment horizontal="center"/>
    </xf>
    <xf numFmtId="2" fontId="10" fillId="40" borderId="57" xfId="0" applyNumberFormat="1" applyFont="1" applyFill="1" applyBorder="1" applyAlignment="1">
      <alignment horizontal="center"/>
    </xf>
    <xf numFmtId="0" fontId="14" fillId="30" borderId="57" xfId="0" applyFont="1" applyFill="1" applyBorder="1"/>
    <xf numFmtId="0" fontId="43" fillId="0" borderId="112" xfId="0" applyFont="1" applyBorder="1" applyAlignment="1">
      <alignment horizontal="center" vertical="center"/>
    </xf>
    <xf numFmtId="0" fontId="43" fillId="0" borderId="112" xfId="0" applyFont="1" applyBorder="1" applyAlignment="1">
      <alignment horizontal="center" vertical="center" wrapText="1"/>
    </xf>
    <xf numFmtId="0" fontId="0" fillId="0" borderId="154" xfId="0" applyBorder="1" applyAlignment="1">
      <alignment horizontal="center"/>
    </xf>
    <xf numFmtId="2" fontId="0" fillId="0" borderId="154" xfId="0" applyNumberFormat="1" applyBorder="1" applyAlignment="1">
      <alignment horizontal="center"/>
    </xf>
    <xf numFmtId="0" fontId="14" fillId="12" borderId="109" xfId="0" applyFont="1" applyFill="1" applyBorder="1"/>
    <xf numFmtId="0" fontId="14" fillId="12" borderId="154" xfId="0" applyFont="1" applyFill="1" applyBorder="1"/>
    <xf numFmtId="0" fontId="0" fillId="0" borderId="154" xfId="0" applyBorder="1"/>
    <xf numFmtId="0" fontId="4" fillId="0" borderId="57" xfId="0" applyFont="1" applyBorder="1" applyAlignment="1">
      <alignment horizontal="center"/>
    </xf>
    <xf numFmtId="2" fontId="0" fillId="0" borderId="0" xfId="0" applyNumberFormat="1" applyAlignment="1">
      <alignment horizontal="center"/>
    </xf>
    <xf numFmtId="2" fontId="4" fillId="0" borderId="57" xfId="0" applyNumberFormat="1" applyFont="1" applyBorder="1" applyAlignment="1">
      <alignment horizontal="center"/>
    </xf>
    <xf numFmtId="0" fontId="4" fillId="0" borderId="154" xfId="0" applyFont="1" applyBorder="1" applyAlignment="1">
      <alignment horizontal="center"/>
    </xf>
    <xf numFmtId="2" fontId="4" fillId="0" borderId="154" xfId="0" applyNumberFormat="1" applyFont="1" applyBorder="1" applyAlignment="1">
      <alignment horizontal="center"/>
    </xf>
    <xf numFmtId="2" fontId="0" fillId="0" borderId="109" xfId="0" applyNumberFormat="1" applyBorder="1" applyAlignment="1">
      <alignment horizontal="center"/>
    </xf>
    <xf numFmtId="2" fontId="4" fillId="0" borderId="109" xfId="0" applyNumberFormat="1" applyFont="1" applyBorder="1" applyAlignment="1">
      <alignment horizontal="center"/>
    </xf>
    <xf numFmtId="0" fontId="4" fillId="0" borderId="109" xfId="0" applyFont="1" applyBorder="1" applyAlignment="1">
      <alignment horizontal="center"/>
    </xf>
    <xf numFmtId="0" fontId="14" fillId="12" borderId="117" xfId="0" applyFont="1" applyFill="1" applyBorder="1"/>
    <xf numFmtId="0" fontId="0" fillId="0" borderId="117" xfId="0" applyBorder="1"/>
    <xf numFmtId="0" fontId="8" fillId="75" borderId="57" xfId="0" applyFont="1" applyFill="1" applyBorder="1"/>
    <xf numFmtId="165" fontId="8" fillId="75" borderId="57" xfId="0" applyNumberFormat="1" applyFont="1" applyFill="1" applyBorder="1" applyAlignment="1">
      <alignment horizontal="center"/>
    </xf>
    <xf numFmtId="165" fontId="14" fillId="76" borderId="57" xfId="0" applyNumberFormat="1" applyFont="1" applyFill="1" applyBorder="1" applyAlignment="1">
      <alignment horizontal="center" wrapText="1"/>
    </xf>
    <xf numFmtId="0" fontId="8" fillId="12" borderId="155" xfId="0" applyFont="1" applyFill="1" applyBorder="1"/>
    <xf numFmtId="165" fontId="8" fillId="28" borderId="157" xfId="0" applyNumberFormat="1" applyFont="1" applyFill="1" applyBorder="1" applyAlignment="1" applyProtection="1">
      <alignment horizontal="center"/>
      <protection locked="0"/>
    </xf>
    <xf numFmtId="0" fontId="14" fillId="39" borderId="3" xfId="0" applyFont="1" applyFill="1" applyBorder="1" applyAlignment="1">
      <alignment horizontal="center" vertical="center" wrapText="1"/>
    </xf>
    <xf numFmtId="0" fontId="14" fillId="39" borderId="57" xfId="0" applyFont="1" applyFill="1" applyBorder="1" applyAlignment="1">
      <alignment horizontal="center" vertical="center" wrapText="1"/>
    </xf>
    <xf numFmtId="0" fontId="11" fillId="40" borderId="57" xfId="0" applyFont="1" applyFill="1" applyBorder="1" applyProtection="1">
      <protection locked="0"/>
    </xf>
    <xf numFmtId="0" fontId="11" fillId="40" borderId="57" xfId="0" applyFont="1" applyFill="1" applyBorder="1" applyAlignment="1" applyProtection="1">
      <alignment horizontal="center" vertical="center"/>
      <protection locked="0"/>
    </xf>
    <xf numFmtId="0" fontId="11" fillId="41" borderId="57" xfId="0" applyFont="1" applyFill="1" applyBorder="1" applyProtection="1">
      <protection locked="0"/>
    </xf>
    <xf numFmtId="0" fontId="11" fillId="41" borderId="57" xfId="0" applyFont="1" applyFill="1" applyBorder="1" applyAlignment="1" applyProtection="1">
      <alignment horizontal="center"/>
      <protection locked="0"/>
    </xf>
    <xf numFmtId="0" fontId="11" fillId="40" borderId="57" xfId="0" applyFont="1" applyFill="1" applyBorder="1" applyAlignment="1" applyProtection="1">
      <alignment horizontal="center"/>
      <protection locked="0"/>
    </xf>
    <xf numFmtId="0" fontId="10" fillId="8" borderId="158" xfId="0" applyFont="1" applyFill="1" applyBorder="1" applyAlignment="1">
      <alignment horizontal="center" vertical="center" wrapText="1"/>
    </xf>
    <xf numFmtId="0" fontId="10" fillId="8" borderId="159" xfId="0" applyFont="1" applyFill="1" applyBorder="1" applyAlignment="1">
      <alignment horizontal="center" vertical="center" wrapText="1"/>
    </xf>
    <xf numFmtId="0" fontId="10" fillId="39" borderId="57" xfId="0" applyFont="1" applyFill="1" applyBorder="1" applyAlignment="1">
      <alignment horizontal="center" vertical="center" wrapText="1"/>
    </xf>
    <xf numFmtId="0" fontId="10" fillId="47" borderId="160" xfId="0" applyFont="1" applyFill="1" applyBorder="1" applyAlignment="1">
      <alignment horizontal="center" vertical="center" wrapText="1"/>
    </xf>
    <xf numFmtId="0" fontId="10" fillId="78" borderId="23" xfId="0" applyFont="1" applyFill="1" applyBorder="1" applyAlignment="1">
      <alignment horizontal="left" vertical="center" wrapText="1"/>
    </xf>
    <xf numFmtId="0" fontId="10" fillId="39" borderId="57" xfId="0" applyFont="1" applyFill="1" applyBorder="1" applyAlignment="1">
      <alignment horizontal="left" vertical="center" wrapText="1"/>
    </xf>
    <xf numFmtId="0" fontId="10" fillId="8" borderId="161" xfId="0" applyFont="1" applyFill="1" applyBorder="1" applyAlignment="1">
      <alignment horizontal="center" vertical="center" wrapText="1"/>
    </xf>
    <xf numFmtId="0" fontId="10" fillId="8" borderId="89" xfId="0" applyFont="1" applyFill="1" applyBorder="1" applyAlignment="1">
      <alignment horizontal="center" vertical="center" wrapText="1"/>
    </xf>
    <xf numFmtId="0" fontId="56" fillId="42" borderId="23" xfId="0" applyFont="1" applyFill="1" applyBorder="1" applyAlignment="1">
      <alignment horizontal="left"/>
    </xf>
    <xf numFmtId="0" fontId="11" fillId="39" borderId="151" xfId="0" applyFont="1" applyFill="1" applyBorder="1" applyAlignment="1">
      <alignment horizontal="center" vertical="center"/>
    </xf>
    <xf numFmtId="0" fontId="11" fillId="39" borderId="57" xfId="0" applyFont="1" applyFill="1" applyBorder="1" applyAlignment="1">
      <alignment horizontal="center" vertical="center"/>
    </xf>
    <xf numFmtId="1" fontId="11" fillId="48" borderId="160" xfId="0" applyNumberFormat="1" applyFont="1" applyFill="1" applyBorder="1" applyAlignment="1">
      <alignment horizontal="center"/>
    </xf>
    <xf numFmtId="0" fontId="56" fillId="52" borderId="23" xfId="0" applyFont="1" applyFill="1" applyBorder="1" applyAlignment="1">
      <alignment horizontal="left"/>
    </xf>
    <xf numFmtId="0" fontId="57" fillId="52" borderId="89" xfId="0" applyFont="1" applyFill="1" applyBorder="1" applyAlignment="1">
      <alignment horizontal="center"/>
    </xf>
    <xf numFmtId="1" fontId="11" fillId="49" borderId="160" xfId="0" applyNumberFormat="1" applyFont="1" applyFill="1" applyBorder="1" applyAlignment="1">
      <alignment horizontal="center"/>
    </xf>
    <xf numFmtId="0" fontId="10" fillId="39" borderId="161" xfId="0" applyFont="1" applyFill="1" applyBorder="1" applyAlignment="1">
      <alignment horizontal="left" vertical="center"/>
    </xf>
    <xf numFmtId="0" fontId="11" fillId="39" borderId="158" xfId="0" applyFont="1" applyFill="1" applyBorder="1" applyAlignment="1">
      <alignment horizontal="center" vertical="center"/>
    </xf>
    <xf numFmtId="0" fontId="10" fillId="79" borderId="161" xfId="0" applyFont="1" applyFill="1" applyBorder="1" applyAlignment="1">
      <alignment horizontal="left" vertical="center"/>
    </xf>
    <xf numFmtId="0" fontId="11" fillId="79" borderId="158" xfId="0" applyFont="1" applyFill="1" applyBorder="1" applyAlignment="1">
      <alignment horizontal="center" vertical="center"/>
    </xf>
    <xf numFmtId="0" fontId="10" fillId="8" borderId="158" xfId="0" applyFont="1" applyFill="1" applyBorder="1" applyAlignment="1">
      <alignment horizontal="center" vertical="center"/>
    </xf>
    <xf numFmtId="0" fontId="54" fillId="46" borderId="89" xfId="0" applyFont="1" applyFill="1" applyBorder="1"/>
    <xf numFmtId="0" fontId="11" fillId="78" borderId="89" xfId="0" applyFont="1" applyFill="1" applyBorder="1" applyAlignment="1">
      <alignment horizontal="center" vertical="center"/>
    </xf>
    <xf numFmtId="0" fontId="54" fillId="52" borderId="89" xfId="0" applyFont="1" applyFill="1" applyBorder="1"/>
    <xf numFmtId="0" fontId="11" fillId="79" borderId="89" xfId="0" applyFont="1" applyFill="1" applyBorder="1" applyAlignment="1">
      <alignment horizontal="center" vertical="center"/>
    </xf>
    <xf numFmtId="0" fontId="10" fillId="39" borderId="57" xfId="0" applyFont="1" applyFill="1" applyBorder="1" applyAlignment="1">
      <alignment horizontal="center" vertical="center"/>
    </xf>
    <xf numFmtId="0" fontId="10" fillId="39" borderId="160" xfId="0" applyFont="1" applyFill="1" applyBorder="1" applyAlignment="1">
      <alignment horizontal="center" vertical="center"/>
    </xf>
    <xf numFmtId="0" fontId="54" fillId="52" borderId="23" xfId="0" applyFont="1" applyFill="1" applyBorder="1"/>
    <xf numFmtId="0" fontId="54" fillId="68" borderId="23" xfId="0" applyFont="1" applyFill="1" applyBorder="1" applyAlignment="1">
      <alignment horizontal="center"/>
    </xf>
    <xf numFmtId="0" fontId="56" fillId="68" borderId="89" xfId="0" applyFont="1" applyFill="1" applyBorder="1" applyAlignment="1">
      <alignment horizontal="center"/>
    </xf>
    <xf numFmtId="0" fontId="57" fillId="42" borderId="57" xfId="0" applyFont="1" applyFill="1" applyBorder="1"/>
    <xf numFmtId="0" fontId="57" fillId="42" borderId="160" xfId="0" applyFont="1" applyFill="1" applyBorder="1"/>
    <xf numFmtId="0" fontId="57" fillId="52" borderId="89" xfId="0" applyFont="1" applyFill="1" applyBorder="1"/>
    <xf numFmtId="0" fontId="54" fillId="46" borderId="23" xfId="0" applyFont="1" applyFill="1" applyBorder="1"/>
    <xf numFmtId="0" fontId="57" fillId="46" borderId="89" xfId="0" applyFont="1" applyFill="1" applyBorder="1"/>
    <xf numFmtId="0" fontId="57" fillId="42" borderId="162" xfId="0" applyFont="1" applyFill="1" applyBorder="1"/>
    <xf numFmtId="0" fontId="57" fillId="42" borderId="163" xfId="0" applyFont="1" applyFill="1" applyBorder="1"/>
    <xf numFmtId="1" fontId="8" fillId="48" borderId="57" xfId="0" applyNumberFormat="1" applyFont="1" applyFill="1" applyBorder="1" applyAlignment="1">
      <alignment horizontal="center"/>
    </xf>
    <xf numFmtId="0" fontId="9" fillId="4" borderId="23" xfId="0" applyFont="1" applyFill="1" applyBorder="1" applyAlignment="1">
      <alignment vertical="center"/>
    </xf>
    <xf numFmtId="0" fontId="9" fillId="4" borderId="101" xfId="0" applyFont="1" applyFill="1" applyBorder="1" applyAlignment="1">
      <alignment vertical="center"/>
    </xf>
    <xf numFmtId="0" fontId="10" fillId="51" borderId="23" xfId="0" applyFont="1" applyFill="1" applyBorder="1" applyAlignment="1">
      <alignment horizontal="center" vertical="center"/>
    </xf>
    <xf numFmtId="0" fontId="10" fillId="51" borderId="89" xfId="0" applyFont="1" applyFill="1" applyBorder="1" applyAlignment="1" applyProtection="1">
      <alignment horizontal="center"/>
      <protection locked="0"/>
    </xf>
    <xf numFmtId="0" fontId="55" fillId="36" borderId="23" xfId="0" applyFont="1" applyFill="1" applyBorder="1" applyAlignment="1">
      <alignment horizontal="left" vertical="center"/>
    </xf>
    <xf numFmtId="0" fontId="55" fillId="36" borderId="89" xfId="0" applyFont="1" applyFill="1" applyBorder="1" applyAlignment="1" applyProtection="1">
      <alignment horizontal="center"/>
      <protection locked="0"/>
    </xf>
    <xf numFmtId="0" fontId="11" fillId="40" borderId="57" xfId="0" applyFont="1" applyFill="1" applyBorder="1" applyAlignment="1" applyProtection="1">
      <alignment horizontal="left" vertical="center"/>
      <protection locked="0"/>
    </xf>
    <xf numFmtId="0" fontId="10" fillId="28" borderId="23" xfId="0" applyFont="1" applyFill="1" applyBorder="1" applyAlignment="1">
      <alignment wrapText="1"/>
    </xf>
    <xf numFmtId="0" fontId="10" fillId="36" borderId="23" xfId="0" applyFont="1" applyFill="1" applyBorder="1"/>
    <xf numFmtId="0" fontId="58" fillId="40" borderId="57" xfId="0" applyFont="1" applyFill="1" applyBorder="1" applyAlignment="1" applyProtection="1">
      <alignment horizontal="left" vertical="center"/>
      <protection locked="0"/>
    </xf>
    <xf numFmtId="0" fontId="10" fillId="28" borderId="161" xfId="0" applyFont="1" applyFill="1" applyBorder="1" applyAlignment="1">
      <alignment wrapText="1"/>
    </xf>
    <xf numFmtId="0" fontId="55" fillId="78" borderId="161" xfId="0" applyFont="1" applyFill="1" applyBorder="1" applyAlignment="1">
      <alignment horizontal="left" vertical="center" wrapText="1"/>
    </xf>
    <xf numFmtId="0" fontId="55" fillId="28" borderId="23" xfId="0" applyFont="1" applyFill="1" applyBorder="1"/>
    <xf numFmtId="0" fontId="55" fillId="28" borderId="89" xfId="0" applyFont="1" applyFill="1" applyBorder="1" applyAlignment="1" applyProtection="1">
      <alignment horizontal="center"/>
      <protection locked="0"/>
    </xf>
    <xf numFmtId="0" fontId="10" fillId="36" borderId="23" xfId="0" applyFont="1" applyFill="1" applyBorder="1" applyAlignment="1">
      <alignment wrapText="1"/>
    </xf>
    <xf numFmtId="1" fontId="8" fillId="49" borderId="57" xfId="0" applyNumberFormat="1" applyFont="1" applyFill="1" applyBorder="1" applyAlignment="1">
      <alignment horizontal="center"/>
    </xf>
    <xf numFmtId="0" fontId="14" fillId="8" borderId="150" xfId="0" applyFont="1" applyFill="1" applyBorder="1" applyAlignment="1">
      <alignment horizontal="center" vertical="center" wrapText="1"/>
    </xf>
    <xf numFmtId="0" fontId="14" fillId="8" borderId="151" xfId="0" applyFont="1" applyFill="1" applyBorder="1" applyAlignment="1">
      <alignment horizontal="center" vertical="center"/>
    </xf>
    <xf numFmtId="0" fontId="10" fillId="6" borderId="144" xfId="0" applyFont="1" applyFill="1" applyBorder="1" applyAlignment="1">
      <alignment horizontal="left"/>
    </xf>
    <xf numFmtId="0" fontId="10" fillId="28" borderId="144" xfId="0" applyFont="1" applyFill="1" applyBorder="1" applyAlignment="1">
      <alignment horizontal="left"/>
    </xf>
    <xf numFmtId="0" fontId="8" fillId="63" borderId="1" xfId="0" applyFont="1" applyFill="1" applyBorder="1"/>
    <xf numFmtId="0" fontId="14" fillId="63" borderId="1" xfId="0" applyFont="1" applyFill="1" applyBorder="1" applyAlignment="1">
      <alignment horizontal="center" vertical="center" wrapText="1"/>
    </xf>
    <xf numFmtId="165" fontId="14" fillId="63" borderId="1" xfId="0" applyNumberFormat="1" applyFont="1" applyFill="1" applyBorder="1" applyAlignment="1">
      <alignment horizontal="center"/>
    </xf>
    <xf numFmtId="0" fontId="9" fillId="60" borderId="1" xfId="0" applyFont="1" applyFill="1" applyBorder="1"/>
    <xf numFmtId="0" fontId="9" fillId="60" borderId="1" xfId="0" applyFont="1" applyFill="1" applyBorder="1" applyAlignment="1">
      <alignment horizontal="left"/>
    </xf>
    <xf numFmtId="0" fontId="14" fillId="63" borderId="1" xfId="0" applyFont="1" applyFill="1" applyBorder="1"/>
    <xf numFmtId="0" fontId="14" fillId="63" borderId="1" xfId="0" applyFont="1" applyFill="1" applyBorder="1" applyAlignment="1">
      <alignment horizontal="center"/>
    </xf>
    <xf numFmtId="2" fontId="8" fillId="63" borderId="1" xfId="0" applyNumberFormat="1" applyFont="1" applyFill="1" applyBorder="1" applyAlignment="1">
      <alignment horizontal="center"/>
    </xf>
    <xf numFmtId="0" fontId="8" fillId="63" borderId="8" xfId="0" applyFont="1" applyFill="1" applyBorder="1"/>
    <xf numFmtId="0" fontId="30" fillId="42" borderId="2" xfId="0" applyFont="1" applyFill="1" applyBorder="1" applyAlignment="1">
      <alignment horizontal="right"/>
    </xf>
    <xf numFmtId="0" fontId="12" fillId="74" borderId="57" xfId="0" applyFont="1" applyFill="1" applyBorder="1"/>
    <xf numFmtId="0" fontId="8" fillId="74" borderId="57" xfId="0" applyFont="1" applyFill="1" applyBorder="1" applyAlignment="1">
      <alignment horizontal="center"/>
    </xf>
    <xf numFmtId="0" fontId="0" fillId="42" borderId="57" xfId="0" applyFill="1" applyBorder="1" applyAlignment="1">
      <alignment horizontal="center"/>
    </xf>
    <xf numFmtId="0" fontId="10" fillId="28" borderId="23" xfId="0" applyFont="1" applyFill="1" applyBorder="1" applyAlignment="1">
      <alignment horizontal="left"/>
    </xf>
    <xf numFmtId="0" fontId="8" fillId="5" borderId="124" xfId="0" applyFont="1" applyFill="1" applyBorder="1"/>
    <xf numFmtId="0" fontId="8" fillId="3" borderId="164" xfId="0" applyFont="1" applyFill="1" applyBorder="1"/>
    <xf numFmtId="0" fontId="8" fillId="3" borderId="165" xfId="0" applyFont="1" applyFill="1" applyBorder="1"/>
    <xf numFmtId="0" fontId="14" fillId="8" borderId="128" xfId="0" applyFont="1" applyFill="1" applyBorder="1" applyAlignment="1">
      <alignment horizontal="center" vertical="center" wrapText="1"/>
    </xf>
    <xf numFmtId="0" fontId="11" fillId="6" borderId="128" xfId="0" applyFont="1" applyFill="1" applyBorder="1" applyAlignment="1" applyProtection="1">
      <alignment horizontal="center"/>
      <protection locked="0"/>
    </xf>
    <xf numFmtId="0" fontId="11" fillId="6" borderId="129" xfId="0" applyFont="1" applyFill="1" applyBorder="1" applyAlignment="1" applyProtection="1">
      <alignment horizontal="center"/>
      <protection locked="0" hidden="1"/>
    </xf>
    <xf numFmtId="0" fontId="11" fillId="28" borderId="128" xfId="0" applyFont="1" applyFill="1" applyBorder="1" applyAlignment="1" applyProtection="1">
      <alignment horizontal="center"/>
      <protection locked="0"/>
    </xf>
    <xf numFmtId="0" fontId="11" fillId="7" borderId="129" xfId="0" applyFont="1" applyFill="1" applyBorder="1" applyAlignment="1" applyProtection="1">
      <alignment horizontal="center"/>
      <protection locked="0" hidden="1"/>
    </xf>
    <xf numFmtId="0" fontId="11" fillId="28" borderId="130" xfId="0" applyFont="1" applyFill="1" applyBorder="1" applyAlignment="1" applyProtection="1">
      <alignment horizontal="center"/>
      <protection locked="0"/>
    </xf>
    <xf numFmtId="0" fontId="11" fillId="7" borderId="131" xfId="0" applyFont="1" applyFill="1" applyBorder="1" applyAlignment="1" applyProtection="1">
      <alignment horizontal="center"/>
      <protection locked="0"/>
    </xf>
    <xf numFmtId="2" fontId="11" fillId="7" borderId="131" xfId="0" applyNumberFormat="1" applyFont="1" applyFill="1" applyBorder="1" applyAlignment="1" applyProtection="1">
      <alignment horizontal="center"/>
      <protection locked="0"/>
    </xf>
    <xf numFmtId="0" fontId="11" fillId="7" borderId="166" xfId="0" applyFont="1" applyFill="1" applyBorder="1" applyAlignment="1" applyProtection="1">
      <alignment horizontal="center"/>
      <protection locked="0" hidden="1"/>
    </xf>
    <xf numFmtId="0" fontId="8" fillId="5" borderId="118" xfId="0" applyFont="1" applyFill="1" applyBorder="1" applyAlignment="1">
      <alignment horizontal="center"/>
    </xf>
    <xf numFmtId="0" fontId="8" fillId="5" borderId="118" xfId="0" applyFont="1" applyFill="1" applyBorder="1"/>
    <xf numFmtId="0" fontId="11" fillId="6" borderId="129" xfId="0" applyFont="1" applyFill="1" applyBorder="1" applyAlignment="1" applyProtection="1">
      <alignment horizontal="center"/>
      <protection locked="0"/>
    </xf>
    <xf numFmtId="0" fontId="11" fillId="7" borderId="129" xfId="0" applyFont="1" applyFill="1" applyBorder="1" applyAlignment="1" applyProtection="1">
      <alignment horizontal="center"/>
      <protection locked="0"/>
    </xf>
    <xf numFmtId="0" fontId="14" fillId="8" borderId="168" xfId="0" applyFont="1" applyFill="1" applyBorder="1" applyAlignment="1">
      <alignment horizontal="center" vertical="center" wrapText="1"/>
    </xf>
    <xf numFmtId="165" fontId="14" fillId="63" borderId="8" xfId="0" applyNumberFormat="1" applyFont="1" applyFill="1" applyBorder="1" applyAlignment="1">
      <alignment horizontal="center"/>
    </xf>
    <xf numFmtId="0" fontId="8" fillId="5" borderId="118" xfId="0" applyFont="1" applyFill="1" applyBorder="1" applyAlignment="1">
      <alignment horizontal="left"/>
    </xf>
    <xf numFmtId="165" fontId="14" fillId="5" borderId="118" xfId="0" applyNumberFormat="1" applyFont="1" applyFill="1" applyBorder="1" applyAlignment="1">
      <alignment horizontal="center"/>
    </xf>
    <xf numFmtId="165" fontId="14" fillId="5" borderId="103" xfId="0" applyNumberFormat="1" applyFont="1" applyFill="1" applyBorder="1" applyAlignment="1">
      <alignment horizontal="center"/>
    </xf>
    <xf numFmtId="165" fontId="14" fillId="63" borderId="169" xfId="0" applyNumberFormat="1" applyFont="1" applyFill="1" applyBorder="1" applyAlignment="1">
      <alignment horizontal="center"/>
    </xf>
    <xf numFmtId="0" fontId="11" fillId="7" borderId="130" xfId="0" applyFont="1" applyFill="1" applyBorder="1" applyAlignment="1" applyProtection="1">
      <alignment horizontal="center"/>
      <protection hidden="1"/>
    </xf>
    <xf numFmtId="0" fontId="11" fillId="7" borderId="131" xfId="0" applyFont="1" applyFill="1" applyBorder="1" applyAlignment="1" applyProtection="1">
      <alignment horizontal="center"/>
      <protection hidden="1"/>
    </xf>
    <xf numFmtId="164" fontId="11" fillId="7" borderId="131" xfId="0" applyNumberFormat="1" applyFont="1" applyFill="1" applyBorder="1" applyAlignment="1" applyProtection="1">
      <alignment horizontal="center"/>
      <protection locked="0"/>
    </xf>
    <xf numFmtId="1" fontId="11" fillId="7" borderId="131" xfId="0" applyNumberFormat="1" applyFont="1" applyFill="1" applyBorder="1" applyAlignment="1" applyProtection="1">
      <alignment horizontal="center"/>
      <protection locked="0"/>
    </xf>
    <xf numFmtId="1" fontId="11" fillId="27" borderId="138" xfId="0" applyNumberFormat="1" applyFont="1" applyFill="1" applyBorder="1" applyAlignment="1" applyProtection="1">
      <alignment horizontal="center"/>
      <protection locked="0"/>
    </xf>
    <xf numFmtId="0" fontId="9" fillId="9" borderId="3" xfId="0" applyFont="1" applyFill="1" applyBorder="1" applyAlignment="1">
      <alignment horizontal="left"/>
    </xf>
    <xf numFmtId="1" fontId="11" fillId="6" borderId="129" xfId="0" applyNumberFormat="1" applyFont="1" applyFill="1" applyBorder="1" applyAlignment="1" applyProtection="1">
      <alignment horizontal="center"/>
      <protection locked="0"/>
    </xf>
    <xf numFmtId="1" fontId="11" fillId="7" borderId="129" xfId="0" applyNumberFormat="1" applyFont="1" applyFill="1" applyBorder="1" applyAlignment="1" applyProtection="1">
      <alignment horizontal="center"/>
      <protection locked="0"/>
    </xf>
    <xf numFmtId="0" fontId="11" fillId="6" borderId="131" xfId="0" applyFont="1" applyFill="1" applyBorder="1" applyAlignment="1" applyProtection="1">
      <alignment horizontal="center" wrapText="1"/>
      <protection locked="0"/>
    </xf>
    <xf numFmtId="1" fontId="11" fillId="6" borderId="166" xfId="0" applyNumberFormat="1" applyFont="1" applyFill="1" applyBorder="1" applyAlignment="1" applyProtection="1">
      <alignment horizontal="center"/>
      <protection locked="0"/>
    </xf>
    <xf numFmtId="0" fontId="10" fillId="5" borderId="118" xfId="0" applyFont="1" applyFill="1" applyBorder="1" applyAlignment="1">
      <alignment horizontal="left"/>
    </xf>
    <xf numFmtId="0" fontId="11" fillId="5" borderId="118" xfId="0" applyFont="1" applyFill="1" applyBorder="1" applyAlignment="1">
      <alignment horizontal="center"/>
    </xf>
    <xf numFmtId="0" fontId="11" fillId="5" borderId="118" xfId="0" applyFont="1" applyFill="1" applyBorder="1"/>
    <xf numFmtId="0" fontId="11" fillId="5" borderId="118" xfId="0" applyFont="1" applyFill="1" applyBorder="1" applyAlignment="1">
      <alignment horizontal="center" vertical="center"/>
    </xf>
    <xf numFmtId="0" fontId="11" fillId="5" borderId="118" xfId="0" applyFont="1" applyFill="1" applyBorder="1" applyAlignment="1">
      <alignment horizontal="center" wrapText="1"/>
    </xf>
    <xf numFmtId="0" fontId="9" fillId="4" borderId="170" xfId="0" applyFont="1" applyFill="1" applyBorder="1"/>
    <xf numFmtId="0" fontId="9" fillId="4" borderId="171" xfId="0" applyFont="1" applyFill="1" applyBorder="1"/>
    <xf numFmtId="0" fontId="9" fillId="4" borderId="172" xfId="0" applyFont="1" applyFill="1" applyBorder="1"/>
    <xf numFmtId="0" fontId="14" fillId="8" borderId="173" xfId="0" applyFont="1" applyFill="1" applyBorder="1" applyAlignment="1">
      <alignment horizontal="center" vertical="center"/>
    </xf>
    <xf numFmtId="0" fontId="14" fillId="8" borderId="174" xfId="0" applyFont="1" applyFill="1" applyBorder="1" applyAlignment="1">
      <alignment horizontal="center" vertical="center" wrapText="1"/>
    </xf>
    <xf numFmtId="0" fontId="11" fillId="6" borderId="129" xfId="0" applyFont="1" applyFill="1" applyBorder="1" applyAlignment="1" applyProtection="1">
      <alignment horizontal="center" wrapText="1"/>
      <protection locked="0"/>
    </xf>
    <xf numFmtId="0" fontId="11" fillId="7" borderId="129" xfId="0" applyFont="1" applyFill="1" applyBorder="1" applyAlignment="1" applyProtection="1">
      <alignment horizontal="center" wrapText="1"/>
      <protection locked="0"/>
    </xf>
    <xf numFmtId="0" fontId="11" fillId="6" borderId="131" xfId="0" applyFont="1" applyFill="1" applyBorder="1" applyAlignment="1" applyProtection="1">
      <alignment horizontal="center"/>
      <protection locked="0"/>
    </xf>
    <xf numFmtId="0" fontId="11" fillId="6" borderId="131" xfId="0" applyFont="1" applyFill="1" applyBorder="1" applyAlignment="1" applyProtection="1">
      <alignment horizontal="center" vertical="center"/>
      <protection locked="0"/>
    </xf>
    <xf numFmtId="0" fontId="11" fillId="6" borderId="166" xfId="0" applyFont="1" applyFill="1" applyBorder="1" applyAlignment="1" applyProtection="1">
      <alignment horizontal="center" wrapText="1"/>
      <protection locked="0"/>
    </xf>
    <xf numFmtId="0" fontId="9" fillId="5" borderId="3" xfId="0" applyFont="1" applyFill="1" applyBorder="1" applyAlignment="1">
      <alignment vertical="center"/>
    </xf>
    <xf numFmtId="0" fontId="11" fillId="5" borderId="3" xfId="0" applyFont="1" applyFill="1" applyBorder="1"/>
    <xf numFmtId="0" fontId="52" fillId="63" borderId="3" xfId="0" applyFont="1" applyFill="1" applyBorder="1" applyAlignment="1" applyProtection="1">
      <alignment horizontal="center" vertical="center"/>
      <protection hidden="1"/>
    </xf>
    <xf numFmtId="0" fontId="53" fillId="63" borderId="3" xfId="0" applyFont="1" applyFill="1" applyBorder="1" applyAlignment="1" applyProtection="1">
      <alignment horizontal="center"/>
      <protection hidden="1"/>
    </xf>
    <xf numFmtId="0" fontId="6" fillId="2" borderId="8" xfId="0" applyFont="1" applyFill="1" applyBorder="1" applyAlignment="1">
      <alignment vertical="center"/>
    </xf>
    <xf numFmtId="49" fontId="11" fillId="7" borderId="129" xfId="0" applyNumberFormat="1" applyFont="1" applyFill="1" applyBorder="1" applyAlignment="1" applyProtection="1">
      <alignment horizontal="center"/>
      <protection locked="0"/>
    </xf>
    <xf numFmtId="49" fontId="11" fillId="6" borderId="129" xfId="0" applyNumberFormat="1" applyFont="1" applyFill="1" applyBorder="1" applyAlignment="1" applyProtection="1">
      <alignment horizontal="center"/>
      <protection locked="0"/>
    </xf>
    <xf numFmtId="14" fontId="11" fillId="7" borderId="129" xfId="0" applyNumberFormat="1" applyFont="1" applyFill="1" applyBorder="1" applyAlignment="1" applyProtection="1">
      <alignment horizontal="center" vertical="center" wrapText="1"/>
      <protection locked="0"/>
    </xf>
    <xf numFmtId="14" fontId="11" fillId="6" borderId="129" xfId="0" applyNumberFormat="1" applyFont="1" applyFill="1" applyBorder="1" applyAlignment="1" applyProtection="1">
      <alignment horizontal="center" vertical="center" wrapText="1"/>
      <protection locked="0"/>
    </xf>
    <xf numFmtId="0" fontId="11" fillId="7" borderId="129" xfId="0" applyFont="1" applyFill="1" applyBorder="1" applyAlignment="1" applyProtection="1">
      <alignment horizontal="center" vertical="center" wrapText="1"/>
      <protection locked="0"/>
    </xf>
    <xf numFmtId="0" fontId="11" fillId="6" borderId="129" xfId="0" applyFont="1" applyFill="1" applyBorder="1" applyAlignment="1" applyProtection="1">
      <alignment horizontal="center" vertical="center"/>
      <protection locked="0"/>
    </xf>
    <xf numFmtId="0" fontId="11" fillId="7" borderId="129" xfId="0" applyFont="1" applyFill="1" applyBorder="1" applyAlignment="1" applyProtection="1">
      <alignment horizontal="center" vertical="center"/>
      <protection locked="0"/>
    </xf>
    <xf numFmtId="0" fontId="11" fillId="6" borderId="166" xfId="0" applyFont="1" applyFill="1" applyBorder="1" applyAlignment="1" applyProtection="1">
      <alignment horizontal="center" vertical="center"/>
      <protection locked="0"/>
    </xf>
    <xf numFmtId="0" fontId="11" fillId="6" borderId="174" xfId="0" applyFont="1" applyFill="1" applyBorder="1" applyAlignment="1" applyProtection="1">
      <alignment horizontal="center"/>
      <protection locked="0"/>
    </xf>
    <xf numFmtId="9" fontId="0" fillId="50" borderId="112" xfId="0" applyNumberFormat="1" applyFill="1" applyBorder="1" applyAlignment="1">
      <alignment horizontal="center" vertical="center"/>
    </xf>
    <xf numFmtId="0" fontId="2" fillId="50" borderId="112" xfId="0" applyFont="1" applyFill="1" applyBorder="1" applyAlignment="1">
      <alignment horizontal="center" vertical="center" wrapText="1"/>
    </xf>
    <xf numFmtId="0" fontId="0" fillId="50" borderId="57" xfId="0" applyFill="1" applyBorder="1" applyAlignment="1">
      <alignment horizontal="center"/>
    </xf>
    <xf numFmtId="0" fontId="8" fillId="5" borderId="57" xfId="0" applyFont="1" applyFill="1" applyBorder="1" applyAlignment="1">
      <alignment horizontal="center" vertical="center"/>
    </xf>
    <xf numFmtId="0" fontId="2" fillId="50" borderId="57" xfId="0" applyFont="1" applyFill="1" applyBorder="1" applyAlignment="1">
      <alignment horizontal="center"/>
    </xf>
    <xf numFmtId="0" fontId="43" fillId="42" borderId="112" xfId="0" applyFont="1" applyFill="1" applyBorder="1" applyAlignment="1">
      <alignment horizontal="center" vertical="center" wrapText="1"/>
    </xf>
    <xf numFmtId="0" fontId="8" fillId="5" borderId="57" xfId="0" applyFont="1" applyFill="1" applyBorder="1" applyAlignment="1">
      <alignment horizontal="center"/>
    </xf>
    <xf numFmtId="0" fontId="2" fillId="50" borderId="88" xfId="0" applyFont="1" applyFill="1" applyBorder="1" applyAlignment="1">
      <alignment horizontal="center"/>
    </xf>
    <xf numFmtId="165" fontId="0" fillId="50" borderId="57" xfId="0" applyNumberFormat="1" applyFill="1" applyBorder="1" applyAlignment="1">
      <alignment horizontal="center"/>
    </xf>
    <xf numFmtId="165" fontId="8" fillId="53" borderId="57" xfId="0" applyNumberFormat="1" applyFont="1" applyFill="1" applyBorder="1" applyAlignment="1">
      <alignment horizontal="center"/>
    </xf>
    <xf numFmtId="0" fontId="8" fillId="53" borderId="57" xfId="0" applyFont="1" applyFill="1" applyBorder="1" applyAlignment="1">
      <alignment horizontal="center"/>
    </xf>
    <xf numFmtId="0" fontId="43" fillId="42" borderId="112" xfId="0" applyFont="1" applyFill="1" applyBorder="1" applyAlignment="1">
      <alignment horizontal="center" vertical="center"/>
    </xf>
    <xf numFmtId="0" fontId="8" fillId="5" borderId="57" xfId="0" applyFont="1" applyFill="1" applyBorder="1" applyAlignment="1">
      <alignment horizontal="center" vertical="center" wrapText="1"/>
    </xf>
    <xf numFmtId="0" fontId="30" fillId="80" borderId="180" xfId="0" applyFont="1" applyFill="1" applyBorder="1" applyAlignment="1">
      <alignment vertical="center" wrapText="1"/>
    </xf>
    <xf numFmtId="0" fontId="30" fillId="80" borderId="146" xfId="0" applyFont="1" applyFill="1" applyBorder="1" applyAlignment="1">
      <alignment vertical="center"/>
    </xf>
    <xf numFmtId="0" fontId="30" fillId="81" borderId="181" xfId="0" applyFont="1" applyFill="1" applyBorder="1" applyAlignment="1">
      <alignment vertical="center"/>
    </xf>
    <xf numFmtId="0" fontId="30" fillId="81" borderId="98" xfId="0" applyFont="1" applyFill="1" applyBorder="1" applyAlignment="1">
      <alignment vertical="center"/>
    </xf>
    <xf numFmtId="0" fontId="10" fillId="39" borderId="182" xfId="0" applyFont="1" applyFill="1" applyBorder="1" applyAlignment="1">
      <alignment horizontal="center" vertical="center"/>
    </xf>
    <xf numFmtId="0" fontId="10" fillId="39" borderId="112" xfId="0" applyFont="1" applyFill="1" applyBorder="1" applyAlignment="1">
      <alignment horizontal="center" vertical="center"/>
    </xf>
    <xf numFmtId="0" fontId="8" fillId="5" borderId="183" xfId="0" applyFont="1" applyFill="1" applyBorder="1" applyAlignment="1">
      <alignment horizontal="center" vertical="center"/>
    </xf>
    <xf numFmtId="0" fontId="8" fillId="5" borderId="184" xfId="0" applyFont="1" applyFill="1" applyBorder="1" applyAlignment="1">
      <alignment horizontal="center" vertical="center"/>
    </xf>
    <xf numFmtId="0" fontId="8" fillId="5" borderId="88" xfId="0" applyFont="1" applyFill="1" applyBorder="1" applyAlignment="1">
      <alignment horizontal="center" vertical="center"/>
    </xf>
    <xf numFmtId="0" fontId="8" fillId="5" borderId="88" xfId="0" applyFont="1" applyFill="1" applyBorder="1" applyAlignment="1">
      <alignment horizontal="center" vertical="center" wrapText="1"/>
    </xf>
    <xf numFmtId="0" fontId="8" fillId="71" borderId="57" xfId="0" applyFont="1" applyFill="1" applyBorder="1"/>
    <xf numFmtId="0" fontId="14" fillId="65" borderId="57" xfId="0" applyFont="1" applyFill="1" applyBorder="1"/>
    <xf numFmtId="165" fontId="14" fillId="65" borderId="57" xfId="0" applyNumberFormat="1" applyFont="1" applyFill="1" applyBorder="1" applyAlignment="1">
      <alignment horizontal="center"/>
    </xf>
    <xf numFmtId="0" fontId="4" fillId="67" borderId="0" xfId="0" applyFont="1" applyFill="1"/>
    <xf numFmtId="0" fontId="0" fillId="67" borderId="0" xfId="0" applyFill="1" applyAlignment="1">
      <alignment horizontal="center"/>
    </xf>
    <xf numFmtId="0" fontId="0" fillId="67" borderId="57" xfId="0" applyFill="1" applyBorder="1"/>
    <xf numFmtId="0" fontId="44" fillId="67" borderId="57" xfId="0" applyFont="1" applyFill="1" applyBorder="1" applyAlignment="1">
      <alignment vertical="center"/>
    </xf>
    <xf numFmtId="0" fontId="10" fillId="77" borderId="186" xfId="0" applyFont="1" applyFill="1" applyBorder="1" applyAlignment="1">
      <alignment horizontal="center" vertical="center" wrapText="1"/>
    </xf>
    <xf numFmtId="0" fontId="10" fillId="77" borderId="112" xfId="0" applyFont="1" applyFill="1" applyBorder="1" applyAlignment="1">
      <alignment horizontal="center" vertical="center" wrapText="1"/>
    </xf>
    <xf numFmtId="0" fontId="10" fillId="77" borderId="187" xfId="0" applyFont="1" applyFill="1" applyBorder="1" applyAlignment="1">
      <alignment horizontal="center" vertical="center" wrapText="1"/>
    </xf>
    <xf numFmtId="0" fontId="2" fillId="82" borderId="0" xfId="0" applyFont="1" applyFill="1"/>
    <xf numFmtId="0" fontId="0" fillId="82" borderId="0" xfId="0" applyFill="1" applyAlignment="1">
      <alignment wrapText="1"/>
    </xf>
    <xf numFmtId="0" fontId="2" fillId="82" borderId="0" xfId="0" applyFont="1" applyFill="1" applyAlignment="1">
      <alignment horizontal="center"/>
    </xf>
    <xf numFmtId="0" fontId="2" fillId="82" borderId="0" xfId="0" applyFont="1" applyFill="1" applyAlignment="1">
      <alignment wrapText="1"/>
    </xf>
    <xf numFmtId="11" fontId="8" fillId="67" borderId="0" xfId="0" applyNumberFormat="1" applyFont="1" applyFill="1"/>
    <xf numFmtId="0" fontId="0" fillId="82" borderId="0" xfId="0" applyFill="1" applyAlignment="1">
      <alignment vertical="center" wrapText="1"/>
    </xf>
    <xf numFmtId="0" fontId="8" fillId="67" borderId="0" xfId="0" applyFont="1" applyFill="1"/>
    <xf numFmtId="0" fontId="2" fillId="67" borderId="0" xfId="0" applyFont="1" applyFill="1"/>
    <xf numFmtId="0" fontId="2" fillId="82" borderId="57" xfId="0" applyFont="1" applyFill="1" applyBorder="1"/>
    <xf numFmtId="167" fontId="0" fillId="82" borderId="0" xfId="0" applyNumberFormat="1" applyFill="1" applyAlignment="1">
      <alignment horizontal="center"/>
    </xf>
    <xf numFmtId="0" fontId="0" fillId="82" borderId="0" xfId="0" applyFill="1" applyAlignment="1">
      <alignment horizontal="center"/>
    </xf>
    <xf numFmtId="0" fontId="0" fillId="82" borderId="0" xfId="0" applyFill="1"/>
    <xf numFmtId="170" fontId="2" fillId="82" borderId="0" xfId="0" applyNumberFormat="1" applyFont="1" applyFill="1" applyAlignment="1">
      <alignment horizontal="center"/>
    </xf>
    <xf numFmtId="168" fontId="0" fillId="82" borderId="0" xfId="0" applyNumberFormat="1" applyFill="1" applyAlignment="1">
      <alignment horizontal="center"/>
    </xf>
    <xf numFmtId="0" fontId="2" fillId="82" borderId="98" xfId="0" applyFont="1" applyFill="1" applyBorder="1"/>
    <xf numFmtId="0" fontId="0" fillId="82" borderId="98" xfId="0" applyFill="1" applyBorder="1"/>
    <xf numFmtId="168" fontId="0" fillId="82" borderId="98" xfId="0" applyNumberFormat="1" applyFill="1" applyBorder="1" applyAlignment="1">
      <alignment horizontal="center"/>
    </xf>
    <xf numFmtId="0" fontId="0" fillId="67" borderId="98" xfId="0" applyFill="1" applyBorder="1"/>
    <xf numFmtId="0" fontId="43" fillId="67" borderId="88" xfId="0" applyFont="1" applyFill="1" applyBorder="1" applyAlignment="1">
      <alignment horizontal="center" vertical="center" wrapText="1"/>
    </xf>
    <xf numFmtId="0" fontId="43" fillId="67" borderId="88" xfId="0" applyFont="1" applyFill="1" applyBorder="1" applyAlignment="1">
      <alignment horizontal="center" vertical="center"/>
    </xf>
    <xf numFmtId="0" fontId="43" fillId="67" borderId="0" xfId="0" applyFont="1" applyFill="1" applyAlignment="1">
      <alignment horizontal="center" vertical="center"/>
    </xf>
    <xf numFmtId="0" fontId="2" fillId="67" borderId="57" xfId="0" applyFont="1" applyFill="1" applyBorder="1" applyAlignment="1">
      <alignment horizontal="left"/>
    </xf>
    <xf numFmtId="0" fontId="43" fillId="67" borderId="57" xfId="0" applyFont="1" applyFill="1" applyBorder="1" applyAlignment="1">
      <alignment horizontal="center"/>
    </xf>
    <xf numFmtId="0" fontId="2" fillId="67" borderId="57" xfId="0" applyFont="1" applyFill="1" applyBorder="1" applyAlignment="1">
      <alignment horizontal="center"/>
    </xf>
    <xf numFmtId="0" fontId="2" fillId="67" borderId="0" xfId="0" applyFont="1" applyFill="1" applyAlignment="1">
      <alignment horizontal="center"/>
    </xf>
    <xf numFmtId="0" fontId="2" fillId="82" borderId="0" xfId="0" applyFont="1" applyFill="1" applyAlignment="1">
      <alignment horizontal="left"/>
    </xf>
    <xf numFmtId="0" fontId="43" fillId="82" borderId="0" xfId="0" applyFont="1" applyFill="1" applyAlignment="1">
      <alignment horizontal="center"/>
    </xf>
    <xf numFmtId="0" fontId="2" fillId="67" borderId="0" xfId="0" applyFont="1" applyFill="1" applyAlignment="1">
      <alignment horizontal="left"/>
    </xf>
    <xf numFmtId="0" fontId="43" fillId="67" borderId="0" xfId="0" applyFont="1" applyFill="1" applyAlignment="1">
      <alignment horizontal="center"/>
    </xf>
    <xf numFmtId="0" fontId="2" fillId="67" borderId="88" xfId="0" applyFont="1" applyFill="1" applyBorder="1"/>
    <xf numFmtId="0" fontId="43" fillId="67" borderId="88" xfId="0" applyFont="1" applyFill="1" applyBorder="1" applyAlignment="1">
      <alignment horizontal="center"/>
    </xf>
    <xf numFmtId="0" fontId="0" fillId="67" borderId="88" xfId="0" applyFill="1" applyBorder="1" applyAlignment="1">
      <alignment horizontal="center"/>
    </xf>
    <xf numFmtId="0" fontId="0" fillId="67" borderId="57" xfId="0" applyFill="1" applyBorder="1" applyAlignment="1">
      <alignment horizontal="center"/>
    </xf>
    <xf numFmtId="0" fontId="0" fillId="67" borderId="98" xfId="0" applyFill="1" applyBorder="1" applyAlignment="1">
      <alignment horizontal="center"/>
    </xf>
    <xf numFmtId="0" fontId="2" fillId="67" borderId="98" xfId="0" applyFont="1" applyFill="1" applyBorder="1" applyAlignment="1">
      <alignment horizontal="center"/>
    </xf>
    <xf numFmtId="0" fontId="0" fillId="82" borderId="98" xfId="0" applyFill="1" applyBorder="1" applyAlignment="1">
      <alignment horizontal="center"/>
    </xf>
    <xf numFmtId="0" fontId="0" fillId="50" borderId="88" xfId="0" applyFill="1" applyBorder="1" applyAlignment="1">
      <alignment horizontal="center"/>
    </xf>
    <xf numFmtId="0" fontId="9" fillId="83" borderId="57" xfId="2" applyFont="1" applyFill="1" applyAlignment="1">
      <alignment horizontal="center" vertical="center" wrapText="1"/>
    </xf>
    <xf numFmtId="0" fontId="60" fillId="83" borderId="57" xfId="2" applyFont="1" applyFill="1" applyAlignment="1">
      <alignment horizontal="center" vertical="center" wrapText="1"/>
    </xf>
    <xf numFmtId="0" fontId="2" fillId="46" borderId="57" xfId="2" applyFill="1"/>
    <xf numFmtId="0" fontId="2" fillId="0" borderId="57" xfId="2"/>
    <xf numFmtId="0" fontId="9" fillId="42" borderId="57" xfId="2" applyFont="1" applyFill="1" applyAlignment="1">
      <alignment vertical="center"/>
    </xf>
    <xf numFmtId="0" fontId="2" fillId="50" borderId="57" xfId="2" applyFill="1"/>
    <xf numFmtId="0" fontId="43" fillId="42" borderId="188" xfId="0" applyFont="1" applyFill="1" applyBorder="1" applyAlignment="1">
      <alignment horizontal="center" vertical="center" wrapText="1"/>
    </xf>
    <xf numFmtId="0" fontId="0" fillId="42" borderId="189" xfId="0" applyFill="1" applyBorder="1"/>
    <xf numFmtId="0" fontId="43" fillId="50" borderId="153" xfId="0" applyFont="1" applyFill="1" applyBorder="1" applyAlignment="1">
      <alignment horizontal="center" vertical="center"/>
    </xf>
    <xf numFmtId="0" fontId="43" fillId="42" borderId="153" xfId="0" applyFont="1" applyFill="1" applyBorder="1" applyAlignment="1">
      <alignment horizontal="center" vertical="center" wrapText="1"/>
    </xf>
    <xf numFmtId="0" fontId="43" fillId="52" borderId="190" xfId="0" applyFont="1" applyFill="1" applyBorder="1" applyAlignment="1">
      <alignment horizontal="center" vertical="center" wrapText="1"/>
    </xf>
    <xf numFmtId="0" fontId="56" fillId="42" borderId="182" xfId="0" applyFont="1" applyFill="1" applyBorder="1" applyAlignment="1">
      <alignment vertical="center"/>
    </xf>
    <xf numFmtId="0" fontId="43" fillId="52" borderId="191" xfId="0" applyFont="1" applyFill="1" applyBorder="1" applyAlignment="1">
      <alignment horizontal="center" vertical="center" wrapText="1"/>
    </xf>
    <xf numFmtId="0" fontId="56" fillId="42" borderId="183" xfId="0" applyFont="1" applyFill="1" applyBorder="1" applyAlignment="1">
      <alignment horizontal="left"/>
    </xf>
    <xf numFmtId="0" fontId="10" fillId="39" borderId="183" xfId="0" applyFont="1" applyFill="1" applyBorder="1" applyAlignment="1">
      <alignment horizontal="left" vertical="center"/>
    </xf>
    <xf numFmtId="0" fontId="10" fillId="39" borderId="184" xfId="0" applyFont="1" applyFill="1" applyBorder="1" applyAlignment="1">
      <alignment horizontal="left" vertical="center"/>
    </xf>
    <xf numFmtId="0" fontId="54" fillId="42" borderId="183" xfId="0" applyFont="1" applyFill="1" applyBorder="1"/>
    <xf numFmtId="0" fontId="54" fillId="42" borderId="184" xfId="0" applyFont="1" applyFill="1" applyBorder="1"/>
    <xf numFmtId="0" fontId="8" fillId="63" borderId="88" xfId="0" applyFont="1" applyFill="1" applyBorder="1" applyAlignment="1">
      <alignment horizontal="center" vertical="center"/>
    </xf>
    <xf numFmtId="0" fontId="59" fillId="25" borderId="180" xfId="0" applyFont="1" applyFill="1" applyBorder="1" applyAlignment="1">
      <alignment vertical="center" wrapText="1"/>
    </xf>
    <xf numFmtId="0" fontId="59" fillId="25" borderId="146" xfId="0" applyFont="1" applyFill="1" applyBorder="1" applyAlignment="1">
      <alignment wrapText="1"/>
    </xf>
    <xf numFmtId="0" fontId="59" fillId="25" borderId="194" xfId="0" applyFont="1" applyFill="1" applyBorder="1" applyAlignment="1">
      <alignment wrapText="1"/>
    </xf>
    <xf numFmtId="0" fontId="8" fillId="5" borderId="182" xfId="0" applyFont="1" applyFill="1" applyBorder="1"/>
    <xf numFmtId="0" fontId="43" fillId="52" borderId="195" xfId="0" applyFont="1" applyFill="1" applyBorder="1" applyAlignment="1">
      <alignment horizontal="center" vertical="center" wrapText="1"/>
    </xf>
    <xf numFmtId="0" fontId="8" fillId="55" borderId="192" xfId="0" applyFont="1" applyFill="1" applyBorder="1" applyAlignment="1">
      <alignment horizontal="center"/>
    </xf>
    <xf numFmtId="0" fontId="2" fillId="52" borderId="192" xfId="0" applyFont="1" applyFill="1" applyBorder="1" applyAlignment="1">
      <alignment horizontal="center"/>
    </xf>
    <xf numFmtId="0" fontId="2" fillId="52" borderId="193" xfId="0" applyFont="1" applyFill="1" applyBorder="1" applyAlignment="1">
      <alignment horizontal="center"/>
    </xf>
    <xf numFmtId="165" fontId="8" fillId="55" borderId="192" xfId="0" applyNumberFormat="1" applyFont="1" applyFill="1" applyBorder="1" applyAlignment="1">
      <alignment horizontal="center"/>
    </xf>
    <xf numFmtId="0" fontId="8" fillId="53" borderId="88" xfId="0" applyFont="1" applyFill="1" applyBorder="1" applyAlignment="1">
      <alignment horizontal="center"/>
    </xf>
    <xf numFmtId="165" fontId="8" fillId="55" borderId="193" xfId="0" applyNumberFormat="1" applyFont="1" applyFill="1" applyBorder="1" applyAlignment="1">
      <alignment horizontal="center"/>
    </xf>
    <xf numFmtId="0" fontId="43" fillId="42" borderId="182" xfId="0" applyFont="1" applyFill="1" applyBorder="1" applyAlignment="1">
      <alignment horizontal="center" vertical="center" wrapText="1"/>
    </xf>
    <xf numFmtId="0" fontId="8" fillId="5" borderId="183" xfId="0" applyFont="1" applyFill="1" applyBorder="1" applyAlignment="1">
      <alignment vertical="center" wrapText="1"/>
    </xf>
    <xf numFmtId="0" fontId="8" fillId="5" borderId="184" xfId="0" applyFont="1" applyFill="1" applyBorder="1" applyAlignment="1">
      <alignment vertical="center" wrapText="1"/>
    </xf>
    <xf numFmtId="0" fontId="30" fillId="80" borderId="194" xfId="0" applyFont="1" applyFill="1" applyBorder="1" applyAlignment="1">
      <alignment vertical="center"/>
    </xf>
    <xf numFmtId="0" fontId="0" fillId="84" borderId="98" xfId="0" applyFill="1" applyBorder="1"/>
    <xf numFmtId="0" fontId="30" fillId="81" borderId="196" xfId="0" applyFont="1" applyFill="1" applyBorder="1" applyAlignment="1">
      <alignment vertical="center"/>
    </xf>
    <xf numFmtId="0" fontId="10" fillId="63" borderId="112" xfId="0" applyFont="1" applyFill="1" applyBorder="1" applyAlignment="1">
      <alignment horizontal="center" vertical="center"/>
    </xf>
    <xf numFmtId="0" fontId="10" fillId="63" borderId="112" xfId="0" applyFont="1" applyFill="1" applyBorder="1" applyAlignment="1">
      <alignment horizontal="center" vertical="center" wrapText="1"/>
    </xf>
    <xf numFmtId="0" fontId="10" fillId="55" borderId="195" xfId="0" applyFont="1" applyFill="1" applyBorder="1" applyAlignment="1">
      <alignment horizontal="center" vertical="center" wrapText="1"/>
    </xf>
    <xf numFmtId="0" fontId="8" fillId="63" borderId="57" xfId="0" applyFont="1" applyFill="1" applyBorder="1" applyAlignment="1">
      <alignment horizontal="center"/>
    </xf>
    <xf numFmtId="0" fontId="8" fillId="5" borderId="88" xfId="0" applyFont="1" applyFill="1" applyBorder="1" applyAlignment="1">
      <alignment horizontal="center"/>
    </xf>
    <xf numFmtId="0" fontId="8" fillId="63" borderId="88" xfId="0" applyFont="1" applyFill="1" applyBorder="1" applyAlignment="1">
      <alignment horizontal="center"/>
    </xf>
    <xf numFmtId="0" fontId="0" fillId="42" borderId="88" xfId="0" applyFill="1" applyBorder="1" applyAlignment="1">
      <alignment horizontal="center"/>
    </xf>
    <xf numFmtId="0" fontId="2" fillId="42" borderId="57" xfId="0" applyFont="1" applyFill="1" applyBorder="1" applyAlignment="1">
      <alignment horizontal="center"/>
    </xf>
    <xf numFmtId="0" fontId="0" fillId="50" borderId="116" xfId="0" applyFill="1" applyBorder="1" applyAlignment="1">
      <alignment wrapText="1"/>
    </xf>
    <xf numFmtId="0" fontId="0" fillId="50" borderId="57" xfId="0" applyFill="1" applyBorder="1" applyAlignment="1">
      <alignment wrapText="1"/>
    </xf>
    <xf numFmtId="0" fontId="0" fillId="50" borderId="88" xfId="0" applyFill="1" applyBorder="1" applyAlignment="1">
      <alignment wrapText="1"/>
    </xf>
    <xf numFmtId="0" fontId="56" fillId="46" borderId="23" xfId="0" applyFont="1" applyFill="1" applyBorder="1"/>
    <xf numFmtId="0" fontId="56" fillId="52" borderId="23" xfId="0" applyFont="1" applyFill="1" applyBorder="1"/>
    <xf numFmtId="0" fontId="11" fillId="40" borderId="57" xfId="0" applyFont="1" applyFill="1" applyBorder="1" applyAlignment="1">
      <alignment horizontal="center"/>
    </xf>
    <xf numFmtId="0" fontId="11" fillId="41" borderId="57" xfId="0" applyFont="1" applyFill="1" applyBorder="1" applyAlignment="1">
      <alignment horizontal="center"/>
    </xf>
    <xf numFmtId="0" fontId="9" fillId="4" borderId="100" xfId="0" applyFont="1" applyFill="1" applyBorder="1" applyAlignment="1">
      <alignment vertical="center"/>
    </xf>
    <xf numFmtId="0" fontId="22" fillId="67" borderId="0" xfId="0" applyFont="1" applyFill="1" applyAlignment="1">
      <alignment horizontal="left" vertical="center" indent="1"/>
    </xf>
    <xf numFmtId="0" fontId="11" fillId="28" borderId="131" xfId="0" applyFont="1" applyFill="1" applyBorder="1" applyAlignment="1" applyProtection="1">
      <alignment horizontal="center"/>
      <protection locked="0"/>
    </xf>
    <xf numFmtId="0" fontId="11" fillId="28" borderId="166" xfId="0" applyFont="1" applyFill="1" applyBorder="1" applyAlignment="1" applyProtection="1">
      <alignment horizontal="center"/>
      <protection locked="0"/>
    </xf>
    <xf numFmtId="0" fontId="10" fillId="6" borderId="23" xfId="0" applyFont="1" applyFill="1" applyBorder="1" applyAlignment="1" applyProtection="1">
      <alignment horizontal="left"/>
      <protection locked="0"/>
    </xf>
    <xf numFmtId="0" fontId="10" fillId="7" borderId="23" xfId="0" applyFont="1" applyFill="1" applyBorder="1" applyAlignment="1" applyProtection="1">
      <alignment horizontal="left"/>
      <protection locked="0"/>
    </xf>
    <xf numFmtId="0" fontId="10" fillId="6" borderId="161" xfId="0" applyFont="1" applyFill="1" applyBorder="1" applyAlignment="1" applyProtection="1">
      <alignment horizontal="left"/>
      <protection locked="0"/>
    </xf>
    <xf numFmtId="0" fontId="14" fillId="8" borderId="99" xfId="0" applyFont="1" applyFill="1" applyBorder="1" applyAlignment="1">
      <alignment horizontal="center" vertical="center" wrapText="1"/>
    </xf>
    <xf numFmtId="0" fontId="11" fillId="6" borderId="89" xfId="0" applyFont="1" applyFill="1" applyBorder="1" applyAlignment="1" applyProtection="1">
      <alignment horizontal="center" vertical="center"/>
      <protection locked="0"/>
    </xf>
    <xf numFmtId="0" fontId="11" fillId="7" borderId="89" xfId="0" applyFont="1" applyFill="1" applyBorder="1" applyAlignment="1" applyProtection="1">
      <alignment horizontal="center"/>
      <protection locked="0"/>
    </xf>
    <xf numFmtId="0" fontId="11" fillId="6" borderId="89" xfId="0" applyFont="1" applyFill="1" applyBorder="1" applyAlignment="1" applyProtection="1">
      <alignment horizontal="center"/>
      <protection locked="0"/>
    </xf>
    <xf numFmtId="0" fontId="11" fillId="6" borderId="158" xfId="0" applyFont="1" applyFill="1" applyBorder="1" applyAlignment="1" applyProtection="1">
      <alignment horizontal="center"/>
      <protection locked="0"/>
    </xf>
    <xf numFmtId="0" fontId="30" fillId="66" borderId="57" xfId="0" applyFont="1" applyFill="1" applyBorder="1" applyAlignment="1">
      <alignment horizontal="center" vertical="center"/>
    </xf>
    <xf numFmtId="0" fontId="30" fillId="66" borderId="57" xfId="0" applyFont="1" applyFill="1" applyBorder="1" applyAlignment="1">
      <alignment horizontal="center" vertical="center" wrapText="1"/>
    </xf>
    <xf numFmtId="0" fontId="30" fillId="66" borderId="57" xfId="0" applyFont="1" applyFill="1" applyBorder="1" applyAlignment="1">
      <alignment horizontal="center" wrapText="1"/>
    </xf>
    <xf numFmtId="165" fontId="8" fillId="71" borderId="57" xfId="0" applyNumberFormat="1" applyFont="1" applyFill="1" applyBorder="1"/>
    <xf numFmtId="0" fontId="23" fillId="65" borderId="57" xfId="0" applyFont="1" applyFill="1" applyBorder="1" applyAlignment="1">
      <alignment horizontal="left"/>
    </xf>
    <xf numFmtId="165" fontId="23" fillId="58" borderId="57" xfId="0" applyNumberFormat="1" applyFont="1" applyFill="1" applyBorder="1" applyAlignment="1">
      <alignment horizontal="center"/>
    </xf>
    <xf numFmtId="165" fontId="23" fillId="65" borderId="57" xfId="0" applyNumberFormat="1" applyFont="1" applyFill="1" applyBorder="1" applyAlignment="1">
      <alignment horizontal="center"/>
    </xf>
    <xf numFmtId="0" fontId="10" fillId="65" borderId="57" xfId="0" applyFont="1" applyFill="1" applyBorder="1"/>
    <xf numFmtId="0" fontId="7" fillId="67" borderId="57" xfId="0" applyFont="1" applyFill="1" applyBorder="1" applyAlignment="1">
      <alignment horizontal="center"/>
    </xf>
    <xf numFmtId="0" fontId="10" fillId="58" borderId="57" xfId="0" applyFont="1" applyFill="1" applyBorder="1"/>
    <xf numFmtId="49" fontId="7" fillId="67" borderId="57" xfId="0" applyNumberFormat="1" applyFont="1" applyFill="1" applyBorder="1" applyAlignment="1">
      <alignment horizontal="center"/>
    </xf>
    <xf numFmtId="0" fontId="10" fillId="65" borderId="88" xfId="0" applyFont="1" applyFill="1" applyBorder="1"/>
    <xf numFmtId="0" fontId="11" fillId="65" borderId="88" xfId="0" applyFont="1" applyFill="1" applyBorder="1" applyAlignment="1">
      <alignment horizontal="center"/>
    </xf>
    <xf numFmtId="0" fontId="8" fillId="66" borderId="97" xfId="0" applyFont="1" applyFill="1" applyBorder="1"/>
    <xf numFmtId="0" fontId="14" fillId="76" borderId="26" xfId="0" applyFont="1" applyFill="1" applyBorder="1" applyAlignment="1">
      <alignment horizontal="left"/>
    </xf>
    <xf numFmtId="0" fontId="14" fillId="76" borderId="85" xfId="0" applyFont="1" applyFill="1" applyBorder="1" applyAlignment="1">
      <alignment horizontal="center"/>
    </xf>
    <xf numFmtId="0" fontId="8" fillId="75" borderId="9" xfId="0" applyFont="1" applyFill="1" applyBorder="1"/>
    <xf numFmtId="165" fontId="8" fillId="75" borderId="9" xfId="0" applyNumberFormat="1" applyFont="1" applyFill="1" applyBorder="1" applyAlignment="1">
      <alignment horizontal="center" vertical="center"/>
    </xf>
    <xf numFmtId="0" fontId="8" fillId="75" borderId="29" xfId="0" applyFont="1" applyFill="1" applyBorder="1"/>
    <xf numFmtId="0" fontId="8" fillId="75" borderId="29" xfId="0" applyFont="1" applyFill="1" applyBorder="1" applyAlignment="1">
      <alignment horizontal="center"/>
    </xf>
    <xf numFmtId="0" fontId="14" fillId="76" borderId="84" xfId="0" applyFont="1" applyFill="1" applyBorder="1"/>
    <xf numFmtId="165" fontId="14" fillId="76" borderId="29" xfId="0" applyNumberFormat="1" applyFont="1" applyFill="1" applyBorder="1" applyAlignment="1">
      <alignment horizontal="center"/>
    </xf>
    <xf numFmtId="165" fontId="8" fillId="75" borderId="9" xfId="0" applyNumberFormat="1" applyFont="1" applyFill="1" applyBorder="1" applyAlignment="1">
      <alignment horizontal="center"/>
    </xf>
    <xf numFmtId="0" fontId="8" fillId="75" borderId="155" xfId="0" applyFont="1" applyFill="1" applyBorder="1"/>
    <xf numFmtId="0" fontId="8" fillId="67" borderId="0" xfId="0" applyFont="1" applyFill="1" applyAlignment="1">
      <alignment horizontal="center"/>
    </xf>
    <xf numFmtId="0" fontId="8" fillId="67" borderId="57" xfId="0" applyFont="1" applyFill="1" applyBorder="1" applyAlignment="1">
      <alignment horizontal="center"/>
    </xf>
    <xf numFmtId="165" fontId="8" fillId="75" borderId="155" xfId="0" applyNumberFormat="1" applyFont="1" applyFill="1" applyBorder="1" applyAlignment="1">
      <alignment horizontal="center"/>
    </xf>
    <xf numFmtId="0" fontId="3" fillId="67" borderId="0" xfId="0" applyFont="1" applyFill="1"/>
    <xf numFmtId="165" fontId="0" fillId="67" borderId="57" xfId="0" applyNumberFormat="1" applyFill="1" applyBorder="1" applyAlignment="1">
      <alignment horizontal="center"/>
    </xf>
    <xf numFmtId="0" fontId="7" fillId="67" borderId="36" xfId="0" applyFont="1" applyFill="1" applyBorder="1"/>
    <xf numFmtId="0" fontId="7" fillId="67" borderId="57" xfId="0" applyFont="1" applyFill="1" applyBorder="1"/>
    <xf numFmtId="0" fontId="14" fillId="76" borderId="31" xfId="0" applyFont="1" applyFill="1" applyBorder="1" applyAlignment="1">
      <alignment horizontal="center" vertical="center" wrapText="1"/>
    </xf>
    <xf numFmtId="0" fontId="14" fillId="76" borderId="61" xfId="0" applyFont="1" applyFill="1" applyBorder="1" applyAlignment="1">
      <alignment horizontal="center" vertical="center" wrapText="1"/>
    </xf>
    <xf numFmtId="0" fontId="51" fillId="67" borderId="88" xfId="0" applyFont="1" applyFill="1" applyBorder="1" applyAlignment="1">
      <alignment horizontal="center" vertical="center" wrapText="1"/>
    </xf>
    <xf numFmtId="0" fontId="7" fillId="67" borderId="57" xfId="0" applyFont="1" applyFill="1" applyBorder="1" applyAlignment="1">
      <alignment horizontal="center" vertical="center"/>
    </xf>
    <xf numFmtId="0" fontId="8" fillId="66" borderId="88" xfId="0" applyFont="1" applyFill="1" applyBorder="1" applyAlignment="1">
      <alignment horizontal="center"/>
    </xf>
    <xf numFmtId="1" fontId="7" fillId="67" borderId="88" xfId="0" applyNumberFormat="1" applyFont="1" applyFill="1" applyBorder="1" applyAlignment="1">
      <alignment horizontal="center"/>
    </xf>
    <xf numFmtId="0" fontId="7" fillId="67" borderId="88" xfId="0" applyFont="1" applyFill="1" applyBorder="1" applyAlignment="1">
      <alignment horizontal="center"/>
    </xf>
    <xf numFmtId="0" fontId="14" fillId="76" borderId="26" xfId="0" applyFont="1" applyFill="1" applyBorder="1" applyAlignment="1">
      <alignment horizontal="center" vertical="center" wrapText="1"/>
    </xf>
    <xf numFmtId="0" fontId="14" fillId="76" borderId="31" xfId="0" applyFont="1" applyFill="1" applyBorder="1" applyAlignment="1">
      <alignment horizontal="center" vertical="center"/>
    </xf>
    <xf numFmtId="0" fontId="14" fillId="76" borderId="85" xfId="0" applyFont="1" applyFill="1" applyBorder="1" applyAlignment="1">
      <alignment horizontal="center" vertical="center" wrapText="1"/>
    </xf>
    <xf numFmtId="1" fontId="8" fillId="75" borderId="31" xfId="0" applyNumberFormat="1" applyFont="1" applyFill="1" applyBorder="1" applyAlignment="1">
      <alignment horizontal="center"/>
    </xf>
    <xf numFmtId="164" fontId="8" fillId="75" borderId="31" xfId="0" applyNumberFormat="1" applyFont="1" applyFill="1" applyBorder="1" applyAlignment="1">
      <alignment horizontal="center"/>
    </xf>
    <xf numFmtId="0" fontId="8" fillId="75" borderId="31" xfId="0" applyFont="1" applyFill="1" applyBorder="1" applyAlignment="1">
      <alignment horizontal="center"/>
    </xf>
    <xf numFmtId="0" fontId="14" fillId="76" borderId="36" xfId="0" applyFont="1" applyFill="1" applyBorder="1" applyAlignment="1">
      <alignment horizontal="left" vertical="center"/>
    </xf>
    <xf numFmtId="0" fontId="14" fillId="76" borderId="36" xfId="0" applyFont="1" applyFill="1" applyBorder="1" applyAlignment="1">
      <alignment horizontal="center" vertical="center" wrapText="1"/>
    </xf>
    <xf numFmtId="0" fontId="14" fillId="12" borderId="36" xfId="0" applyFont="1" applyFill="1" applyBorder="1" applyAlignment="1">
      <alignment horizontal="center" vertical="center" wrapText="1"/>
    </xf>
    <xf numFmtId="0" fontId="8" fillId="58" borderId="9" xfId="0" applyFont="1" applyFill="1" applyBorder="1"/>
    <xf numFmtId="0" fontId="8" fillId="58" borderId="57" xfId="0" applyFont="1" applyFill="1" applyBorder="1"/>
    <xf numFmtId="0" fontId="8" fillId="75" borderId="88" xfId="0" applyFont="1" applyFill="1" applyBorder="1"/>
    <xf numFmtId="0" fontId="14" fillId="76" borderId="88" xfId="0" applyFont="1" applyFill="1" applyBorder="1" applyAlignment="1">
      <alignment horizontal="left" vertical="center"/>
    </xf>
    <xf numFmtId="0" fontId="14" fillId="76" borderId="88" xfId="0" applyFont="1" applyFill="1" applyBorder="1" applyAlignment="1">
      <alignment horizontal="center" vertical="center" wrapText="1"/>
    </xf>
    <xf numFmtId="0" fontId="14" fillId="12" borderId="88" xfId="0" applyFont="1" applyFill="1" applyBorder="1" applyAlignment="1">
      <alignment horizontal="center" vertical="center" wrapText="1"/>
    </xf>
    <xf numFmtId="165" fontId="14" fillId="76" borderId="88" xfId="0" applyNumberFormat="1" applyFont="1" applyFill="1" applyBorder="1" applyAlignment="1">
      <alignment horizontal="center" vertical="center" wrapText="1"/>
    </xf>
    <xf numFmtId="2" fontId="8" fillId="75" borderId="57" xfId="0" applyNumberFormat="1" applyFont="1" applyFill="1" applyBorder="1" applyAlignment="1">
      <alignment horizontal="center"/>
    </xf>
    <xf numFmtId="166" fontId="8" fillId="75" borderId="57" xfId="0" applyNumberFormat="1" applyFont="1" applyFill="1" applyBorder="1" applyAlignment="1">
      <alignment horizontal="center"/>
    </xf>
    <xf numFmtId="2" fontId="8" fillId="58" borderId="9" xfId="0" applyNumberFormat="1" applyFont="1" applyFill="1" applyBorder="1" applyAlignment="1">
      <alignment horizontal="center"/>
    </xf>
    <xf numFmtId="166" fontId="8" fillId="75" borderId="9" xfId="0" applyNumberFormat="1" applyFont="1" applyFill="1" applyBorder="1" applyAlignment="1">
      <alignment horizontal="center"/>
    </xf>
    <xf numFmtId="2" fontId="8" fillId="75" borderId="9" xfId="0" applyNumberFormat="1" applyFont="1" applyFill="1" applyBorder="1" applyAlignment="1">
      <alignment horizontal="center"/>
    </xf>
    <xf numFmtId="2" fontId="8" fillId="75" borderId="88" xfId="0" applyNumberFormat="1" applyFont="1" applyFill="1" applyBorder="1" applyAlignment="1">
      <alignment horizontal="center"/>
    </xf>
    <xf numFmtId="166" fontId="8" fillId="75" borderId="88" xfId="0" applyNumberFormat="1" applyFont="1" applyFill="1" applyBorder="1" applyAlignment="1">
      <alignment horizontal="center"/>
    </xf>
    <xf numFmtId="0" fontId="14" fillId="75" borderId="35" xfId="0" applyFont="1" applyFill="1" applyBorder="1"/>
    <xf numFmtId="0" fontId="14" fillId="75" borderId="36" xfId="0" applyFont="1" applyFill="1" applyBorder="1" applyAlignment="1">
      <alignment horizontal="center"/>
    </xf>
    <xf numFmtId="166" fontId="14" fillId="75" borderId="36" xfId="0" applyNumberFormat="1" applyFont="1" applyFill="1" applyBorder="1" applyAlignment="1">
      <alignment horizontal="center"/>
    </xf>
    <xf numFmtId="0" fontId="0" fillId="67" borderId="36" xfId="0" applyFill="1" applyBorder="1"/>
    <xf numFmtId="0" fontId="8" fillId="12" borderId="37" xfId="0" applyFont="1" applyFill="1" applyBorder="1" applyAlignment="1">
      <alignment horizontal="center"/>
    </xf>
    <xf numFmtId="0" fontId="14" fillId="76" borderId="98" xfId="0" applyFont="1" applyFill="1" applyBorder="1" applyAlignment="1">
      <alignment horizontal="left" vertical="center"/>
    </xf>
    <xf numFmtId="0" fontId="14" fillId="12" borderId="98" xfId="0" applyFont="1" applyFill="1" applyBorder="1" applyAlignment="1">
      <alignment horizontal="center" wrapText="1"/>
    </xf>
    <xf numFmtId="165" fontId="8" fillId="12" borderId="57" xfId="0" applyNumberFormat="1" applyFont="1" applyFill="1" applyBorder="1" applyAlignment="1">
      <alignment horizontal="center"/>
    </xf>
    <xf numFmtId="165" fontId="8" fillId="12" borderId="116" xfId="0" applyNumberFormat="1" applyFont="1" applyFill="1" applyBorder="1" applyAlignment="1">
      <alignment horizontal="center"/>
    </xf>
    <xf numFmtId="0" fontId="8" fillId="75" borderId="98" xfId="0" applyFont="1" applyFill="1" applyBorder="1"/>
    <xf numFmtId="0" fontId="8" fillId="12" borderId="116" xfId="0" applyFont="1" applyFill="1" applyBorder="1" applyAlignment="1">
      <alignment horizontal="center"/>
    </xf>
    <xf numFmtId="165" fontId="8" fillId="12" borderId="155" xfId="0" applyNumberFormat="1" applyFont="1" applyFill="1" applyBorder="1" applyAlignment="1">
      <alignment horizontal="center"/>
    </xf>
    <xf numFmtId="0" fontId="8" fillId="12" borderId="156" xfId="0" applyFont="1" applyFill="1" applyBorder="1"/>
    <xf numFmtId="165" fontId="8" fillId="12" borderId="155" xfId="0" applyNumberFormat="1" applyFont="1" applyFill="1" applyBorder="1"/>
    <xf numFmtId="165" fontId="8" fillId="12" borderId="57" xfId="0" applyNumberFormat="1" applyFont="1" applyFill="1" applyBorder="1"/>
    <xf numFmtId="0" fontId="0" fillId="67" borderId="88" xfId="0" applyFill="1" applyBorder="1"/>
    <xf numFmtId="165" fontId="8" fillId="75" borderId="88" xfId="0" applyNumberFormat="1" applyFont="1" applyFill="1" applyBorder="1" applyAlignment="1">
      <alignment horizontal="center"/>
    </xf>
    <xf numFmtId="165" fontId="0" fillId="67" borderId="88" xfId="0" applyNumberFormat="1" applyFill="1" applyBorder="1" applyAlignment="1">
      <alignment horizontal="center"/>
    </xf>
    <xf numFmtId="0" fontId="11" fillId="78" borderId="89" xfId="0" applyFont="1" applyFill="1" applyBorder="1" applyAlignment="1">
      <alignment horizontal="center" vertical="center" wrapText="1"/>
    </xf>
    <xf numFmtId="0" fontId="11" fillId="28" borderId="89" xfId="0" applyFont="1" applyFill="1" applyBorder="1" applyAlignment="1" applyProtection="1">
      <alignment horizontal="center"/>
      <protection locked="0"/>
    </xf>
    <xf numFmtId="0" fontId="11" fillId="28" borderId="151" xfId="0" applyFont="1" applyFill="1" applyBorder="1" applyAlignment="1" applyProtection="1">
      <alignment horizontal="center"/>
      <protection locked="0"/>
    </xf>
    <xf numFmtId="0" fontId="11" fillId="6" borderId="99" xfId="0" applyFont="1" applyFill="1" applyBorder="1" applyAlignment="1">
      <alignment horizontal="center"/>
    </xf>
    <xf numFmtId="0" fontId="11" fillId="28" borderId="99" xfId="0" applyFont="1" applyFill="1" applyBorder="1" applyAlignment="1">
      <alignment horizontal="center"/>
    </xf>
    <xf numFmtId="0" fontId="11" fillId="28" borderId="89" xfId="0" applyFont="1" applyFill="1" applyBorder="1" applyAlignment="1">
      <alignment horizontal="center"/>
    </xf>
    <xf numFmtId="0" fontId="9" fillId="4" borderId="23" xfId="0" applyFont="1" applyFill="1" applyBorder="1" applyAlignment="1">
      <alignment vertical="center"/>
    </xf>
    <xf numFmtId="0" fontId="7" fillId="0" borderId="100" xfId="0" applyFont="1" applyBorder="1"/>
    <xf numFmtId="0" fontId="7" fillId="0" borderId="101" xfId="0" applyFont="1" applyBorder="1"/>
    <xf numFmtId="0" fontId="10" fillId="6" borderId="178" xfId="0" applyFont="1" applyFill="1" applyBorder="1" applyAlignment="1">
      <alignment horizontal="left"/>
    </xf>
    <xf numFmtId="0" fontId="7" fillId="0" borderId="179" xfId="0" applyFont="1" applyBorder="1"/>
    <xf numFmtId="0" fontId="10" fillId="7" borderId="175" xfId="0" applyFont="1" applyFill="1" applyBorder="1" applyAlignment="1">
      <alignment horizontal="left"/>
    </xf>
    <xf numFmtId="0" fontId="7" fillId="0" borderId="3" xfId="0" applyFont="1" applyBorder="1"/>
    <xf numFmtId="0" fontId="10" fillId="6" borderId="175" xfId="0" applyFont="1" applyFill="1" applyBorder="1" applyAlignment="1">
      <alignment horizontal="left"/>
    </xf>
    <xf numFmtId="0" fontId="48" fillId="59" borderId="104" xfId="0" applyFont="1" applyFill="1" applyBorder="1" applyAlignment="1">
      <alignment horizontal="left" vertical="center" wrapText="1"/>
    </xf>
    <xf numFmtId="0" fontId="50" fillId="59" borderId="104" xfId="0" applyFont="1" applyFill="1" applyBorder="1" applyAlignment="1">
      <alignment horizontal="left" vertical="center" wrapText="1"/>
    </xf>
    <xf numFmtId="0" fontId="50" fillId="59" borderId="2" xfId="0" applyFont="1" applyFill="1" applyBorder="1" applyAlignment="1">
      <alignment horizontal="left" vertical="center" wrapText="1"/>
    </xf>
    <xf numFmtId="0" fontId="10" fillId="7" borderId="175" xfId="0" applyFont="1" applyFill="1" applyBorder="1" applyAlignment="1">
      <alignment horizontal="left" vertical="top" wrapText="1"/>
    </xf>
    <xf numFmtId="0" fontId="9" fillId="72" borderId="8" xfId="0" applyFont="1" applyFill="1" applyBorder="1" applyAlignment="1">
      <alignment horizontal="left" vertical="center"/>
    </xf>
    <xf numFmtId="0" fontId="9" fillId="72" borderId="104" xfId="0" applyFont="1" applyFill="1" applyBorder="1" applyAlignment="1">
      <alignment horizontal="left" vertical="center"/>
    </xf>
    <xf numFmtId="0" fontId="10" fillId="6" borderId="176" xfId="0" applyFont="1" applyFill="1" applyBorder="1" applyAlignment="1">
      <alignment horizontal="left"/>
    </xf>
    <xf numFmtId="0" fontId="10" fillId="6" borderId="177" xfId="0" applyFont="1" applyFill="1" applyBorder="1" applyAlignment="1">
      <alignment horizontal="left"/>
    </xf>
    <xf numFmtId="0" fontId="9" fillId="4" borderId="125" xfId="0" applyFont="1" applyFill="1" applyBorder="1" applyAlignment="1">
      <alignment horizontal="left"/>
    </xf>
    <xf numFmtId="0" fontId="9" fillId="4" borderId="126" xfId="0" applyFont="1" applyFill="1" applyBorder="1" applyAlignment="1">
      <alignment horizontal="left"/>
    </xf>
    <xf numFmtId="0" fontId="9" fillId="4" borderId="127" xfId="0" applyFont="1" applyFill="1" applyBorder="1" applyAlignment="1">
      <alignment horizontal="left"/>
    </xf>
    <xf numFmtId="0" fontId="9" fillId="4" borderId="23" xfId="0" applyFont="1" applyFill="1" applyBorder="1" applyAlignment="1">
      <alignment horizontal="left" vertical="center"/>
    </xf>
    <xf numFmtId="0" fontId="9" fillId="4" borderId="100" xfId="0" applyFont="1" applyFill="1" applyBorder="1" applyAlignment="1">
      <alignment horizontal="left" vertical="center"/>
    </xf>
    <xf numFmtId="0" fontId="9" fillId="4" borderId="101" xfId="0" applyFont="1" applyFill="1" applyBorder="1" applyAlignment="1">
      <alignment horizontal="left" vertical="center"/>
    </xf>
    <xf numFmtId="0" fontId="10" fillId="8" borderId="23" xfId="0" applyFont="1" applyFill="1" applyBorder="1" applyAlignment="1">
      <alignment horizontal="center" vertical="center"/>
    </xf>
    <xf numFmtId="0" fontId="10" fillId="8" borderId="101" xfId="0" applyFont="1" applyFill="1" applyBorder="1" applyAlignment="1">
      <alignment horizontal="center" vertical="center"/>
    </xf>
    <xf numFmtId="0" fontId="10" fillId="78" borderId="23" xfId="0" applyFont="1" applyFill="1" applyBorder="1" applyAlignment="1">
      <alignment horizontal="center" vertical="center"/>
    </xf>
    <xf numFmtId="0" fontId="10" fillId="78" borderId="101" xfId="0" applyFont="1" applyFill="1" applyBorder="1" applyAlignment="1">
      <alignment horizontal="center" vertical="center"/>
    </xf>
    <xf numFmtId="0" fontId="9" fillId="4" borderId="125" xfId="0" applyFont="1" applyFill="1" applyBorder="1" applyAlignment="1">
      <alignment horizontal="left" vertical="center"/>
    </xf>
    <xf numFmtId="0" fontId="7" fillId="0" borderId="126" xfId="0" applyFont="1" applyBorder="1"/>
    <xf numFmtId="0" fontId="7" fillId="0" borderId="127" xfId="0" applyFont="1" applyBorder="1"/>
    <xf numFmtId="0" fontId="10" fillId="6" borderId="175" xfId="0" applyFont="1" applyFill="1" applyBorder="1" applyAlignment="1">
      <alignment horizontal="left" wrapText="1"/>
    </xf>
    <xf numFmtId="0" fontId="10" fillId="7" borderId="175" xfId="0" applyFont="1" applyFill="1" applyBorder="1" applyAlignment="1">
      <alignment horizontal="left" wrapText="1"/>
    </xf>
    <xf numFmtId="0" fontId="9" fillId="4" borderId="125" xfId="0" applyFont="1" applyFill="1" applyBorder="1"/>
    <xf numFmtId="0" fontId="7" fillId="0" borderId="167" xfId="0" applyFont="1" applyBorder="1"/>
    <xf numFmtId="0" fontId="9" fillId="4" borderId="144" xfId="0" applyFont="1" applyFill="1" applyBorder="1" applyAlignment="1">
      <alignment horizontal="left" vertical="center"/>
    </xf>
    <xf numFmtId="0" fontId="9" fillId="4" borderId="167" xfId="0" applyFont="1" applyFill="1" applyBorder="1" applyAlignment="1">
      <alignment horizontal="left" vertical="center"/>
    </xf>
    <xf numFmtId="0" fontId="13" fillId="4" borderId="125" xfId="0" applyFont="1" applyFill="1" applyBorder="1" applyAlignment="1">
      <alignment horizontal="left"/>
    </xf>
    <xf numFmtId="0" fontId="13" fillId="4" borderId="126" xfId="0" applyFont="1" applyFill="1" applyBorder="1" applyAlignment="1">
      <alignment horizontal="left"/>
    </xf>
    <xf numFmtId="0" fontId="13" fillId="4" borderId="127" xfId="0" applyFont="1" applyFill="1" applyBorder="1" applyAlignment="1">
      <alignment horizontal="left"/>
    </xf>
    <xf numFmtId="0" fontId="48" fillId="59" borderId="100" xfId="0" applyFont="1" applyFill="1" applyBorder="1" applyAlignment="1">
      <alignment horizontal="left" vertical="center" wrapText="1"/>
    </xf>
    <xf numFmtId="0" fontId="9" fillId="4" borderId="18" xfId="0" applyFont="1" applyFill="1" applyBorder="1" applyAlignment="1">
      <alignment horizontal="left" vertical="center"/>
    </xf>
    <xf numFmtId="0" fontId="7" fillId="0" borderId="13" xfId="0" applyFont="1" applyBorder="1"/>
    <xf numFmtId="0" fontId="7" fillId="0" borderId="141" xfId="0" applyFont="1" applyBorder="1"/>
    <xf numFmtId="0" fontId="14" fillId="8" borderId="11" xfId="0" applyFont="1" applyFill="1" applyBorder="1" applyAlignment="1">
      <alignment horizontal="center" vertical="center"/>
    </xf>
    <xf numFmtId="0" fontId="7" fillId="0" borderId="18" xfId="0" applyFont="1" applyBorder="1"/>
    <xf numFmtId="0" fontId="14" fillId="8" borderId="12" xfId="0" applyFont="1" applyFill="1" applyBorder="1" applyAlignment="1">
      <alignment horizontal="center" vertical="center"/>
    </xf>
    <xf numFmtId="0" fontId="7" fillId="0" borderId="14" xfId="0" applyFont="1" applyBorder="1"/>
    <xf numFmtId="0" fontId="13" fillId="4" borderId="197" xfId="0" applyFont="1" applyFill="1" applyBorder="1" applyAlignment="1">
      <alignment vertical="center"/>
    </xf>
    <xf numFmtId="0" fontId="13" fillId="4" borderId="198" xfId="0" applyFont="1" applyFill="1" applyBorder="1" applyAlignment="1">
      <alignment vertical="center"/>
    </xf>
    <xf numFmtId="0" fontId="13" fillId="4" borderId="199" xfId="0" applyFont="1" applyFill="1" applyBorder="1" applyAlignment="1">
      <alignment vertical="center"/>
    </xf>
    <xf numFmtId="0" fontId="8" fillId="64" borderId="23" xfId="0" applyFont="1" applyFill="1" applyBorder="1" applyAlignment="1" applyProtection="1">
      <alignment horizontal="center"/>
      <protection locked="0"/>
    </xf>
    <xf numFmtId="0" fontId="8" fillId="64" borderId="100" xfId="0" applyFont="1" applyFill="1" applyBorder="1" applyAlignment="1" applyProtection="1">
      <alignment horizontal="center"/>
      <protection locked="0"/>
    </xf>
    <xf numFmtId="0" fontId="8" fillId="38" borderId="23" xfId="0" applyFont="1" applyFill="1" applyBorder="1" applyAlignment="1" applyProtection="1">
      <alignment horizontal="center"/>
      <protection locked="0"/>
    </xf>
    <xf numFmtId="0" fontId="8" fillId="38" borderId="100" xfId="0" applyFont="1" applyFill="1" applyBorder="1" applyAlignment="1" applyProtection="1">
      <alignment horizontal="center"/>
      <protection locked="0"/>
    </xf>
    <xf numFmtId="0" fontId="8" fillId="64" borderId="144" xfId="0" applyFont="1" applyFill="1" applyBorder="1" applyAlignment="1" applyProtection="1">
      <alignment horizontal="center"/>
      <protection locked="0"/>
    </xf>
    <xf numFmtId="0" fontId="8" fillId="64" borderId="145" xfId="0" applyFont="1" applyFill="1" applyBorder="1" applyAlignment="1" applyProtection="1">
      <alignment horizontal="center"/>
      <protection locked="0"/>
    </xf>
    <xf numFmtId="0" fontId="9" fillId="4" borderId="57" xfId="0" applyFont="1" applyFill="1" applyBorder="1" applyAlignment="1">
      <alignment horizontal="center" vertical="center"/>
    </xf>
    <xf numFmtId="0" fontId="14" fillId="57" borderId="114" xfId="0" applyFont="1" applyFill="1" applyBorder="1" applyAlignment="1">
      <alignment horizontal="center" vertical="center"/>
    </xf>
    <xf numFmtId="0" fontId="14" fillId="57" borderId="112" xfId="0" applyFont="1" applyFill="1" applyBorder="1" applyAlignment="1">
      <alignment horizontal="center" vertical="center"/>
    </xf>
    <xf numFmtId="0" fontId="14" fillId="57" borderId="115" xfId="0" applyFont="1" applyFill="1" applyBorder="1" applyAlignment="1">
      <alignment horizontal="center" vertical="center"/>
    </xf>
    <xf numFmtId="0" fontId="14" fillId="57" borderId="114" xfId="0" applyFont="1" applyFill="1" applyBorder="1" applyAlignment="1">
      <alignment horizontal="center"/>
    </xf>
    <xf numFmtId="0" fontId="14" fillId="57" borderId="112" xfId="0" applyFont="1" applyFill="1" applyBorder="1" applyAlignment="1">
      <alignment horizontal="center"/>
    </xf>
    <xf numFmtId="0" fontId="14" fillId="57" borderId="115" xfId="0" applyFont="1" applyFill="1" applyBorder="1" applyAlignment="1">
      <alignment horizontal="center"/>
    </xf>
    <xf numFmtId="0" fontId="43" fillId="0" borderId="116" xfId="0" applyFont="1" applyBorder="1" applyAlignment="1">
      <alignment horizontal="center" vertical="center"/>
    </xf>
    <xf numFmtId="0" fontId="43" fillId="0" borderId="98" xfId="0" applyFont="1" applyBorder="1" applyAlignment="1">
      <alignment horizontal="center" vertical="center"/>
    </xf>
    <xf numFmtId="0" fontId="44" fillId="67" borderId="0" xfId="0" applyFont="1" applyFill="1" applyAlignment="1">
      <alignment horizontal="left" vertical="center"/>
    </xf>
    <xf numFmtId="0" fontId="14" fillId="17" borderId="32" xfId="0" applyFont="1" applyFill="1" applyBorder="1" applyAlignment="1">
      <alignment horizontal="left" vertical="center"/>
    </xf>
    <xf numFmtId="0" fontId="7" fillId="0" borderId="33" xfId="0" applyFont="1" applyBorder="1"/>
    <xf numFmtId="0" fontId="14" fillId="18" borderId="32" xfId="0" applyFont="1" applyFill="1" applyBorder="1" applyAlignment="1">
      <alignment horizontal="center" vertical="center" wrapText="1"/>
    </xf>
    <xf numFmtId="0" fontId="7" fillId="0" borderId="34" xfId="0" applyFont="1" applyBorder="1"/>
    <xf numFmtId="0" fontId="14" fillId="18" borderId="35" xfId="0" applyFont="1" applyFill="1" applyBorder="1" applyAlignment="1">
      <alignment horizontal="center" vertical="center" wrapText="1"/>
    </xf>
    <xf numFmtId="0" fontId="7" fillId="0" borderId="36" xfId="0" applyFont="1" applyBorder="1"/>
    <xf numFmtId="0" fontId="7" fillId="0" borderId="37" xfId="0" applyFont="1" applyBorder="1"/>
    <xf numFmtId="0" fontId="25" fillId="12" borderId="39" xfId="0" applyFont="1" applyFill="1" applyBorder="1" applyAlignment="1">
      <alignment horizontal="center" vertical="center" wrapText="1"/>
    </xf>
    <xf numFmtId="0" fontId="7" fillId="0" borderId="41" xfId="0" applyFont="1" applyBorder="1"/>
    <xf numFmtId="0" fontId="7" fillId="0" borderId="42" xfId="0" applyFont="1" applyBorder="1"/>
    <xf numFmtId="0" fontId="25" fillId="12" borderId="44" xfId="0" applyFont="1" applyFill="1" applyBorder="1" applyAlignment="1">
      <alignment horizontal="center" vertical="center" wrapText="1"/>
    </xf>
    <xf numFmtId="0" fontId="7" fillId="0" borderId="45" xfId="0" applyFont="1" applyBorder="1"/>
    <xf numFmtId="0" fontId="7" fillId="0" borderId="47" xfId="0" applyFont="1" applyBorder="1"/>
    <xf numFmtId="0" fontId="14" fillId="17" borderId="32" xfId="0" applyFont="1" applyFill="1" applyBorder="1" applyAlignment="1">
      <alignment horizontal="left"/>
    </xf>
    <xf numFmtId="0" fontId="8" fillId="12" borderId="6" xfId="0" applyFont="1" applyFill="1" applyBorder="1" applyAlignment="1">
      <alignment horizontal="left" wrapText="1"/>
    </xf>
    <xf numFmtId="0" fontId="7" fillId="0" borderId="54" xfId="0" applyFont="1" applyBorder="1"/>
    <xf numFmtId="0" fontId="8" fillId="12" borderId="55" xfId="0" applyFont="1" applyFill="1" applyBorder="1" applyAlignment="1">
      <alignment horizontal="left" wrapText="1"/>
    </xf>
    <xf numFmtId="0" fontId="7" fillId="0" borderId="56" xfId="0" applyFont="1" applyBorder="1"/>
    <xf numFmtId="0" fontId="7" fillId="0" borderId="57" xfId="0" applyFont="1" applyBorder="1"/>
    <xf numFmtId="0" fontId="0" fillId="0" borderId="0" xfId="0"/>
    <xf numFmtId="0" fontId="8" fillId="12" borderId="58" xfId="0" applyFont="1" applyFill="1" applyBorder="1" applyAlignment="1">
      <alignment horizontal="left" wrapText="1"/>
    </xf>
    <xf numFmtId="0" fontId="7" fillId="0" borderId="59" xfId="0" applyFont="1" applyBorder="1"/>
    <xf numFmtId="0" fontId="8" fillId="12" borderId="39" xfId="0" applyFont="1" applyFill="1" applyBorder="1" applyAlignment="1">
      <alignment horizontal="center" vertical="center"/>
    </xf>
    <xf numFmtId="0" fontId="8" fillId="12" borderId="44" xfId="0" applyFont="1" applyFill="1" applyBorder="1" applyAlignment="1">
      <alignment horizontal="center" vertical="center"/>
    </xf>
    <xf numFmtId="0" fontId="8" fillId="12" borderId="53" xfId="0" applyFont="1" applyFill="1" applyBorder="1" applyAlignment="1">
      <alignment horizontal="center" vertical="center"/>
    </xf>
    <xf numFmtId="0" fontId="8" fillId="12" borderId="53"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60" xfId="0" applyFont="1" applyFill="1" applyBorder="1" applyAlignment="1">
      <alignment horizontal="center" vertical="center"/>
    </xf>
    <xf numFmtId="0" fontId="8" fillId="12" borderId="44" xfId="0" applyFont="1" applyFill="1" applyBorder="1" applyAlignment="1">
      <alignment horizontal="center" vertical="center" wrapText="1"/>
    </xf>
    <xf numFmtId="0" fontId="8" fillId="12" borderId="67" xfId="0" applyFont="1" applyFill="1" applyBorder="1" applyAlignment="1">
      <alignment horizontal="center" vertical="center" wrapText="1"/>
    </xf>
    <xf numFmtId="0" fontId="7" fillId="0" borderId="68" xfId="0" applyFont="1" applyBorder="1"/>
    <xf numFmtId="0" fontId="8" fillId="12" borderId="67" xfId="0" applyFont="1" applyFill="1" applyBorder="1" applyAlignment="1">
      <alignment horizontal="center" vertical="center"/>
    </xf>
    <xf numFmtId="0" fontId="8" fillId="12" borderId="67" xfId="0" applyFont="1" applyFill="1" applyBorder="1" applyAlignment="1">
      <alignment horizontal="center"/>
    </xf>
    <xf numFmtId="0" fontId="14" fillId="12" borderId="55" xfId="0" applyFont="1" applyFill="1" applyBorder="1" applyAlignment="1">
      <alignment horizontal="center" vertical="center"/>
    </xf>
    <xf numFmtId="0" fontId="7" fillId="0" borderId="61" xfId="0" applyFont="1" applyBorder="1"/>
    <xf numFmtId="0" fontId="7" fillId="0" borderId="38" xfId="0" applyFont="1" applyBorder="1"/>
    <xf numFmtId="0" fontId="14" fillId="12" borderId="58" xfId="0" applyFont="1" applyFill="1" applyBorder="1" applyAlignment="1">
      <alignment horizontal="center"/>
    </xf>
    <xf numFmtId="0" fontId="14" fillId="12" borderId="60" xfId="0" applyFont="1" applyFill="1" applyBorder="1" applyAlignment="1">
      <alignment horizontal="center"/>
    </xf>
    <xf numFmtId="0" fontId="8" fillId="11" borderId="62" xfId="0" applyFont="1" applyFill="1" applyBorder="1" applyAlignment="1">
      <alignment horizontal="center"/>
    </xf>
    <xf numFmtId="0" fontId="7" fillId="0" borderId="63" xfId="0" applyFont="1" applyBorder="1"/>
    <xf numFmtId="0" fontId="8" fillId="11" borderId="53" xfId="0" applyFont="1" applyFill="1" applyBorder="1" applyAlignment="1">
      <alignment horizontal="center" vertical="center" wrapText="1"/>
    </xf>
    <xf numFmtId="0" fontId="8" fillId="12" borderId="65" xfId="0" applyFont="1" applyFill="1" applyBorder="1" applyAlignment="1">
      <alignment horizontal="center"/>
    </xf>
    <xf numFmtId="0" fontId="7" fillId="0" borderId="66" xfId="0" applyFont="1" applyBorder="1"/>
    <xf numFmtId="0" fontId="8" fillId="11" borderId="67" xfId="0" applyFont="1" applyFill="1" applyBorder="1" applyAlignment="1">
      <alignment horizontal="center" vertical="center"/>
    </xf>
    <xf numFmtId="0" fontId="8" fillId="11" borderId="67" xfId="0" applyFont="1" applyFill="1" applyBorder="1" applyAlignment="1">
      <alignment horizontal="center"/>
    </xf>
    <xf numFmtId="0" fontId="14" fillId="19" borderId="32" xfId="0" applyFont="1" applyFill="1" applyBorder="1" applyAlignment="1">
      <alignment horizontal="left"/>
    </xf>
    <xf numFmtId="0" fontId="8" fillId="15" borderId="44" xfId="0" applyFont="1" applyFill="1" applyBorder="1" applyAlignment="1">
      <alignment horizontal="center" vertical="center" wrapText="1"/>
    </xf>
    <xf numFmtId="0" fontId="8" fillId="15" borderId="44" xfId="0" applyFont="1" applyFill="1" applyBorder="1" applyAlignment="1">
      <alignment horizontal="center" vertical="center"/>
    </xf>
    <xf numFmtId="0" fontId="8" fillId="12" borderId="69" xfId="0" applyFont="1" applyFill="1" applyBorder="1" applyAlignment="1">
      <alignment horizontal="left" vertical="center" wrapText="1"/>
    </xf>
    <xf numFmtId="0" fontId="7" fillId="0" borderId="70" xfId="0" applyFont="1" applyBorder="1"/>
    <xf numFmtId="0" fontId="8" fillId="12" borderId="6" xfId="0" applyFont="1" applyFill="1" applyBorder="1" applyAlignment="1">
      <alignment horizontal="left" vertical="center" wrapText="1"/>
    </xf>
    <xf numFmtId="0" fontId="14" fillId="0" borderId="71" xfId="0" applyFont="1" applyBorder="1" applyAlignment="1">
      <alignment horizontal="center" vertical="center"/>
    </xf>
    <xf numFmtId="0" fontId="7" fillId="0" borderId="75" xfId="0" applyFont="1" applyBorder="1"/>
    <xf numFmtId="0" fontId="14" fillId="15" borderId="32" xfId="0" applyFont="1" applyFill="1" applyBorder="1" applyAlignment="1">
      <alignment horizontal="center" vertical="center" wrapText="1"/>
    </xf>
    <xf numFmtId="0" fontId="14" fillId="12" borderId="79" xfId="0" applyFont="1" applyFill="1" applyBorder="1" applyAlignment="1">
      <alignment horizontal="center" vertical="center" wrapText="1"/>
    </xf>
    <xf numFmtId="0" fontId="8" fillId="12" borderId="39" xfId="0" applyFont="1" applyFill="1" applyBorder="1" applyAlignment="1">
      <alignment horizontal="center" vertical="center" wrapText="1"/>
    </xf>
    <xf numFmtId="0" fontId="14" fillId="12" borderId="39" xfId="0" applyFont="1" applyFill="1" applyBorder="1" applyAlignment="1">
      <alignment horizontal="center" vertical="center"/>
    </xf>
    <xf numFmtId="0" fontId="8" fillId="15" borderId="39" xfId="0" applyFont="1" applyFill="1" applyBorder="1" applyAlignment="1">
      <alignment horizontal="center" vertical="center" wrapText="1"/>
    </xf>
    <xf numFmtId="0" fontId="8" fillId="11" borderId="67" xfId="0" applyFont="1" applyFill="1" applyBorder="1" applyAlignment="1">
      <alignment horizontal="center" vertical="center" wrapText="1"/>
    </xf>
    <xf numFmtId="0" fontId="8" fillId="43" borderId="67" xfId="0" applyFont="1" applyFill="1" applyBorder="1" applyAlignment="1">
      <alignment horizontal="center" vertical="center" wrapText="1"/>
    </xf>
    <xf numFmtId="0" fontId="7" fillId="44" borderId="68" xfId="0" applyFont="1" applyFill="1" applyBorder="1"/>
    <xf numFmtId="0" fontId="56" fillId="67" borderId="111" xfId="0" applyFont="1" applyFill="1" applyBorder="1" applyAlignment="1">
      <alignment horizontal="center" vertical="center"/>
    </xf>
    <xf numFmtId="0" fontId="56" fillId="67" borderId="98" xfId="0" applyFont="1" applyFill="1" applyBorder="1" applyAlignment="1">
      <alignment horizontal="center" vertical="center"/>
    </xf>
    <xf numFmtId="0" fontId="56" fillId="67" borderId="185" xfId="0" applyFont="1" applyFill="1" applyBorder="1" applyAlignment="1">
      <alignment horizontal="center" vertical="center"/>
    </xf>
    <xf numFmtId="0" fontId="43" fillId="67" borderId="88" xfId="0" applyFont="1" applyFill="1" applyBorder="1" applyAlignment="1">
      <alignment horizontal="center" vertical="center" wrapText="1"/>
    </xf>
    <xf numFmtId="0" fontId="2" fillId="67" borderId="57" xfId="0" applyFont="1" applyFill="1" applyBorder="1" applyAlignment="1">
      <alignment horizontal="left" wrapText="1"/>
    </xf>
    <xf numFmtId="0" fontId="0" fillId="67" borderId="57" xfId="0" applyFill="1" applyBorder="1" applyAlignment="1">
      <alignment horizontal="left" wrapText="1"/>
    </xf>
    <xf numFmtId="0" fontId="2" fillId="67" borderId="57" xfId="0" applyFont="1" applyFill="1" applyBorder="1" applyAlignment="1">
      <alignment horizontal="center"/>
    </xf>
    <xf numFmtId="0" fontId="0" fillId="67" borderId="57" xfId="0" applyFill="1" applyBorder="1" applyAlignment="1">
      <alignment horizontal="center"/>
    </xf>
    <xf numFmtId="0" fontId="8" fillId="12" borderId="58" xfId="0" applyFont="1" applyFill="1" applyBorder="1" applyAlignment="1">
      <alignment horizontal="center"/>
    </xf>
    <xf numFmtId="0" fontId="14" fillId="15" borderId="35" xfId="0" applyFont="1" applyFill="1" applyBorder="1" applyAlignment="1">
      <alignment horizontal="center" vertical="center" wrapText="1"/>
    </xf>
    <xf numFmtId="0" fontId="8" fillId="43" borderId="67" xfId="0" applyFont="1" applyFill="1" applyBorder="1" applyAlignment="1">
      <alignment horizontal="center"/>
    </xf>
    <xf numFmtId="0" fontId="8" fillId="12" borderId="58" xfId="0" applyFont="1" applyFill="1" applyBorder="1" applyAlignment="1">
      <alignment horizontal="center" vertical="center" wrapText="1"/>
    </xf>
    <xf numFmtId="0" fontId="14" fillId="12" borderId="32" xfId="0" applyFont="1" applyFill="1" applyBorder="1" applyAlignment="1">
      <alignment horizontal="center"/>
    </xf>
    <xf numFmtId="0" fontId="30" fillId="25" borderId="32" xfId="0" applyFont="1" applyFill="1" applyBorder="1" applyAlignment="1">
      <alignment horizontal="center"/>
    </xf>
    <xf numFmtId="0" fontId="30" fillId="25" borderId="32" xfId="0" applyFont="1" applyFill="1" applyBorder="1" applyAlignment="1">
      <alignment horizontal="left" vertical="center"/>
    </xf>
    <xf numFmtId="0" fontId="14" fillId="12" borderId="86" xfId="0" applyFont="1" applyFill="1" applyBorder="1" applyAlignment="1">
      <alignment horizontal="center"/>
    </xf>
    <xf numFmtId="0" fontId="7" fillId="0" borderId="87" xfId="0" applyFont="1" applyBorder="1"/>
    <xf numFmtId="0" fontId="14" fillId="8" borderId="32" xfId="0" applyFont="1" applyFill="1" applyBorder="1" applyAlignment="1">
      <alignment horizontal="center"/>
    </xf>
    <xf numFmtId="0" fontId="30" fillId="25" borderId="32" xfId="0" applyFont="1" applyFill="1" applyBorder="1" applyAlignment="1">
      <alignment horizontal="left"/>
    </xf>
    <xf numFmtId="0" fontId="59" fillId="80" borderId="35" xfId="0" applyFont="1" applyFill="1" applyBorder="1" applyAlignment="1">
      <alignment horizontal="left" vertical="center"/>
    </xf>
    <xf numFmtId="0" fontId="59" fillId="80" borderId="36" xfId="0" applyFont="1" applyFill="1" applyBorder="1" applyAlignment="1">
      <alignment horizontal="left" vertical="center"/>
    </xf>
    <xf numFmtId="0" fontId="59" fillId="80" borderId="37" xfId="0" applyFont="1" applyFill="1" applyBorder="1" applyAlignment="1">
      <alignment horizontal="left" vertical="center"/>
    </xf>
    <xf numFmtId="0" fontId="59" fillId="25" borderId="153" xfId="0" applyFont="1" applyFill="1" applyBorder="1" applyAlignment="1">
      <alignment horizontal="center" vertical="center" wrapText="1"/>
    </xf>
    <xf numFmtId="0" fontId="30" fillId="80" borderId="189" xfId="0" applyFont="1" applyFill="1" applyBorder="1" applyAlignment="1">
      <alignment horizontal="left" vertical="center"/>
    </xf>
    <xf numFmtId="0" fontId="30" fillId="80" borderId="153" xfId="0" applyFont="1" applyFill="1" applyBorder="1" applyAlignment="1">
      <alignment horizontal="left" vertical="center"/>
    </xf>
    <xf numFmtId="0" fontId="30" fillId="80" borderId="190" xfId="0" applyFont="1" applyFill="1" applyBorder="1" applyAlignment="1">
      <alignment horizontal="left" vertical="center"/>
    </xf>
    <xf numFmtId="0" fontId="30" fillId="25" borderId="161" xfId="0" applyFont="1" applyFill="1" applyBorder="1" applyAlignment="1">
      <alignment horizontal="center"/>
    </xf>
    <xf numFmtId="0" fontId="30" fillId="25" borderId="162" xfId="0" applyFont="1" applyFill="1" applyBorder="1" applyAlignment="1">
      <alignment horizontal="center"/>
    </xf>
    <xf numFmtId="0" fontId="30" fillId="25" borderId="101" xfId="0" applyFont="1" applyFill="1" applyBorder="1" applyAlignment="1">
      <alignment horizontal="center"/>
    </xf>
    <xf numFmtId="0" fontId="35" fillId="8" borderId="92" xfId="0" applyFont="1" applyFill="1" applyBorder="1" applyAlignment="1">
      <alignment horizontal="center" vertical="center"/>
    </xf>
    <xf numFmtId="0" fontId="7" fillId="0" borderId="93" xfId="0" applyFont="1" applyBorder="1"/>
    <xf numFmtId="0" fontId="7" fillId="0" borderId="94" xfId="0" applyFont="1" applyBorder="1"/>
    <xf numFmtId="0" fontId="30" fillId="25" borderId="32" xfId="0" applyFont="1" applyFill="1" applyBorder="1" applyAlignment="1">
      <alignment horizontal="center" vertical="center"/>
    </xf>
    <xf numFmtId="0" fontId="30" fillId="25" borderId="60" xfId="0" applyFont="1" applyFill="1" applyBorder="1" applyAlignment="1">
      <alignment horizontal="center" vertical="center"/>
    </xf>
    <xf numFmtId="0" fontId="30" fillId="25" borderId="85" xfId="0" applyFont="1" applyFill="1" applyBorder="1" applyAlignment="1">
      <alignment horizontal="center" vertical="center"/>
    </xf>
    <xf numFmtId="0" fontId="30" fillId="66" borderId="147" xfId="0" applyFont="1" applyFill="1" applyBorder="1" applyAlignment="1">
      <alignment horizontal="center"/>
    </xf>
    <xf numFmtId="0" fontId="30" fillId="66" borderId="57" xfId="0" applyFont="1" applyFill="1" applyBorder="1" applyAlignment="1">
      <alignment horizontal="center"/>
    </xf>
    <xf numFmtId="0" fontId="30" fillId="66" borderId="95" xfId="0" applyFont="1" applyFill="1" applyBorder="1" applyAlignment="1">
      <alignment horizontal="center"/>
    </xf>
    <xf numFmtId="0" fontId="7" fillId="67" borderId="96" xfId="0" applyFont="1" applyFill="1" applyBorder="1"/>
    <xf numFmtId="0" fontId="30" fillId="66" borderId="35" xfId="0" applyFont="1" applyFill="1" applyBorder="1" applyAlignment="1">
      <alignment horizontal="center"/>
    </xf>
    <xf numFmtId="0" fontId="7" fillId="67" borderId="36" xfId="0" applyFont="1" applyFill="1" applyBorder="1"/>
    <xf numFmtId="0" fontId="7" fillId="67" borderId="37" xfId="0" applyFont="1" applyFill="1" applyBorder="1"/>
    <xf numFmtId="165" fontId="8" fillId="75" borderId="98" xfId="0" applyNumberFormat="1" applyFont="1" applyFill="1" applyBorder="1" applyAlignment="1">
      <alignment horizontal="center"/>
    </xf>
    <xf numFmtId="165" fontId="8" fillId="55" borderId="193" xfId="0" applyNumberFormat="1" applyFont="1" applyFill="1" applyBorder="1" applyAlignment="1">
      <alignment horizontal="center" vertical="center"/>
    </xf>
    <xf numFmtId="165" fontId="8" fillId="55" borderId="192" xfId="0" applyNumberFormat="1" applyFont="1" applyFill="1" applyBorder="1" applyAlignment="1">
      <alignment horizontal="center" vertical="center"/>
    </xf>
    <xf numFmtId="165" fontId="8" fillId="55" borderId="192" xfId="0" applyNumberFormat="1" applyFont="1" applyFill="1" applyBorder="1" applyAlignment="1">
      <alignment horizontal="center" wrapText="1"/>
    </xf>
    <xf numFmtId="165" fontId="8" fillId="55" borderId="193" xfId="0" applyNumberFormat="1" applyFont="1" applyFill="1" applyBorder="1" applyAlignment="1">
      <alignment horizontal="center" wrapText="1"/>
    </xf>
    <xf numFmtId="166" fontId="8" fillId="63" borderId="57" xfId="0" applyNumberFormat="1" applyFont="1" applyFill="1" applyBorder="1" applyAlignment="1">
      <alignment horizontal="center"/>
    </xf>
    <xf numFmtId="168" fontId="8" fillId="63" borderId="57" xfId="0" applyNumberFormat="1" applyFont="1" applyFill="1" applyBorder="1" applyAlignment="1">
      <alignment horizontal="center"/>
    </xf>
    <xf numFmtId="165" fontId="8" fillId="5" borderId="57" xfId="0" applyNumberFormat="1" applyFont="1" applyFill="1" applyBorder="1" applyAlignment="1">
      <alignment horizontal="center"/>
    </xf>
    <xf numFmtId="165" fontId="8" fillId="63" borderId="57" xfId="0" applyNumberFormat="1" applyFont="1" applyFill="1" applyBorder="1" applyAlignment="1">
      <alignment horizontal="center"/>
    </xf>
    <xf numFmtId="165" fontId="8" fillId="5" borderId="88" xfId="0" applyNumberFormat="1" applyFont="1" applyFill="1" applyBorder="1" applyAlignment="1">
      <alignment horizontal="center"/>
    </xf>
    <xf numFmtId="165" fontId="8" fillId="63" borderId="88" xfId="0" applyNumberFormat="1" applyFont="1" applyFill="1" applyBorder="1" applyAlignment="1">
      <alignment horizontal="center"/>
    </xf>
  </cellXfs>
  <cellStyles count="3">
    <cellStyle name="Normal" xfId="0" builtinId="0"/>
    <cellStyle name="Normal 2" xfId="1" xr:uid="{00000000-0005-0000-0000-000001000000}"/>
    <cellStyle name="Normal 3" xfId="2" xr:uid="{BE207F6E-F640-4991-BB7B-D46814C79A38}"/>
  </cellStyles>
  <dxfs count="86">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dxf>
    <dxf>
      <fill>
        <patternFill>
          <bgColor theme="6" tint="0.59996337778862885"/>
        </patternFill>
      </fill>
    </dxf>
    <dxf>
      <font>
        <color theme="1"/>
      </font>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79998168889431442"/>
      </font>
      <fill>
        <patternFill>
          <bgColor theme="6" tint="0.79998168889431442"/>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79998168889431442"/>
      </font>
      <fill>
        <patternFill>
          <bgColor theme="6" tint="0.79998168889431442"/>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rgb="FF9C0006"/>
      </font>
      <fill>
        <patternFill>
          <bgColor rgb="FFFFC7CE"/>
        </patternFill>
      </fill>
    </dxf>
    <dxf>
      <font>
        <color theme="6" tint="0.59996337778862885"/>
      </font>
      <fill>
        <patternFill>
          <f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39994506668294322"/>
      </font>
      <fill>
        <patternFill>
          <bgColor theme="6" tint="0.39994506668294322"/>
        </patternFill>
      </fill>
    </dxf>
    <dxf>
      <font>
        <color theme="6" tint="0.59996337778862885"/>
      </font>
      <fill>
        <patternFill>
          <bgColor theme="6" tint="0.59996337778862885"/>
        </patternFill>
      </fill>
    </dxf>
    <dxf>
      <font>
        <color theme="6" tint="0.79998168889431442"/>
      </font>
      <fill>
        <patternFill>
          <bgColor theme="6" tint="0.79998168889431442"/>
        </patternFill>
      </fill>
    </dxf>
    <dxf>
      <font>
        <color theme="6" tint="0.39994506668294322"/>
      </font>
      <fill>
        <patternFill>
          <bgColor theme="6" tint="0.59996337778862885"/>
        </patternFill>
      </fill>
    </dxf>
    <dxf>
      <font>
        <color theme="6" tint="0.59996337778862885"/>
      </font>
      <fill>
        <patternFill>
          <bgColor theme="6" tint="0.59996337778862885"/>
        </patternFill>
      </fill>
    </dxf>
    <dxf>
      <font>
        <color theme="6" tint="0.39994506668294322"/>
      </font>
      <fill>
        <patternFill>
          <bgColor theme="6" tint="0.59996337778862885"/>
        </patternFill>
      </fill>
    </dxf>
    <dxf>
      <font>
        <b/>
        <i val="0"/>
        <color theme="6" tint="0.59996337778862885"/>
      </font>
    </dxf>
    <dxf>
      <font>
        <color theme="6" tint="0.79998168889431442"/>
      </font>
    </dxf>
    <dxf>
      <font>
        <color theme="6" tint="0.59996337778862885"/>
      </font>
      <fill>
        <patternFill>
          <bgColor theme="6" tint="0.59996337778862885"/>
        </patternFill>
      </fill>
    </dxf>
    <dxf>
      <fill>
        <patternFill>
          <bgColor theme="6" tint="0.39994506668294322"/>
        </patternFill>
      </fill>
    </dxf>
    <dxf>
      <font>
        <color rgb="FF92D050"/>
      </font>
    </dxf>
    <dxf>
      <font>
        <color theme="6" tint="0.79998168889431442"/>
      </font>
      <fill>
        <patternFill>
          <bgColor theme="6" tint="0.79998168889431442"/>
        </patternFill>
      </fill>
    </dxf>
    <dxf>
      <font>
        <color theme="6" tint="0.59996337778862885"/>
      </font>
      <fill>
        <patternFill>
          <bgColor theme="6" tint="0.59996337778862885"/>
        </patternFill>
      </fill>
    </dxf>
    <dxf>
      <font>
        <color theme="1"/>
      </font>
      <fill>
        <patternFill>
          <bgColor theme="6" tint="0.59996337778862885"/>
        </patternFill>
      </fill>
    </dxf>
    <dxf>
      <font>
        <color theme="6" tint="0.79998168889431442"/>
      </font>
      <fill>
        <patternFill>
          <bgColor theme="6" tint="0.79998168889431442"/>
        </patternFill>
      </fill>
    </dxf>
    <dxf>
      <font>
        <color theme="1"/>
      </font>
      <fill>
        <patternFill>
          <bgColor theme="6" tint="0.79998168889431442"/>
        </patternFill>
      </fill>
    </dxf>
    <dxf>
      <font>
        <color theme="6" tint="0.59996337778862885"/>
      </font>
      <fill>
        <patternFill>
          <bgColor theme="6" tint="0.59996337778862885"/>
        </patternFill>
      </fill>
    </dxf>
    <dxf>
      <font>
        <color theme="6" tint="0.79998168889431442"/>
      </font>
      <fill>
        <patternFill>
          <bgColor theme="6" tint="0.79998168889431442"/>
        </patternFill>
      </fill>
    </dxf>
    <dxf>
      <border outline="0">
        <top style="medium">
          <color theme="0"/>
        </top>
      </border>
    </dxf>
    <dxf>
      <border outline="0">
        <bottom style="medium">
          <color theme="0"/>
        </bottom>
      </border>
    </dxf>
    <dxf>
      <border outline="0">
        <bottom style="medium">
          <color theme="0"/>
        </bottom>
      </border>
    </dxf>
    <dxf>
      <font>
        <b/>
        <i val="0"/>
        <strike val="0"/>
        <condense val="0"/>
        <extend val="0"/>
        <outline val="0"/>
        <shadow val="0"/>
        <u val="none"/>
        <vertAlign val="baseline"/>
        <sz val="16"/>
        <color theme="0"/>
        <name val="Calibri"/>
        <scheme val="none"/>
      </font>
      <fill>
        <patternFill patternType="solid">
          <fgColor rgb="FF0F243E"/>
          <bgColor rgb="FF0F243E"/>
        </patternFill>
      </fill>
      <alignment horizontal="center" vertical="center" textRotation="0" wrapText="0" indent="0" justifyLastLine="0" shrinkToFit="0" readingOrder="0"/>
    </dxf>
    <dxf>
      <font>
        <b/>
        <i val="0"/>
        <strike val="0"/>
        <condense val="0"/>
        <extend val="0"/>
        <outline val="0"/>
        <shadow val="0"/>
        <u val="none"/>
        <vertAlign val="baseline"/>
        <sz val="10"/>
        <color theme="1"/>
        <name val="Calibri"/>
        <scheme val="none"/>
      </font>
      <fill>
        <patternFill patternType="solid">
          <fgColor rgb="FFEAF1DD"/>
          <bgColor rgb="FFEAF1DD"/>
        </patternFill>
      </fill>
    </dxf>
    <dxf>
      <border outline="0">
        <top style="medium">
          <color theme="0"/>
        </top>
      </border>
    </dxf>
    <dxf>
      <border outline="0">
        <bottom style="medium">
          <color theme="0"/>
        </bottom>
      </border>
    </dxf>
    <dxf>
      <font>
        <b/>
        <i val="0"/>
        <strike val="0"/>
        <condense val="0"/>
        <extend val="0"/>
        <outline val="0"/>
        <shadow val="0"/>
        <u val="none"/>
        <vertAlign val="baseline"/>
        <sz val="10"/>
        <color theme="1"/>
        <name val="Calibri"/>
        <scheme val="none"/>
      </font>
      <fill>
        <patternFill patternType="solid">
          <fgColor rgb="FFEAF1DD"/>
          <bgColor rgb="FFEAF1DD"/>
        </patternFill>
      </fill>
    </dxf>
    <dxf>
      <border outline="0">
        <bottom style="medium">
          <color theme="0"/>
        </bottom>
      </border>
    </dxf>
    <dxf>
      <font>
        <b/>
        <i val="0"/>
        <strike val="0"/>
        <condense val="0"/>
        <extend val="0"/>
        <outline val="0"/>
        <shadow val="0"/>
        <u val="none"/>
        <vertAlign val="baseline"/>
        <sz val="16"/>
        <color theme="0"/>
        <name val="Calibri"/>
        <scheme val="none"/>
      </font>
      <fill>
        <patternFill patternType="solid">
          <fgColor rgb="FF0F243E"/>
          <bgColor rgb="FF0F243E"/>
        </patternFill>
      </fill>
      <alignment horizontal="center" vertical="center" textRotation="0" wrapText="0" indent="0" justifyLastLine="0" shrinkToFit="0" readingOrder="0"/>
    </dxf>
    <dxf>
      <border outline="0">
        <top style="medium">
          <color theme="0"/>
        </top>
      </border>
    </dxf>
    <dxf>
      <border outline="0">
        <bottom style="medium">
          <color theme="0"/>
        </bottom>
      </border>
    </dxf>
    <dxf>
      <border outline="0">
        <bottom style="medium">
          <color theme="0"/>
        </bottom>
      </border>
    </dxf>
    <dxf>
      <font>
        <b/>
        <i val="0"/>
        <strike val="0"/>
        <condense val="0"/>
        <extend val="0"/>
        <outline val="0"/>
        <shadow val="0"/>
        <u val="none"/>
        <vertAlign val="baseline"/>
        <sz val="16"/>
        <color theme="0"/>
        <name val="Calibri"/>
        <scheme val="none"/>
      </font>
      <fill>
        <patternFill patternType="solid">
          <fgColor rgb="FF0F243E"/>
          <bgColor rgb="FF0F243E"/>
        </patternFill>
      </fill>
      <alignment horizontal="center" vertical="center" textRotation="0" wrapText="0" indent="0" justifyLastLine="0" shrinkToFit="0" readingOrder="0"/>
    </dxf>
    <dxf>
      <border outline="0">
        <top style="thin">
          <color theme="0"/>
        </top>
      </border>
    </dxf>
    <dxf>
      <border outline="0">
        <left style="thin">
          <color theme="0"/>
        </left>
        <right style="thin">
          <color theme="0"/>
        </right>
        <top style="thin">
          <color theme="0"/>
        </top>
        <bottom style="thin">
          <color theme="0"/>
        </bottom>
      </border>
    </dxf>
    <dxf>
      <border outline="0">
        <bottom style="thin">
          <color theme="0"/>
        </bottom>
      </border>
    </dxf>
    <dxf>
      <font>
        <b/>
        <i val="0"/>
        <strike val="0"/>
        <condense val="0"/>
        <extend val="0"/>
        <outline val="0"/>
        <shadow val="0"/>
        <u val="none"/>
        <vertAlign val="baseline"/>
        <sz val="16"/>
        <color theme="0"/>
        <name val="Calibri"/>
        <scheme val="none"/>
      </font>
      <fill>
        <patternFill patternType="solid">
          <fgColor rgb="FF0F243E"/>
          <bgColor rgb="FF0F243E"/>
        </patternFill>
      </fill>
      <alignment horizontal="center" vertical="center" textRotation="0" wrapText="0" indent="0" justifyLastLine="0" shrinkToFit="0" readingOrder="0"/>
    </dxf>
    <dxf>
      <border outline="0">
        <top style="thin">
          <color theme="0"/>
        </top>
      </border>
    </dxf>
    <dxf>
      <border outline="0">
        <left style="thin">
          <color theme="0"/>
        </left>
        <right style="thin">
          <color theme="0"/>
        </right>
        <top style="thin">
          <color theme="0"/>
        </top>
        <bottom style="thin">
          <color theme="0"/>
        </bottom>
      </border>
    </dxf>
    <dxf>
      <border outline="0">
        <bottom style="thin">
          <color theme="0"/>
        </bottom>
      </border>
    </dxf>
    <dxf>
      <font>
        <b/>
        <i val="0"/>
        <strike val="0"/>
        <condense val="0"/>
        <extend val="0"/>
        <outline val="0"/>
        <shadow val="0"/>
        <u val="none"/>
        <vertAlign val="baseline"/>
        <sz val="16"/>
        <color theme="0"/>
        <name val="Calibri"/>
        <scheme val="none"/>
      </font>
      <fill>
        <patternFill patternType="solid">
          <fgColor rgb="FF0F243E"/>
          <bgColor rgb="FF0F243E"/>
        </patternFill>
      </fill>
      <alignment horizontal="center" vertical="center" textRotation="0" wrapText="0" indent="0" justifyLastLine="0" shrinkToFit="0" readingOrder="0"/>
    </dxf>
    <dxf>
      <border outline="0">
        <top style="thin">
          <color theme="0"/>
        </top>
      </border>
    </dxf>
    <dxf>
      <border outline="0">
        <right style="thin">
          <color theme="0"/>
        </right>
        <top style="thin">
          <color theme="0"/>
        </top>
      </border>
    </dxf>
    <dxf>
      <border outline="0">
        <bottom style="thin">
          <color theme="0"/>
        </bottom>
      </border>
    </dxf>
    <dxf>
      <font>
        <b/>
        <i val="0"/>
        <strike val="0"/>
        <condense val="0"/>
        <extend val="0"/>
        <outline val="0"/>
        <shadow val="0"/>
        <u val="none"/>
        <vertAlign val="baseline"/>
        <sz val="16"/>
        <color theme="0"/>
        <name val="Calibri"/>
        <scheme val="none"/>
      </font>
      <fill>
        <patternFill patternType="solid">
          <fgColor rgb="FF0F243E"/>
          <bgColor rgb="FF0F243E"/>
        </patternFill>
      </fill>
      <alignment horizontal="center" vertical="center" textRotation="0" wrapText="0" indent="0" justifyLastLine="0" shrinkToFit="0" readingOrder="0"/>
    </dxf>
    <dxf>
      <border outline="0">
        <top style="thin">
          <color theme="0"/>
        </top>
      </border>
    </dxf>
    <dxf>
      <border outline="0">
        <left style="thin">
          <color theme="0"/>
        </left>
        <right style="thin">
          <color theme="0"/>
        </right>
        <top style="thin">
          <color theme="0"/>
        </top>
        <bottom style="thin">
          <color theme="0"/>
        </bottom>
      </border>
    </dxf>
    <dxf>
      <border outline="0">
        <bottom style="thin">
          <color theme="0"/>
        </bottom>
      </border>
    </dxf>
    <dxf>
      <font>
        <b/>
        <i val="0"/>
        <strike val="0"/>
        <condense val="0"/>
        <extend val="0"/>
        <outline val="0"/>
        <shadow val="0"/>
        <u val="none"/>
        <vertAlign val="baseline"/>
        <sz val="16"/>
        <color theme="0"/>
        <name val="Calibri"/>
        <scheme val="none"/>
      </font>
      <fill>
        <patternFill patternType="solid">
          <fgColor rgb="FF0F243E"/>
          <bgColor rgb="FF0F243E"/>
        </patternFill>
      </fill>
      <alignment horizontal="center" vertical="center" textRotation="0" wrapText="0" indent="0" justifyLastLine="0" shrinkToFit="0" readingOrder="0"/>
    </dxf>
    <dxf>
      <border outline="0">
        <top style="medium">
          <color theme="0"/>
        </top>
      </border>
    </dxf>
    <dxf>
      <border outline="0">
        <bottom style="medium">
          <color theme="0"/>
        </bottom>
      </border>
    </dxf>
    <dxf>
      <border outline="0">
        <bottom style="medium">
          <color theme="0"/>
        </bottom>
      </border>
    </dxf>
    <dxf>
      <font>
        <b/>
        <i val="0"/>
        <strike val="0"/>
        <condense val="0"/>
        <extend val="0"/>
        <outline val="0"/>
        <shadow val="0"/>
        <u val="none"/>
        <vertAlign val="baseline"/>
        <sz val="16"/>
        <color theme="0"/>
        <name val="Calibri"/>
        <scheme val="none"/>
      </font>
      <fill>
        <patternFill patternType="solid">
          <fgColor rgb="FF0F243E"/>
          <bgColor rgb="FF0F243E"/>
        </patternFill>
      </fill>
      <alignment horizontal="center" vertical="center" textRotation="0" wrapText="0" indent="0" justifyLastLine="0" shrinkToFit="0" readingOrder="0"/>
    </dxf>
  </dxfs>
  <tableStyles count="0" defaultTableStyle="TableStyleMedium2" defaultPivotStyle="PivotStyleLight16"/>
  <colors>
    <mruColors>
      <color rgb="FF0F2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438150</xdr:colOff>
      <xdr:row>0</xdr:row>
      <xdr:rowOff>104776</xdr:rowOff>
    </xdr:from>
    <xdr:to>
      <xdr:col>0</xdr:col>
      <xdr:colOff>1828799</xdr:colOff>
      <xdr:row>0</xdr:row>
      <xdr:rowOff>1476376</xdr:rowOff>
    </xdr:to>
    <xdr:pic>
      <xdr:nvPicPr>
        <xdr:cNvPr id="2" name="Imagem 1">
          <a:extLst>
            <a:ext uri="{FF2B5EF4-FFF2-40B4-BE49-F238E27FC236}">
              <a16:creationId xmlns:a16="http://schemas.microsoft.com/office/drawing/2014/main" id="{1D906529-E3B8-4521-921D-D3B731BEF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04776"/>
          <a:ext cx="1390649" cy="137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438150</xdr:colOff>
      <xdr:row>0</xdr:row>
      <xdr:rowOff>104776</xdr:rowOff>
    </xdr:from>
    <xdr:to>
      <xdr:col>0</xdr:col>
      <xdr:colOff>1828799</xdr:colOff>
      <xdr:row>0</xdr:row>
      <xdr:rowOff>1447800</xdr:rowOff>
    </xdr:to>
    <xdr:pic>
      <xdr:nvPicPr>
        <xdr:cNvPr id="2" name="Imagem 1">
          <a:extLst>
            <a:ext uri="{FF2B5EF4-FFF2-40B4-BE49-F238E27FC236}">
              <a16:creationId xmlns:a16="http://schemas.microsoft.com/office/drawing/2014/main" id="{4ECF38B3-D82B-4A69-8661-2F48CBF86F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04776"/>
          <a:ext cx="1390649" cy="134302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ophia Chamilete" id="{A663DD4B-0DB7-43D5-8F58-104E1BA3A13C}" userId="031f12abbc5de7bb"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P1:AP4" totalsRowShown="0" headerRowDxfId="85" headerRowBorderDxfId="84" tableBorderDxfId="83" totalsRowBorderDxfId="82">
  <autoFilter ref="AP1:AP4" xr:uid="{00000000-0009-0000-0100-000001000000}"/>
  <tableColumns count="1">
    <tableColumn id="1" xr3:uid="{00000000-0010-0000-0000-000001000000}" name="Situação alimentar"/>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Pasto" displayName="Pasto" ref="AQ1:AQ3" totalsRowShown="0" headerRowDxfId="81" headerRowBorderDxfId="80" tableBorderDxfId="79" totalsRowBorderDxfId="78">
  <autoFilter ref="AQ1:AQ3" xr:uid="{00000000-0009-0000-0100-000002000000}"/>
  <tableColumns count="1">
    <tableColumn id="1" xr3:uid="{00000000-0010-0000-0100-000001000000}" name="Pasto"/>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Estabulado" displayName="Estabulado" ref="AR1:AR4" totalsRowShown="0" headerRowDxfId="77" headerRowBorderDxfId="76" tableBorderDxfId="75" totalsRowBorderDxfId="74">
  <autoFilter ref="AR1:AR4" xr:uid="{00000000-0009-0000-0100-000003000000}"/>
  <tableColumns count="1">
    <tableColumn id="1" xr3:uid="{00000000-0010-0000-0200-000001000000}" name="Estabulado"/>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astando.grandes.áreas" displayName="Pastando.grandes.áreas" ref="AS1:AS3" totalsRowShown="0" headerRowDxfId="73" headerRowBorderDxfId="72" tableBorderDxfId="71" totalsRowBorderDxfId="70">
  <autoFilter ref="AS1:AS3" xr:uid="{00000000-0009-0000-0100-000004000000}"/>
  <tableColumns count="1">
    <tableColumn id="1" xr3:uid="{00000000-0010-0000-0300-000001000000}" name="Pastando grandes área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5" displayName="Tabela5" ref="AK1:AK4" totalsRowShown="0" headerRowDxfId="69" headerRowBorderDxfId="68" tableBorderDxfId="67" totalsRowBorderDxfId="66">
  <autoFilter ref="AK1:AK4" xr:uid="{00000000-0009-0000-0100-000005000000}"/>
  <tableColumns count="1">
    <tableColumn id="1" xr3:uid="{00000000-0010-0000-0400-000001000000}" name="Sistema de produção"/>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A.pasto" displayName="A.pasto" ref="AL1:AL3" totalsRowShown="0" headerRowDxfId="65" headerRowBorderDxfId="64" tableBorderDxfId="63" totalsRowBorderDxfId="62">
  <autoFilter ref="AL1:AL3" xr:uid="{00000000-0009-0000-0100-000006000000}"/>
  <tableColumns count="1">
    <tableColumn id="1" xr3:uid="{00000000-0010-0000-0500-000001000000}" name="A pasto"/>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onfinado" displayName="Confinado" ref="AM1:AM2" totalsRowShown="0" headerRowDxfId="61" dataDxfId="59" headerRowBorderDxfId="60" tableBorderDxfId="58" totalsRowBorderDxfId="57">
  <autoFilter ref="AM1:AM2" xr:uid="{00000000-0009-0000-0100-000007000000}"/>
  <tableColumns count="1">
    <tableColumn id="1" xr3:uid="{00000000-0010-0000-0600-000001000000}" name="Confinado" dataDxfId="5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Semiconfinado" displayName="Semiconfinado" ref="AN1:AN4" totalsRowShown="0" headerRowDxfId="55" headerRowBorderDxfId="54" tableBorderDxfId="53" totalsRowBorderDxfId="52">
  <autoFilter ref="AN1:AN4" xr:uid="{00000000-0009-0000-0100-000008000000}"/>
  <tableColumns count="1">
    <tableColumn id="1" xr3:uid="{00000000-0010-0000-0700-000001000000}" name="Semiconfinado"/>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7" dT="2025-06-28T19:20:14.89" personId="{A663DD4B-0DB7-43D5-8F58-104E1BA3A13C}" id="{5AE02BED-3C9F-445D-9A72-0ACF629489C7}">
    <text xml:space="preserve">Como o carbono biogênico é tratado no setor AFOLU, geralmente seu fator de emissão para CO₂ na energia é considerado zero para evitar dupla contagem. </text>
  </threadedComment>
  <threadedComment ref="B469" dT="2025-06-28T19:20:21.12" personId="{A663DD4B-0DB7-43D5-8F58-104E1BA3A13C}" id="{3EECE710-5436-4E0A-8DA7-EA798F547E12}">
    <text xml:space="preserve">Como o carbono biogênico é tratado no setor AFOLU, geralmente seu fator de emissão para CO₂ na energia é considerado zero para evitar dupla contagem.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AE1000"/>
  <sheetViews>
    <sheetView topLeftCell="A108" workbookViewId="0">
      <selection activeCell="B123" sqref="B123:B125"/>
    </sheetView>
  </sheetViews>
  <sheetFormatPr defaultColWidth="14.42578125" defaultRowHeight="15" customHeight="1" x14ac:dyDescent="0.25"/>
  <cols>
    <col min="1" max="1" width="45.5703125" customWidth="1"/>
    <col min="2" max="2" width="25.85546875" customWidth="1"/>
    <col min="3" max="3" width="24.140625" customWidth="1"/>
    <col min="4" max="4" width="22.7109375" customWidth="1"/>
    <col min="5" max="5" width="23.85546875" customWidth="1"/>
    <col min="6" max="6" width="21.42578125" customWidth="1"/>
    <col min="7" max="8" width="20.5703125" customWidth="1"/>
    <col min="9" max="9" width="15.7109375" style="478" customWidth="1"/>
    <col min="10" max="29" width="9.140625" style="478" customWidth="1"/>
    <col min="30" max="30" width="14.42578125" style="478"/>
    <col min="31" max="31" width="14.42578125" style="239"/>
  </cols>
  <sheetData>
    <row r="1" spans="1:29" ht="126.75" customHeight="1" thickBot="1" x14ac:dyDescent="0.3">
      <c r="A1" s="668" t="s">
        <v>562</v>
      </c>
      <c r="B1" s="904" t="s">
        <v>578</v>
      </c>
      <c r="C1" s="905"/>
      <c r="D1" s="906"/>
      <c r="E1" s="906"/>
      <c r="F1" s="906"/>
      <c r="G1" s="906"/>
      <c r="H1" s="906"/>
      <c r="I1" s="612" t="s">
        <v>1550</v>
      </c>
      <c r="J1" s="485"/>
      <c r="K1" s="485"/>
      <c r="L1" s="485"/>
      <c r="M1" s="485"/>
      <c r="N1" s="485"/>
      <c r="O1" s="485"/>
      <c r="P1" s="485"/>
      <c r="Q1" s="485"/>
      <c r="R1" s="485"/>
      <c r="S1" s="485"/>
      <c r="T1" s="485"/>
      <c r="U1" s="485"/>
      <c r="V1" s="485"/>
      <c r="W1" s="485"/>
      <c r="X1" s="485"/>
      <c r="Y1" s="485"/>
      <c r="Z1" s="485"/>
      <c r="AA1" s="485"/>
      <c r="AB1" s="485"/>
      <c r="AC1" s="485"/>
    </row>
    <row r="2" spans="1:29" ht="21.75" thickBot="1" x14ac:dyDescent="0.3">
      <c r="A2" s="896" t="s">
        <v>0</v>
      </c>
      <c r="B2" s="897"/>
      <c r="C2" s="898"/>
      <c r="D2" s="664"/>
      <c r="E2" s="454"/>
      <c r="F2" s="244"/>
      <c r="G2" s="244"/>
      <c r="H2" s="244"/>
      <c r="I2" s="603"/>
      <c r="J2" s="485"/>
      <c r="K2" s="485"/>
      <c r="L2" s="485"/>
      <c r="M2" s="485"/>
      <c r="N2" s="485"/>
      <c r="O2" s="485"/>
      <c r="P2" s="485"/>
      <c r="Q2" s="485"/>
      <c r="R2" s="485"/>
      <c r="S2" s="485"/>
      <c r="T2" s="485"/>
      <c r="U2" s="485"/>
      <c r="V2" s="485"/>
      <c r="W2" s="485"/>
      <c r="X2" s="485"/>
      <c r="Y2" s="485"/>
      <c r="Z2" s="485"/>
      <c r="AA2" s="485"/>
      <c r="AB2" s="485"/>
      <c r="AC2" s="485"/>
    </row>
    <row r="3" spans="1:29" ht="15.75" thickBot="1" x14ac:dyDescent="0.3">
      <c r="A3" s="899" t="s">
        <v>469</v>
      </c>
      <c r="B3" s="900"/>
      <c r="C3" s="677" t="s">
        <v>712</v>
      </c>
      <c r="D3" s="665"/>
      <c r="E3" s="454"/>
      <c r="F3" s="244"/>
      <c r="G3" s="244"/>
      <c r="H3" s="244"/>
      <c r="I3" s="603"/>
      <c r="J3" s="485"/>
      <c r="K3" s="485"/>
      <c r="L3" s="485"/>
      <c r="M3" s="485"/>
      <c r="N3" s="485"/>
      <c r="O3" s="485"/>
      <c r="P3" s="485"/>
      <c r="Q3" s="485"/>
      <c r="R3" s="485"/>
      <c r="S3" s="485"/>
      <c r="T3" s="485"/>
      <c r="U3" s="485"/>
      <c r="V3" s="485"/>
      <c r="W3" s="485"/>
      <c r="X3" s="485"/>
      <c r="Y3" s="485"/>
      <c r="Z3" s="485"/>
      <c r="AA3" s="485"/>
      <c r="AB3" s="485"/>
      <c r="AC3" s="485"/>
    </row>
    <row r="4" spans="1:29" ht="15.75" thickBot="1" x14ac:dyDescent="0.3">
      <c r="A4" s="901" t="s">
        <v>1</v>
      </c>
      <c r="B4" s="902"/>
      <c r="C4" s="669" t="s">
        <v>1370</v>
      </c>
      <c r="D4" s="665"/>
      <c r="E4" s="454"/>
      <c r="F4" s="244"/>
      <c r="G4" s="244"/>
      <c r="H4" s="244"/>
      <c r="I4" s="603"/>
      <c r="J4" s="485"/>
      <c r="K4" s="485"/>
      <c r="L4" s="485"/>
      <c r="M4" s="485"/>
      <c r="N4" s="485"/>
      <c r="O4" s="485"/>
      <c r="P4" s="485"/>
      <c r="Q4" s="485"/>
      <c r="R4" s="485"/>
      <c r="S4" s="485"/>
      <c r="T4" s="485"/>
      <c r="U4" s="485"/>
      <c r="V4" s="485"/>
      <c r="W4" s="485"/>
      <c r="X4" s="485"/>
      <c r="Y4" s="485"/>
      <c r="Z4" s="485"/>
      <c r="AA4" s="485"/>
      <c r="AB4" s="485"/>
      <c r="AC4" s="485"/>
    </row>
    <row r="5" spans="1:29" ht="15.75" thickBot="1" x14ac:dyDescent="0.3">
      <c r="A5" s="903" t="s">
        <v>470</v>
      </c>
      <c r="B5" s="902"/>
      <c r="C5" s="670" t="s">
        <v>1308</v>
      </c>
      <c r="D5" s="665"/>
      <c r="E5" s="246"/>
      <c r="F5" s="244"/>
      <c r="G5" s="244"/>
      <c r="H5" s="244"/>
      <c r="I5" s="603"/>
      <c r="J5" s="485"/>
      <c r="K5" s="485"/>
      <c r="L5" s="485"/>
      <c r="M5" s="485"/>
      <c r="N5" s="485"/>
      <c r="O5" s="485"/>
      <c r="P5" s="485"/>
      <c r="Q5" s="485"/>
      <c r="R5" s="485"/>
      <c r="S5" s="485"/>
      <c r="T5" s="485"/>
      <c r="U5" s="485"/>
      <c r="V5" s="485"/>
      <c r="W5" s="485"/>
      <c r="X5" s="485"/>
      <c r="Y5" s="485"/>
      <c r="Z5" s="485"/>
      <c r="AA5" s="485"/>
      <c r="AB5" s="485"/>
      <c r="AC5" s="485"/>
    </row>
    <row r="6" spans="1:29" ht="15.75" thickBot="1" x14ac:dyDescent="0.3">
      <c r="A6" s="901" t="s">
        <v>2</v>
      </c>
      <c r="B6" s="902"/>
      <c r="C6" s="669" t="s">
        <v>95</v>
      </c>
      <c r="D6" s="665"/>
      <c r="E6" s="246"/>
      <c r="F6" s="244"/>
      <c r="G6" s="244"/>
      <c r="H6" s="244"/>
      <c r="I6" s="603"/>
      <c r="J6" s="485"/>
      <c r="K6" s="485"/>
      <c r="L6" s="485"/>
      <c r="M6" s="485"/>
      <c r="N6" s="485"/>
      <c r="O6" s="485"/>
      <c r="P6" s="485"/>
      <c r="Q6" s="485"/>
      <c r="R6" s="485"/>
      <c r="S6" s="485"/>
      <c r="T6" s="485"/>
      <c r="U6" s="485"/>
      <c r="V6" s="485"/>
      <c r="W6" s="485"/>
      <c r="X6" s="485"/>
      <c r="Y6" s="485"/>
      <c r="Z6" s="485"/>
      <c r="AA6" s="485"/>
      <c r="AB6" s="485"/>
      <c r="AC6" s="485"/>
    </row>
    <row r="7" spans="1:29" ht="15.75" thickBot="1" x14ac:dyDescent="0.3">
      <c r="A7" s="903" t="s">
        <v>4</v>
      </c>
      <c r="B7" s="902"/>
      <c r="C7" s="670" t="s">
        <v>5</v>
      </c>
      <c r="D7" s="478"/>
      <c r="E7" s="246"/>
      <c r="F7" s="244"/>
      <c r="G7" s="244"/>
      <c r="H7" s="244"/>
      <c r="I7" s="603"/>
      <c r="J7" s="485"/>
      <c r="K7" s="485"/>
      <c r="L7" s="485"/>
      <c r="M7" s="485"/>
      <c r="N7" s="485"/>
      <c r="O7" s="485"/>
      <c r="P7" s="485"/>
      <c r="Q7" s="485"/>
      <c r="R7" s="485"/>
      <c r="S7" s="485"/>
      <c r="T7" s="485"/>
      <c r="U7" s="485"/>
      <c r="V7" s="485"/>
      <c r="W7" s="485"/>
      <c r="X7" s="485"/>
      <c r="Y7" s="485"/>
      <c r="Z7" s="485"/>
      <c r="AA7" s="485"/>
      <c r="AB7" s="485"/>
      <c r="AC7" s="485"/>
    </row>
    <row r="8" spans="1:29" ht="15.75" thickBot="1" x14ac:dyDescent="0.3">
      <c r="A8" s="901" t="s">
        <v>624</v>
      </c>
      <c r="B8" s="902"/>
      <c r="C8" s="671">
        <v>45292</v>
      </c>
      <c r="D8" s="666" t="str">
        <f>IF(C8="","",TEXT(C8,"DD/MM/AAAA"))</f>
        <v>01/01/2024</v>
      </c>
      <c r="E8" s="247"/>
      <c r="F8" s="244"/>
      <c r="G8" s="244"/>
      <c r="H8" s="244"/>
      <c r="I8" s="603"/>
      <c r="J8" s="485"/>
      <c r="K8" s="485"/>
      <c r="L8" s="485"/>
      <c r="M8" s="485"/>
      <c r="N8" s="485"/>
      <c r="O8" s="485"/>
      <c r="P8" s="485"/>
      <c r="Q8" s="485"/>
      <c r="R8" s="485"/>
      <c r="S8" s="485"/>
      <c r="T8" s="485"/>
      <c r="U8" s="485"/>
      <c r="V8" s="485"/>
      <c r="W8" s="485"/>
      <c r="X8" s="485"/>
      <c r="Y8" s="485"/>
      <c r="Z8" s="485"/>
      <c r="AA8" s="485"/>
      <c r="AB8" s="485"/>
      <c r="AC8" s="485"/>
    </row>
    <row r="9" spans="1:29" ht="15.75" thickBot="1" x14ac:dyDescent="0.3">
      <c r="A9" s="903" t="s">
        <v>623</v>
      </c>
      <c r="B9" s="902"/>
      <c r="C9" s="672">
        <v>45657</v>
      </c>
      <c r="D9" s="666" t="str">
        <f>IF(C9="","",TEXT(C9,"DD/MM/AAAA"))</f>
        <v>31/12/2024</v>
      </c>
      <c r="E9" s="247"/>
      <c r="F9" s="244"/>
      <c r="G9" s="244"/>
      <c r="H9" s="244"/>
      <c r="I9" s="603"/>
      <c r="J9" s="485"/>
      <c r="K9" s="485"/>
      <c r="L9" s="485"/>
      <c r="M9" s="485"/>
      <c r="N9" s="485"/>
      <c r="O9" s="485"/>
      <c r="P9" s="485"/>
      <c r="Q9" s="485"/>
      <c r="R9" s="485"/>
      <c r="S9" s="485"/>
      <c r="T9" s="485"/>
      <c r="U9" s="485"/>
      <c r="V9" s="485"/>
      <c r="W9" s="485"/>
      <c r="X9" s="485"/>
      <c r="Y9" s="485"/>
      <c r="Z9" s="485"/>
      <c r="AA9" s="485"/>
      <c r="AB9" s="485"/>
      <c r="AC9" s="485"/>
    </row>
    <row r="10" spans="1:29" ht="15.75" thickBot="1" x14ac:dyDescent="0.3">
      <c r="A10" s="901" t="s">
        <v>8</v>
      </c>
      <c r="B10" s="902"/>
      <c r="C10" s="673">
        <v>10</v>
      </c>
      <c r="D10" s="667">
        <f>IF(AND(C8=0, C9=0), "", C9-C8)</f>
        <v>365</v>
      </c>
      <c r="E10" s="248"/>
      <c r="F10" s="244"/>
      <c r="G10" s="244"/>
      <c r="H10" s="244"/>
      <c r="I10" s="603"/>
      <c r="J10" s="485"/>
      <c r="K10" s="485"/>
      <c r="L10" s="485"/>
      <c r="M10" s="485"/>
      <c r="N10" s="485"/>
      <c r="O10" s="485"/>
      <c r="P10" s="485"/>
      <c r="Q10" s="485"/>
      <c r="R10" s="485"/>
      <c r="S10" s="485"/>
      <c r="T10" s="485"/>
      <c r="U10" s="485"/>
      <c r="V10" s="485"/>
      <c r="W10" s="485"/>
      <c r="X10" s="485"/>
      <c r="Y10" s="485"/>
      <c r="Z10" s="485"/>
      <c r="AA10" s="485"/>
      <c r="AB10" s="485"/>
      <c r="AC10" s="485"/>
    </row>
    <row r="11" spans="1:29" ht="15.75" thickBot="1" x14ac:dyDescent="0.3">
      <c r="A11" s="903" t="s">
        <v>9</v>
      </c>
      <c r="B11" s="902"/>
      <c r="C11" s="631">
        <v>5</v>
      </c>
      <c r="D11" s="665"/>
      <c r="E11" s="246"/>
      <c r="F11" s="244"/>
      <c r="G11" s="244"/>
      <c r="H11" s="244"/>
      <c r="I11" s="603"/>
      <c r="J11" s="485"/>
      <c r="K11" s="485"/>
      <c r="L11" s="485"/>
      <c r="M11" s="485"/>
      <c r="N11" s="485"/>
      <c r="O11" s="485"/>
      <c r="P11" s="485"/>
      <c r="Q11" s="485"/>
      <c r="R11" s="485"/>
      <c r="S11" s="485"/>
      <c r="T11" s="485"/>
      <c r="U11" s="485"/>
      <c r="V11" s="485"/>
      <c r="W11" s="485"/>
      <c r="X11" s="485"/>
      <c r="Y11" s="485"/>
      <c r="Z11" s="485"/>
      <c r="AA11" s="485"/>
      <c r="AB11" s="485"/>
      <c r="AC11" s="485"/>
    </row>
    <row r="12" spans="1:29" ht="15.75" customHeight="1" thickBot="1" x14ac:dyDescent="0.3">
      <c r="A12" s="907" t="s">
        <v>10</v>
      </c>
      <c r="B12" s="902"/>
      <c r="C12" s="632">
        <v>5</v>
      </c>
      <c r="D12" s="665"/>
      <c r="E12" s="246"/>
      <c r="F12" s="244"/>
      <c r="G12" s="244"/>
      <c r="H12" s="244"/>
      <c r="I12" s="603"/>
      <c r="J12" s="485"/>
      <c r="K12" s="485"/>
      <c r="L12" s="485"/>
      <c r="M12" s="485"/>
      <c r="N12" s="485"/>
      <c r="O12" s="485"/>
      <c r="P12" s="485"/>
      <c r="Q12" s="485"/>
      <c r="R12" s="485"/>
      <c r="S12" s="485"/>
      <c r="T12" s="485"/>
      <c r="U12" s="485"/>
      <c r="V12" s="485"/>
      <c r="W12" s="485"/>
      <c r="X12" s="485"/>
      <c r="Y12" s="485"/>
      <c r="Z12" s="485"/>
      <c r="AA12" s="485"/>
      <c r="AB12" s="485"/>
      <c r="AC12" s="485"/>
    </row>
    <row r="13" spans="1:29" ht="15.75" thickBot="1" x14ac:dyDescent="0.3">
      <c r="A13" s="903" t="s">
        <v>462</v>
      </c>
      <c r="B13" s="902"/>
      <c r="C13" s="631"/>
      <c r="D13" s="665"/>
      <c r="E13" s="246"/>
      <c r="F13" s="244"/>
      <c r="G13" s="244"/>
      <c r="H13" s="244"/>
      <c r="I13" s="603"/>
      <c r="J13" s="485"/>
      <c r="K13" s="485"/>
      <c r="L13" s="485"/>
      <c r="M13" s="485"/>
      <c r="N13" s="485"/>
      <c r="O13" s="485"/>
      <c r="P13" s="485"/>
      <c r="Q13" s="485"/>
      <c r="R13" s="485"/>
      <c r="S13" s="485"/>
      <c r="T13" s="485"/>
      <c r="U13" s="485"/>
      <c r="V13" s="485"/>
      <c r="W13" s="485"/>
      <c r="X13" s="485"/>
      <c r="Y13" s="485"/>
      <c r="Z13" s="485"/>
      <c r="AA13" s="485"/>
      <c r="AB13" s="485"/>
      <c r="AC13" s="485"/>
    </row>
    <row r="14" spans="1:29" ht="15.75" thickBot="1" x14ac:dyDescent="0.3">
      <c r="A14" s="901" t="s">
        <v>11</v>
      </c>
      <c r="B14" s="902"/>
      <c r="C14" s="632"/>
      <c r="D14" s="665"/>
      <c r="E14" s="246"/>
      <c r="F14" s="244"/>
      <c r="G14" s="244"/>
      <c r="H14" s="244"/>
      <c r="I14" s="603"/>
      <c r="J14" s="485"/>
      <c r="K14" s="485"/>
      <c r="L14" s="485"/>
      <c r="M14" s="485"/>
      <c r="N14" s="485"/>
      <c r="O14" s="485"/>
      <c r="P14" s="485"/>
      <c r="Q14" s="485"/>
      <c r="R14" s="485"/>
      <c r="S14" s="485"/>
      <c r="T14" s="485"/>
      <c r="U14" s="485"/>
      <c r="V14" s="485"/>
      <c r="W14" s="485"/>
      <c r="X14" s="485"/>
      <c r="Y14" s="485"/>
      <c r="Z14" s="485"/>
      <c r="AA14" s="485"/>
      <c r="AB14" s="485"/>
      <c r="AC14" s="485"/>
    </row>
    <row r="15" spans="1:29" ht="15.75" customHeight="1" thickBot="1" x14ac:dyDescent="0.3">
      <c r="A15" s="925" t="s">
        <v>501</v>
      </c>
      <c r="B15" s="902"/>
      <c r="C15" s="674" t="s">
        <v>13</v>
      </c>
      <c r="D15" s="401"/>
      <c r="E15" s="244"/>
      <c r="F15" s="244"/>
      <c r="G15" s="244"/>
      <c r="H15" s="249"/>
      <c r="I15" s="489"/>
      <c r="J15" s="485"/>
      <c r="K15" s="485"/>
      <c r="L15" s="485"/>
      <c r="M15" s="485"/>
      <c r="N15" s="485"/>
      <c r="O15" s="485"/>
      <c r="P15" s="485"/>
      <c r="Q15" s="485"/>
      <c r="R15" s="485"/>
      <c r="S15" s="485"/>
      <c r="T15" s="485"/>
      <c r="U15" s="485"/>
      <c r="V15" s="485"/>
      <c r="W15" s="485"/>
      <c r="X15" s="485"/>
      <c r="Y15" s="485"/>
      <c r="Z15" s="485"/>
      <c r="AA15" s="485"/>
      <c r="AB15" s="613"/>
      <c r="AC15" s="613"/>
    </row>
    <row r="16" spans="1:29" ht="15.75" customHeight="1" thickBot="1" x14ac:dyDescent="0.3">
      <c r="A16" s="926" t="s">
        <v>502</v>
      </c>
      <c r="B16" s="902"/>
      <c r="C16" s="675" t="s">
        <v>13</v>
      </c>
      <c r="D16" s="401"/>
      <c r="E16" s="244"/>
      <c r="F16" s="244"/>
      <c r="G16" s="244"/>
      <c r="H16" s="249"/>
      <c r="I16" s="489"/>
      <c r="J16" s="485"/>
      <c r="K16" s="485"/>
      <c r="L16" s="485"/>
      <c r="M16" s="485"/>
      <c r="N16" s="485"/>
      <c r="O16" s="485"/>
      <c r="P16" s="485"/>
      <c r="Q16" s="485"/>
      <c r="R16" s="485"/>
      <c r="S16" s="485"/>
      <c r="T16" s="485"/>
      <c r="U16" s="485"/>
      <c r="V16" s="485"/>
      <c r="W16" s="485"/>
      <c r="X16" s="485"/>
      <c r="Y16" s="485"/>
      <c r="Z16" s="485"/>
      <c r="AA16" s="485"/>
      <c r="AB16" s="613"/>
      <c r="AC16" s="613"/>
    </row>
    <row r="17" spans="1:29" ht="15.75" thickBot="1" x14ac:dyDescent="0.3">
      <c r="A17" s="910" t="s">
        <v>16</v>
      </c>
      <c r="B17" s="911"/>
      <c r="C17" s="676" t="s">
        <v>482</v>
      </c>
      <c r="D17" s="401"/>
      <c r="E17" s="244"/>
      <c r="F17" s="244"/>
      <c r="G17" s="244"/>
      <c r="H17" s="249"/>
      <c r="I17" s="489"/>
      <c r="J17" s="485"/>
      <c r="K17" s="485"/>
      <c r="L17" s="485"/>
      <c r="M17" s="485"/>
      <c r="N17" s="485"/>
      <c r="O17" s="485"/>
      <c r="P17" s="485"/>
      <c r="Q17" s="485"/>
      <c r="R17" s="485"/>
      <c r="S17" s="485"/>
      <c r="T17" s="485"/>
      <c r="U17" s="485"/>
      <c r="V17" s="485"/>
      <c r="W17" s="485"/>
      <c r="X17" s="485"/>
      <c r="Y17" s="485"/>
      <c r="Z17" s="485"/>
      <c r="AA17" s="485"/>
      <c r="AB17" s="613"/>
      <c r="AC17" s="613"/>
    </row>
    <row r="18" spans="1:29" ht="15.75" thickBot="1" x14ac:dyDescent="0.3">
      <c r="A18" s="630"/>
      <c r="B18" s="630"/>
      <c r="C18" s="630"/>
      <c r="D18" s="259"/>
      <c r="E18" s="259"/>
      <c r="F18" s="259"/>
      <c r="G18" s="244"/>
      <c r="H18" s="244"/>
      <c r="I18" s="603"/>
      <c r="J18" s="485"/>
      <c r="K18" s="485"/>
      <c r="L18" s="485"/>
      <c r="M18" s="485"/>
      <c r="N18" s="485"/>
      <c r="O18" s="485"/>
      <c r="P18" s="485"/>
      <c r="Q18" s="485"/>
      <c r="R18" s="485"/>
      <c r="S18" s="485"/>
      <c r="T18" s="485"/>
      <c r="U18" s="485"/>
      <c r="V18" s="485"/>
      <c r="W18" s="485"/>
      <c r="X18" s="485"/>
      <c r="Y18" s="485"/>
      <c r="Z18" s="485"/>
      <c r="AA18" s="485"/>
      <c r="AB18" s="485"/>
      <c r="AC18" s="485"/>
    </row>
    <row r="19" spans="1:29" ht="21.75" thickBot="1" x14ac:dyDescent="0.4">
      <c r="A19" s="931" t="s">
        <v>471</v>
      </c>
      <c r="B19" s="932"/>
      <c r="C19" s="932"/>
      <c r="D19" s="932"/>
      <c r="E19" s="932"/>
      <c r="F19" s="933"/>
      <c r="G19" s="271"/>
      <c r="H19" s="244"/>
      <c r="I19" s="603"/>
      <c r="J19" s="485"/>
      <c r="K19" s="485"/>
      <c r="L19" s="485"/>
      <c r="M19" s="485"/>
      <c r="N19" s="485"/>
      <c r="O19" s="485"/>
      <c r="P19" s="485"/>
      <c r="Q19" s="485"/>
      <c r="R19" s="485"/>
      <c r="S19" s="485"/>
      <c r="T19" s="485"/>
      <c r="U19" s="485"/>
      <c r="V19" s="485"/>
      <c r="W19" s="485"/>
      <c r="X19" s="485"/>
      <c r="Y19" s="485"/>
      <c r="Z19" s="485"/>
      <c r="AA19" s="485"/>
      <c r="AB19" s="485"/>
      <c r="AC19" s="485"/>
    </row>
    <row r="20" spans="1:29" ht="49.5" customHeight="1" thickBot="1" x14ac:dyDescent="0.3">
      <c r="A20" s="414" t="s">
        <v>17</v>
      </c>
      <c r="B20" s="251" t="s">
        <v>18</v>
      </c>
      <c r="C20" s="250" t="s">
        <v>19</v>
      </c>
      <c r="D20" s="408" t="s">
        <v>20</v>
      </c>
      <c r="E20" s="251" t="s">
        <v>21</v>
      </c>
      <c r="F20" s="415" t="s">
        <v>500</v>
      </c>
      <c r="G20" s="410" t="s">
        <v>22</v>
      </c>
      <c r="H20" s="244"/>
      <c r="I20" s="604"/>
      <c r="J20" s="485"/>
      <c r="K20" s="485"/>
      <c r="L20" s="485"/>
      <c r="M20" s="485"/>
      <c r="N20" s="485"/>
      <c r="O20" s="485"/>
      <c r="P20" s="485"/>
      <c r="Q20" s="485"/>
      <c r="R20" s="485"/>
      <c r="S20" s="485"/>
      <c r="T20" s="485"/>
      <c r="U20" s="485"/>
      <c r="V20" s="485"/>
      <c r="W20" s="485"/>
      <c r="X20" s="485"/>
      <c r="Y20" s="485"/>
      <c r="Z20" s="485"/>
      <c r="AA20" s="485"/>
      <c r="AB20" s="485"/>
      <c r="AC20" s="485"/>
    </row>
    <row r="21" spans="1:29" ht="15.75" customHeight="1" thickBot="1" x14ac:dyDescent="0.3">
      <c r="A21" s="416" t="s">
        <v>23</v>
      </c>
      <c r="B21" s="264">
        <v>20</v>
      </c>
      <c r="C21" s="421">
        <v>60</v>
      </c>
      <c r="D21" s="424">
        <v>0.5</v>
      </c>
      <c r="E21" s="412"/>
      <c r="F21" s="417"/>
      <c r="G21" s="411"/>
      <c r="H21" s="244"/>
      <c r="I21" s="603"/>
      <c r="J21" s="485"/>
      <c r="K21" s="485"/>
      <c r="L21" s="485"/>
      <c r="M21" s="485"/>
      <c r="N21" s="485"/>
      <c r="O21" s="485"/>
      <c r="P21" s="485"/>
      <c r="Q21" s="485"/>
      <c r="R21" s="485"/>
      <c r="S21" s="485"/>
      <c r="T21" s="485"/>
      <c r="U21" s="485"/>
      <c r="V21" s="485"/>
      <c r="W21" s="485"/>
      <c r="X21" s="485"/>
      <c r="Y21" s="485"/>
      <c r="Z21" s="485"/>
      <c r="AA21" s="485"/>
      <c r="AB21" s="485"/>
      <c r="AC21" s="485"/>
    </row>
    <row r="22" spans="1:29" ht="15.75" customHeight="1" thickBot="1" x14ac:dyDescent="0.3">
      <c r="A22" s="418" t="s">
        <v>24</v>
      </c>
      <c r="B22" s="265">
        <v>20</v>
      </c>
      <c r="C22" s="422">
        <v>60</v>
      </c>
      <c r="D22" s="425">
        <v>0.5</v>
      </c>
      <c r="E22" s="412"/>
      <c r="F22" s="417"/>
      <c r="G22" s="411"/>
      <c r="H22" s="244"/>
      <c r="I22" s="603"/>
      <c r="J22" s="485"/>
      <c r="K22" s="485"/>
      <c r="L22" s="485"/>
      <c r="M22" s="485"/>
      <c r="N22" s="485"/>
      <c r="O22" s="485"/>
      <c r="P22" s="485"/>
      <c r="Q22" s="485"/>
      <c r="R22" s="485"/>
      <c r="S22" s="485"/>
      <c r="T22" s="485"/>
      <c r="U22" s="485"/>
      <c r="V22" s="485"/>
      <c r="W22" s="485"/>
      <c r="X22" s="485"/>
      <c r="Y22" s="485"/>
      <c r="Z22" s="485"/>
      <c r="AA22" s="485"/>
      <c r="AB22" s="485"/>
      <c r="AC22" s="485"/>
    </row>
    <row r="23" spans="1:29" ht="15.75" customHeight="1" thickBot="1" x14ac:dyDescent="0.3">
      <c r="A23" s="416" t="s">
        <v>25</v>
      </c>
      <c r="B23" s="264">
        <v>40</v>
      </c>
      <c r="C23" s="421">
        <v>100</v>
      </c>
      <c r="D23" s="426">
        <v>0.7</v>
      </c>
      <c r="E23" s="412"/>
      <c r="F23" s="417"/>
      <c r="G23" s="411"/>
      <c r="H23" s="244"/>
      <c r="I23" s="603"/>
      <c r="J23" s="485"/>
      <c r="K23" s="485"/>
      <c r="L23" s="485"/>
      <c r="M23" s="485"/>
      <c r="N23" s="485"/>
      <c r="O23" s="485"/>
      <c r="P23" s="485"/>
      <c r="Q23" s="485"/>
      <c r="R23" s="485"/>
      <c r="S23" s="485"/>
      <c r="T23" s="485"/>
      <c r="U23" s="485"/>
      <c r="V23" s="485"/>
      <c r="W23" s="485"/>
      <c r="X23" s="485"/>
      <c r="Y23" s="485"/>
      <c r="Z23" s="485"/>
      <c r="AA23" s="485"/>
      <c r="AB23" s="485"/>
      <c r="AC23" s="485"/>
    </row>
    <row r="24" spans="1:29" ht="15.75" customHeight="1" thickBot="1" x14ac:dyDescent="0.3">
      <c r="A24" s="418" t="s">
        <v>26</v>
      </c>
      <c r="B24" s="265">
        <v>60</v>
      </c>
      <c r="C24" s="422">
        <v>350</v>
      </c>
      <c r="D24" s="425">
        <v>0.7</v>
      </c>
      <c r="E24" s="412"/>
      <c r="F24" s="417"/>
      <c r="G24" s="411"/>
      <c r="H24" s="244"/>
      <c r="I24" s="603"/>
      <c r="J24" s="485"/>
      <c r="K24" s="485"/>
      <c r="L24" s="485"/>
      <c r="M24" s="485"/>
      <c r="N24" s="485"/>
      <c r="O24" s="485"/>
      <c r="P24" s="485"/>
      <c r="Q24" s="485"/>
      <c r="R24" s="485"/>
      <c r="S24" s="485"/>
      <c r="T24" s="485"/>
      <c r="U24" s="485"/>
      <c r="V24" s="485"/>
      <c r="W24" s="485"/>
      <c r="X24" s="485"/>
      <c r="Y24" s="485"/>
      <c r="Z24" s="485"/>
      <c r="AA24" s="485"/>
      <c r="AB24" s="485"/>
      <c r="AC24" s="485"/>
    </row>
    <row r="25" spans="1:29" ht="15.75" customHeight="1" thickBot="1" x14ac:dyDescent="0.3">
      <c r="A25" s="416" t="s">
        <v>27</v>
      </c>
      <c r="B25" s="264">
        <v>30</v>
      </c>
      <c r="C25" s="421">
        <v>600</v>
      </c>
      <c r="D25" s="427"/>
      <c r="E25" s="430"/>
      <c r="F25" s="431"/>
      <c r="G25" s="411"/>
      <c r="H25" s="244"/>
      <c r="I25" s="603"/>
      <c r="J25" s="485"/>
      <c r="K25" s="485"/>
      <c r="L25" s="485"/>
      <c r="M25" s="485"/>
      <c r="N25" s="485"/>
      <c r="O25" s="485"/>
      <c r="P25" s="485"/>
      <c r="Q25" s="485"/>
      <c r="R25" s="485"/>
      <c r="S25" s="485"/>
      <c r="T25" s="485"/>
      <c r="U25" s="485"/>
      <c r="V25" s="485"/>
      <c r="W25" s="485"/>
      <c r="X25" s="485"/>
      <c r="Y25" s="485"/>
      <c r="Z25" s="485"/>
      <c r="AA25" s="485"/>
      <c r="AB25" s="485"/>
      <c r="AC25" s="485"/>
    </row>
    <row r="26" spans="1:29" ht="15.75" customHeight="1" thickBot="1" x14ac:dyDescent="0.3">
      <c r="A26" s="418" t="s">
        <v>28</v>
      </c>
      <c r="B26" s="265">
        <v>1</v>
      </c>
      <c r="C26" s="422">
        <v>650</v>
      </c>
      <c r="D26" s="428"/>
      <c r="E26" s="434">
        <v>30</v>
      </c>
      <c r="F26" s="435">
        <v>305</v>
      </c>
      <c r="G26" s="453">
        <f>(ROUND(E26,3)*1.032)*ROUND(F26,3)</f>
        <v>9442.8000000000011</v>
      </c>
      <c r="H26" s="244"/>
      <c r="I26" s="603"/>
      <c r="J26" s="485"/>
      <c r="K26" s="485"/>
      <c r="L26" s="485"/>
      <c r="M26" s="485"/>
      <c r="N26" s="485"/>
      <c r="O26" s="485"/>
      <c r="P26" s="485"/>
      <c r="Q26" s="485"/>
      <c r="R26" s="485"/>
      <c r="S26" s="485"/>
      <c r="T26" s="485"/>
      <c r="U26" s="485"/>
      <c r="V26" s="485"/>
      <c r="W26" s="485"/>
      <c r="X26" s="485"/>
      <c r="Y26" s="485"/>
      <c r="Z26" s="485"/>
      <c r="AA26" s="485"/>
      <c r="AB26" s="485"/>
      <c r="AC26" s="485"/>
    </row>
    <row r="27" spans="1:29" ht="15.75" customHeight="1" thickBot="1" x14ac:dyDescent="0.3">
      <c r="A27" s="419" t="s">
        <v>29</v>
      </c>
      <c r="B27" s="420">
        <v>1</v>
      </c>
      <c r="C27" s="423">
        <v>700</v>
      </c>
      <c r="D27" s="429"/>
      <c r="E27" s="432"/>
      <c r="F27" s="433"/>
      <c r="G27" s="412"/>
      <c r="H27" s="244"/>
      <c r="I27" s="605"/>
      <c r="J27" s="485"/>
      <c r="K27" s="485"/>
      <c r="L27" s="485"/>
      <c r="M27" s="485"/>
      <c r="N27" s="485"/>
      <c r="O27" s="485"/>
      <c r="P27" s="485"/>
      <c r="Q27" s="485"/>
      <c r="R27" s="485"/>
      <c r="S27" s="485"/>
      <c r="T27" s="485"/>
      <c r="U27" s="485"/>
      <c r="V27" s="485"/>
      <c r="W27" s="485"/>
      <c r="X27" s="485"/>
      <c r="Y27" s="485"/>
      <c r="Z27" s="485"/>
      <c r="AA27" s="485"/>
      <c r="AB27" s="485"/>
      <c r="AC27" s="485"/>
    </row>
    <row r="28" spans="1:29" ht="15.75" customHeight="1" thickBot="1" x14ac:dyDescent="0.3">
      <c r="A28" s="292"/>
      <c r="B28" s="413"/>
      <c r="C28" s="413"/>
      <c r="D28" s="413"/>
      <c r="E28" s="413"/>
      <c r="F28" s="413"/>
      <c r="G28" s="244"/>
      <c r="H28" s="244"/>
      <c r="I28" s="603"/>
      <c r="J28" s="485"/>
      <c r="K28" s="485"/>
      <c r="L28" s="485"/>
      <c r="M28" s="485"/>
      <c r="N28" s="485"/>
      <c r="O28" s="485"/>
      <c r="P28" s="485"/>
      <c r="Q28" s="485"/>
      <c r="R28" s="485"/>
      <c r="S28" s="485"/>
      <c r="T28" s="485"/>
      <c r="U28" s="485"/>
      <c r="V28" s="485"/>
      <c r="W28" s="485"/>
      <c r="X28" s="485"/>
      <c r="Y28" s="485"/>
      <c r="Z28" s="485"/>
      <c r="AA28" s="485"/>
      <c r="AB28" s="485"/>
      <c r="AC28" s="485"/>
    </row>
    <row r="29" spans="1:29" ht="19.5" customHeight="1" thickBot="1" x14ac:dyDescent="0.3">
      <c r="A29" s="259"/>
      <c r="B29" s="259"/>
      <c r="C29" s="259"/>
      <c r="D29" s="259"/>
      <c r="E29" s="259"/>
      <c r="F29" s="244"/>
      <c r="G29" s="244"/>
      <c r="H29" s="244"/>
      <c r="I29" s="603"/>
      <c r="J29" s="485"/>
      <c r="K29" s="485"/>
      <c r="L29" s="485"/>
      <c r="M29" s="485"/>
      <c r="N29" s="485"/>
      <c r="O29" s="485"/>
      <c r="P29" s="485"/>
      <c r="Q29" s="485"/>
      <c r="R29" s="485"/>
      <c r="S29" s="485"/>
      <c r="T29" s="485"/>
      <c r="U29" s="485"/>
      <c r="V29" s="485"/>
      <c r="W29" s="485"/>
      <c r="X29" s="485"/>
      <c r="Y29" s="485"/>
      <c r="Z29" s="485"/>
      <c r="AA29" s="485"/>
      <c r="AB29" s="485"/>
      <c r="AC29" s="485"/>
    </row>
    <row r="30" spans="1:29" ht="21" customHeight="1" thickBot="1" x14ac:dyDescent="0.4">
      <c r="A30" s="654" t="s">
        <v>472</v>
      </c>
      <c r="B30" s="655"/>
      <c r="C30" s="655"/>
      <c r="D30" s="655"/>
      <c r="E30" s="656"/>
      <c r="F30" s="312"/>
      <c r="G30" s="252"/>
      <c r="H30" s="252"/>
      <c r="I30" s="606"/>
      <c r="J30" s="485"/>
      <c r="K30" s="485"/>
      <c r="L30" s="485"/>
      <c r="M30" s="485"/>
      <c r="N30" s="485"/>
      <c r="O30" s="485"/>
      <c r="P30" s="485"/>
      <c r="Q30" s="485"/>
      <c r="R30" s="485"/>
      <c r="S30" s="485"/>
      <c r="T30" s="485"/>
      <c r="U30" s="485"/>
      <c r="V30" s="485"/>
      <c r="W30" s="485"/>
      <c r="X30" s="485"/>
      <c r="Y30" s="485"/>
      <c r="Z30" s="485"/>
      <c r="AA30" s="485"/>
      <c r="AB30" s="485"/>
      <c r="AC30" s="485"/>
    </row>
    <row r="31" spans="1:29" ht="36" customHeight="1" thickBot="1" x14ac:dyDescent="0.3">
      <c r="A31" s="657" t="s">
        <v>17</v>
      </c>
      <c r="B31" s="313" t="s">
        <v>30</v>
      </c>
      <c r="C31" s="313" t="s">
        <v>31</v>
      </c>
      <c r="D31" s="313" t="s">
        <v>79</v>
      </c>
      <c r="E31" s="658" t="s">
        <v>32</v>
      </c>
      <c r="F31" s="401"/>
      <c r="G31" s="253"/>
      <c r="H31" s="253"/>
      <c r="I31" s="604"/>
      <c r="J31" s="485"/>
      <c r="K31" s="485"/>
      <c r="L31" s="485"/>
      <c r="M31" s="485"/>
      <c r="N31" s="485"/>
      <c r="O31" s="485"/>
      <c r="P31" s="485"/>
      <c r="Q31" s="485"/>
      <c r="R31" s="485"/>
      <c r="S31" s="485"/>
      <c r="T31" s="485"/>
      <c r="U31" s="485"/>
      <c r="V31" s="485"/>
      <c r="W31" s="485"/>
      <c r="X31" s="485"/>
      <c r="Y31" s="485"/>
      <c r="Z31" s="485"/>
      <c r="AA31" s="485"/>
      <c r="AB31" s="485"/>
      <c r="AC31" s="485"/>
    </row>
    <row r="32" spans="1:29" ht="15.75" customHeight="1" thickBot="1" x14ac:dyDescent="0.3">
      <c r="A32" s="416" t="s">
        <v>23</v>
      </c>
      <c r="B32" s="260" t="s">
        <v>5</v>
      </c>
      <c r="C32" s="262" t="s">
        <v>33</v>
      </c>
      <c r="D32" s="266" t="s">
        <v>34</v>
      </c>
      <c r="E32" s="659" t="s">
        <v>15</v>
      </c>
      <c r="F32" s="401"/>
      <c r="G32" s="244"/>
      <c r="H32" s="244"/>
      <c r="I32" s="603"/>
      <c r="J32" s="485"/>
      <c r="K32" s="485"/>
      <c r="L32" s="485"/>
      <c r="M32" s="485"/>
      <c r="N32" s="485"/>
      <c r="O32" s="485"/>
      <c r="P32" s="485"/>
      <c r="Q32" s="485"/>
      <c r="R32" s="485"/>
      <c r="S32" s="485"/>
      <c r="T32" s="485"/>
      <c r="U32" s="485"/>
      <c r="V32" s="485"/>
      <c r="W32" s="485"/>
      <c r="X32" s="485"/>
      <c r="Y32" s="485"/>
      <c r="Z32" s="613"/>
      <c r="AA32" s="613"/>
      <c r="AB32" s="613"/>
      <c r="AC32" s="613"/>
    </row>
    <row r="33" spans="1:29" ht="15.75" customHeight="1" thickBot="1" x14ac:dyDescent="0.3">
      <c r="A33" s="418" t="s">
        <v>24</v>
      </c>
      <c r="B33" s="286" t="s">
        <v>5</v>
      </c>
      <c r="C33" s="409" t="s">
        <v>33</v>
      </c>
      <c r="D33" s="473" t="s">
        <v>34</v>
      </c>
      <c r="E33" s="660" t="s">
        <v>15</v>
      </c>
      <c r="F33" s="401"/>
      <c r="G33" s="244"/>
      <c r="H33" s="244"/>
      <c r="I33" s="603"/>
      <c r="J33" s="485"/>
      <c r="K33" s="485"/>
      <c r="L33" s="485"/>
      <c r="M33" s="485"/>
      <c r="N33" s="485"/>
      <c r="O33" s="485"/>
      <c r="P33" s="485"/>
      <c r="Q33" s="485"/>
      <c r="R33" s="485"/>
      <c r="S33" s="485"/>
      <c r="T33" s="485"/>
      <c r="U33" s="485"/>
      <c r="V33" s="485"/>
      <c r="W33" s="485"/>
      <c r="X33" s="485"/>
      <c r="Y33" s="485"/>
      <c r="Z33" s="613"/>
      <c r="AA33" s="613"/>
      <c r="AB33" s="613"/>
      <c r="AC33" s="613"/>
    </row>
    <row r="34" spans="1:29" ht="15.75" customHeight="1" thickBot="1" x14ac:dyDescent="0.3">
      <c r="A34" s="416" t="s">
        <v>25</v>
      </c>
      <c r="B34" s="260" t="s">
        <v>5</v>
      </c>
      <c r="C34" s="262" t="s">
        <v>33</v>
      </c>
      <c r="D34" s="266" t="s">
        <v>34</v>
      </c>
      <c r="E34" s="659" t="s">
        <v>15</v>
      </c>
      <c r="F34" s="401"/>
      <c r="G34" s="244"/>
      <c r="H34" s="244"/>
      <c r="I34" s="603"/>
      <c r="J34" s="485"/>
      <c r="K34" s="485"/>
      <c r="L34" s="485"/>
      <c r="M34" s="485"/>
      <c r="N34" s="485"/>
      <c r="O34" s="485"/>
      <c r="P34" s="485"/>
      <c r="Q34" s="485"/>
      <c r="R34" s="485"/>
      <c r="S34" s="485"/>
      <c r="T34" s="485"/>
      <c r="U34" s="485"/>
      <c r="V34" s="485"/>
      <c r="W34" s="485"/>
      <c r="X34" s="485"/>
      <c r="Y34" s="485"/>
      <c r="Z34" s="613"/>
      <c r="AA34" s="613"/>
      <c r="AB34" s="613"/>
      <c r="AC34" s="613"/>
    </row>
    <row r="35" spans="1:29" ht="15.75" customHeight="1" thickBot="1" x14ac:dyDescent="0.3">
      <c r="A35" s="418" t="s">
        <v>26</v>
      </c>
      <c r="B35" s="286" t="s">
        <v>5</v>
      </c>
      <c r="C35" s="409" t="s">
        <v>33</v>
      </c>
      <c r="D35" s="473" t="s">
        <v>34</v>
      </c>
      <c r="E35" s="660" t="s">
        <v>15</v>
      </c>
      <c r="F35" s="401"/>
      <c r="G35" s="244"/>
      <c r="H35" s="244"/>
      <c r="I35" s="603"/>
      <c r="J35" s="485"/>
      <c r="K35" s="485"/>
      <c r="L35" s="485"/>
      <c r="M35" s="485"/>
      <c r="N35" s="485"/>
      <c r="O35" s="485"/>
      <c r="P35" s="485"/>
      <c r="Q35" s="485"/>
      <c r="R35" s="485"/>
      <c r="S35" s="485"/>
      <c r="T35" s="485"/>
      <c r="U35" s="485"/>
      <c r="V35" s="485"/>
      <c r="W35" s="485"/>
      <c r="X35" s="485"/>
      <c r="Y35" s="485"/>
      <c r="Z35" s="613"/>
      <c r="AA35" s="613"/>
      <c r="AB35" s="613"/>
      <c r="AC35" s="613"/>
    </row>
    <row r="36" spans="1:29" ht="15.75" customHeight="1" thickBot="1" x14ac:dyDescent="0.3">
      <c r="A36" s="416" t="s">
        <v>27</v>
      </c>
      <c r="B36" s="260" t="s">
        <v>5</v>
      </c>
      <c r="C36" s="262" t="s">
        <v>33</v>
      </c>
      <c r="D36" s="266" t="s">
        <v>34</v>
      </c>
      <c r="E36" s="659" t="s">
        <v>15</v>
      </c>
      <c r="F36" s="401"/>
      <c r="G36" s="244"/>
      <c r="H36" s="244"/>
      <c r="I36" s="603"/>
      <c r="J36" s="485"/>
      <c r="K36" s="485"/>
      <c r="L36" s="485"/>
      <c r="M36" s="485"/>
      <c r="N36" s="485"/>
      <c r="O36" s="485"/>
      <c r="P36" s="485"/>
      <c r="Q36" s="485"/>
      <c r="R36" s="485"/>
      <c r="S36" s="485"/>
      <c r="T36" s="485"/>
      <c r="U36" s="485"/>
      <c r="V36" s="485"/>
      <c r="W36" s="485"/>
      <c r="X36" s="485"/>
      <c r="Y36" s="485"/>
      <c r="Z36" s="613"/>
      <c r="AA36" s="613"/>
      <c r="AB36" s="613"/>
      <c r="AC36" s="613"/>
    </row>
    <row r="37" spans="1:29" ht="15.75" customHeight="1" thickBot="1" x14ac:dyDescent="0.3">
      <c r="A37" s="418" t="s">
        <v>28</v>
      </c>
      <c r="B37" s="286" t="s">
        <v>5</v>
      </c>
      <c r="C37" s="409" t="s">
        <v>33</v>
      </c>
      <c r="D37" s="473" t="s">
        <v>34</v>
      </c>
      <c r="E37" s="660" t="s">
        <v>15</v>
      </c>
      <c r="F37" s="401"/>
      <c r="G37" s="244"/>
      <c r="H37" s="244"/>
      <c r="I37" s="603"/>
      <c r="J37" s="485"/>
      <c r="K37" s="485"/>
      <c r="L37" s="485"/>
      <c r="M37" s="485"/>
      <c r="N37" s="485"/>
      <c r="O37" s="485"/>
      <c r="P37" s="485"/>
      <c r="Q37" s="485"/>
      <c r="R37" s="485"/>
      <c r="S37" s="485"/>
      <c r="T37" s="485"/>
      <c r="U37" s="485"/>
      <c r="V37" s="485"/>
      <c r="W37" s="485"/>
      <c r="X37" s="485"/>
      <c r="Y37" s="485"/>
      <c r="Z37" s="613"/>
      <c r="AA37" s="613"/>
      <c r="AB37" s="613"/>
      <c r="AC37" s="613"/>
    </row>
    <row r="38" spans="1:29" ht="15.75" customHeight="1" thickBot="1" x14ac:dyDescent="0.3">
      <c r="A38" s="419" t="s">
        <v>29</v>
      </c>
      <c r="B38" s="661" t="s">
        <v>5</v>
      </c>
      <c r="C38" s="662" t="s">
        <v>33</v>
      </c>
      <c r="D38" s="647" t="s">
        <v>34</v>
      </c>
      <c r="E38" s="663" t="s">
        <v>15</v>
      </c>
      <c r="F38" s="401"/>
      <c r="G38" s="244"/>
      <c r="H38" s="244"/>
      <c r="I38" s="603"/>
      <c r="J38" s="485"/>
      <c r="K38" s="485"/>
      <c r="L38" s="485"/>
      <c r="M38" s="485"/>
      <c r="N38" s="485"/>
      <c r="O38" s="485"/>
      <c r="P38" s="485"/>
      <c r="Q38" s="485"/>
      <c r="R38" s="485"/>
      <c r="S38" s="485"/>
      <c r="T38" s="485"/>
      <c r="U38" s="485"/>
      <c r="V38" s="485"/>
      <c r="W38" s="485"/>
      <c r="X38" s="485"/>
      <c r="Y38" s="485"/>
      <c r="Z38" s="613"/>
      <c r="AA38" s="613"/>
      <c r="AB38" s="613"/>
      <c r="AC38" s="613"/>
    </row>
    <row r="39" spans="1:29" ht="18" customHeight="1" thickBot="1" x14ac:dyDescent="0.3">
      <c r="A39" s="649"/>
      <c r="B39" s="650"/>
      <c r="C39" s="651"/>
      <c r="D39" s="652"/>
      <c r="E39" s="653"/>
      <c r="F39" s="259"/>
      <c r="G39" s="259"/>
      <c r="H39" s="244"/>
      <c r="I39" s="603"/>
      <c r="J39" s="485"/>
      <c r="K39" s="485"/>
      <c r="L39" s="485"/>
      <c r="M39" s="485"/>
      <c r="N39" s="485"/>
      <c r="O39" s="485"/>
      <c r="P39" s="485"/>
      <c r="Q39" s="485"/>
      <c r="R39" s="485"/>
      <c r="S39" s="485"/>
      <c r="T39" s="485"/>
      <c r="U39" s="485"/>
      <c r="V39" s="485"/>
      <c r="W39" s="485"/>
      <c r="X39" s="485"/>
      <c r="Y39" s="485"/>
      <c r="Z39" s="613"/>
      <c r="AA39" s="613"/>
      <c r="AB39" s="613"/>
      <c r="AC39" s="613"/>
    </row>
    <row r="40" spans="1:29" ht="26.25" customHeight="1" thickBot="1" x14ac:dyDescent="0.4">
      <c r="A40" s="912" t="s">
        <v>473</v>
      </c>
      <c r="B40" s="913"/>
      <c r="C40" s="913"/>
      <c r="D40" s="913"/>
      <c r="E40" s="913"/>
      <c r="F40" s="913"/>
      <c r="G40" s="914"/>
      <c r="H40" s="644"/>
      <c r="I40" s="607"/>
      <c r="J40" s="485"/>
      <c r="K40" s="485"/>
      <c r="L40" s="485"/>
      <c r="M40" s="485"/>
      <c r="N40" s="485"/>
      <c r="O40" s="485"/>
      <c r="P40" s="485"/>
      <c r="Q40" s="485"/>
      <c r="R40" s="485"/>
      <c r="S40" s="485"/>
      <c r="T40" s="485"/>
      <c r="U40" s="485"/>
      <c r="V40" s="485"/>
      <c r="W40" s="485"/>
      <c r="X40" s="485"/>
      <c r="Y40" s="485"/>
      <c r="Z40" s="485"/>
      <c r="AA40" s="485"/>
      <c r="AB40" s="485"/>
      <c r="AC40" s="485"/>
    </row>
    <row r="41" spans="1:29" ht="32.25" customHeight="1" thickBot="1" x14ac:dyDescent="0.3">
      <c r="A41" s="414" t="s">
        <v>17</v>
      </c>
      <c r="B41" s="251" t="s">
        <v>35</v>
      </c>
      <c r="C41" s="251" t="s">
        <v>36</v>
      </c>
      <c r="D41" s="251" t="s">
        <v>37</v>
      </c>
      <c r="E41" s="251" t="s">
        <v>38</v>
      </c>
      <c r="F41" s="251" t="s">
        <v>39</v>
      </c>
      <c r="G41" s="415" t="s">
        <v>40</v>
      </c>
      <c r="H41" s="401"/>
      <c r="I41" s="603"/>
      <c r="J41" s="485"/>
      <c r="K41" s="485"/>
      <c r="L41" s="485"/>
      <c r="M41" s="485"/>
      <c r="N41" s="485"/>
      <c r="O41" s="485"/>
      <c r="P41" s="485"/>
      <c r="Q41" s="485"/>
      <c r="R41" s="485"/>
      <c r="S41" s="485"/>
      <c r="T41" s="485"/>
      <c r="U41" s="485"/>
      <c r="V41" s="485"/>
      <c r="W41" s="485"/>
      <c r="X41" s="485"/>
      <c r="Y41" s="485"/>
      <c r="Z41" s="485"/>
      <c r="AA41" s="485"/>
      <c r="AB41" s="485"/>
      <c r="AC41" s="485"/>
    </row>
    <row r="42" spans="1:29" ht="15.75" customHeight="1" thickBot="1" x14ac:dyDescent="0.3">
      <c r="A42" s="416" t="s">
        <v>23</v>
      </c>
      <c r="B42" s="266" t="s">
        <v>41</v>
      </c>
      <c r="C42" s="262">
        <v>100</v>
      </c>
      <c r="D42" s="266"/>
      <c r="E42" s="264"/>
      <c r="F42" s="266"/>
      <c r="G42" s="645"/>
      <c r="H42" s="401"/>
      <c r="I42" s="603"/>
      <c r="J42" s="485"/>
      <c r="K42" s="485"/>
      <c r="L42" s="485"/>
      <c r="M42" s="485"/>
      <c r="N42" s="485"/>
      <c r="O42" s="485"/>
      <c r="P42" s="485"/>
      <c r="Q42" s="485"/>
      <c r="R42" s="485"/>
      <c r="S42" s="485"/>
      <c r="T42" s="485"/>
      <c r="U42" s="485"/>
      <c r="V42" s="485"/>
      <c r="W42" s="485"/>
      <c r="X42" s="485"/>
      <c r="Y42" s="485"/>
      <c r="Z42" s="485"/>
      <c r="AA42" s="485"/>
      <c r="AB42" s="485"/>
      <c r="AC42" s="485"/>
    </row>
    <row r="43" spans="1:29" ht="15.75" customHeight="1" thickBot="1" x14ac:dyDescent="0.3">
      <c r="A43" s="418" t="s">
        <v>24</v>
      </c>
      <c r="B43" s="267" t="s">
        <v>41</v>
      </c>
      <c r="C43" s="263">
        <v>100</v>
      </c>
      <c r="D43" s="267"/>
      <c r="E43" s="265"/>
      <c r="F43" s="267"/>
      <c r="G43" s="646"/>
      <c r="H43" s="401"/>
      <c r="I43" s="603"/>
      <c r="J43" s="485"/>
      <c r="K43" s="485"/>
      <c r="L43" s="485"/>
      <c r="M43" s="485"/>
      <c r="N43" s="485"/>
      <c r="O43" s="485"/>
      <c r="P43" s="485"/>
      <c r="Q43" s="485"/>
      <c r="R43" s="485"/>
      <c r="S43" s="485"/>
      <c r="T43" s="485"/>
      <c r="U43" s="485"/>
      <c r="V43" s="485"/>
      <c r="W43" s="485"/>
      <c r="X43" s="485"/>
      <c r="Y43" s="485"/>
      <c r="Z43" s="485"/>
      <c r="AA43" s="485"/>
      <c r="AB43" s="485"/>
      <c r="AC43" s="485"/>
    </row>
    <row r="44" spans="1:29" ht="15.75" customHeight="1" thickBot="1" x14ac:dyDescent="0.3">
      <c r="A44" s="416" t="s">
        <v>25</v>
      </c>
      <c r="B44" s="266" t="s">
        <v>41</v>
      </c>
      <c r="C44" s="262">
        <v>100</v>
      </c>
      <c r="D44" s="266"/>
      <c r="E44" s="264"/>
      <c r="F44" s="266"/>
      <c r="G44" s="645"/>
      <c r="H44" s="401"/>
      <c r="I44" s="603"/>
      <c r="J44" s="485"/>
      <c r="K44" s="485"/>
      <c r="L44" s="485"/>
      <c r="M44" s="485"/>
      <c r="N44" s="485"/>
      <c r="O44" s="485"/>
      <c r="P44" s="485"/>
      <c r="Q44" s="485"/>
      <c r="R44" s="485"/>
      <c r="S44" s="485"/>
      <c r="T44" s="485"/>
      <c r="U44" s="485"/>
      <c r="V44" s="485"/>
      <c r="W44" s="485"/>
      <c r="X44" s="485"/>
      <c r="Y44" s="485"/>
      <c r="Z44" s="485"/>
      <c r="AA44" s="485"/>
      <c r="AB44" s="485"/>
      <c r="AC44" s="485"/>
    </row>
    <row r="45" spans="1:29" ht="15.75" customHeight="1" thickBot="1" x14ac:dyDescent="0.3">
      <c r="A45" s="418" t="s">
        <v>26</v>
      </c>
      <c r="B45" s="267" t="s">
        <v>41</v>
      </c>
      <c r="C45" s="263">
        <v>100</v>
      </c>
      <c r="D45" s="267"/>
      <c r="E45" s="265"/>
      <c r="F45" s="267"/>
      <c r="G45" s="646"/>
      <c r="H45" s="401"/>
      <c r="I45" s="603"/>
      <c r="J45" s="485"/>
      <c r="K45" s="485"/>
      <c r="L45" s="485"/>
      <c r="M45" s="485"/>
      <c r="N45" s="485"/>
      <c r="O45" s="485"/>
      <c r="P45" s="485"/>
      <c r="Q45" s="485"/>
      <c r="R45" s="485"/>
      <c r="S45" s="485"/>
      <c r="T45" s="485"/>
      <c r="U45" s="485"/>
      <c r="V45" s="485"/>
      <c r="W45" s="485"/>
      <c r="X45" s="485"/>
      <c r="Y45" s="485"/>
      <c r="Z45" s="485"/>
      <c r="AA45" s="485"/>
      <c r="AB45" s="485"/>
      <c r="AC45" s="485"/>
    </row>
    <row r="46" spans="1:29" ht="15.75" customHeight="1" thickBot="1" x14ac:dyDescent="0.3">
      <c r="A46" s="416" t="s">
        <v>27</v>
      </c>
      <c r="B46" s="266" t="s">
        <v>41</v>
      </c>
      <c r="C46" s="262">
        <v>100</v>
      </c>
      <c r="D46" s="266"/>
      <c r="E46" s="264"/>
      <c r="F46" s="266"/>
      <c r="G46" s="645"/>
      <c r="H46" s="401"/>
      <c r="I46" s="603"/>
      <c r="J46" s="485"/>
      <c r="K46" s="485"/>
      <c r="L46" s="485"/>
      <c r="M46" s="485"/>
      <c r="N46" s="485"/>
      <c r="O46" s="485"/>
      <c r="P46" s="485"/>
      <c r="Q46" s="485"/>
      <c r="R46" s="485"/>
      <c r="S46" s="485"/>
      <c r="T46" s="485"/>
      <c r="U46" s="485"/>
      <c r="V46" s="485"/>
      <c r="W46" s="485"/>
      <c r="X46" s="485"/>
      <c r="Y46" s="485"/>
      <c r="Z46" s="485"/>
      <c r="AA46" s="485"/>
      <c r="AB46" s="485"/>
      <c r="AC46" s="485"/>
    </row>
    <row r="47" spans="1:29" ht="15.75" customHeight="1" thickBot="1" x14ac:dyDescent="0.3">
      <c r="A47" s="418" t="s">
        <v>28</v>
      </c>
      <c r="B47" s="267" t="s">
        <v>41</v>
      </c>
      <c r="C47" s="263">
        <v>100</v>
      </c>
      <c r="D47" s="267"/>
      <c r="E47" s="265"/>
      <c r="F47" s="267"/>
      <c r="G47" s="646"/>
      <c r="H47" s="401"/>
      <c r="I47" s="603"/>
      <c r="J47" s="485"/>
      <c r="K47" s="485"/>
      <c r="L47" s="485"/>
      <c r="M47" s="485"/>
      <c r="N47" s="485"/>
      <c r="O47" s="485"/>
      <c r="P47" s="485"/>
      <c r="Q47" s="485"/>
      <c r="R47" s="485"/>
      <c r="S47" s="485"/>
      <c r="T47" s="485"/>
      <c r="U47" s="485"/>
      <c r="V47" s="485"/>
      <c r="W47" s="485"/>
      <c r="X47" s="485"/>
      <c r="Y47" s="485"/>
      <c r="Z47" s="485"/>
      <c r="AA47" s="485"/>
      <c r="AB47" s="485"/>
      <c r="AC47" s="485"/>
    </row>
    <row r="48" spans="1:29" ht="15.75" customHeight="1" thickBot="1" x14ac:dyDescent="0.3">
      <c r="A48" s="419" t="s">
        <v>29</v>
      </c>
      <c r="B48" s="647" t="s">
        <v>41</v>
      </c>
      <c r="C48" s="420">
        <v>100</v>
      </c>
      <c r="D48" s="647"/>
      <c r="E48" s="420"/>
      <c r="F48" s="647"/>
      <c r="G48" s="648"/>
      <c r="H48" s="401"/>
      <c r="I48" s="603"/>
      <c r="J48" s="485"/>
      <c r="K48" s="485"/>
      <c r="L48" s="485"/>
      <c r="M48" s="485"/>
      <c r="N48" s="485"/>
      <c r="O48" s="485"/>
      <c r="P48" s="485"/>
      <c r="Q48" s="485"/>
      <c r="R48" s="485"/>
      <c r="S48" s="485"/>
      <c r="T48" s="485"/>
      <c r="U48" s="485"/>
      <c r="V48" s="485"/>
      <c r="W48" s="485"/>
      <c r="X48" s="485"/>
      <c r="Y48" s="485"/>
      <c r="Z48" s="485"/>
      <c r="AA48" s="485"/>
      <c r="AB48" s="485"/>
      <c r="AC48" s="485"/>
    </row>
    <row r="49" spans="1:31" ht="18.75" customHeight="1" thickBot="1" x14ac:dyDescent="0.3">
      <c r="A49" s="635"/>
      <c r="B49" s="636"/>
      <c r="C49" s="636"/>
      <c r="D49" s="636"/>
      <c r="E49" s="636"/>
      <c r="F49" s="636"/>
      <c r="G49" s="636"/>
      <c r="H49" s="291"/>
      <c r="I49" s="634"/>
      <c r="J49" s="485"/>
      <c r="K49" s="485"/>
      <c r="L49" s="485"/>
      <c r="M49" s="485"/>
      <c r="N49" s="485"/>
      <c r="O49" s="485"/>
      <c r="P49" s="485"/>
      <c r="Q49" s="485"/>
      <c r="R49" s="485"/>
      <c r="S49" s="485"/>
      <c r="T49" s="485"/>
      <c r="U49" s="485"/>
      <c r="V49" s="485"/>
      <c r="W49" s="485"/>
      <c r="X49" s="485"/>
      <c r="Y49" s="485"/>
      <c r="Z49" s="485"/>
      <c r="AA49" s="485"/>
      <c r="AB49" s="485"/>
      <c r="AC49" s="485"/>
    </row>
    <row r="50" spans="1:31" ht="24" customHeight="1" thickBot="1" x14ac:dyDescent="0.4">
      <c r="A50" s="927" t="s">
        <v>474</v>
      </c>
      <c r="B50" s="923"/>
      <c r="C50" s="923"/>
      <c r="D50" s="923"/>
      <c r="E50" s="923"/>
      <c r="F50" s="923"/>
      <c r="G50" s="923"/>
      <c r="H50" s="923"/>
      <c r="I50" s="928"/>
      <c r="J50" s="485"/>
      <c r="K50" s="485"/>
      <c r="L50" s="485"/>
      <c r="M50" s="485"/>
      <c r="N50" s="485"/>
      <c r="O50" s="485"/>
      <c r="P50" s="485"/>
      <c r="Q50" s="485"/>
      <c r="R50" s="485"/>
      <c r="S50" s="485"/>
      <c r="T50" s="485"/>
      <c r="U50" s="485"/>
      <c r="V50" s="485"/>
      <c r="W50" s="485"/>
      <c r="X50" s="485"/>
      <c r="Y50" s="485"/>
      <c r="Z50" s="485"/>
      <c r="AA50" s="485"/>
      <c r="AB50" s="485"/>
      <c r="AC50" s="485"/>
    </row>
    <row r="51" spans="1:31" ht="66.75" customHeight="1" thickBot="1" x14ac:dyDescent="0.3">
      <c r="A51" s="620" t="s">
        <v>621</v>
      </c>
      <c r="B51" s="251" t="s">
        <v>622</v>
      </c>
      <c r="C51" s="251" t="s">
        <v>44</v>
      </c>
      <c r="D51" s="251" t="s">
        <v>45</v>
      </c>
      <c r="E51" s="251" t="s">
        <v>46</v>
      </c>
      <c r="F51" s="251" t="s">
        <v>47</v>
      </c>
      <c r="G51" s="251" t="s">
        <v>48</v>
      </c>
      <c r="H51" s="254" t="s">
        <v>468</v>
      </c>
      <c r="I51" s="238" t="s">
        <v>577</v>
      </c>
      <c r="J51" s="485"/>
      <c r="K51" s="485"/>
      <c r="L51" s="485"/>
      <c r="M51" s="485"/>
      <c r="N51" s="485"/>
      <c r="O51" s="485"/>
      <c r="P51" s="485"/>
      <c r="Q51" s="485"/>
      <c r="R51" s="485"/>
      <c r="S51" s="485"/>
      <c r="T51" s="485"/>
      <c r="U51" s="485"/>
      <c r="V51" s="485"/>
      <c r="W51" s="485"/>
      <c r="X51" s="485"/>
      <c r="Y51" s="485"/>
      <c r="Z51" s="485"/>
      <c r="AA51" s="485"/>
      <c r="AB51" s="485"/>
      <c r="AC51" s="485"/>
    </row>
    <row r="52" spans="1:31" s="270" customFormat="1" ht="15.75" customHeight="1" thickBot="1" x14ac:dyDescent="0.3">
      <c r="A52" s="639" t="str">
        <f>D8</f>
        <v>01/01/2024</v>
      </c>
      <c r="B52" s="640" t="str">
        <f>D9</f>
        <v>31/12/2024</v>
      </c>
      <c r="C52" s="641">
        <v>168000</v>
      </c>
      <c r="D52" s="641">
        <v>4.5</v>
      </c>
      <c r="E52" s="641">
        <v>3.5</v>
      </c>
      <c r="F52" s="641">
        <v>12</v>
      </c>
      <c r="G52" s="641">
        <v>8</v>
      </c>
      <c r="H52" s="642">
        <v>300000</v>
      </c>
      <c r="I52" s="643">
        <v>7000</v>
      </c>
      <c r="J52" s="614"/>
      <c r="K52" s="614"/>
      <c r="L52" s="614"/>
      <c r="M52" s="614"/>
      <c r="N52" s="614"/>
      <c r="O52" s="614"/>
      <c r="P52" s="614"/>
      <c r="Q52" s="614"/>
      <c r="R52" s="614"/>
      <c r="S52" s="614"/>
      <c r="T52" s="614"/>
      <c r="U52" s="614"/>
      <c r="V52" s="614"/>
      <c r="W52" s="614"/>
      <c r="X52" s="614"/>
      <c r="Y52" s="614"/>
      <c r="Z52" s="614"/>
      <c r="AA52" s="614"/>
      <c r="AB52" s="614"/>
      <c r="AC52" s="614"/>
      <c r="AD52" s="615"/>
      <c r="AE52" s="375"/>
    </row>
    <row r="53" spans="1:31" ht="15.75" customHeight="1" thickBot="1" x14ac:dyDescent="0.3">
      <c r="A53" s="635"/>
      <c r="B53" s="636"/>
      <c r="C53" s="636"/>
      <c r="D53" s="636"/>
      <c r="E53" s="637"/>
      <c r="F53" s="637"/>
      <c r="G53" s="637"/>
      <c r="H53" s="637"/>
      <c r="I53" s="638"/>
      <c r="J53" s="485"/>
      <c r="K53" s="485"/>
      <c r="L53" s="485"/>
      <c r="M53" s="485"/>
      <c r="N53" s="485"/>
      <c r="O53" s="485"/>
      <c r="P53" s="485"/>
      <c r="Q53" s="485"/>
      <c r="R53" s="485"/>
      <c r="S53" s="485"/>
      <c r="T53" s="485"/>
      <c r="U53" s="485"/>
      <c r="V53" s="485"/>
      <c r="W53" s="485"/>
      <c r="X53" s="485"/>
      <c r="Y53" s="485"/>
      <c r="Z53" s="485"/>
      <c r="AA53" s="485"/>
      <c r="AB53" s="485"/>
      <c r="AC53" s="485"/>
    </row>
    <row r="54" spans="1:31" ht="25.5" customHeight="1" thickBot="1" x14ac:dyDescent="0.3">
      <c r="A54" s="929" t="s">
        <v>475</v>
      </c>
      <c r="B54" s="930"/>
      <c r="C54" s="293"/>
      <c r="D54" s="294"/>
      <c r="E54" s="287"/>
      <c r="F54" s="256"/>
      <c r="G54" s="255"/>
      <c r="H54" s="255"/>
      <c r="I54" s="608"/>
      <c r="J54" s="485"/>
      <c r="K54" s="485"/>
      <c r="L54" s="485"/>
      <c r="M54" s="485"/>
      <c r="N54" s="485"/>
      <c r="O54" s="485"/>
      <c r="P54" s="485"/>
      <c r="Q54" s="485"/>
      <c r="R54" s="485"/>
      <c r="S54" s="485"/>
      <c r="T54" s="485"/>
      <c r="U54" s="485"/>
      <c r="V54" s="485"/>
      <c r="W54" s="485"/>
      <c r="X54" s="485"/>
      <c r="Y54" s="485"/>
      <c r="Z54" s="485"/>
      <c r="AA54" s="485"/>
      <c r="AB54" s="485"/>
      <c r="AC54" s="485"/>
    </row>
    <row r="55" spans="1:31" ht="48.75" customHeight="1" thickBot="1" x14ac:dyDescent="0.3">
      <c r="A55" s="633" t="s">
        <v>17</v>
      </c>
      <c r="B55" s="806" t="s">
        <v>49</v>
      </c>
      <c r="C55" s="295"/>
      <c r="D55" s="296"/>
      <c r="E55" s="288"/>
      <c r="F55" s="256"/>
      <c r="G55" s="253"/>
      <c r="H55" s="253"/>
      <c r="I55" s="604"/>
      <c r="J55" s="485"/>
      <c r="K55" s="485"/>
      <c r="L55" s="485"/>
      <c r="M55" s="485"/>
      <c r="N55" s="485"/>
      <c r="O55" s="485"/>
      <c r="P55" s="485"/>
      <c r="Q55" s="485"/>
      <c r="R55" s="485"/>
      <c r="S55" s="485"/>
      <c r="T55" s="485"/>
      <c r="U55" s="485"/>
      <c r="V55" s="485"/>
      <c r="W55" s="485"/>
      <c r="X55" s="485"/>
      <c r="Y55" s="485"/>
      <c r="Z55" s="485"/>
      <c r="AA55" s="485"/>
      <c r="AB55" s="485"/>
      <c r="AC55" s="485"/>
    </row>
    <row r="56" spans="1:31" ht="15.75" customHeight="1" thickBot="1" x14ac:dyDescent="0.3">
      <c r="A56" s="803" t="s">
        <v>569</v>
      </c>
      <c r="B56" s="807"/>
      <c r="C56" s="297"/>
      <c r="D56" s="298"/>
      <c r="E56" s="289"/>
      <c r="F56" s="256"/>
      <c r="G56" s="257"/>
      <c r="H56" s="257"/>
      <c r="I56" s="609"/>
      <c r="J56" s="485"/>
      <c r="K56" s="485"/>
      <c r="L56" s="485"/>
      <c r="M56" s="485"/>
      <c r="N56" s="485"/>
      <c r="O56" s="485"/>
      <c r="P56" s="485"/>
      <c r="Q56" s="485"/>
      <c r="R56" s="485"/>
      <c r="S56" s="485"/>
      <c r="T56" s="485"/>
      <c r="U56" s="485"/>
      <c r="V56" s="485"/>
      <c r="W56" s="485"/>
      <c r="X56" s="485"/>
      <c r="Y56" s="485"/>
      <c r="Z56" s="485"/>
      <c r="AA56" s="485"/>
      <c r="AB56" s="485"/>
      <c r="AC56" s="485"/>
    </row>
    <row r="57" spans="1:31" ht="15.75" customHeight="1" thickBot="1" x14ac:dyDescent="0.3">
      <c r="A57" s="804" t="s">
        <v>570</v>
      </c>
      <c r="B57" s="808"/>
      <c r="C57" s="299"/>
      <c r="D57" s="300"/>
      <c r="E57" s="290"/>
      <c r="F57" s="256"/>
      <c r="G57" s="258"/>
      <c r="H57" s="258"/>
      <c r="I57" s="610"/>
      <c r="J57" s="485"/>
      <c r="K57" s="485"/>
      <c r="L57" s="485"/>
      <c r="M57" s="485"/>
      <c r="N57" s="485"/>
      <c r="O57" s="485"/>
      <c r="P57" s="485"/>
      <c r="Q57" s="485"/>
      <c r="R57" s="485"/>
      <c r="S57" s="485"/>
      <c r="T57" s="485"/>
      <c r="U57" s="485"/>
      <c r="V57" s="485"/>
      <c r="W57" s="485"/>
      <c r="X57" s="485"/>
      <c r="Y57" s="485"/>
      <c r="Z57" s="485"/>
      <c r="AA57" s="485"/>
      <c r="AB57" s="485"/>
      <c r="AC57" s="485"/>
    </row>
    <row r="58" spans="1:31" ht="15.75" customHeight="1" thickBot="1" x14ac:dyDescent="0.3">
      <c r="A58" s="803" t="s">
        <v>571</v>
      </c>
      <c r="B58" s="809"/>
      <c r="C58" s="301"/>
      <c r="D58" s="300"/>
      <c r="E58" s="290"/>
      <c r="F58" s="256"/>
      <c r="G58" s="258"/>
      <c r="H58" s="258"/>
      <c r="I58" s="610"/>
      <c r="J58" s="485"/>
      <c r="K58" s="485"/>
      <c r="L58" s="485"/>
      <c r="M58" s="485"/>
      <c r="N58" s="485"/>
      <c r="O58" s="485"/>
      <c r="P58" s="485"/>
      <c r="Q58" s="485"/>
      <c r="R58" s="485"/>
      <c r="S58" s="485"/>
      <c r="T58" s="485"/>
      <c r="U58" s="485"/>
      <c r="V58" s="485"/>
      <c r="W58" s="485"/>
      <c r="X58" s="485"/>
      <c r="Y58" s="485"/>
      <c r="Z58" s="485"/>
      <c r="AA58" s="485"/>
      <c r="AB58" s="485"/>
      <c r="AC58" s="485"/>
    </row>
    <row r="59" spans="1:31" ht="15.75" customHeight="1" thickBot="1" x14ac:dyDescent="0.3">
      <c r="A59" s="804" t="s">
        <v>572</v>
      </c>
      <c r="B59" s="808"/>
      <c r="C59" s="299"/>
      <c r="D59" s="300"/>
      <c r="E59" s="290"/>
      <c r="F59" s="256"/>
      <c r="G59" s="258"/>
      <c r="H59" s="258"/>
      <c r="I59" s="610"/>
      <c r="J59" s="485"/>
      <c r="K59" s="485"/>
      <c r="L59" s="485"/>
      <c r="M59" s="485"/>
      <c r="N59" s="485"/>
      <c r="O59" s="485"/>
      <c r="P59" s="485"/>
      <c r="Q59" s="485"/>
      <c r="R59" s="485"/>
      <c r="S59" s="485"/>
      <c r="T59" s="485"/>
      <c r="U59" s="485"/>
      <c r="V59" s="485"/>
      <c r="W59" s="485"/>
      <c r="X59" s="485"/>
      <c r="Y59" s="485"/>
      <c r="Z59" s="485"/>
      <c r="AA59" s="485"/>
      <c r="AB59" s="485"/>
      <c r="AC59" s="485"/>
    </row>
    <row r="60" spans="1:31" ht="15.75" customHeight="1" thickBot="1" x14ac:dyDescent="0.3">
      <c r="A60" s="805" t="s">
        <v>50</v>
      </c>
      <c r="B60" s="810"/>
      <c r="C60" s="301"/>
      <c r="D60" s="300"/>
      <c r="E60" s="290"/>
      <c r="F60" s="256"/>
      <c r="G60" s="258"/>
      <c r="H60" s="258"/>
      <c r="I60" s="610"/>
      <c r="J60" s="485"/>
      <c r="K60" s="485"/>
      <c r="L60" s="485"/>
      <c r="M60" s="485"/>
      <c r="N60" s="485"/>
      <c r="O60" s="485"/>
      <c r="P60" s="485"/>
      <c r="Q60" s="485"/>
      <c r="R60" s="485"/>
      <c r="S60" s="485"/>
      <c r="T60" s="485"/>
      <c r="U60" s="485"/>
      <c r="V60" s="485"/>
      <c r="W60" s="485"/>
      <c r="X60" s="485"/>
      <c r="Y60" s="485"/>
      <c r="Z60" s="485"/>
      <c r="AA60" s="485"/>
      <c r="AB60" s="485"/>
      <c r="AC60" s="485"/>
    </row>
    <row r="61" spans="1:31" ht="15.75" customHeight="1" thickBot="1" x14ac:dyDescent="0.3">
      <c r="A61" s="302"/>
      <c r="B61" s="292"/>
      <c r="C61" s="292"/>
      <c r="D61" s="292"/>
      <c r="E61" s="244"/>
      <c r="F61" s="244"/>
      <c r="G61" s="244"/>
      <c r="H61" s="244"/>
      <c r="I61" s="603"/>
      <c r="J61" s="485"/>
      <c r="K61" s="485"/>
      <c r="L61" s="485"/>
      <c r="M61" s="485"/>
      <c r="N61" s="485"/>
      <c r="O61" s="485"/>
      <c r="P61" s="485"/>
      <c r="Q61" s="485"/>
      <c r="R61" s="485"/>
      <c r="S61" s="485"/>
      <c r="T61" s="485"/>
      <c r="U61" s="485"/>
      <c r="V61" s="485"/>
      <c r="W61" s="485"/>
      <c r="X61" s="485"/>
      <c r="Y61" s="485"/>
      <c r="Z61" s="485"/>
      <c r="AA61" s="485"/>
      <c r="AB61" s="485"/>
      <c r="AC61" s="485"/>
    </row>
    <row r="62" spans="1:31" ht="23.25" hidden="1" customHeight="1" thickBot="1" x14ac:dyDescent="0.3">
      <c r="A62" s="908"/>
      <c r="B62" s="909"/>
      <c r="C62" s="909"/>
      <c r="D62" s="271"/>
      <c r="E62" s="244"/>
      <c r="F62" s="244"/>
      <c r="G62" s="244"/>
      <c r="H62" s="244"/>
      <c r="I62" s="603"/>
      <c r="J62" s="485"/>
      <c r="K62" s="485"/>
      <c r="L62" s="485"/>
      <c r="M62" s="485"/>
      <c r="N62" s="485"/>
      <c r="O62" s="485"/>
      <c r="P62" s="485"/>
      <c r="Q62" s="485"/>
      <c r="R62" s="485"/>
      <c r="S62" s="485"/>
      <c r="T62" s="485"/>
      <c r="U62" s="485"/>
      <c r="V62" s="485"/>
      <c r="W62" s="485"/>
      <c r="X62" s="485"/>
      <c r="Y62" s="485"/>
      <c r="Z62" s="485"/>
      <c r="AA62" s="485"/>
      <c r="AB62" s="485"/>
      <c r="AC62" s="485"/>
    </row>
    <row r="63" spans="1:31" ht="15.75" hidden="1" customHeight="1" thickBot="1" x14ac:dyDescent="0.3">
      <c r="A63" s="540"/>
      <c r="B63" s="540"/>
      <c r="C63" s="540"/>
      <c r="D63" s="539"/>
      <c r="E63" s="244"/>
      <c r="F63" s="244"/>
      <c r="G63" s="244"/>
      <c r="H63" s="244"/>
      <c r="I63" s="603"/>
      <c r="J63" s="485"/>
      <c r="K63" s="485"/>
      <c r="L63" s="485"/>
      <c r="M63" s="485"/>
      <c r="N63" s="485"/>
      <c r="O63" s="485"/>
      <c r="P63" s="485"/>
      <c r="Q63" s="485"/>
      <c r="R63" s="485"/>
      <c r="S63" s="485"/>
      <c r="T63" s="485"/>
      <c r="U63" s="485"/>
      <c r="V63" s="485"/>
      <c r="W63" s="485"/>
      <c r="X63" s="485"/>
      <c r="Y63" s="485"/>
      <c r="Z63" s="485"/>
      <c r="AA63" s="485"/>
      <c r="AB63" s="485"/>
      <c r="AC63" s="485"/>
    </row>
    <row r="64" spans="1:31" ht="15.75" hidden="1" customHeight="1" thickBot="1" x14ac:dyDescent="0.3">
      <c r="A64" s="497"/>
      <c r="B64" s="541"/>
      <c r="C64" s="542"/>
      <c r="D64" s="469"/>
      <c r="E64" s="244"/>
      <c r="F64" s="244"/>
      <c r="G64" s="244"/>
      <c r="H64" s="244"/>
      <c r="I64" s="603"/>
      <c r="J64" s="485"/>
      <c r="K64" s="485"/>
      <c r="L64" s="485"/>
      <c r="M64" s="485"/>
      <c r="N64" s="485"/>
      <c r="O64" s="485"/>
      <c r="P64" s="485"/>
      <c r="Q64" s="485"/>
      <c r="R64" s="485"/>
      <c r="S64" s="485"/>
      <c r="T64" s="485"/>
      <c r="U64" s="485"/>
      <c r="V64" s="485"/>
      <c r="W64" s="485"/>
      <c r="X64" s="485"/>
      <c r="Y64" s="485"/>
      <c r="Z64" s="485"/>
      <c r="AA64" s="485"/>
      <c r="AB64" s="485"/>
      <c r="AC64" s="485"/>
    </row>
    <row r="65" spans="1:29" ht="15.75" hidden="1" customHeight="1" thickBot="1" x14ac:dyDescent="0.3">
      <c r="A65" s="496"/>
      <c r="B65" s="543"/>
      <c r="C65" s="544"/>
      <c r="D65" s="470"/>
      <c r="E65" s="244"/>
      <c r="F65" s="244"/>
      <c r="G65" s="244"/>
      <c r="H65" s="244"/>
      <c r="I65" s="603"/>
      <c r="J65" s="485"/>
      <c r="K65" s="485"/>
      <c r="L65" s="485"/>
      <c r="M65" s="485"/>
      <c r="N65" s="485"/>
      <c r="O65" s="485"/>
      <c r="P65" s="485"/>
      <c r="Q65" s="485"/>
      <c r="R65" s="485"/>
      <c r="S65" s="485"/>
      <c r="T65" s="485"/>
      <c r="U65" s="485"/>
      <c r="V65" s="485"/>
      <c r="W65" s="485"/>
      <c r="X65" s="485"/>
      <c r="Y65" s="485"/>
      <c r="Z65" s="485"/>
      <c r="AA65" s="485"/>
      <c r="AB65" s="485"/>
      <c r="AC65" s="485"/>
    </row>
    <row r="66" spans="1:29" ht="15.75" hidden="1" customHeight="1" thickBot="1" x14ac:dyDescent="0.3">
      <c r="A66" s="497"/>
      <c r="B66" s="545"/>
      <c r="C66" s="542"/>
      <c r="D66" s="469"/>
      <c r="E66" s="244"/>
      <c r="F66" s="244"/>
      <c r="G66" s="244"/>
      <c r="H66" s="244"/>
      <c r="I66" s="603"/>
      <c r="J66" s="485"/>
      <c r="K66" s="485"/>
      <c r="L66" s="485"/>
      <c r="M66" s="485"/>
      <c r="N66" s="485"/>
      <c r="O66" s="485"/>
      <c r="P66" s="485"/>
      <c r="Q66" s="485"/>
      <c r="R66" s="485"/>
      <c r="S66" s="485"/>
      <c r="T66" s="485"/>
      <c r="U66" s="485"/>
      <c r="V66" s="485"/>
      <c r="W66" s="485"/>
      <c r="X66" s="485"/>
      <c r="Y66" s="485"/>
      <c r="Z66" s="485"/>
      <c r="AA66" s="485"/>
      <c r="AB66" s="485"/>
      <c r="AC66" s="485"/>
    </row>
    <row r="67" spans="1:29" ht="15.75" hidden="1" customHeight="1" thickBot="1" x14ac:dyDescent="0.3">
      <c r="A67" s="497"/>
      <c r="B67" s="545"/>
      <c r="C67" s="542"/>
      <c r="D67" s="469"/>
      <c r="E67" s="244"/>
      <c r="F67" s="244"/>
      <c r="G67" s="244"/>
      <c r="H67" s="244"/>
      <c r="I67" s="603"/>
      <c r="J67" s="485"/>
      <c r="K67" s="485"/>
      <c r="L67" s="485"/>
      <c r="M67" s="485"/>
      <c r="N67" s="485"/>
      <c r="O67" s="485"/>
      <c r="P67" s="485"/>
      <c r="Q67" s="485"/>
      <c r="R67" s="485"/>
      <c r="S67" s="485"/>
      <c r="T67" s="485"/>
      <c r="U67" s="485"/>
      <c r="V67" s="485"/>
      <c r="W67" s="485"/>
      <c r="X67" s="485"/>
      <c r="Y67" s="485"/>
      <c r="Z67" s="485"/>
      <c r="AA67" s="485"/>
      <c r="AB67" s="485"/>
      <c r="AC67" s="485"/>
    </row>
    <row r="68" spans="1:29" ht="15.75" hidden="1" customHeight="1" thickBot="1" x14ac:dyDescent="0.3">
      <c r="A68" s="493"/>
      <c r="B68" s="545"/>
      <c r="C68" s="544"/>
      <c r="D68" s="470"/>
      <c r="E68" s="244"/>
      <c r="F68" s="244"/>
      <c r="G68" s="244"/>
      <c r="H68" s="244"/>
      <c r="I68" s="603"/>
      <c r="J68" s="485"/>
      <c r="K68" s="485"/>
      <c r="L68" s="485"/>
      <c r="M68" s="485"/>
      <c r="N68" s="485"/>
      <c r="O68" s="485"/>
      <c r="P68" s="485"/>
      <c r="Q68" s="485"/>
      <c r="R68" s="485"/>
      <c r="S68" s="485"/>
      <c r="T68" s="485"/>
      <c r="U68" s="485"/>
      <c r="V68" s="485"/>
      <c r="W68" s="485"/>
      <c r="X68" s="485"/>
      <c r="Y68" s="485"/>
      <c r="Z68" s="485"/>
      <c r="AA68" s="485"/>
      <c r="AB68" s="485"/>
      <c r="AC68" s="485"/>
    </row>
    <row r="69" spans="1:29" ht="15.75" hidden="1" customHeight="1" thickBot="1" x14ac:dyDescent="0.3">
      <c r="A69" s="629"/>
      <c r="B69" s="630"/>
      <c r="C69" s="630"/>
      <c r="D69" s="259"/>
      <c r="E69" s="259"/>
      <c r="F69" s="244"/>
      <c r="G69" s="244"/>
      <c r="H69" s="244"/>
      <c r="I69" s="603"/>
      <c r="J69" s="485"/>
      <c r="K69" s="485"/>
      <c r="L69" s="485"/>
      <c r="M69" s="485"/>
      <c r="N69" s="485"/>
      <c r="O69" s="485"/>
      <c r="P69" s="485"/>
      <c r="Q69" s="485"/>
      <c r="R69" s="485"/>
      <c r="S69" s="485"/>
      <c r="T69" s="485"/>
      <c r="U69" s="485"/>
      <c r="V69" s="485"/>
      <c r="W69" s="485"/>
      <c r="X69" s="485"/>
      <c r="Y69" s="485"/>
      <c r="Z69" s="485"/>
      <c r="AA69" s="485"/>
      <c r="AB69" s="485"/>
      <c r="AC69" s="485"/>
    </row>
    <row r="70" spans="1:29" ht="25.5" customHeight="1" thickBot="1" x14ac:dyDescent="0.3">
      <c r="A70" s="583" t="s">
        <v>476</v>
      </c>
      <c r="B70" s="799"/>
      <c r="C70" s="799"/>
      <c r="D70" s="584"/>
      <c r="E70" s="488"/>
      <c r="F70" s="405"/>
      <c r="G70" s="244"/>
      <c r="H70" s="244"/>
      <c r="I70" s="603"/>
      <c r="J70" s="485"/>
      <c r="K70" s="485"/>
      <c r="L70" s="485"/>
      <c r="M70" s="485"/>
      <c r="N70" s="485"/>
      <c r="O70" s="485"/>
      <c r="P70" s="485"/>
      <c r="Q70" s="485"/>
      <c r="R70" s="485"/>
      <c r="S70" s="485"/>
      <c r="T70" s="485"/>
      <c r="U70" s="485"/>
      <c r="V70" s="485"/>
      <c r="W70" s="485"/>
      <c r="X70" s="485"/>
      <c r="Y70" s="485"/>
      <c r="Z70" s="485"/>
      <c r="AA70" s="485"/>
      <c r="AB70" s="485"/>
      <c r="AC70" s="485"/>
    </row>
    <row r="71" spans="1:29" ht="45" customHeight="1" thickBot="1" x14ac:dyDescent="0.3">
      <c r="A71" s="552" t="s">
        <v>1516</v>
      </c>
      <c r="B71" s="313" t="s">
        <v>52</v>
      </c>
      <c r="C71" s="313" t="s">
        <v>563</v>
      </c>
      <c r="D71" s="658" t="s">
        <v>53</v>
      </c>
      <c r="E71" s="454"/>
      <c r="F71" s="295"/>
      <c r="G71" s="401"/>
      <c r="H71" s="244"/>
      <c r="I71" s="603"/>
      <c r="J71" s="485"/>
      <c r="K71" s="485"/>
      <c r="L71" s="485"/>
      <c r="M71" s="485"/>
      <c r="N71" s="485"/>
      <c r="O71" s="485"/>
      <c r="P71" s="485"/>
      <c r="Q71" s="485"/>
      <c r="R71" s="485"/>
      <c r="S71" s="485"/>
      <c r="T71" s="485"/>
      <c r="U71" s="485"/>
      <c r="V71" s="485"/>
      <c r="W71" s="485"/>
      <c r="X71" s="485"/>
      <c r="Y71" s="485"/>
      <c r="Z71" s="485"/>
      <c r="AA71" s="485"/>
      <c r="AB71" s="485"/>
      <c r="AC71" s="485"/>
    </row>
    <row r="72" spans="1:29" ht="15.75" customHeight="1" thickBot="1" x14ac:dyDescent="0.3">
      <c r="A72" s="795" t="s">
        <v>1517</v>
      </c>
      <c r="B72" s="262">
        <f>C11</f>
        <v>5</v>
      </c>
      <c r="C72" s="260" t="s">
        <v>1522</v>
      </c>
      <c r="D72" s="631" t="s">
        <v>1526</v>
      </c>
      <c r="E72" s="454"/>
      <c r="F72" s="297"/>
      <c r="G72" s="401"/>
      <c r="H72" s="244"/>
      <c r="I72" s="603"/>
      <c r="J72" s="485"/>
      <c r="K72" s="485"/>
      <c r="L72" s="485"/>
      <c r="M72" s="485"/>
      <c r="N72" s="485"/>
      <c r="O72" s="485"/>
      <c r="P72" s="485"/>
      <c r="Q72" s="485"/>
      <c r="R72" s="485"/>
      <c r="S72" s="485"/>
      <c r="T72" s="485"/>
      <c r="U72" s="485"/>
      <c r="V72" s="485"/>
      <c r="W72" s="485"/>
      <c r="X72" s="485"/>
      <c r="Y72" s="485"/>
      <c r="Z72" s="485"/>
      <c r="AA72" s="485"/>
      <c r="AB72" s="485"/>
      <c r="AC72" s="485"/>
    </row>
    <row r="73" spans="1:29" ht="15.75" customHeight="1" thickBot="1" x14ac:dyDescent="0.3">
      <c r="A73" s="796" t="s">
        <v>1518</v>
      </c>
      <c r="B73" s="626">
        <f>C12</f>
        <v>5</v>
      </c>
      <c r="C73" s="801" t="s">
        <v>1522</v>
      </c>
      <c r="D73" s="802" t="s">
        <v>1534</v>
      </c>
      <c r="E73" s="454"/>
      <c r="F73" s="402"/>
      <c r="G73" s="401"/>
      <c r="H73" s="244"/>
      <c r="I73" s="603"/>
      <c r="J73" s="485"/>
      <c r="K73" s="485"/>
      <c r="L73" s="485"/>
      <c r="M73" s="485"/>
      <c r="N73" s="485"/>
      <c r="O73" s="485"/>
      <c r="P73" s="485"/>
      <c r="Q73" s="485"/>
      <c r="R73" s="485"/>
      <c r="S73" s="485"/>
      <c r="T73" s="485"/>
      <c r="U73" s="485"/>
      <c r="V73" s="485"/>
      <c r="W73" s="485"/>
      <c r="X73" s="485"/>
      <c r="Y73" s="485"/>
      <c r="Z73" s="485"/>
      <c r="AA73" s="485"/>
      <c r="AB73" s="485"/>
      <c r="AC73" s="485"/>
    </row>
    <row r="74" spans="1:29" ht="15.75" customHeight="1" thickBot="1" x14ac:dyDescent="0.3">
      <c r="A74" s="545"/>
      <c r="B74" s="545"/>
      <c r="C74" s="545"/>
      <c r="D74" s="545"/>
      <c r="E74" s="454"/>
      <c r="F74" s="297"/>
      <c r="G74" s="401"/>
      <c r="H74" s="244"/>
      <c r="I74" s="603"/>
      <c r="J74" s="485"/>
      <c r="K74" s="485"/>
      <c r="L74" s="485"/>
      <c r="M74" s="485"/>
      <c r="N74" s="485"/>
      <c r="O74" s="485"/>
      <c r="P74" s="485"/>
      <c r="Q74" s="485"/>
      <c r="R74" s="485"/>
      <c r="S74" s="485"/>
      <c r="T74" s="485"/>
      <c r="U74" s="485"/>
      <c r="V74" s="485"/>
      <c r="W74" s="485"/>
      <c r="X74" s="485"/>
      <c r="Y74" s="485"/>
      <c r="Z74" s="485"/>
      <c r="AA74" s="485"/>
      <c r="AB74" s="485"/>
      <c r="AC74" s="485"/>
    </row>
    <row r="75" spans="1:29" ht="15.75" hidden="1" customHeight="1" thickBot="1" x14ac:dyDescent="0.3">
      <c r="A75" s="544"/>
      <c r="B75" s="544"/>
      <c r="C75" s="544"/>
      <c r="D75" s="544"/>
      <c r="E75" s="454"/>
      <c r="F75" s="402"/>
      <c r="G75" s="401"/>
      <c r="H75" s="244"/>
      <c r="I75" s="603"/>
      <c r="J75" s="485"/>
      <c r="K75" s="485"/>
      <c r="L75" s="485"/>
      <c r="M75" s="485"/>
      <c r="N75" s="485"/>
      <c r="O75" s="485"/>
      <c r="P75" s="485"/>
      <c r="Q75" s="485"/>
      <c r="R75" s="485"/>
      <c r="S75" s="485"/>
      <c r="T75" s="485"/>
      <c r="U75" s="485"/>
      <c r="V75" s="485"/>
      <c r="W75" s="485"/>
      <c r="X75" s="485"/>
      <c r="Y75" s="485"/>
      <c r="Z75" s="485"/>
      <c r="AA75" s="485"/>
      <c r="AB75" s="485"/>
      <c r="AC75" s="485"/>
    </row>
    <row r="76" spans="1:29" ht="15.75" hidden="1" customHeight="1" thickBot="1" x14ac:dyDescent="0.3">
      <c r="A76" s="797"/>
      <c r="B76" s="797"/>
      <c r="C76" s="545"/>
      <c r="D76" s="545"/>
      <c r="E76" s="454"/>
      <c r="F76" s="403"/>
      <c r="G76" s="401"/>
      <c r="H76" s="244"/>
      <c r="I76" s="603"/>
      <c r="J76" s="485"/>
      <c r="K76" s="485"/>
      <c r="L76" s="485"/>
      <c r="M76" s="485"/>
      <c r="N76" s="485"/>
      <c r="O76" s="485"/>
      <c r="P76" s="485"/>
      <c r="Q76" s="485"/>
      <c r="R76" s="485"/>
      <c r="S76" s="485"/>
      <c r="T76" s="485"/>
      <c r="U76" s="485"/>
      <c r="V76" s="485"/>
      <c r="W76" s="485"/>
      <c r="X76" s="485"/>
      <c r="Y76" s="485"/>
      <c r="Z76" s="485"/>
      <c r="AA76" s="485"/>
      <c r="AB76" s="485"/>
      <c r="AC76" s="485"/>
    </row>
    <row r="77" spans="1:29" ht="15.75" hidden="1" customHeight="1" thickBot="1" x14ac:dyDescent="0.3">
      <c r="A77" s="798"/>
      <c r="B77" s="798"/>
      <c r="C77" s="544"/>
      <c r="D77" s="544"/>
      <c r="E77" s="454"/>
      <c r="F77" s="404"/>
      <c r="G77" s="401"/>
      <c r="H77" s="244"/>
      <c r="I77" s="603"/>
      <c r="J77" s="485"/>
      <c r="K77" s="485"/>
      <c r="L77" s="485"/>
      <c r="M77" s="485"/>
      <c r="N77" s="485"/>
      <c r="O77" s="485"/>
      <c r="P77" s="485"/>
      <c r="Q77" s="485"/>
      <c r="R77" s="485"/>
      <c r="S77" s="485"/>
      <c r="T77" s="485"/>
      <c r="U77" s="485"/>
      <c r="V77" s="485"/>
      <c r="W77" s="485"/>
      <c r="X77" s="485"/>
      <c r="Y77" s="485"/>
      <c r="Z77" s="485"/>
      <c r="AA77" s="485"/>
      <c r="AB77" s="485"/>
      <c r="AC77" s="485"/>
    </row>
    <row r="78" spans="1:29" ht="15.75" hidden="1" customHeight="1" thickBot="1" x14ac:dyDescent="0.3">
      <c r="A78" s="630"/>
      <c r="B78" s="630"/>
      <c r="C78" s="630"/>
      <c r="D78" s="630"/>
      <c r="E78" s="292"/>
      <c r="F78" s="292"/>
      <c r="G78" s="244"/>
      <c r="H78" s="244"/>
      <c r="I78" s="603"/>
      <c r="J78" s="485"/>
      <c r="K78" s="485"/>
      <c r="L78" s="485"/>
      <c r="M78" s="485"/>
      <c r="N78" s="485"/>
      <c r="O78" s="485"/>
      <c r="P78" s="485"/>
      <c r="Q78" s="485"/>
      <c r="R78" s="485"/>
      <c r="S78" s="485"/>
      <c r="T78" s="485"/>
      <c r="U78" s="485"/>
      <c r="V78" s="485"/>
      <c r="W78" s="485"/>
      <c r="X78" s="485"/>
      <c r="Y78" s="485"/>
      <c r="Z78" s="485"/>
      <c r="AA78" s="485"/>
      <c r="AB78" s="485"/>
      <c r="AC78" s="485"/>
    </row>
    <row r="79" spans="1:29" ht="21.75" customHeight="1" thickBot="1" x14ac:dyDescent="0.3">
      <c r="A79" s="922" t="s">
        <v>477</v>
      </c>
      <c r="B79" s="923"/>
      <c r="C79" s="923"/>
      <c r="D79" s="924"/>
      <c r="E79" s="401"/>
      <c r="F79" s="244"/>
      <c r="G79" s="244"/>
      <c r="H79" s="244"/>
      <c r="I79" s="603"/>
      <c r="J79" s="485"/>
      <c r="K79" s="485"/>
      <c r="L79" s="485"/>
      <c r="M79" s="485"/>
      <c r="N79" s="485"/>
      <c r="O79" s="485"/>
      <c r="P79" s="485"/>
      <c r="Q79" s="485"/>
      <c r="R79" s="485"/>
      <c r="S79" s="485"/>
      <c r="T79" s="485"/>
      <c r="U79" s="485"/>
      <c r="V79" s="485"/>
      <c r="W79" s="485"/>
      <c r="X79" s="485"/>
      <c r="Y79" s="485"/>
      <c r="Z79" s="485"/>
      <c r="AA79" s="485"/>
      <c r="AB79" s="485"/>
      <c r="AC79" s="485"/>
    </row>
    <row r="80" spans="1:29" ht="32.25" customHeight="1" thickBot="1" x14ac:dyDescent="0.3">
      <c r="A80" s="620" t="s">
        <v>55</v>
      </c>
      <c r="B80" s="251" t="s">
        <v>56</v>
      </c>
      <c r="C80" s="251" t="s">
        <v>52</v>
      </c>
      <c r="D80" s="415" t="s">
        <v>57</v>
      </c>
      <c r="E80" s="401"/>
      <c r="F80" s="244"/>
      <c r="G80" s="244"/>
      <c r="H80" s="244"/>
      <c r="I80" s="603"/>
      <c r="J80" s="485"/>
      <c r="K80" s="485"/>
      <c r="L80" s="485"/>
      <c r="M80" s="485"/>
      <c r="N80" s="485"/>
      <c r="O80" s="485"/>
      <c r="P80" s="485"/>
      <c r="Q80" s="485"/>
      <c r="R80" s="485"/>
      <c r="S80" s="485"/>
      <c r="T80" s="485"/>
      <c r="U80" s="485"/>
      <c r="V80" s="485"/>
      <c r="W80" s="485"/>
      <c r="X80" s="485"/>
      <c r="Y80" s="485"/>
      <c r="Z80" s="485"/>
      <c r="AA80" s="485"/>
      <c r="AB80" s="485"/>
      <c r="AC80" s="485"/>
    </row>
    <row r="81" spans="1:29" ht="15.75" customHeight="1" thickBot="1" x14ac:dyDescent="0.3">
      <c r="A81" s="621" t="s">
        <v>533</v>
      </c>
      <c r="B81" s="262">
        <v>10</v>
      </c>
      <c r="C81" s="260">
        <v>5</v>
      </c>
      <c r="D81" s="622">
        <f>B81*C81</f>
        <v>50</v>
      </c>
      <c r="E81" s="401"/>
      <c r="F81" s="244"/>
      <c r="G81" s="244"/>
      <c r="H81" s="244"/>
      <c r="I81" s="603"/>
      <c r="J81" s="485"/>
      <c r="K81" s="485"/>
      <c r="L81" s="485"/>
      <c r="M81" s="485"/>
      <c r="N81" s="485"/>
      <c r="O81" s="485"/>
      <c r="P81" s="485"/>
      <c r="Q81" s="485"/>
      <c r="R81" s="485"/>
      <c r="S81" s="485"/>
      <c r="T81" s="485"/>
      <c r="U81" s="485"/>
      <c r="V81" s="485"/>
      <c r="W81" s="485"/>
      <c r="X81" s="485"/>
      <c r="Y81" s="485"/>
      <c r="Z81" s="485"/>
      <c r="AA81" s="485"/>
      <c r="AB81" s="485"/>
      <c r="AC81" s="485"/>
    </row>
    <row r="82" spans="1:29" ht="15.75" customHeight="1" thickBot="1" x14ac:dyDescent="0.3">
      <c r="A82" s="623"/>
      <c r="B82" s="261"/>
      <c r="C82" s="406"/>
      <c r="D82" s="624">
        <f t="shared" ref="D82:D86" si="0">B82*C82</f>
        <v>0</v>
      </c>
      <c r="E82" s="401"/>
      <c r="F82" s="244"/>
      <c r="G82" s="244"/>
      <c r="H82" s="244"/>
      <c r="I82" s="603"/>
      <c r="J82" s="485"/>
      <c r="K82" s="485"/>
      <c r="L82" s="485"/>
      <c r="M82" s="485"/>
      <c r="N82" s="485"/>
      <c r="O82" s="485"/>
      <c r="P82" s="485"/>
      <c r="Q82" s="485"/>
      <c r="R82" s="485"/>
      <c r="S82" s="485"/>
      <c r="T82" s="485"/>
      <c r="U82" s="485"/>
      <c r="V82" s="485"/>
      <c r="W82" s="485"/>
      <c r="X82" s="485"/>
      <c r="Y82" s="485"/>
      <c r="Z82" s="485"/>
      <c r="AA82" s="485"/>
      <c r="AB82" s="485"/>
      <c r="AC82" s="485"/>
    </row>
    <row r="83" spans="1:29" ht="15.75" customHeight="1" thickBot="1" x14ac:dyDescent="0.3">
      <c r="A83" s="621"/>
      <c r="B83" s="260"/>
      <c r="C83" s="407"/>
      <c r="D83" s="622">
        <f t="shared" si="0"/>
        <v>0</v>
      </c>
      <c r="E83" s="401"/>
      <c r="F83" s="244"/>
      <c r="G83" s="244"/>
      <c r="H83" s="244"/>
      <c r="I83" s="603"/>
      <c r="J83" s="485"/>
      <c r="K83" s="485"/>
      <c r="L83" s="485"/>
      <c r="M83" s="485"/>
      <c r="N83" s="485"/>
      <c r="O83" s="485"/>
      <c r="P83" s="485"/>
      <c r="Q83" s="485"/>
      <c r="R83" s="485"/>
      <c r="S83" s="485"/>
      <c r="T83" s="485"/>
      <c r="U83" s="485"/>
      <c r="V83" s="485"/>
      <c r="W83" s="485"/>
      <c r="X83" s="485"/>
      <c r="Y83" s="485"/>
      <c r="Z83" s="485"/>
      <c r="AA83" s="485"/>
      <c r="AB83" s="485"/>
      <c r="AC83" s="485"/>
    </row>
    <row r="84" spans="1:29" ht="15.75" customHeight="1" thickBot="1" x14ac:dyDescent="0.3">
      <c r="A84" s="623"/>
      <c r="B84" s="261"/>
      <c r="C84" s="406"/>
      <c r="D84" s="624">
        <f t="shared" si="0"/>
        <v>0</v>
      </c>
      <c r="E84" s="401"/>
      <c r="F84" s="244"/>
      <c r="G84" s="244"/>
      <c r="H84" s="244"/>
      <c r="I84" s="603"/>
      <c r="J84" s="485"/>
      <c r="K84" s="485"/>
      <c r="L84" s="485"/>
      <c r="M84" s="485"/>
      <c r="N84" s="485"/>
      <c r="O84" s="485"/>
      <c r="P84" s="485"/>
      <c r="Q84" s="485"/>
      <c r="R84" s="485"/>
      <c r="S84" s="485"/>
      <c r="T84" s="485"/>
      <c r="U84" s="485"/>
      <c r="V84" s="485"/>
      <c r="W84" s="485"/>
      <c r="X84" s="485"/>
      <c r="Y84" s="485"/>
      <c r="Z84" s="485"/>
      <c r="AA84" s="485"/>
      <c r="AB84" s="485"/>
      <c r="AC84" s="485"/>
    </row>
    <row r="85" spans="1:29" ht="15.75" customHeight="1" thickBot="1" x14ac:dyDescent="0.3">
      <c r="A85" s="621"/>
      <c r="B85" s="260"/>
      <c r="C85" s="407"/>
      <c r="D85" s="622">
        <f t="shared" si="0"/>
        <v>0</v>
      </c>
      <c r="E85" s="617"/>
      <c r="F85" s="259"/>
      <c r="G85" s="259"/>
      <c r="H85" s="259"/>
      <c r="I85" s="611"/>
      <c r="J85" s="485"/>
      <c r="K85" s="485"/>
      <c r="L85" s="485"/>
      <c r="M85" s="485"/>
      <c r="N85" s="485"/>
      <c r="O85" s="485"/>
      <c r="P85" s="485"/>
      <c r="Q85" s="485"/>
      <c r="R85" s="485"/>
      <c r="S85" s="485"/>
      <c r="T85" s="485"/>
      <c r="U85" s="485"/>
      <c r="V85" s="485"/>
      <c r="W85" s="485"/>
      <c r="X85" s="485"/>
      <c r="Y85" s="485"/>
      <c r="Z85" s="485"/>
      <c r="AA85" s="485"/>
      <c r="AB85" s="485"/>
      <c r="AC85" s="485"/>
    </row>
    <row r="86" spans="1:29" ht="15.75" customHeight="1" thickBot="1" x14ac:dyDescent="0.3">
      <c r="A86" s="625"/>
      <c r="B86" s="626"/>
      <c r="C86" s="627"/>
      <c r="D86" s="628">
        <f t="shared" si="0"/>
        <v>0</v>
      </c>
      <c r="E86" s="323"/>
      <c r="F86" s="323"/>
      <c r="G86" s="323"/>
      <c r="H86" s="323"/>
      <c r="I86" s="489"/>
      <c r="J86" s="485"/>
      <c r="K86" s="485"/>
      <c r="L86" s="485"/>
      <c r="M86" s="485"/>
      <c r="N86" s="485"/>
      <c r="O86" s="485"/>
      <c r="P86" s="485"/>
      <c r="Q86" s="485"/>
      <c r="R86" s="485"/>
      <c r="S86" s="485"/>
      <c r="T86" s="485"/>
      <c r="U86" s="485"/>
      <c r="V86" s="485"/>
      <c r="W86" s="485"/>
      <c r="X86" s="485"/>
      <c r="Y86" s="485"/>
      <c r="Z86" s="485"/>
      <c r="AA86" s="485"/>
      <c r="AB86" s="485"/>
      <c r="AC86" s="485"/>
    </row>
    <row r="87" spans="1:29" ht="15.75" customHeight="1" thickBot="1" x14ac:dyDescent="0.3">
      <c r="A87" s="618"/>
      <c r="B87" s="618"/>
      <c r="C87" s="618"/>
      <c r="D87" s="619"/>
      <c r="E87" s="485"/>
      <c r="F87" s="485"/>
      <c r="G87" s="485"/>
      <c r="H87" s="485"/>
      <c r="I87" s="485"/>
      <c r="J87" s="485"/>
      <c r="K87" s="485"/>
      <c r="L87" s="485"/>
      <c r="M87" s="485"/>
      <c r="N87" s="485"/>
      <c r="O87" s="485"/>
      <c r="P87" s="485"/>
      <c r="Q87" s="485"/>
      <c r="R87" s="485"/>
      <c r="S87" s="485"/>
      <c r="T87" s="485"/>
      <c r="U87" s="485"/>
      <c r="V87" s="485"/>
      <c r="W87" s="485"/>
      <c r="X87" s="485"/>
      <c r="Y87" s="485"/>
      <c r="Z87" s="485"/>
      <c r="AA87" s="485"/>
      <c r="AB87" s="485"/>
      <c r="AC87" s="485"/>
    </row>
    <row r="88" spans="1:29" ht="15.75" customHeight="1" thickBot="1" x14ac:dyDescent="0.3">
      <c r="A88" s="915" t="s">
        <v>713</v>
      </c>
      <c r="B88" s="916"/>
      <c r="C88" s="916"/>
      <c r="D88" s="917"/>
      <c r="E88" s="485"/>
      <c r="F88" s="485"/>
      <c r="G88" s="485"/>
      <c r="H88" s="485"/>
      <c r="I88" s="485"/>
      <c r="J88" s="485"/>
      <c r="K88" s="485"/>
      <c r="L88" s="485"/>
      <c r="M88" s="485"/>
      <c r="N88" s="485"/>
      <c r="O88" s="485"/>
      <c r="P88" s="485"/>
      <c r="Q88" s="485"/>
      <c r="R88" s="485"/>
      <c r="S88" s="485"/>
      <c r="T88" s="485"/>
      <c r="U88" s="485"/>
      <c r="V88" s="485"/>
      <c r="W88" s="485"/>
      <c r="X88" s="485"/>
      <c r="Y88" s="485"/>
      <c r="Z88" s="485"/>
      <c r="AA88" s="485"/>
      <c r="AB88" s="485"/>
      <c r="AC88" s="485"/>
    </row>
    <row r="89" spans="1:29" ht="15.75" customHeight="1" thickBot="1" x14ac:dyDescent="0.3">
      <c r="A89" s="546" t="s">
        <v>51</v>
      </c>
      <c r="B89" s="547" t="s">
        <v>714</v>
      </c>
      <c r="C89" s="548"/>
      <c r="D89" s="549"/>
      <c r="E89" s="485"/>
      <c r="F89" s="485"/>
      <c r="G89" s="485"/>
      <c r="H89" s="485"/>
      <c r="I89" s="485"/>
      <c r="J89" s="485"/>
      <c r="K89" s="485"/>
      <c r="L89" s="485"/>
      <c r="M89" s="485"/>
      <c r="N89" s="485"/>
      <c r="O89" s="485"/>
      <c r="P89" s="485"/>
      <c r="Q89" s="485"/>
      <c r="R89" s="485"/>
      <c r="S89" s="485"/>
      <c r="T89" s="485"/>
      <c r="U89" s="485"/>
      <c r="V89" s="485"/>
      <c r="W89" s="485"/>
      <c r="X89" s="485"/>
      <c r="Y89" s="485"/>
      <c r="Z89" s="485"/>
      <c r="AA89" s="485"/>
      <c r="AB89" s="485"/>
      <c r="AC89" s="485"/>
    </row>
    <row r="90" spans="1:29" ht="15.75" customHeight="1" thickBot="1" x14ac:dyDescent="0.3">
      <c r="A90" s="550" t="s">
        <v>715</v>
      </c>
      <c r="B90" s="890">
        <v>100</v>
      </c>
      <c r="C90" s="551"/>
      <c r="D90" s="549"/>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85"/>
    </row>
    <row r="91" spans="1:29" ht="15.75" customHeight="1" thickBot="1" x14ac:dyDescent="0.3">
      <c r="A91" s="552" t="s">
        <v>716</v>
      </c>
      <c r="B91" s="553" t="s">
        <v>886</v>
      </c>
      <c r="C91" s="551"/>
      <c r="D91" s="549"/>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85"/>
    </row>
    <row r="92" spans="1:29" ht="15.75" customHeight="1" thickBot="1" x14ac:dyDescent="0.3">
      <c r="A92" s="554" t="s">
        <v>717</v>
      </c>
      <c r="B92" s="555">
        <v>40</v>
      </c>
      <c r="C92" s="556"/>
      <c r="D92" s="557"/>
      <c r="E92" s="485"/>
      <c r="F92" s="485"/>
      <c r="G92" s="485"/>
      <c r="H92" s="485"/>
      <c r="I92" s="485"/>
      <c r="J92" s="485"/>
      <c r="K92" s="485"/>
      <c r="L92" s="485"/>
      <c r="M92" s="485"/>
      <c r="N92" s="485"/>
      <c r="O92" s="485"/>
      <c r="P92" s="485"/>
      <c r="Q92" s="485"/>
      <c r="R92" s="485"/>
      <c r="S92" s="485"/>
      <c r="T92" s="485"/>
      <c r="U92" s="485"/>
      <c r="V92" s="485"/>
      <c r="W92" s="485"/>
      <c r="X92" s="485"/>
      <c r="Y92" s="485"/>
      <c r="Z92" s="485"/>
      <c r="AA92" s="485"/>
      <c r="AB92" s="485"/>
      <c r="AC92" s="485"/>
    </row>
    <row r="93" spans="1:29" ht="15.75" customHeight="1" thickBot="1" x14ac:dyDescent="0.3">
      <c r="A93" s="558" t="s">
        <v>718</v>
      </c>
      <c r="B93" s="559">
        <v>30</v>
      </c>
      <c r="C93" s="556"/>
      <c r="D93" s="560"/>
      <c r="E93" s="485"/>
      <c r="F93" s="485"/>
      <c r="G93" s="485"/>
      <c r="H93" s="485"/>
      <c r="I93" s="485"/>
      <c r="J93" s="485"/>
      <c r="K93" s="485"/>
      <c r="L93" s="485"/>
      <c r="M93" s="485"/>
      <c r="N93" s="485"/>
      <c r="O93" s="485"/>
      <c r="P93" s="485"/>
      <c r="Q93" s="485"/>
      <c r="R93" s="485"/>
      <c r="S93" s="485"/>
      <c r="T93" s="485"/>
      <c r="U93" s="485"/>
      <c r="V93" s="485"/>
      <c r="W93" s="485"/>
      <c r="X93" s="485"/>
      <c r="Y93" s="485"/>
      <c r="Z93" s="485"/>
      <c r="AA93" s="485"/>
      <c r="AB93" s="485"/>
      <c r="AC93" s="485"/>
    </row>
    <row r="94" spans="1:29" ht="15.75" customHeight="1" thickBot="1" x14ac:dyDescent="0.3">
      <c r="A94" s="561" t="s">
        <v>719</v>
      </c>
      <c r="B94" s="562">
        <v>20</v>
      </c>
      <c r="C94" s="556"/>
      <c r="D94" s="557"/>
      <c r="E94" s="485"/>
      <c r="F94" s="485"/>
      <c r="G94" s="485"/>
      <c r="H94" s="485"/>
      <c r="I94" s="485"/>
      <c r="J94" s="485"/>
      <c r="K94" s="485"/>
      <c r="L94" s="485"/>
      <c r="M94" s="485"/>
      <c r="N94" s="485"/>
      <c r="O94" s="485"/>
      <c r="P94" s="485"/>
      <c r="Q94" s="485"/>
      <c r="R94" s="485"/>
      <c r="S94" s="485"/>
      <c r="T94" s="485"/>
      <c r="U94" s="485"/>
      <c r="V94" s="485"/>
      <c r="W94" s="485"/>
      <c r="X94" s="485"/>
      <c r="Y94" s="485"/>
      <c r="Z94" s="485"/>
      <c r="AA94" s="485"/>
      <c r="AB94" s="485"/>
      <c r="AC94" s="485"/>
    </row>
    <row r="95" spans="1:29" ht="15.75" customHeight="1" thickBot="1" x14ac:dyDescent="0.3">
      <c r="A95" s="563" t="s">
        <v>720</v>
      </c>
      <c r="B95" s="564">
        <v>10</v>
      </c>
      <c r="C95" s="556"/>
      <c r="D95" s="557"/>
      <c r="E95" s="485"/>
      <c r="F95" s="485"/>
      <c r="G95" s="485"/>
      <c r="H95" s="485"/>
      <c r="I95" s="485"/>
      <c r="J95" s="485"/>
      <c r="K95" s="485"/>
      <c r="L95" s="485"/>
      <c r="M95" s="485"/>
      <c r="N95" s="485"/>
      <c r="O95" s="485"/>
      <c r="P95" s="485"/>
      <c r="Q95" s="485"/>
      <c r="R95" s="485"/>
      <c r="S95" s="485"/>
      <c r="T95" s="485"/>
      <c r="U95" s="485"/>
      <c r="V95" s="485"/>
      <c r="W95" s="485"/>
      <c r="X95" s="485"/>
      <c r="Y95" s="485"/>
      <c r="Z95" s="485"/>
      <c r="AA95" s="485"/>
      <c r="AB95" s="485"/>
      <c r="AC95" s="485"/>
    </row>
    <row r="96" spans="1:29" ht="15.75" customHeight="1" thickBot="1" x14ac:dyDescent="0.3">
      <c r="A96" s="552" t="s">
        <v>721</v>
      </c>
      <c r="B96" s="565" t="s">
        <v>722</v>
      </c>
      <c r="C96" s="918" t="s">
        <v>723</v>
      </c>
      <c r="D96" s="919"/>
      <c r="E96" s="485"/>
      <c r="F96" s="485"/>
      <c r="G96" s="485"/>
      <c r="H96" s="485"/>
      <c r="I96" s="485"/>
      <c r="J96" s="485"/>
      <c r="K96" s="485"/>
      <c r="L96" s="485"/>
      <c r="M96" s="485"/>
      <c r="N96" s="485"/>
      <c r="O96" s="485"/>
      <c r="P96" s="485"/>
      <c r="Q96" s="485"/>
      <c r="R96" s="485"/>
      <c r="S96" s="485"/>
      <c r="T96" s="485"/>
      <c r="U96" s="485"/>
      <c r="V96" s="485"/>
      <c r="W96" s="485"/>
      <c r="X96" s="485"/>
      <c r="Y96" s="485"/>
      <c r="Z96" s="485"/>
      <c r="AA96" s="485"/>
      <c r="AB96" s="485"/>
      <c r="AC96" s="485"/>
    </row>
    <row r="97" spans="1:29" ht="15.75" customHeight="1" thickBot="1" x14ac:dyDescent="0.3">
      <c r="A97" s="566" t="s">
        <v>724</v>
      </c>
      <c r="B97" s="567">
        <v>20</v>
      </c>
      <c r="C97" s="920"/>
      <c r="D97" s="921"/>
      <c r="E97" s="485"/>
      <c r="F97" s="485"/>
      <c r="G97" s="485"/>
      <c r="H97" s="485"/>
      <c r="I97" s="485"/>
      <c r="J97" s="485"/>
      <c r="K97" s="485"/>
      <c r="L97" s="485"/>
      <c r="M97" s="485"/>
      <c r="N97" s="485"/>
      <c r="O97" s="485"/>
      <c r="P97" s="485"/>
      <c r="Q97" s="485"/>
      <c r="R97" s="485"/>
      <c r="S97" s="485"/>
      <c r="T97" s="485"/>
      <c r="U97" s="485"/>
      <c r="V97" s="485"/>
      <c r="W97" s="485"/>
      <c r="X97" s="485"/>
      <c r="Y97" s="485"/>
      <c r="Z97" s="485"/>
      <c r="AA97" s="485"/>
      <c r="AB97" s="485"/>
      <c r="AC97" s="485"/>
    </row>
    <row r="98" spans="1:29" ht="15.75" customHeight="1" thickBot="1" x14ac:dyDescent="0.3">
      <c r="A98" s="568" t="s">
        <v>725</v>
      </c>
      <c r="B98" s="569">
        <v>20</v>
      </c>
      <c r="C98" s="570"/>
      <c r="D98" s="571"/>
      <c r="E98" s="485"/>
      <c r="F98" s="485"/>
      <c r="G98" s="485"/>
      <c r="H98" s="485"/>
      <c r="I98" s="485"/>
      <c r="J98" s="485"/>
      <c r="K98" s="485"/>
      <c r="L98" s="485"/>
      <c r="M98" s="485"/>
      <c r="N98" s="485"/>
      <c r="O98" s="485"/>
      <c r="P98" s="485"/>
      <c r="Q98" s="485"/>
      <c r="R98" s="485"/>
      <c r="S98" s="485"/>
      <c r="T98" s="485"/>
      <c r="U98" s="485"/>
      <c r="V98" s="485"/>
      <c r="W98" s="485"/>
      <c r="X98" s="485"/>
      <c r="Y98" s="485"/>
      <c r="Z98" s="485"/>
      <c r="AA98" s="485"/>
      <c r="AB98" s="485"/>
      <c r="AC98" s="485"/>
    </row>
    <row r="99" spans="1:29" ht="15.75" customHeight="1" thickBot="1" x14ac:dyDescent="0.3">
      <c r="A99" s="566" t="s">
        <v>726</v>
      </c>
      <c r="B99" s="567">
        <v>20</v>
      </c>
      <c r="C99" s="556"/>
      <c r="D99" s="557"/>
      <c r="E99" s="485"/>
      <c r="F99" s="485"/>
      <c r="G99" s="485"/>
      <c r="H99" s="485"/>
      <c r="I99" s="485"/>
      <c r="J99" s="485"/>
      <c r="K99" s="485"/>
      <c r="L99" s="485"/>
      <c r="M99" s="485"/>
      <c r="N99" s="485"/>
      <c r="O99" s="485"/>
      <c r="P99" s="485"/>
      <c r="Q99" s="485"/>
      <c r="R99" s="485"/>
      <c r="S99" s="485"/>
      <c r="T99" s="485"/>
      <c r="U99" s="485"/>
      <c r="V99" s="485"/>
      <c r="W99" s="485"/>
      <c r="X99" s="485"/>
      <c r="Y99" s="485"/>
      <c r="Z99" s="485"/>
      <c r="AA99" s="485"/>
      <c r="AB99" s="485"/>
      <c r="AC99" s="485"/>
    </row>
    <row r="100" spans="1:29" ht="15.75" customHeight="1" thickBot="1" x14ac:dyDescent="0.3">
      <c r="A100" s="572" t="s">
        <v>727</v>
      </c>
      <c r="B100" s="569">
        <v>20</v>
      </c>
      <c r="C100" s="556"/>
      <c r="D100" s="557"/>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85"/>
    </row>
    <row r="101" spans="1:29" ht="15.75" customHeight="1" thickBot="1" x14ac:dyDescent="0.3">
      <c r="A101" s="573" t="s">
        <v>728</v>
      </c>
      <c r="B101" s="574" t="s">
        <v>722</v>
      </c>
      <c r="C101" s="575"/>
      <c r="D101" s="576"/>
      <c r="E101" s="485"/>
      <c r="F101" s="485"/>
      <c r="G101" s="485"/>
      <c r="H101" s="485"/>
      <c r="I101" s="485"/>
      <c r="J101" s="485"/>
      <c r="K101" s="485"/>
      <c r="L101" s="485"/>
      <c r="M101" s="485"/>
      <c r="N101" s="485"/>
      <c r="O101" s="485"/>
      <c r="P101" s="485"/>
      <c r="Q101" s="485"/>
      <c r="R101" s="485"/>
      <c r="S101" s="485"/>
      <c r="T101" s="485"/>
      <c r="U101" s="485"/>
      <c r="V101" s="485"/>
      <c r="W101" s="485"/>
      <c r="X101" s="485"/>
      <c r="Y101" s="485"/>
      <c r="Z101" s="485"/>
      <c r="AA101" s="485"/>
      <c r="AB101" s="485"/>
      <c r="AC101" s="485"/>
    </row>
    <row r="102" spans="1:29" ht="15.75" customHeight="1" thickBot="1" x14ac:dyDescent="0.3">
      <c r="A102" s="572"/>
      <c r="B102" s="577"/>
      <c r="C102" s="575"/>
      <c r="D102" s="576"/>
      <c r="E102" s="485"/>
      <c r="F102" s="485"/>
      <c r="G102" s="485"/>
      <c r="H102" s="485"/>
      <c r="I102" s="485"/>
      <c r="J102" s="485"/>
      <c r="K102" s="485"/>
      <c r="L102" s="485"/>
      <c r="M102" s="485"/>
      <c r="N102" s="485"/>
      <c r="O102" s="485"/>
      <c r="P102" s="485"/>
      <c r="Q102" s="485"/>
      <c r="R102" s="485"/>
      <c r="S102" s="485"/>
      <c r="T102" s="485"/>
      <c r="U102" s="485"/>
      <c r="V102" s="485"/>
      <c r="W102" s="485"/>
      <c r="X102" s="485"/>
      <c r="Y102" s="485"/>
      <c r="Z102" s="485"/>
      <c r="AA102" s="485"/>
      <c r="AB102" s="485"/>
      <c r="AC102" s="485"/>
    </row>
    <row r="103" spans="1:29" ht="15.75" customHeight="1" thickBot="1" x14ac:dyDescent="0.3">
      <c r="A103" s="578"/>
      <c r="B103" s="579"/>
      <c r="C103" s="575"/>
      <c r="D103" s="576"/>
      <c r="E103" s="485"/>
      <c r="F103" s="485"/>
      <c r="G103" s="485"/>
      <c r="H103" s="485"/>
      <c r="I103" s="485"/>
      <c r="J103" s="485"/>
      <c r="K103" s="485"/>
      <c r="L103" s="485"/>
      <c r="M103" s="485"/>
      <c r="N103" s="485"/>
      <c r="O103" s="485"/>
      <c r="P103" s="485"/>
      <c r="Q103" s="485"/>
      <c r="R103" s="485"/>
      <c r="S103" s="485"/>
      <c r="T103" s="485"/>
      <c r="U103" s="485"/>
      <c r="V103" s="485"/>
      <c r="W103" s="485"/>
      <c r="X103" s="485"/>
      <c r="Y103" s="485"/>
      <c r="Z103" s="485"/>
      <c r="AA103" s="485"/>
      <c r="AB103" s="485"/>
      <c r="AC103" s="485"/>
    </row>
    <row r="104" spans="1:29" ht="15.75" customHeight="1" thickBot="1" x14ac:dyDescent="0.3">
      <c r="A104" s="572"/>
      <c r="B104" s="577"/>
      <c r="C104" s="575"/>
      <c r="D104" s="576"/>
      <c r="E104" s="485"/>
      <c r="F104" s="485"/>
      <c r="G104" s="485"/>
      <c r="H104" s="485"/>
      <c r="I104" s="485"/>
      <c r="J104" s="485"/>
      <c r="K104" s="485"/>
      <c r="L104" s="485"/>
      <c r="M104" s="485"/>
      <c r="N104" s="485"/>
      <c r="O104" s="485"/>
      <c r="P104" s="485"/>
      <c r="Q104" s="485"/>
      <c r="R104" s="485"/>
      <c r="S104" s="485"/>
      <c r="T104" s="485"/>
      <c r="U104" s="485"/>
      <c r="V104" s="485"/>
      <c r="W104" s="485"/>
      <c r="X104" s="485"/>
      <c r="Y104" s="485"/>
      <c r="Z104" s="485"/>
      <c r="AA104" s="485"/>
      <c r="AB104" s="485"/>
      <c r="AC104" s="485"/>
    </row>
    <row r="105" spans="1:29" ht="15.75" customHeight="1" thickBot="1" x14ac:dyDescent="0.3">
      <c r="A105" s="578"/>
      <c r="B105" s="579"/>
      <c r="C105" s="580"/>
      <c r="D105" s="581"/>
      <c r="E105" s="485"/>
      <c r="F105" s="485"/>
      <c r="G105" s="485"/>
      <c r="H105" s="485"/>
      <c r="I105" s="485"/>
      <c r="J105" s="485"/>
      <c r="K105" s="485"/>
      <c r="L105" s="485"/>
      <c r="M105" s="485"/>
      <c r="N105" s="485"/>
      <c r="O105" s="485"/>
      <c r="P105" s="485"/>
      <c r="Q105" s="485"/>
      <c r="R105" s="485"/>
      <c r="S105" s="485"/>
      <c r="T105" s="485"/>
      <c r="U105" s="485"/>
      <c r="V105" s="485"/>
      <c r="W105" s="485"/>
      <c r="X105" s="485"/>
      <c r="Y105" s="485"/>
      <c r="Z105" s="485"/>
      <c r="AA105" s="485"/>
      <c r="AB105" s="485"/>
      <c r="AC105" s="485"/>
    </row>
    <row r="106" spans="1:29" ht="15.75" customHeight="1" thickBot="1" x14ac:dyDescent="0.3">
      <c r="A106" s="497"/>
      <c r="B106" s="542"/>
      <c r="C106" s="454"/>
      <c r="D106" s="582"/>
      <c r="E106" s="485"/>
      <c r="F106" s="485"/>
      <c r="G106" s="485"/>
      <c r="H106" s="485"/>
      <c r="I106" s="485"/>
      <c r="J106" s="485"/>
      <c r="K106" s="485"/>
      <c r="L106" s="485"/>
      <c r="M106" s="485"/>
      <c r="N106" s="485"/>
      <c r="O106" s="485"/>
      <c r="P106" s="485"/>
      <c r="Q106" s="485"/>
      <c r="R106" s="485"/>
      <c r="S106" s="485"/>
      <c r="T106" s="485"/>
      <c r="U106" s="485"/>
      <c r="V106" s="485"/>
      <c r="W106" s="485"/>
      <c r="X106" s="485"/>
      <c r="Y106" s="485"/>
      <c r="Z106" s="485"/>
      <c r="AA106" s="485"/>
      <c r="AB106" s="485"/>
      <c r="AC106" s="485"/>
    </row>
    <row r="107" spans="1:29" ht="15.75" customHeight="1" thickBot="1" x14ac:dyDescent="0.3">
      <c r="A107" s="583" t="s">
        <v>729</v>
      </c>
      <c r="B107" s="584"/>
      <c r="C107" s="488"/>
      <c r="D107" s="488"/>
      <c r="E107" s="485"/>
      <c r="F107" s="485"/>
      <c r="G107" s="485"/>
      <c r="H107" s="485"/>
      <c r="I107" s="485"/>
      <c r="J107" s="485"/>
      <c r="K107" s="485"/>
      <c r="L107" s="485"/>
      <c r="M107" s="485"/>
      <c r="N107" s="485"/>
      <c r="O107" s="485"/>
      <c r="P107" s="485"/>
      <c r="Q107" s="485"/>
      <c r="R107" s="485"/>
      <c r="S107" s="485"/>
      <c r="T107" s="485"/>
      <c r="U107" s="485"/>
      <c r="V107" s="485"/>
      <c r="W107" s="485"/>
      <c r="X107" s="485"/>
      <c r="Y107" s="485"/>
      <c r="Z107" s="485"/>
      <c r="AA107" s="485"/>
      <c r="AB107" s="485"/>
      <c r="AC107" s="485"/>
    </row>
    <row r="108" spans="1:29" ht="15.75" customHeight="1" thickBot="1" x14ac:dyDescent="0.3">
      <c r="A108" s="585" t="s">
        <v>730</v>
      </c>
      <c r="B108" s="586" t="s">
        <v>731</v>
      </c>
      <c r="C108" s="542"/>
      <c r="D108" s="582"/>
      <c r="E108" s="485"/>
      <c r="F108" s="485"/>
      <c r="G108" s="485"/>
      <c r="H108" s="485"/>
      <c r="I108" s="485"/>
      <c r="J108" s="485"/>
      <c r="K108" s="485"/>
      <c r="L108" s="485"/>
      <c r="M108" s="485"/>
      <c r="N108" s="485"/>
      <c r="O108" s="485"/>
      <c r="P108" s="485"/>
      <c r="Q108" s="485"/>
      <c r="R108" s="485"/>
      <c r="S108" s="485"/>
      <c r="T108" s="485"/>
      <c r="U108" s="485"/>
      <c r="V108" s="485"/>
      <c r="W108" s="485"/>
      <c r="X108" s="485"/>
      <c r="Y108" s="485"/>
      <c r="Z108" s="485"/>
      <c r="AA108" s="485"/>
      <c r="AB108" s="485"/>
      <c r="AC108" s="485"/>
    </row>
    <row r="109" spans="1:29" ht="15.75" customHeight="1" thickBot="1" x14ac:dyDescent="0.3">
      <c r="A109" s="587" t="s">
        <v>732</v>
      </c>
      <c r="B109" s="588" t="s">
        <v>15</v>
      </c>
      <c r="C109" s="589"/>
      <c r="D109" s="582"/>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85"/>
    </row>
    <row r="110" spans="1:29" ht="15" customHeight="1" thickBot="1" x14ac:dyDescent="0.3">
      <c r="A110" s="590" t="s">
        <v>733</v>
      </c>
      <c r="B110" s="891">
        <v>100</v>
      </c>
      <c r="C110" s="542"/>
      <c r="D110" s="582"/>
      <c r="E110" s="485"/>
      <c r="F110" s="485"/>
      <c r="G110" s="485"/>
      <c r="H110" s="485"/>
      <c r="I110" s="485"/>
      <c r="J110" s="485"/>
      <c r="K110" s="485"/>
      <c r="L110" s="485"/>
      <c r="M110" s="485"/>
      <c r="N110" s="485"/>
      <c r="O110" s="485"/>
      <c r="P110" s="485"/>
      <c r="Q110" s="485"/>
      <c r="R110" s="485"/>
      <c r="S110" s="485"/>
      <c r="T110" s="485"/>
      <c r="U110" s="485"/>
      <c r="V110" s="485"/>
      <c r="W110" s="485"/>
      <c r="X110" s="485"/>
      <c r="Y110" s="485"/>
      <c r="Z110" s="485"/>
      <c r="AA110" s="485"/>
      <c r="AB110" s="485"/>
      <c r="AC110" s="485"/>
    </row>
    <row r="111" spans="1:29" ht="16.5" customHeight="1" thickBot="1" x14ac:dyDescent="0.3">
      <c r="A111" s="591" t="s">
        <v>734</v>
      </c>
      <c r="B111" s="472">
        <v>100</v>
      </c>
      <c r="C111" s="592"/>
      <c r="D111" s="582"/>
      <c r="E111" s="485"/>
      <c r="F111" s="485"/>
      <c r="G111" s="485"/>
      <c r="H111" s="485"/>
      <c r="I111" s="485"/>
      <c r="J111" s="485"/>
      <c r="K111" s="485"/>
      <c r="L111" s="485"/>
      <c r="M111" s="485"/>
      <c r="N111" s="485"/>
      <c r="O111" s="485"/>
      <c r="P111" s="485"/>
      <c r="Q111" s="485"/>
      <c r="R111" s="485"/>
      <c r="S111" s="485"/>
      <c r="T111" s="485"/>
      <c r="U111" s="485"/>
      <c r="V111" s="485"/>
      <c r="W111" s="485"/>
      <c r="X111" s="485"/>
      <c r="Y111" s="485"/>
      <c r="Z111" s="485"/>
      <c r="AA111" s="485"/>
      <c r="AB111" s="485"/>
      <c r="AC111" s="485"/>
    </row>
    <row r="112" spans="1:29" ht="15.75" thickBot="1" x14ac:dyDescent="0.3">
      <c r="A112" s="593" t="s">
        <v>735</v>
      </c>
      <c r="B112" s="892">
        <v>100</v>
      </c>
      <c r="C112" s="542"/>
      <c r="D112" s="582"/>
      <c r="E112" s="485"/>
      <c r="F112" s="485"/>
      <c r="G112" s="485"/>
      <c r="H112" s="485"/>
      <c r="I112" s="485"/>
      <c r="J112" s="485"/>
      <c r="K112" s="485"/>
      <c r="L112" s="485"/>
      <c r="M112" s="485"/>
      <c r="N112" s="485"/>
      <c r="O112" s="485"/>
      <c r="P112" s="485"/>
      <c r="Q112" s="485"/>
      <c r="R112" s="485"/>
      <c r="S112" s="485"/>
      <c r="T112" s="485"/>
      <c r="U112" s="485"/>
      <c r="V112" s="485"/>
      <c r="W112" s="485"/>
      <c r="X112" s="485"/>
      <c r="Y112" s="485"/>
      <c r="Z112" s="485"/>
      <c r="AA112" s="485"/>
      <c r="AB112" s="485"/>
      <c r="AC112" s="485"/>
    </row>
    <row r="113" spans="1:29" ht="15.75" customHeight="1" thickBot="1" x14ac:dyDescent="0.3">
      <c r="A113" s="591" t="s">
        <v>734</v>
      </c>
      <c r="B113" s="472">
        <v>100</v>
      </c>
      <c r="C113" s="542"/>
      <c r="D113" s="582"/>
      <c r="E113" s="485"/>
      <c r="F113" s="485"/>
      <c r="G113" s="485"/>
      <c r="H113" s="485"/>
      <c r="I113" s="485"/>
      <c r="J113" s="485"/>
      <c r="K113" s="485"/>
      <c r="L113" s="485"/>
      <c r="M113" s="485"/>
      <c r="N113" s="485"/>
      <c r="O113" s="485"/>
      <c r="P113" s="485"/>
      <c r="Q113" s="485"/>
      <c r="R113" s="485"/>
      <c r="S113" s="485"/>
      <c r="T113" s="485"/>
      <c r="U113" s="485"/>
      <c r="V113" s="485"/>
      <c r="W113" s="485"/>
      <c r="X113" s="485"/>
      <c r="Y113" s="485"/>
      <c r="Z113" s="485"/>
      <c r="AA113" s="485"/>
      <c r="AB113" s="485"/>
      <c r="AC113" s="485"/>
    </row>
    <row r="114" spans="1:29" ht="15.75" customHeight="1" thickBot="1" x14ac:dyDescent="0.3">
      <c r="A114" s="546" t="s">
        <v>736</v>
      </c>
      <c r="B114" s="553" t="s">
        <v>731</v>
      </c>
      <c r="C114" s="542"/>
      <c r="D114" s="582"/>
      <c r="E114" s="485"/>
      <c r="F114" s="485"/>
      <c r="G114" s="485"/>
      <c r="H114" s="485"/>
      <c r="I114" s="485"/>
      <c r="J114" s="485"/>
      <c r="K114" s="485"/>
      <c r="L114" s="485"/>
      <c r="M114" s="485"/>
      <c r="N114" s="485"/>
      <c r="O114" s="485"/>
      <c r="P114" s="485"/>
      <c r="Q114" s="485"/>
      <c r="R114" s="485"/>
      <c r="S114" s="485"/>
      <c r="T114" s="485"/>
      <c r="U114" s="485"/>
      <c r="V114" s="485"/>
      <c r="W114" s="485"/>
      <c r="X114" s="485"/>
      <c r="Y114" s="485"/>
      <c r="Z114" s="485"/>
      <c r="AA114" s="485"/>
      <c r="AB114" s="485"/>
      <c r="AC114" s="485"/>
    </row>
    <row r="115" spans="1:29" ht="15.75" customHeight="1" thickBot="1" x14ac:dyDescent="0.3">
      <c r="A115" s="594" t="s">
        <v>502</v>
      </c>
      <c r="B115" s="588" t="s">
        <v>13</v>
      </c>
      <c r="C115" s="542"/>
      <c r="D115" s="582"/>
      <c r="E115" s="485"/>
      <c r="F115" s="485"/>
      <c r="G115" s="485"/>
      <c r="H115" s="485"/>
      <c r="I115" s="485"/>
      <c r="J115" s="485"/>
      <c r="K115" s="485"/>
      <c r="L115" s="485"/>
      <c r="M115" s="485"/>
      <c r="N115" s="485"/>
      <c r="O115" s="485"/>
      <c r="P115" s="485"/>
      <c r="Q115" s="485"/>
      <c r="R115" s="485"/>
      <c r="S115" s="485"/>
      <c r="T115" s="485"/>
      <c r="U115" s="485"/>
      <c r="V115" s="485"/>
      <c r="W115" s="485"/>
      <c r="X115" s="485"/>
      <c r="Y115" s="485"/>
      <c r="Z115" s="485"/>
      <c r="AA115" s="485"/>
      <c r="AB115" s="485"/>
      <c r="AC115" s="485"/>
    </row>
    <row r="116" spans="1:29" ht="15.75" customHeight="1" thickBot="1" x14ac:dyDescent="0.3">
      <c r="A116" s="471" t="s">
        <v>737</v>
      </c>
      <c r="B116" s="891">
        <v>500</v>
      </c>
      <c r="C116" s="542"/>
      <c r="D116" s="582"/>
      <c r="E116" s="485"/>
      <c r="F116" s="485"/>
      <c r="G116" s="485"/>
      <c r="H116" s="485"/>
      <c r="I116" s="485"/>
      <c r="J116" s="485"/>
      <c r="K116" s="485"/>
      <c r="L116" s="485"/>
      <c r="M116" s="485"/>
      <c r="N116" s="485"/>
      <c r="O116" s="485"/>
      <c r="P116" s="485"/>
      <c r="Q116" s="485"/>
      <c r="R116" s="485"/>
      <c r="S116" s="485"/>
      <c r="T116" s="485"/>
      <c r="U116" s="485"/>
      <c r="V116" s="485"/>
      <c r="W116" s="485"/>
      <c r="X116" s="485"/>
      <c r="Y116" s="485"/>
      <c r="Z116" s="485"/>
      <c r="AA116" s="485"/>
      <c r="AB116" s="485"/>
      <c r="AC116" s="485"/>
    </row>
    <row r="117" spans="1:29" ht="15.75" customHeight="1" thickBot="1" x14ac:dyDescent="0.3">
      <c r="A117" s="591" t="s">
        <v>734</v>
      </c>
      <c r="B117" s="472">
        <v>50</v>
      </c>
      <c r="C117" s="592"/>
      <c r="D117" s="582"/>
      <c r="E117" s="485"/>
      <c r="F117" s="485"/>
      <c r="G117" s="485"/>
      <c r="H117" s="485"/>
      <c r="I117" s="485"/>
      <c r="J117" s="485"/>
      <c r="K117" s="485"/>
      <c r="L117" s="485"/>
      <c r="M117" s="485"/>
      <c r="N117" s="485"/>
      <c r="O117" s="485"/>
      <c r="P117" s="485"/>
      <c r="Q117" s="485"/>
      <c r="R117" s="485"/>
      <c r="S117" s="485"/>
      <c r="T117" s="485"/>
      <c r="U117" s="485"/>
      <c r="V117" s="485"/>
      <c r="W117" s="485"/>
      <c r="X117" s="485"/>
      <c r="Y117" s="485"/>
      <c r="Z117" s="485"/>
      <c r="AA117" s="485"/>
      <c r="AB117" s="485"/>
      <c r="AC117" s="485"/>
    </row>
    <row r="118" spans="1:29" ht="15.75" customHeight="1" thickBot="1" x14ac:dyDescent="0.3">
      <c r="A118" s="595" t="s">
        <v>738</v>
      </c>
      <c r="B118" s="596" t="s">
        <v>13</v>
      </c>
      <c r="C118" s="592"/>
      <c r="D118" s="582"/>
      <c r="E118" s="485"/>
      <c r="F118" s="485"/>
      <c r="G118" s="485"/>
      <c r="H118" s="485"/>
      <c r="I118" s="485"/>
      <c r="J118" s="485"/>
      <c r="K118" s="485"/>
      <c r="L118" s="485"/>
      <c r="M118" s="485"/>
      <c r="N118" s="485"/>
      <c r="O118" s="485"/>
      <c r="P118" s="485"/>
      <c r="Q118" s="485"/>
      <c r="R118" s="485"/>
      <c r="S118" s="485"/>
      <c r="T118" s="485"/>
      <c r="U118" s="485"/>
      <c r="V118" s="485"/>
      <c r="W118" s="485"/>
      <c r="X118" s="485"/>
      <c r="Y118" s="485"/>
      <c r="Z118" s="485"/>
      <c r="AA118" s="485"/>
      <c r="AB118" s="485"/>
      <c r="AC118" s="485"/>
    </row>
    <row r="119" spans="1:29" ht="15.75" customHeight="1" thickBot="1" x14ac:dyDescent="0.3">
      <c r="A119" s="597" t="s">
        <v>739</v>
      </c>
      <c r="B119" s="472">
        <v>500</v>
      </c>
      <c r="C119" s="542"/>
      <c r="D119" s="598"/>
      <c r="E119" s="485"/>
      <c r="F119" s="485"/>
      <c r="G119" s="485"/>
      <c r="H119" s="485"/>
      <c r="I119" s="485"/>
      <c r="J119" s="485"/>
      <c r="K119" s="485"/>
      <c r="L119" s="485"/>
      <c r="M119" s="485"/>
      <c r="N119" s="485"/>
      <c r="O119" s="485"/>
      <c r="P119" s="485"/>
      <c r="Q119" s="485"/>
      <c r="R119" s="485"/>
      <c r="S119" s="485"/>
      <c r="T119" s="485"/>
      <c r="U119" s="485"/>
      <c r="V119" s="485"/>
      <c r="W119" s="485"/>
      <c r="X119" s="485"/>
      <c r="Y119" s="485"/>
      <c r="Z119" s="485"/>
      <c r="AA119" s="485"/>
      <c r="AB119" s="485"/>
      <c r="AC119" s="485"/>
    </row>
    <row r="120" spans="1:29" ht="15.75" customHeight="1" thickBot="1" x14ac:dyDescent="0.3">
      <c r="A120" s="471" t="s">
        <v>734</v>
      </c>
      <c r="B120" s="891">
        <v>50</v>
      </c>
      <c r="C120" s="542"/>
      <c r="D120" s="598"/>
      <c r="E120" s="485"/>
      <c r="F120" s="485"/>
      <c r="G120" s="485"/>
      <c r="H120" s="485"/>
      <c r="I120" s="485"/>
      <c r="J120" s="485"/>
      <c r="K120" s="485"/>
      <c r="L120" s="485"/>
      <c r="M120" s="485"/>
      <c r="N120" s="485"/>
      <c r="O120" s="485"/>
      <c r="P120" s="485"/>
      <c r="Q120" s="485"/>
      <c r="R120" s="485"/>
      <c r="S120" s="485"/>
      <c r="T120" s="485"/>
      <c r="U120" s="485"/>
      <c r="V120" s="485"/>
      <c r="W120" s="485"/>
      <c r="X120" s="485"/>
      <c r="Y120" s="485"/>
      <c r="Z120" s="485"/>
      <c r="AA120" s="485"/>
      <c r="AB120" s="485"/>
      <c r="AC120" s="485"/>
    </row>
    <row r="121" spans="1:29" ht="30.75" thickBot="1" x14ac:dyDescent="0.3">
      <c r="A121" s="599" t="s">
        <v>740</v>
      </c>
      <c r="B121" s="600" t="s">
        <v>741</v>
      </c>
      <c r="C121" s="570"/>
      <c r="D121" s="570"/>
      <c r="E121" s="485"/>
      <c r="F121" s="485"/>
      <c r="G121" s="485"/>
      <c r="H121" s="485"/>
      <c r="I121" s="485"/>
      <c r="J121" s="485"/>
      <c r="K121" s="485"/>
      <c r="L121" s="485"/>
      <c r="M121" s="485"/>
      <c r="N121" s="485"/>
      <c r="O121" s="485"/>
      <c r="P121" s="485"/>
      <c r="Q121" s="485"/>
      <c r="R121" s="485"/>
      <c r="S121" s="485"/>
      <c r="T121" s="485"/>
      <c r="U121" s="485"/>
      <c r="V121" s="485"/>
      <c r="W121" s="485"/>
      <c r="X121" s="485"/>
      <c r="Y121" s="485"/>
      <c r="Z121" s="485"/>
      <c r="AA121" s="485"/>
      <c r="AB121" s="485"/>
      <c r="AC121" s="485"/>
    </row>
    <row r="122" spans="1:29" ht="15.75" customHeight="1" thickBot="1" x14ac:dyDescent="0.3">
      <c r="A122" s="601" t="s">
        <v>742</v>
      </c>
      <c r="B122" s="893">
        <v>10</v>
      </c>
      <c r="C122" s="542"/>
      <c r="D122" s="489"/>
      <c r="E122" s="485"/>
      <c r="F122" s="485"/>
      <c r="G122" s="485"/>
      <c r="H122" s="485"/>
      <c r="I122" s="485"/>
      <c r="J122" s="485"/>
      <c r="K122" s="485"/>
      <c r="L122" s="485"/>
      <c r="M122" s="485"/>
      <c r="N122" s="485"/>
      <c r="O122" s="485"/>
      <c r="P122" s="485"/>
      <c r="Q122" s="485"/>
      <c r="R122" s="485"/>
      <c r="S122" s="485"/>
      <c r="T122" s="485"/>
      <c r="U122" s="485"/>
      <c r="V122" s="485"/>
      <c r="W122" s="485"/>
      <c r="X122" s="485"/>
      <c r="Y122" s="485"/>
      <c r="Z122" s="485"/>
      <c r="AA122" s="485"/>
      <c r="AB122" s="485"/>
      <c r="AC122" s="485"/>
    </row>
    <row r="123" spans="1:29" ht="15.75" customHeight="1" thickBot="1" x14ac:dyDescent="0.3">
      <c r="A123" s="602" t="s">
        <v>743</v>
      </c>
      <c r="B123" s="894">
        <v>10</v>
      </c>
      <c r="C123" s="497"/>
      <c r="D123" s="497"/>
      <c r="E123" s="485"/>
      <c r="F123" s="485"/>
      <c r="G123" s="485"/>
      <c r="H123" s="485"/>
      <c r="I123" s="485"/>
      <c r="J123" s="485"/>
      <c r="K123" s="485"/>
      <c r="L123" s="485"/>
      <c r="M123" s="485"/>
      <c r="N123" s="485"/>
      <c r="O123" s="485"/>
      <c r="P123" s="485"/>
      <c r="Q123" s="485"/>
      <c r="R123" s="485"/>
      <c r="S123" s="485"/>
      <c r="T123" s="485"/>
      <c r="U123" s="485"/>
      <c r="V123" s="485"/>
      <c r="W123" s="485"/>
      <c r="X123" s="485"/>
      <c r="Y123" s="485"/>
      <c r="Z123" s="485"/>
      <c r="AA123" s="485"/>
      <c r="AB123" s="485"/>
      <c r="AC123" s="485"/>
    </row>
    <row r="124" spans="1:29" ht="15.75" customHeight="1" thickBot="1" x14ac:dyDescent="0.3">
      <c r="A124" s="601" t="s">
        <v>744</v>
      </c>
      <c r="B124" s="893">
        <v>10</v>
      </c>
      <c r="C124" s="542"/>
      <c r="D124" s="542"/>
      <c r="E124" s="485"/>
      <c r="F124" s="485"/>
      <c r="G124" s="485"/>
      <c r="H124" s="485"/>
      <c r="I124" s="485"/>
      <c r="J124" s="485"/>
      <c r="K124" s="485"/>
      <c r="L124" s="485"/>
      <c r="M124" s="485"/>
      <c r="N124" s="485"/>
      <c r="O124" s="485"/>
      <c r="P124" s="485"/>
      <c r="Q124" s="485"/>
      <c r="R124" s="485"/>
      <c r="S124" s="485"/>
      <c r="T124" s="485"/>
      <c r="U124" s="485"/>
      <c r="V124" s="485"/>
      <c r="W124" s="485"/>
      <c r="X124" s="485"/>
      <c r="Y124" s="485"/>
      <c r="Z124" s="485"/>
      <c r="AA124" s="485"/>
      <c r="AB124" s="485"/>
      <c r="AC124" s="485"/>
    </row>
    <row r="125" spans="1:29" ht="15.75" customHeight="1" thickBot="1" x14ac:dyDescent="0.3">
      <c r="A125" s="616" t="s">
        <v>745</v>
      </c>
      <c r="B125" s="895">
        <v>10</v>
      </c>
      <c r="C125" s="497"/>
      <c r="D125" s="497"/>
      <c r="E125" s="485"/>
      <c r="F125" s="485"/>
      <c r="G125" s="485"/>
      <c r="H125" s="485"/>
      <c r="I125" s="485"/>
      <c r="J125" s="485"/>
      <c r="K125" s="485"/>
      <c r="L125" s="485"/>
      <c r="M125" s="485"/>
      <c r="N125" s="485"/>
      <c r="O125" s="485"/>
      <c r="P125" s="485"/>
      <c r="Q125" s="485"/>
      <c r="R125" s="485"/>
      <c r="S125" s="485"/>
      <c r="T125" s="485"/>
      <c r="U125" s="485"/>
      <c r="V125" s="485"/>
      <c r="W125" s="485"/>
      <c r="X125" s="485"/>
      <c r="Y125" s="485"/>
      <c r="Z125" s="485"/>
      <c r="AA125" s="485"/>
      <c r="AB125" s="485"/>
      <c r="AC125" s="485"/>
    </row>
    <row r="126" spans="1:29" s="478" customFormat="1" ht="15.75" customHeight="1" x14ac:dyDescent="0.25">
      <c r="A126" s="485"/>
      <c r="B126" s="485"/>
      <c r="C126" s="485"/>
      <c r="D126" s="485"/>
      <c r="E126" s="485"/>
      <c r="F126" s="485"/>
      <c r="G126" s="485"/>
      <c r="H126" s="485"/>
      <c r="I126" s="485"/>
      <c r="J126" s="485"/>
      <c r="K126" s="485"/>
      <c r="L126" s="485"/>
      <c r="M126" s="485"/>
      <c r="N126" s="485"/>
      <c r="O126" s="485"/>
      <c r="P126" s="485"/>
      <c r="Q126" s="485"/>
      <c r="R126" s="485"/>
      <c r="S126" s="485"/>
      <c r="T126" s="485"/>
      <c r="U126" s="485"/>
      <c r="V126" s="485"/>
      <c r="W126" s="485"/>
      <c r="X126" s="485"/>
      <c r="Y126" s="485"/>
      <c r="Z126" s="485"/>
      <c r="AA126" s="485"/>
      <c r="AB126" s="485"/>
      <c r="AC126" s="485"/>
    </row>
    <row r="127" spans="1:29" s="478" customFormat="1" ht="15.75" customHeight="1" x14ac:dyDescent="0.25">
      <c r="A127" s="485"/>
      <c r="B127" s="485"/>
      <c r="C127" s="485"/>
      <c r="D127" s="485"/>
      <c r="E127" s="485"/>
      <c r="F127" s="485"/>
      <c r="G127" s="485"/>
      <c r="H127" s="485"/>
      <c r="I127" s="485"/>
      <c r="J127" s="485"/>
      <c r="K127" s="485"/>
      <c r="L127" s="485"/>
      <c r="M127" s="485"/>
      <c r="N127" s="485"/>
      <c r="O127" s="485"/>
      <c r="P127" s="485"/>
      <c r="Q127" s="485"/>
      <c r="R127" s="485"/>
      <c r="S127" s="485"/>
      <c r="T127" s="485"/>
      <c r="U127" s="485"/>
      <c r="V127" s="485"/>
      <c r="W127" s="485"/>
      <c r="X127" s="485"/>
      <c r="Y127" s="485"/>
      <c r="Z127" s="485"/>
      <c r="AA127" s="485"/>
      <c r="AB127" s="485"/>
      <c r="AC127" s="485"/>
    </row>
    <row r="128" spans="1:29" s="478" customFormat="1" ht="15.75" customHeight="1" x14ac:dyDescent="0.25">
      <c r="A128" s="485"/>
      <c r="B128" s="485"/>
      <c r="C128" s="485"/>
      <c r="D128" s="485"/>
      <c r="E128" s="485"/>
      <c r="F128" s="485"/>
      <c r="G128" s="485"/>
      <c r="H128" s="485"/>
      <c r="I128" s="485"/>
      <c r="J128" s="485"/>
      <c r="K128" s="485"/>
      <c r="L128" s="485"/>
      <c r="M128" s="485"/>
      <c r="N128" s="485"/>
      <c r="O128" s="485"/>
      <c r="P128" s="485"/>
      <c r="Q128" s="485"/>
      <c r="R128" s="485"/>
      <c r="S128" s="485"/>
      <c r="T128" s="485"/>
      <c r="U128" s="485"/>
      <c r="V128" s="485"/>
      <c r="W128" s="485"/>
      <c r="X128" s="485"/>
      <c r="Y128" s="485"/>
      <c r="Z128" s="485"/>
      <c r="AA128" s="485"/>
      <c r="AB128" s="485"/>
      <c r="AC128" s="485"/>
    </row>
    <row r="129" spans="1:29" s="478" customFormat="1" ht="15.75" customHeight="1" x14ac:dyDescent="0.25">
      <c r="A129" s="485"/>
      <c r="B129" s="485"/>
      <c r="C129" s="485"/>
      <c r="D129" s="485"/>
      <c r="E129" s="485"/>
      <c r="F129" s="485"/>
      <c r="G129" s="485"/>
      <c r="H129" s="485"/>
      <c r="I129" s="485"/>
      <c r="J129" s="485"/>
      <c r="K129" s="485"/>
      <c r="L129" s="485"/>
      <c r="M129" s="485"/>
      <c r="N129" s="485"/>
      <c r="O129" s="485"/>
      <c r="P129" s="485"/>
      <c r="Q129" s="485"/>
      <c r="R129" s="485"/>
      <c r="S129" s="485"/>
      <c r="T129" s="485"/>
      <c r="U129" s="485"/>
      <c r="V129" s="485"/>
      <c r="W129" s="485"/>
      <c r="X129" s="485"/>
      <c r="Y129" s="485"/>
      <c r="Z129" s="485"/>
      <c r="AA129" s="485"/>
      <c r="AB129" s="485"/>
      <c r="AC129" s="485"/>
    </row>
    <row r="130" spans="1:29" s="478" customFormat="1" ht="15.75" customHeight="1" x14ac:dyDescent="0.25">
      <c r="A130" s="485"/>
      <c r="B130" s="485"/>
      <c r="C130" s="485"/>
      <c r="D130" s="485"/>
      <c r="E130" s="485"/>
      <c r="F130" s="485"/>
      <c r="G130" s="485"/>
      <c r="H130" s="485"/>
      <c r="I130" s="485"/>
      <c r="J130" s="485"/>
      <c r="K130" s="485"/>
      <c r="L130" s="485"/>
      <c r="M130" s="485"/>
      <c r="N130" s="485"/>
      <c r="O130" s="485"/>
      <c r="P130" s="485"/>
      <c r="Q130" s="485"/>
      <c r="R130" s="485"/>
      <c r="S130" s="485"/>
      <c r="T130" s="485"/>
      <c r="U130" s="485"/>
      <c r="V130" s="485"/>
      <c r="W130" s="485"/>
      <c r="X130" s="485"/>
      <c r="Y130" s="485"/>
      <c r="Z130" s="485"/>
      <c r="AA130" s="485"/>
      <c r="AB130" s="485"/>
      <c r="AC130" s="485"/>
    </row>
    <row r="131" spans="1:29" s="478" customFormat="1" ht="15.75" customHeight="1" x14ac:dyDescent="0.25">
      <c r="A131" s="485"/>
      <c r="B131" s="485"/>
      <c r="C131" s="485"/>
      <c r="D131" s="485"/>
      <c r="E131" s="485"/>
      <c r="F131" s="485"/>
      <c r="G131" s="485"/>
      <c r="H131" s="485"/>
      <c r="I131" s="485"/>
      <c r="J131" s="485"/>
      <c r="K131" s="485"/>
      <c r="L131" s="485"/>
      <c r="M131" s="485"/>
      <c r="N131" s="485"/>
      <c r="O131" s="485"/>
      <c r="P131" s="485"/>
      <c r="Q131" s="485"/>
      <c r="R131" s="485"/>
      <c r="S131" s="485"/>
      <c r="T131" s="485"/>
      <c r="U131" s="485"/>
      <c r="V131" s="485"/>
      <c r="W131" s="485"/>
      <c r="X131" s="485"/>
      <c r="Y131" s="485"/>
      <c r="Z131" s="485"/>
      <c r="AA131" s="485"/>
      <c r="AB131" s="485"/>
      <c r="AC131" s="485"/>
    </row>
    <row r="132" spans="1:29" s="478" customFormat="1" ht="15.75" customHeight="1" x14ac:dyDescent="0.25">
      <c r="A132" s="485"/>
      <c r="B132" s="485"/>
      <c r="C132" s="485"/>
      <c r="D132" s="485"/>
      <c r="E132" s="485"/>
      <c r="F132" s="485"/>
      <c r="G132" s="485"/>
      <c r="H132" s="485"/>
      <c r="I132" s="485"/>
      <c r="J132" s="485"/>
      <c r="K132" s="485"/>
      <c r="L132" s="485"/>
      <c r="M132" s="485"/>
      <c r="N132" s="485"/>
      <c r="O132" s="485"/>
      <c r="P132" s="485"/>
      <c r="Q132" s="485"/>
      <c r="R132" s="485"/>
      <c r="S132" s="485"/>
      <c r="T132" s="485"/>
      <c r="U132" s="485"/>
      <c r="V132" s="485"/>
      <c r="W132" s="485"/>
      <c r="X132" s="485"/>
      <c r="Y132" s="485"/>
      <c r="Z132" s="485"/>
      <c r="AA132" s="485"/>
      <c r="AB132" s="485"/>
      <c r="AC132" s="485"/>
    </row>
    <row r="133" spans="1:29" s="478" customFormat="1" ht="15.75" customHeight="1" x14ac:dyDescent="0.25">
      <c r="A133" s="485"/>
      <c r="B133" s="485"/>
      <c r="C133" s="485"/>
      <c r="D133" s="485"/>
      <c r="E133" s="485"/>
      <c r="F133" s="485"/>
      <c r="G133" s="485"/>
      <c r="H133" s="485"/>
      <c r="I133" s="485"/>
      <c r="J133" s="485"/>
      <c r="K133" s="485"/>
      <c r="L133" s="485"/>
      <c r="M133" s="485"/>
      <c r="N133" s="485"/>
      <c r="O133" s="485"/>
      <c r="P133" s="485"/>
      <c r="Q133" s="485"/>
      <c r="R133" s="485"/>
      <c r="S133" s="485"/>
      <c r="T133" s="485"/>
      <c r="U133" s="485"/>
      <c r="V133" s="485"/>
      <c r="W133" s="485"/>
      <c r="X133" s="485"/>
      <c r="Y133" s="485"/>
      <c r="Z133" s="485"/>
      <c r="AA133" s="485"/>
      <c r="AB133" s="485"/>
      <c r="AC133" s="485"/>
    </row>
    <row r="134" spans="1:29" s="478" customFormat="1" ht="15.75" customHeight="1" x14ac:dyDescent="0.25">
      <c r="A134" s="485"/>
      <c r="B134" s="485"/>
      <c r="C134" s="485"/>
      <c r="D134" s="485"/>
      <c r="E134" s="485"/>
      <c r="F134" s="485"/>
      <c r="G134" s="485"/>
      <c r="H134" s="485"/>
      <c r="I134" s="485"/>
      <c r="J134" s="485"/>
      <c r="K134" s="485"/>
      <c r="L134" s="485"/>
      <c r="M134" s="485"/>
      <c r="N134" s="485"/>
      <c r="O134" s="485"/>
      <c r="P134" s="485"/>
      <c r="Q134" s="485"/>
      <c r="R134" s="485"/>
      <c r="S134" s="485"/>
      <c r="T134" s="485"/>
      <c r="U134" s="485"/>
      <c r="V134" s="485"/>
      <c r="W134" s="485"/>
      <c r="X134" s="485"/>
      <c r="Y134" s="485"/>
      <c r="Z134" s="485"/>
      <c r="AA134" s="485"/>
      <c r="AB134" s="485"/>
      <c r="AC134" s="485"/>
    </row>
    <row r="135" spans="1:29" s="478" customFormat="1" ht="15.75" customHeight="1" x14ac:dyDescent="0.25">
      <c r="A135" s="485"/>
      <c r="B135" s="485"/>
      <c r="C135" s="485"/>
      <c r="D135" s="485"/>
      <c r="E135" s="485"/>
      <c r="F135" s="485"/>
      <c r="G135" s="485"/>
      <c r="H135" s="485"/>
      <c r="I135" s="485"/>
      <c r="J135" s="485"/>
      <c r="K135" s="485"/>
      <c r="L135" s="485"/>
      <c r="M135" s="485"/>
      <c r="N135" s="485"/>
      <c r="O135" s="485"/>
      <c r="P135" s="485"/>
      <c r="Q135" s="485"/>
      <c r="R135" s="485"/>
      <c r="S135" s="485"/>
      <c r="T135" s="485"/>
      <c r="U135" s="485"/>
      <c r="V135" s="485"/>
      <c r="W135" s="485"/>
      <c r="X135" s="485"/>
      <c r="Y135" s="485"/>
      <c r="Z135" s="485"/>
      <c r="AA135" s="485"/>
      <c r="AB135" s="485"/>
      <c r="AC135" s="485"/>
    </row>
    <row r="136" spans="1:29" s="478" customFormat="1" ht="15.75" customHeight="1" x14ac:dyDescent="0.25">
      <c r="A136" s="485"/>
      <c r="B136" s="485"/>
      <c r="C136" s="485"/>
      <c r="D136" s="485"/>
      <c r="E136" s="485"/>
      <c r="F136" s="485"/>
      <c r="G136" s="485"/>
      <c r="H136" s="485"/>
      <c r="I136" s="485"/>
      <c r="J136" s="485"/>
      <c r="K136" s="485"/>
      <c r="L136" s="485"/>
      <c r="M136" s="485"/>
      <c r="N136" s="485"/>
      <c r="O136" s="485"/>
      <c r="P136" s="485"/>
      <c r="Q136" s="485"/>
      <c r="R136" s="485"/>
      <c r="S136" s="485"/>
      <c r="T136" s="485"/>
      <c r="U136" s="485"/>
      <c r="V136" s="485"/>
      <c r="W136" s="485"/>
      <c r="X136" s="485"/>
      <c r="Y136" s="485"/>
      <c r="Z136" s="485"/>
      <c r="AA136" s="485"/>
      <c r="AB136" s="485"/>
      <c r="AC136" s="485"/>
    </row>
    <row r="137" spans="1:29" s="478" customFormat="1" ht="15.75" customHeight="1" x14ac:dyDescent="0.25">
      <c r="A137" s="485"/>
      <c r="B137" s="485"/>
      <c r="C137" s="485"/>
      <c r="D137" s="485"/>
      <c r="E137" s="485"/>
      <c r="F137" s="485"/>
      <c r="G137" s="485"/>
      <c r="H137" s="485"/>
      <c r="I137" s="485"/>
      <c r="J137" s="485"/>
      <c r="K137" s="485"/>
      <c r="L137" s="485"/>
      <c r="M137" s="485"/>
      <c r="N137" s="485"/>
      <c r="O137" s="485"/>
      <c r="P137" s="485"/>
      <c r="Q137" s="485"/>
      <c r="R137" s="485"/>
      <c r="S137" s="485"/>
      <c r="T137" s="485"/>
      <c r="U137" s="485"/>
      <c r="V137" s="485"/>
      <c r="W137" s="485"/>
      <c r="X137" s="485"/>
      <c r="Y137" s="485"/>
      <c r="Z137" s="485"/>
      <c r="AA137" s="485"/>
      <c r="AB137" s="485"/>
      <c r="AC137" s="485"/>
    </row>
    <row r="138" spans="1:29" s="478" customFormat="1" ht="15.75" customHeight="1" x14ac:dyDescent="0.25">
      <c r="A138" s="485"/>
      <c r="B138" s="485"/>
      <c r="C138" s="485"/>
      <c r="D138" s="485"/>
      <c r="E138" s="485"/>
      <c r="F138" s="485"/>
      <c r="G138" s="485"/>
      <c r="H138" s="485"/>
      <c r="I138" s="485"/>
      <c r="J138" s="485"/>
      <c r="K138" s="485"/>
      <c r="L138" s="485"/>
      <c r="M138" s="485"/>
      <c r="N138" s="485"/>
      <c r="O138" s="485"/>
      <c r="P138" s="485"/>
      <c r="Q138" s="485"/>
      <c r="R138" s="485"/>
      <c r="S138" s="485"/>
      <c r="T138" s="485"/>
      <c r="U138" s="485"/>
      <c r="V138" s="485"/>
      <c r="W138" s="485"/>
      <c r="X138" s="485"/>
      <c r="Y138" s="485"/>
      <c r="Z138" s="485"/>
      <c r="AA138" s="485"/>
      <c r="AB138" s="485"/>
      <c r="AC138" s="485"/>
    </row>
    <row r="139" spans="1:29" s="478" customFormat="1" ht="15.75" customHeight="1" x14ac:dyDescent="0.25">
      <c r="A139" s="485"/>
      <c r="B139" s="485"/>
      <c r="C139" s="485"/>
      <c r="D139" s="485"/>
      <c r="E139" s="485"/>
      <c r="F139" s="485"/>
      <c r="G139" s="485"/>
      <c r="H139" s="485"/>
      <c r="I139" s="485"/>
      <c r="J139" s="485"/>
      <c r="K139" s="485"/>
      <c r="L139" s="485"/>
      <c r="M139" s="485"/>
      <c r="N139" s="485"/>
      <c r="O139" s="485"/>
      <c r="P139" s="485"/>
      <c r="Q139" s="485"/>
      <c r="R139" s="485"/>
      <c r="S139" s="485"/>
      <c r="T139" s="485"/>
      <c r="U139" s="485"/>
      <c r="V139" s="485"/>
      <c r="W139" s="485"/>
      <c r="X139" s="485"/>
      <c r="Y139" s="485"/>
      <c r="Z139" s="485"/>
      <c r="AA139" s="485"/>
      <c r="AB139" s="485"/>
      <c r="AC139" s="485"/>
    </row>
    <row r="140" spans="1:29" s="478" customFormat="1" ht="15.75" customHeight="1" x14ac:dyDescent="0.25">
      <c r="A140" s="485"/>
      <c r="B140" s="485"/>
      <c r="C140" s="485"/>
      <c r="D140" s="485"/>
      <c r="E140" s="485"/>
      <c r="F140" s="485"/>
      <c r="G140" s="485"/>
      <c r="H140" s="485"/>
      <c r="I140" s="485"/>
      <c r="J140" s="485"/>
      <c r="K140" s="485"/>
      <c r="L140" s="485"/>
      <c r="M140" s="485"/>
      <c r="N140" s="485"/>
      <c r="O140" s="485"/>
      <c r="P140" s="485"/>
      <c r="Q140" s="485"/>
      <c r="R140" s="485"/>
      <c r="S140" s="485"/>
      <c r="T140" s="485"/>
      <c r="U140" s="485"/>
      <c r="V140" s="485"/>
      <c r="W140" s="485"/>
      <c r="X140" s="485"/>
      <c r="Y140" s="485"/>
      <c r="Z140" s="485"/>
      <c r="AA140" s="485"/>
      <c r="AB140" s="485"/>
      <c r="AC140" s="485"/>
    </row>
    <row r="141" spans="1:29" s="478" customFormat="1" ht="15.75" customHeight="1" x14ac:dyDescent="0.25">
      <c r="A141" s="485"/>
      <c r="B141" s="485"/>
      <c r="C141" s="485"/>
      <c r="D141" s="485"/>
      <c r="E141" s="485"/>
      <c r="F141" s="485"/>
      <c r="G141" s="485"/>
      <c r="H141" s="485"/>
      <c r="I141" s="485"/>
      <c r="J141" s="485"/>
      <c r="K141" s="485"/>
      <c r="L141" s="485"/>
      <c r="M141" s="485"/>
      <c r="N141" s="485"/>
      <c r="O141" s="485"/>
      <c r="P141" s="485"/>
      <c r="Q141" s="485"/>
      <c r="R141" s="485"/>
      <c r="S141" s="485"/>
      <c r="T141" s="485"/>
      <c r="U141" s="485"/>
      <c r="V141" s="485"/>
      <c r="W141" s="485"/>
      <c r="X141" s="485"/>
      <c r="Y141" s="485"/>
      <c r="Z141" s="485"/>
      <c r="AA141" s="485"/>
      <c r="AB141" s="485"/>
      <c r="AC141" s="485"/>
    </row>
    <row r="142" spans="1:29" s="478" customFormat="1" ht="15.75" customHeight="1" x14ac:dyDescent="0.25">
      <c r="A142" s="485"/>
      <c r="B142" s="485"/>
      <c r="C142" s="485"/>
      <c r="D142" s="485"/>
      <c r="E142" s="485"/>
      <c r="F142" s="485"/>
      <c r="G142" s="485"/>
      <c r="H142" s="485"/>
      <c r="I142" s="485"/>
      <c r="J142" s="485"/>
      <c r="K142" s="485"/>
      <c r="L142" s="485"/>
      <c r="M142" s="485"/>
      <c r="N142" s="485"/>
      <c r="O142" s="485"/>
      <c r="P142" s="485"/>
      <c r="Q142" s="485"/>
      <c r="R142" s="485"/>
      <c r="S142" s="485"/>
      <c r="T142" s="485"/>
      <c r="U142" s="485"/>
      <c r="V142" s="485"/>
      <c r="W142" s="485"/>
      <c r="X142" s="485"/>
      <c r="Y142" s="485"/>
      <c r="Z142" s="485"/>
      <c r="AA142" s="485"/>
      <c r="AB142" s="485"/>
      <c r="AC142" s="485"/>
    </row>
    <row r="143" spans="1:29" s="478" customFormat="1" ht="15.75" customHeight="1" x14ac:dyDescent="0.25">
      <c r="A143" s="485"/>
      <c r="B143" s="485"/>
      <c r="C143" s="485"/>
      <c r="D143" s="485"/>
      <c r="E143" s="485"/>
      <c r="F143" s="485"/>
      <c r="G143" s="485"/>
      <c r="H143" s="485"/>
      <c r="I143" s="485"/>
      <c r="J143" s="485"/>
      <c r="K143" s="485"/>
      <c r="L143" s="485"/>
      <c r="M143" s="485"/>
      <c r="N143" s="485"/>
      <c r="O143" s="485"/>
      <c r="P143" s="485"/>
      <c r="Q143" s="485"/>
      <c r="R143" s="485"/>
      <c r="S143" s="485"/>
      <c r="T143" s="485"/>
      <c r="U143" s="485"/>
      <c r="V143" s="485"/>
      <c r="W143" s="485"/>
      <c r="X143" s="485"/>
      <c r="Y143" s="485"/>
      <c r="Z143" s="485"/>
      <c r="AA143" s="485"/>
      <c r="AB143" s="485"/>
      <c r="AC143" s="485"/>
    </row>
    <row r="144" spans="1:29" s="478" customFormat="1" ht="15.75" customHeight="1" x14ac:dyDescent="0.25">
      <c r="A144" s="485"/>
      <c r="B144" s="485"/>
      <c r="C144" s="485"/>
      <c r="D144" s="485"/>
      <c r="E144" s="485"/>
      <c r="F144" s="485"/>
      <c r="G144" s="485"/>
      <c r="H144" s="485"/>
      <c r="I144" s="485"/>
      <c r="J144" s="485"/>
      <c r="K144" s="485"/>
      <c r="L144" s="485"/>
      <c r="M144" s="485"/>
      <c r="N144" s="485"/>
      <c r="O144" s="485"/>
      <c r="P144" s="485"/>
      <c r="Q144" s="485"/>
      <c r="R144" s="485"/>
      <c r="S144" s="485"/>
      <c r="T144" s="485"/>
      <c r="U144" s="485"/>
      <c r="V144" s="485"/>
      <c r="W144" s="485"/>
      <c r="X144" s="485"/>
      <c r="Y144" s="485"/>
      <c r="Z144" s="485"/>
      <c r="AA144" s="485"/>
      <c r="AB144" s="485"/>
      <c r="AC144" s="485"/>
    </row>
    <row r="145" spans="1:29" s="478" customFormat="1" ht="15.75" customHeight="1" x14ac:dyDescent="0.25">
      <c r="A145" s="485"/>
      <c r="B145" s="485"/>
      <c r="C145" s="485"/>
      <c r="D145" s="485"/>
      <c r="E145" s="485"/>
      <c r="F145" s="485"/>
      <c r="G145" s="485"/>
      <c r="H145" s="485"/>
      <c r="I145" s="485"/>
      <c r="J145" s="485"/>
      <c r="K145" s="485"/>
      <c r="L145" s="485"/>
      <c r="M145" s="485"/>
      <c r="N145" s="485"/>
      <c r="O145" s="485"/>
      <c r="P145" s="485"/>
      <c r="Q145" s="485"/>
      <c r="R145" s="485"/>
      <c r="S145" s="485"/>
      <c r="T145" s="485"/>
      <c r="U145" s="485"/>
      <c r="V145" s="485"/>
      <c r="W145" s="485"/>
      <c r="X145" s="485"/>
      <c r="Y145" s="485"/>
      <c r="Z145" s="485"/>
      <c r="AA145" s="485"/>
      <c r="AB145" s="485"/>
      <c r="AC145" s="485"/>
    </row>
    <row r="146" spans="1:29" s="478" customFormat="1" ht="15.75" customHeight="1" x14ac:dyDescent="0.25">
      <c r="A146" s="485"/>
      <c r="B146" s="485"/>
      <c r="C146" s="485"/>
      <c r="D146" s="485"/>
      <c r="E146" s="485"/>
      <c r="F146" s="485"/>
      <c r="G146" s="485"/>
      <c r="H146" s="485"/>
      <c r="I146" s="485"/>
      <c r="J146" s="485"/>
      <c r="K146" s="485"/>
      <c r="L146" s="485"/>
      <c r="M146" s="485"/>
      <c r="N146" s="485"/>
      <c r="O146" s="485"/>
      <c r="P146" s="485"/>
      <c r="Q146" s="485"/>
      <c r="R146" s="485"/>
      <c r="S146" s="485"/>
      <c r="T146" s="485"/>
      <c r="U146" s="485"/>
      <c r="V146" s="485"/>
      <c r="W146" s="485"/>
      <c r="X146" s="485"/>
      <c r="Y146" s="485"/>
      <c r="Z146" s="485"/>
      <c r="AA146" s="485"/>
      <c r="AB146" s="485"/>
      <c r="AC146" s="485"/>
    </row>
    <row r="147" spans="1:29" s="478" customFormat="1" ht="15.75" customHeight="1" x14ac:dyDescent="0.25">
      <c r="A147" s="485"/>
      <c r="B147" s="485"/>
      <c r="C147" s="485"/>
      <c r="D147" s="485"/>
      <c r="E147" s="485"/>
      <c r="F147" s="485"/>
      <c r="G147" s="485"/>
      <c r="H147" s="485"/>
      <c r="I147" s="485"/>
      <c r="J147" s="485"/>
      <c r="K147" s="485"/>
      <c r="L147" s="485"/>
      <c r="M147" s="485"/>
      <c r="N147" s="485"/>
      <c r="O147" s="485"/>
      <c r="P147" s="485"/>
      <c r="Q147" s="485"/>
      <c r="R147" s="485"/>
      <c r="S147" s="485"/>
      <c r="T147" s="485"/>
      <c r="U147" s="485"/>
      <c r="V147" s="485"/>
      <c r="W147" s="485"/>
      <c r="X147" s="485"/>
      <c r="Y147" s="485"/>
      <c r="Z147" s="485"/>
      <c r="AA147" s="485"/>
      <c r="AB147" s="485"/>
      <c r="AC147" s="485"/>
    </row>
    <row r="148" spans="1:29" s="478" customFormat="1" ht="15.75" customHeight="1" x14ac:dyDescent="0.25">
      <c r="A148" s="485"/>
      <c r="B148" s="485"/>
      <c r="C148" s="485"/>
      <c r="D148" s="485"/>
      <c r="E148" s="485"/>
      <c r="F148" s="485"/>
      <c r="G148" s="485"/>
      <c r="H148" s="485"/>
      <c r="I148" s="485"/>
      <c r="J148" s="485"/>
      <c r="K148" s="485"/>
      <c r="L148" s="485"/>
      <c r="M148" s="485"/>
      <c r="N148" s="485"/>
      <c r="O148" s="485"/>
      <c r="P148" s="485"/>
      <c r="Q148" s="485"/>
      <c r="R148" s="485"/>
      <c r="S148" s="485"/>
      <c r="T148" s="485"/>
      <c r="U148" s="485"/>
      <c r="V148" s="485"/>
      <c r="W148" s="485"/>
      <c r="X148" s="485"/>
      <c r="Y148" s="485"/>
      <c r="Z148" s="485"/>
      <c r="AA148" s="485"/>
      <c r="AB148" s="485"/>
      <c r="AC148" s="485"/>
    </row>
    <row r="149" spans="1:29" s="478" customFormat="1" ht="15.75" customHeight="1" x14ac:dyDescent="0.25">
      <c r="A149" s="485"/>
      <c r="B149" s="485"/>
      <c r="C149" s="485"/>
      <c r="D149" s="485"/>
      <c r="E149" s="485"/>
      <c r="F149" s="485"/>
      <c r="G149" s="485"/>
      <c r="H149" s="485"/>
      <c r="I149" s="485"/>
      <c r="J149" s="485"/>
      <c r="K149" s="485"/>
      <c r="L149" s="485"/>
      <c r="M149" s="485"/>
      <c r="N149" s="485"/>
      <c r="O149" s="485"/>
      <c r="P149" s="485"/>
      <c r="Q149" s="485"/>
      <c r="R149" s="485"/>
      <c r="S149" s="485"/>
      <c r="T149" s="485"/>
      <c r="U149" s="485"/>
      <c r="V149" s="485"/>
      <c r="W149" s="485"/>
      <c r="X149" s="485"/>
      <c r="Y149" s="485"/>
      <c r="Z149" s="485"/>
      <c r="AA149" s="485"/>
      <c r="AB149" s="485"/>
      <c r="AC149" s="485"/>
    </row>
    <row r="150" spans="1:29" s="478" customFormat="1" ht="15.75" customHeight="1" x14ac:dyDescent="0.25">
      <c r="A150" s="485"/>
      <c r="B150" s="485"/>
      <c r="C150" s="485"/>
      <c r="D150" s="485"/>
      <c r="E150" s="485"/>
      <c r="F150" s="485"/>
      <c r="G150" s="485"/>
      <c r="H150" s="485"/>
      <c r="I150" s="485"/>
      <c r="J150" s="485"/>
      <c r="K150" s="485"/>
      <c r="L150" s="485"/>
      <c r="M150" s="485"/>
      <c r="N150" s="485"/>
      <c r="O150" s="485"/>
      <c r="P150" s="485"/>
      <c r="Q150" s="485"/>
      <c r="R150" s="485"/>
      <c r="S150" s="485"/>
      <c r="T150" s="485"/>
      <c r="U150" s="485"/>
      <c r="V150" s="485"/>
      <c r="W150" s="485"/>
      <c r="X150" s="485"/>
      <c r="Y150" s="485"/>
      <c r="Z150" s="485"/>
      <c r="AA150" s="485"/>
      <c r="AB150" s="485"/>
      <c r="AC150" s="485"/>
    </row>
    <row r="151" spans="1:29" s="478" customFormat="1" ht="15.75" customHeight="1" x14ac:dyDescent="0.25">
      <c r="A151" s="485"/>
      <c r="B151" s="485"/>
      <c r="C151" s="485"/>
      <c r="D151" s="485"/>
      <c r="E151" s="485"/>
      <c r="F151" s="485"/>
      <c r="G151" s="485"/>
      <c r="H151" s="485"/>
      <c r="I151" s="485"/>
      <c r="J151" s="485"/>
      <c r="K151" s="485"/>
      <c r="L151" s="485"/>
      <c r="M151" s="485"/>
      <c r="N151" s="485"/>
      <c r="O151" s="485"/>
      <c r="P151" s="485"/>
      <c r="Q151" s="485"/>
      <c r="R151" s="485"/>
      <c r="S151" s="485"/>
      <c r="T151" s="485"/>
      <c r="U151" s="485"/>
      <c r="V151" s="485"/>
      <c r="W151" s="485"/>
      <c r="X151" s="485"/>
      <c r="Y151" s="485"/>
      <c r="Z151" s="485"/>
      <c r="AA151" s="485"/>
      <c r="AB151" s="485"/>
      <c r="AC151" s="485"/>
    </row>
    <row r="152" spans="1:29" s="478" customFormat="1" ht="15.75" customHeight="1" x14ac:dyDescent="0.25">
      <c r="A152" s="485"/>
      <c r="B152" s="485"/>
      <c r="C152" s="485"/>
      <c r="D152" s="485"/>
      <c r="E152" s="485"/>
      <c r="F152" s="485"/>
      <c r="G152" s="485"/>
      <c r="H152" s="485"/>
      <c r="I152" s="485"/>
      <c r="J152" s="485"/>
      <c r="K152" s="485"/>
      <c r="L152" s="485"/>
      <c r="M152" s="485"/>
      <c r="N152" s="485"/>
      <c r="O152" s="485"/>
      <c r="P152" s="485"/>
      <c r="Q152" s="485"/>
      <c r="R152" s="485"/>
      <c r="S152" s="485"/>
      <c r="T152" s="485"/>
      <c r="U152" s="485"/>
      <c r="V152" s="485"/>
      <c r="W152" s="485"/>
      <c r="X152" s="485"/>
      <c r="Y152" s="485"/>
      <c r="Z152" s="485"/>
      <c r="AA152" s="485"/>
      <c r="AB152" s="485"/>
      <c r="AC152" s="485"/>
    </row>
    <row r="153" spans="1:29" s="478" customFormat="1" ht="15.75" customHeight="1" x14ac:dyDescent="0.25">
      <c r="A153" s="485"/>
      <c r="B153" s="485"/>
      <c r="C153" s="485"/>
      <c r="D153" s="485"/>
      <c r="E153" s="485"/>
      <c r="F153" s="485"/>
      <c r="G153" s="485"/>
      <c r="H153" s="485"/>
      <c r="I153" s="485"/>
      <c r="J153" s="485"/>
      <c r="K153" s="485"/>
      <c r="L153" s="485"/>
      <c r="M153" s="485"/>
      <c r="N153" s="485"/>
      <c r="O153" s="485"/>
      <c r="P153" s="485"/>
      <c r="Q153" s="485"/>
      <c r="R153" s="485"/>
      <c r="S153" s="485"/>
      <c r="T153" s="485"/>
      <c r="U153" s="485"/>
      <c r="V153" s="485"/>
      <c r="W153" s="485"/>
      <c r="X153" s="485"/>
      <c r="Y153" s="485"/>
      <c r="Z153" s="485"/>
      <c r="AA153" s="485"/>
      <c r="AB153" s="485"/>
      <c r="AC153" s="485"/>
    </row>
    <row r="154" spans="1:29" s="478" customFormat="1" ht="15.75" customHeight="1" x14ac:dyDescent="0.25">
      <c r="A154" s="485"/>
      <c r="B154" s="485"/>
      <c r="C154" s="485"/>
      <c r="D154" s="485"/>
      <c r="E154" s="485"/>
      <c r="F154" s="485"/>
      <c r="G154" s="485"/>
      <c r="H154" s="485"/>
      <c r="I154" s="485"/>
      <c r="J154" s="485"/>
      <c r="K154" s="485"/>
      <c r="L154" s="485"/>
      <c r="M154" s="485"/>
      <c r="N154" s="485"/>
      <c r="O154" s="485"/>
      <c r="P154" s="485"/>
      <c r="Q154" s="485"/>
      <c r="R154" s="485"/>
      <c r="S154" s="485"/>
      <c r="T154" s="485"/>
      <c r="U154" s="485"/>
      <c r="V154" s="485"/>
      <c r="W154" s="485"/>
      <c r="X154" s="485"/>
      <c r="Y154" s="485"/>
      <c r="Z154" s="485"/>
      <c r="AA154" s="485"/>
      <c r="AB154" s="485"/>
      <c r="AC154" s="485"/>
    </row>
    <row r="155" spans="1:29" s="478" customFormat="1" ht="15.75" customHeight="1" x14ac:dyDescent="0.25">
      <c r="A155" s="485"/>
      <c r="B155" s="485"/>
      <c r="C155" s="485"/>
      <c r="D155" s="485"/>
      <c r="E155" s="485"/>
      <c r="F155" s="485"/>
      <c r="G155" s="485"/>
      <c r="H155" s="485"/>
      <c r="I155" s="485"/>
      <c r="J155" s="485"/>
      <c r="K155" s="485"/>
      <c r="L155" s="485"/>
      <c r="M155" s="485"/>
      <c r="N155" s="485"/>
      <c r="O155" s="485"/>
      <c r="P155" s="485"/>
      <c r="Q155" s="485"/>
      <c r="R155" s="485"/>
      <c r="S155" s="485"/>
      <c r="T155" s="485"/>
      <c r="U155" s="485"/>
      <c r="V155" s="485"/>
      <c r="W155" s="485"/>
      <c r="X155" s="485"/>
      <c r="Y155" s="485"/>
      <c r="Z155" s="485"/>
      <c r="AA155" s="485"/>
      <c r="AB155" s="485"/>
      <c r="AC155" s="485"/>
    </row>
    <row r="156" spans="1:29" s="478" customFormat="1" ht="15.75" customHeight="1" x14ac:dyDescent="0.25">
      <c r="A156" s="485"/>
      <c r="B156" s="485"/>
      <c r="C156" s="485"/>
      <c r="D156" s="485"/>
      <c r="E156" s="485"/>
      <c r="F156" s="485"/>
      <c r="G156" s="485"/>
      <c r="H156" s="485"/>
      <c r="I156" s="485"/>
      <c r="J156" s="485"/>
      <c r="K156" s="485"/>
      <c r="L156" s="485"/>
      <c r="M156" s="485"/>
      <c r="N156" s="485"/>
      <c r="O156" s="485"/>
      <c r="P156" s="485"/>
      <c r="Q156" s="485"/>
      <c r="R156" s="485"/>
      <c r="S156" s="485"/>
      <c r="T156" s="485"/>
      <c r="U156" s="485"/>
      <c r="V156" s="485"/>
      <c r="W156" s="485"/>
      <c r="X156" s="485"/>
      <c r="Y156" s="485"/>
      <c r="Z156" s="485"/>
      <c r="AA156" s="485"/>
      <c r="AB156" s="485"/>
      <c r="AC156" s="485"/>
    </row>
    <row r="157" spans="1:29" s="478" customFormat="1" ht="15.75" customHeight="1" x14ac:dyDescent="0.25">
      <c r="A157" s="485"/>
      <c r="B157" s="485"/>
      <c r="C157" s="485"/>
      <c r="D157" s="485"/>
      <c r="E157" s="485"/>
      <c r="F157" s="485"/>
      <c r="G157" s="485"/>
      <c r="H157" s="485"/>
      <c r="I157" s="485"/>
      <c r="J157" s="485"/>
      <c r="K157" s="485"/>
      <c r="L157" s="485"/>
      <c r="M157" s="485"/>
      <c r="N157" s="485"/>
      <c r="O157" s="485"/>
      <c r="P157" s="485"/>
      <c r="Q157" s="485"/>
      <c r="R157" s="485"/>
      <c r="S157" s="485"/>
      <c r="T157" s="485"/>
      <c r="U157" s="485"/>
      <c r="V157" s="485"/>
      <c r="W157" s="485"/>
      <c r="X157" s="485"/>
      <c r="Y157" s="485"/>
      <c r="Z157" s="485"/>
      <c r="AA157" s="485"/>
      <c r="AB157" s="485"/>
      <c r="AC157" s="485"/>
    </row>
    <row r="158" spans="1:29" s="478" customFormat="1" ht="15.75" customHeight="1" x14ac:dyDescent="0.25">
      <c r="A158" s="485"/>
      <c r="B158" s="485"/>
      <c r="C158" s="485"/>
      <c r="D158" s="485"/>
      <c r="E158" s="485"/>
      <c r="F158" s="485"/>
      <c r="G158" s="485"/>
      <c r="H158" s="485"/>
      <c r="I158" s="485"/>
      <c r="J158" s="485"/>
      <c r="K158" s="485"/>
      <c r="L158" s="485"/>
      <c r="M158" s="485"/>
      <c r="N158" s="485"/>
      <c r="O158" s="485"/>
      <c r="P158" s="485"/>
      <c r="Q158" s="485"/>
      <c r="R158" s="485"/>
      <c r="S158" s="485"/>
      <c r="T158" s="485"/>
      <c r="U158" s="485"/>
      <c r="V158" s="485"/>
      <c r="W158" s="485"/>
      <c r="X158" s="485"/>
      <c r="Y158" s="485"/>
      <c r="Z158" s="485"/>
      <c r="AA158" s="485"/>
      <c r="AB158" s="485"/>
      <c r="AC158" s="485"/>
    </row>
    <row r="159" spans="1:29" s="478" customFormat="1" ht="15.75" customHeight="1" x14ac:dyDescent="0.25">
      <c r="A159" s="485"/>
      <c r="B159" s="485"/>
      <c r="C159" s="485"/>
      <c r="D159" s="485"/>
      <c r="E159" s="485"/>
      <c r="F159" s="485"/>
      <c r="G159" s="485"/>
      <c r="H159" s="485"/>
      <c r="I159" s="485"/>
      <c r="J159" s="485"/>
      <c r="K159" s="485"/>
      <c r="L159" s="485"/>
      <c r="M159" s="485"/>
      <c r="N159" s="485"/>
      <c r="O159" s="485"/>
      <c r="P159" s="485"/>
      <c r="Q159" s="485"/>
      <c r="R159" s="485"/>
      <c r="S159" s="485"/>
      <c r="T159" s="485"/>
      <c r="U159" s="485"/>
      <c r="V159" s="485"/>
      <c r="W159" s="485"/>
      <c r="X159" s="485"/>
      <c r="Y159" s="485"/>
      <c r="Z159" s="485"/>
      <c r="AA159" s="485"/>
      <c r="AB159" s="485"/>
      <c r="AC159" s="485"/>
    </row>
    <row r="160" spans="1:29" s="478" customFormat="1" ht="15.75" customHeight="1" x14ac:dyDescent="0.25">
      <c r="A160" s="485"/>
      <c r="B160" s="485"/>
      <c r="C160" s="485"/>
      <c r="D160" s="485"/>
      <c r="E160" s="485"/>
      <c r="F160" s="485"/>
      <c r="G160" s="485"/>
      <c r="H160" s="485"/>
      <c r="I160" s="485"/>
      <c r="J160" s="485"/>
      <c r="K160" s="485"/>
      <c r="L160" s="485"/>
      <c r="M160" s="485"/>
      <c r="N160" s="485"/>
      <c r="O160" s="485"/>
      <c r="P160" s="485"/>
      <c r="Q160" s="485"/>
      <c r="R160" s="485"/>
      <c r="S160" s="485"/>
      <c r="T160" s="485"/>
      <c r="U160" s="485"/>
      <c r="V160" s="485"/>
      <c r="W160" s="485"/>
      <c r="X160" s="485"/>
      <c r="Y160" s="485"/>
      <c r="Z160" s="485"/>
      <c r="AA160" s="485"/>
      <c r="AB160" s="485"/>
      <c r="AC160" s="485"/>
    </row>
    <row r="161" spans="1:29" s="478" customFormat="1" ht="15.75" customHeight="1" x14ac:dyDescent="0.25">
      <c r="A161" s="485"/>
      <c r="B161" s="485"/>
      <c r="C161" s="485"/>
      <c r="D161" s="485"/>
      <c r="E161" s="485"/>
      <c r="F161" s="485"/>
      <c r="G161" s="485"/>
      <c r="H161" s="485"/>
      <c r="I161" s="485"/>
      <c r="J161" s="485"/>
      <c r="K161" s="485"/>
      <c r="L161" s="485"/>
      <c r="M161" s="485"/>
      <c r="N161" s="485"/>
      <c r="O161" s="485"/>
      <c r="P161" s="485"/>
      <c r="Q161" s="485"/>
      <c r="R161" s="485"/>
      <c r="S161" s="485"/>
      <c r="T161" s="485"/>
      <c r="U161" s="485"/>
      <c r="V161" s="485"/>
      <c r="W161" s="485"/>
      <c r="X161" s="485"/>
      <c r="Y161" s="485"/>
      <c r="Z161" s="485"/>
      <c r="AA161" s="485"/>
      <c r="AB161" s="485"/>
      <c r="AC161" s="485"/>
    </row>
    <row r="162" spans="1:29" s="478" customFormat="1" ht="15.75" customHeight="1" x14ac:dyDescent="0.25">
      <c r="A162" s="485"/>
      <c r="B162" s="485"/>
      <c r="C162" s="485"/>
      <c r="D162" s="485"/>
      <c r="E162" s="485"/>
      <c r="F162" s="485"/>
      <c r="G162" s="485"/>
      <c r="H162" s="485"/>
      <c r="I162" s="485"/>
      <c r="J162" s="485"/>
      <c r="K162" s="485"/>
      <c r="L162" s="485"/>
      <c r="M162" s="485"/>
      <c r="N162" s="485"/>
      <c r="O162" s="485"/>
      <c r="P162" s="485"/>
      <c r="Q162" s="485"/>
      <c r="R162" s="485"/>
      <c r="S162" s="485"/>
      <c r="T162" s="485"/>
      <c r="U162" s="485"/>
      <c r="V162" s="485"/>
      <c r="W162" s="485"/>
      <c r="X162" s="485"/>
      <c r="Y162" s="485"/>
      <c r="Z162" s="485"/>
      <c r="AA162" s="485"/>
      <c r="AB162" s="485"/>
      <c r="AC162" s="485"/>
    </row>
    <row r="163" spans="1:29" s="478" customFormat="1" ht="15.75" customHeight="1" x14ac:dyDescent="0.25">
      <c r="A163" s="485"/>
      <c r="B163" s="485"/>
      <c r="C163" s="485"/>
      <c r="D163" s="485"/>
      <c r="E163" s="485"/>
      <c r="F163" s="485"/>
      <c r="G163" s="485"/>
      <c r="H163" s="485"/>
      <c r="I163" s="485"/>
      <c r="J163" s="485"/>
      <c r="K163" s="485"/>
      <c r="L163" s="485"/>
      <c r="M163" s="485"/>
      <c r="N163" s="485"/>
      <c r="O163" s="485"/>
      <c r="P163" s="485"/>
      <c r="Q163" s="485"/>
      <c r="R163" s="485"/>
      <c r="S163" s="485"/>
      <c r="T163" s="485"/>
      <c r="U163" s="485"/>
      <c r="V163" s="485"/>
      <c r="W163" s="485"/>
      <c r="X163" s="485"/>
      <c r="Y163" s="485"/>
      <c r="Z163" s="485"/>
      <c r="AA163" s="485"/>
      <c r="AB163" s="485"/>
      <c r="AC163" s="485"/>
    </row>
    <row r="164" spans="1:29" s="478" customFormat="1" ht="15.75" customHeight="1" x14ac:dyDescent="0.25">
      <c r="A164" s="485"/>
      <c r="B164" s="485"/>
      <c r="C164" s="485"/>
      <c r="D164" s="485"/>
      <c r="E164" s="485"/>
      <c r="F164" s="485"/>
      <c r="G164" s="485"/>
      <c r="H164" s="485"/>
      <c r="I164" s="485"/>
      <c r="J164" s="485"/>
      <c r="K164" s="485"/>
      <c r="L164" s="485"/>
      <c r="M164" s="485"/>
      <c r="N164" s="485"/>
      <c r="O164" s="485"/>
      <c r="P164" s="485"/>
      <c r="Q164" s="485"/>
      <c r="R164" s="485"/>
      <c r="S164" s="485"/>
      <c r="T164" s="485"/>
      <c r="U164" s="485"/>
      <c r="V164" s="485"/>
      <c r="W164" s="485"/>
      <c r="X164" s="485"/>
      <c r="Y164" s="485"/>
      <c r="Z164" s="485"/>
      <c r="AA164" s="485"/>
      <c r="AB164" s="485"/>
      <c r="AC164" s="485"/>
    </row>
    <row r="165" spans="1:29" s="478" customFormat="1" ht="15.75" customHeight="1" x14ac:dyDescent="0.25">
      <c r="A165" s="485"/>
      <c r="B165" s="485"/>
      <c r="C165" s="485"/>
      <c r="D165" s="485"/>
      <c r="E165" s="485"/>
      <c r="F165" s="485"/>
      <c r="G165" s="485"/>
      <c r="H165" s="485"/>
      <c r="I165" s="485"/>
      <c r="J165" s="485"/>
      <c r="K165" s="485"/>
      <c r="L165" s="485"/>
      <c r="M165" s="485"/>
      <c r="N165" s="485"/>
      <c r="O165" s="485"/>
      <c r="P165" s="485"/>
      <c r="Q165" s="485"/>
      <c r="R165" s="485"/>
      <c r="S165" s="485"/>
      <c r="T165" s="485"/>
      <c r="U165" s="485"/>
      <c r="V165" s="485"/>
      <c r="W165" s="485"/>
      <c r="X165" s="485"/>
      <c r="Y165" s="485"/>
      <c r="Z165" s="485"/>
      <c r="AA165" s="485"/>
      <c r="AB165" s="485"/>
      <c r="AC165" s="485"/>
    </row>
    <row r="166" spans="1:29" s="478" customFormat="1" ht="15.75" customHeight="1" x14ac:dyDescent="0.25">
      <c r="A166" s="485"/>
      <c r="B166" s="485"/>
      <c r="C166" s="485"/>
      <c r="D166" s="485"/>
      <c r="E166" s="485"/>
      <c r="F166" s="485"/>
      <c r="G166" s="485"/>
      <c r="H166" s="485"/>
      <c r="I166" s="485"/>
      <c r="J166" s="485"/>
      <c r="K166" s="485"/>
      <c r="L166" s="485"/>
      <c r="M166" s="485"/>
      <c r="N166" s="485"/>
      <c r="O166" s="485"/>
      <c r="P166" s="485"/>
      <c r="Q166" s="485"/>
      <c r="R166" s="485"/>
      <c r="S166" s="485"/>
      <c r="T166" s="485"/>
      <c r="U166" s="485"/>
      <c r="V166" s="485"/>
      <c r="W166" s="485"/>
      <c r="X166" s="485"/>
      <c r="Y166" s="485"/>
      <c r="Z166" s="485"/>
      <c r="AA166" s="485"/>
      <c r="AB166" s="485"/>
      <c r="AC166" s="485"/>
    </row>
    <row r="167" spans="1:29" s="478" customFormat="1" ht="15.75" customHeight="1" x14ac:dyDescent="0.25">
      <c r="A167" s="485"/>
      <c r="B167" s="485"/>
      <c r="C167" s="485"/>
      <c r="D167" s="485"/>
      <c r="E167" s="485"/>
      <c r="F167" s="485"/>
      <c r="G167" s="485"/>
      <c r="H167" s="485"/>
      <c r="I167" s="485"/>
      <c r="J167" s="485"/>
      <c r="K167" s="485"/>
      <c r="L167" s="485"/>
      <c r="M167" s="485"/>
      <c r="N167" s="485"/>
      <c r="O167" s="485"/>
      <c r="P167" s="485"/>
      <c r="Q167" s="485"/>
      <c r="R167" s="485"/>
      <c r="S167" s="485"/>
      <c r="T167" s="485"/>
      <c r="U167" s="485"/>
      <c r="V167" s="485"/>
      <c r="W167" s="485"/>
      <c r="X167" s="485"/>
      <c r="Y167" s="485"/>
      <c r="Z167" s="485"/>
      <c r="AA167" s="485"/>
      <c r="AB167" s="485"/>
      <c r="AC167" s="485"/>
    </row>
    <row r="168" spans="1:29" s="478" customFormat="1" ht="15.75" customHeight="1" x14ac:dyDescent="0.25">
      <c r="A168" s="485"/>
      <c r="B168" s="485"/>
      <c r="C168" s="485"/>
      <c r="D168" s="485"/>
      <c r="E168" s="485"/>
      <c r="F168" s="485"/>
      <c r="G168" s="485"/>
      <c r="H168" s="485"/>
      <c r="I168" s="485"/>
      <c r="J168" s="485"/>
      <c r="K168" s="485"/>
      <c r="L168" s="485"/>
      <c r="M168" s="485"/>
      <c r="N168" s="485"/>
      <c r="O168" s="485"/>
      <c r="P168" s="485"/>
      <c r="Q168" s="485"/>
      <c r="R168" s="485"/>
      <c r="S168" s="485"/>
      <c r="T168" s="485"/>
      <c r="U168" s="485"/>
      <c r="V168" s="485"/>
      <c r="W168" s="485"/>
      <c r="X168" s="485"/>
      <c r="Y168" s="485"/>
      <c r="Z168" s="485"/>
      <c r="AA168" s="485"/>
      <c r="AB168" s="485"/>
      <c r="AC168" s="485"/>
    </row>
    <row r="169" spans="1:29" s="478" customFormat="1" ht="15.75" customHeight="1" x14ac:dyDescent="0.25">
      <c r="A169" s="485"/>
      <c r="B169" s="485"/>
      <c r="C169" s="485"/>
      <c r="D169" s="485"/>
      <c r="E169" s="485"/>
      <c r="F169" s="485"/>
      <c r="G169" s="485"/>
      <c r="H169" s="485"/>
      <c r="I169" s="485"/>
      <c r="J169" s="485"/>
      <c r="K169" s="485"/>
      <c r="L169" s="485"/>
      <c r="M169" s="485"/>
      <c r="N169" s="485"/>
      <c r="O169" s="485"/>
      <c r="P169" s="485"/>
      <c r="Q169" s="485"/>
      <c r="R169" s="485"/>
      <c r="S169" s="485"/>
      <c r="T169" s="485"/>
      <c r="U169" s="485"/>
      <c r="V169" s="485"/>
      <c r="W169" s="485"/>
      <c r="X169" s="485"/>
      <c r="Y169" s="485"/>
      <c r="Z169" s="485"/>
      <c r="AA169" s="485"/>
      <c r="AB169" s="485"/>
      <c r="AC169" s="485"/>
    </row>
    <row r="170" spans="1:29" s="478" customFormat="1" ht="15.75" customHeight="1" x14ac:dyDescent="0.25">
      <c r="A170" s="485"/>
      <c r="B170" s="485"/>
      <c r="C170" s="485"/>
      <c r="D170" s="485"/>
      <c r="E170" s="485"/>
      <c r="F170" s="485"/>
      <c r="G170" s="485"/>
      <c r="H170" s="485"/>
      <c r="I170" s="485"/>
      <c r="J170" s="485"/>
      <c r="K170" s="485"/>
      <c r="L170" s="485"/>
      <c r="M170" s="485"/>
      <c r="N170" s="485"/>
      <c r="O170" s="485"/>
      <c r="P170" s="485"/>
      <c r="Q170" s="485"/>
      <c r="R170" s="485"/>
      <c r="S170" s="485"/>
      <c r="T170" s="485"/>
      <c r="U170" s="485"/>
      <c r="V170" s="485"/>
      <c r="W170" s="485"/>
      <c r="X170" s="485"/>
      <c r="Y170" s="485"/>
      <c r="Z170" s="485"/>
      <c r="AA170" s="485"/>
      <c r="AB170" s="485"/>
      <c r="AC170" s="485"/>
    </row>
    <row r="171" spans="1:29" s="478" customFormat="1" ht="15.75" customHeight="1" x14ac:dyDescent="0.25">
      <c r="A171" s="485"/>
      <c r="B171" s="485"/>
      <c r="C171" s="485"/>
      <c r="D171" s="485"/>
      <c r="E171" s="485"/>
      <c r="F171" s="485"/>
      <c r="G171" s="485"/>
      <c r="H171" s="485"/>
      <c r="I171" s="485"/>
      <c r="J171" s="485"/>
      <c r="K171" s="485"/>
      <c r="L171" s="485"/>
      <c r="M171" s="485"/>
      <c r="N171" s="485"/>
      <c r="O171" s="485"/>
      <c r="P171" s="485"/>
      <c r="Q171" s="485"/>
      <c r="R171" s="485"/>
      <c r="S171" s="485"/>
      <c r="T171" s="485"/>
      <c r="U171" s="485"/>
      <c r="V171" s="485"/>
      <c r="W171" s="485"/>
      <c r="X171" s="485"/>
      <c r="Y171" s="485"/>
      <c r="Z171" s="485"/>
      <c r="AA171" s="485"/>
      <c r="AB171" s="485"/>
      <c r="AC171" s="485"/>
    </row>
    <row r="172" spans="1:29" s="478" customFormat="1" ht="15.75" customHeight="1" x14ac:dyDescent="0.25">
      <c r="A172" s="485"/>
      <c r="B172" s="485"/>
      <c r="C172" s="485"/>
      <c r="D172" s="485"/>
      <c r="E172" s="485"/>
      <c r="F172" s="485"/>
      <c r="G172" s="485"/>
      <c r="H172" s="485"/>
      <c r="I172" s="485"/>
      <c r="J172" s="485"/>
      <c r="K172" s="485"/>
      <c r="L172" s="485"/>
      <c r="M172" s="485"/>
      <c r="N172" s="485"/>
      <c r="O172" s="485"/>
      <c r="P172" s="485"/>
      <c r="Q172" s="485"/>
      <c r="R172" s="485"/>
      <c r="S172" s="485"/>
      <c r="T172" s="485"/>
      <c r="U172" s="485"/>
      <c r="V172" s="485"/>
      <c r="W172" s="485"/>
      <c r="X172" s="485"/>
      <c r="Y172" s="485"/>
      <c r="Z172" s="485"/>
      <c r="AA172" s="485"/>
      <c r="AB172" s="485"/>
      <c r="AC172" s="485"/>
    </row>
    <row r="173" spans="1:29" s="478" customFormat="1" ht="15.75" customHeight="1" x14ac:dyDescent="0.25">
      <c r="A173" s="485"/>
      <c r="B173" s="485"/>
      <c r="C173" s="485"/>
      <c r="D173" s="485"/>
      <c r="E173" s="485"/>
      <c r="F173" s="485"/>
      <c r="G173" s="485"/>
      <c r="H173" s="485"/>
      <c r="I173" s="485"/>
      <c r="J173" s="485"/>
      <c r="K173" s="485"/>
      <c r="L173" s="485"/>
      <c r="M173" s="485"/>
      <c r="N173" s="485"/>
      <c r="O173" s="485"/>
      <c r="P173" s="485"/>
      <c r="Q173" s="485"/>
      <c r="R173" s="485"/>
      <c r="S173" s="485"/>
      <c r="T173" s="485"/>
      <c r="U173" s="485"/>
      <c r="V173" s="485"/>
      <c r="W173" s="485"/>
      <c r="X173" s="485"/>
      <c r="Y173" s="485"/>
      <c r="Z173" s="485"/>
      <c r="AA173" s="485"/>
      <c r="AB173" s="485"/>
      <c r="AC173" s="485"/>
    </row>
    <row r="174" spans="1:29" s="478" customFormat="1" ht="15.75" customHeight="1" x14ac:dyDescent="0.25">
      <c r="A174" s="485"/>
      <c r="B174" s="485"/>
      <c r="C174" s="485"/>
      <c r="D174" s="485"/>
      <c r="E174" s="485"/>
      <c r="F174" s="485"/>
      <c r="G174" s="485"/>
      <c r="H174" s="485"/>
      <c r="I174" s="485"/>
      <c r="J174" s="485"/>
      <c r="K174" s="485"/>
      <c r="L174" s="485"/>
      <c r="M174" s="485"/>
      <c r="N174" s="485"/>
      <c r="O174" s="485"/>
      <c r="P174" s="485"/>
      <c r="Q174" s="485"/>
      <c r="R174" s="485"/>
      <c r="S174" s="485"/>
      <c r="T174" s="485"/>
      <c r="U174" s="485"/>
      <c r="V174" s="485"/>
      <c r="W174" s="485"/>
      <c r="X174" s="485"/>
      <c r="Y174" s="485"/>
      <c r="Z174" s="485"/>
      <c r="AA174" s="485"/>
      <c r="AB174" s="485"/>
      <c r="AC174" s="485"/>
    </row>
    <row r="175" spans="1:29" s="478" customFormat="1" ht="15.75" customHeight="1" x14ac:dyDescent="0.25">
      <c r="A175" s="485"/>
      <c r="B175" s="485"/>
      <c r="C175" s="485"/>
      <c r="D175" s="485"/>
      <c r="E175" s="485"/>
      <c r="F175" s="485"/>
      <c r="G175" s="485"/>
      <c r="H175" s="485"/>
      <c r="I175" s="485"/>
      <c r="J175" s="485"/>
      <c r="K175" s="485"/>
      <c r="L175" s="485"/>
      <c r="M175" s="485"/>
      <c r="N175" s="485"/>
      <c r="O175" s="485"/>
      <c r="P175" s="485"/>
      <c r="Q175" s="485"/>
      <c r="R175" s="485"/>
      <c r="S175" s="485"/>
      <c r="T175" s="485"/>
      <c r="U175" s="485"/>
      <c r="V175" s="485"/>
      <c r="W175" s="485"/>
      <c r="X175" s="485"/>
      <c r="Y175" s="485"/>
      <c r="Z175" s="485"/>
      <c r="AA175" s="485"/>
      <c r="AB175" s="485"/>
      <c r="AC175" s="485"/>
    </row>
    <row r="176" spans="1:29" s="478" customFormat="1" ht="15.75" customHeight="1" x14ac:dyDescent="0.25">
      <c r="A176" s="485"/>
      <c r="B176" s="485"/>
      <c r="C176" s="485"/>
      <c r="D176" s="485"/>
      <c r="E176" s="485"/>
      <c r="F176" s="485"/>
      <c r="G176" s="485"/>
      <c r="H176" s="485"/>
      <c r="I176" s="485"/>
      <c r="J176" s="485"/>
      <c r="K176" s="485"/>
      <c r="L176" s="485"/>
      <c r="M176" s="485"/>
      <c r="N176" s="485"/>
      <c r="O176" s="485"/>
      <c r="P176" s="485"/>
      <c r="Q176" s="485"/>
      <c r="R176" s="485"/>
      <c r="S176" s="485"/>
      <c r="T176" s="485"/>
      <c r="U176" s="485"/>
      <c r="V176" s="485"/>
      <c r="W176" s="485"/>
      <c r="X176" s="485"/>
      <c r="Y176" s="485"/>
      <c r="Z176" s="485"/>
      <c r="AA176" s="485"/>
      <c r="AB176" s="485"/>
      <c r="AC176" s="485"/>
    </row>
    <row r="177" spans="1:29" s="478" customFormat="1" ht="15.75" customHeight="1" x14ac:dyDescent="0.25">
      <c r="A177" s="485"/>
      <c r="B177" s="485"/>
      <c r="C177" s="485"/>
      <c r="D177" s="485"/>
      <c r="E177" s="485"/>
      <c r="F177" s="485"/>
      <c r="G177" s="485"/>
      <c r="H177" s="485"/>
      <c r="I177" s="485"/>
      <c r="J177" s="485"/>
      <c r="K177" s="485"/>
      <c r="L177" s="485"/>
      <c r="M177" s="485"/>
      <c r="N177" s="485"/>
      <c r="O177" s="485"/>
      <c r="P177" s="485"/>
      <c r="Q177" s="485"/>
      <c r="R177" s="485"/>
      <c r="S177" s="485"/>
      <c r="T177" s="485"/>
      <c r="U177" s="485"/>
      <c r="V177" s="485"/>
      <c r="W177" s="485"/>
      <c r="X177" s="485"/>
      <c r="Y177" s="485"/>
      <c r="Z177" s="485"/>
      <c r="AA177" s="485"/>
      <c r="AB177" s="485"/>
      <c r="AC177" s="485"/>
    </row>
    <row r="178" spans="1:29" s="478" customFormat="1" ht="15.75" customHeight="1" x14ac:dyDescent="0.25">
      <c r="A178" s="485"/>
      <c r="B178" s="485"/>
      <c r="C178" s="485"/>
      <c r="D178" s="485"/>
      <c r="E178" s="485"/>
      <c r="F178" s="485"/>
      <c r="G178" s="485"/>
      <c r="H178" s="485"/>
      <c r="I178" s="485"/>
      <c r="J178" s="485"/>
      <c r="K178" s="485"/>
      <c r="L178" s="485"/>
      <c r="M178" s="485"/>
      <c r="N178" s="485"/>
      <c r="O178" s="485"/>
      <c r="P178" s="485"/>
      <c r="Q178" s="485"/>
      <c r="R178" s="485"/>
      <c r="S178" s="485"/>
      <c r="T178" s="485"/>
      <c r="U178" s="485"/>
      <c r="V178" s="485"/>
      <c r="W178" s="485"/>
      <c r="X178" s="485"/>
      <c r="Y178" s="485"/>
      <c r="Z178" s="485"/>
      <c r="AA178" s="485"/>
      <c r="AB178" s="485"/>
      <c r="AC178" s="485"/>
    </row>
    <row r="179" spans="1:29" s="478" customFormat="1" ht="15.75" customHeight="1" x14ac:dyDescent="0.25">
      <c r="A179" s="485"/>
      <c r="B179" s="485"/>
      <c r="C179" s="485"/>
      <c r="D179" s="485"/>
      <c r="E179" s="485"/>
      <c r="F179" s="485"/>
      <c r="G179" s="485"/>
      <c r="H179" s="485"/>
      <c r="I179" s="485"/>
      <c r="J179" s="485"/>
      <c r="K179" s="485"/>
      <c r="L179" s="485"/>
      <c r="M179" s="485"/>
      <c r="N179" s="485"/>
      <c r="O179" s="485"/>
      <c r="P179" s="485"/>
      <c r="Q179" s="485"/>
      <c r="R179" s="485"/>
      <c r="S179" s="485"/>
      <c r="T179" s="485"/>
      <c r="U179" s="485"/>
      <c r="V179" s="485"/>
      <c r="W179" s="485"/>
      <c r="X179" s="485"/>
      <c r="Y179" s="485"/>
      <c r="Z179" s="485"/>
      <c r="AA179" s="485"/>
      <c r="AB179" s="485"/>
      <c r="AC179" s="485"/>
    </row>
    <row r="180" spans="1:29" s="478" customFormat="1" ht="15.75" customHeight="1" x14ac:dyDescent="0.25">
      <c r="A180" s="485"/>
      <c r="B180" s="485"/>
      <c r="C180" s="485"/>
      <c r="D180" s="485"/>
      <c r="E180" s="485"/>
      <c r="F180" s="485"/>
      <c r="G180" s="485"/>
      <c r="H180" s="485"/>
      <c r="I180" s="485"/>
      <c r="J180" s="485"/>
      <c r="K180" s="485"/>
      <c r="L180" s="485"/>
      <c r="M180" s="485"/>
      <c r="N180" s="485"/>
      <c r="O180" s="485"/>
      <c r="P180" s="485"/>
      <c r="Q180" s="485"/>
      <c r="R180" s="485"/>
      <c r="S180" s="485"/>
      <c r="T180" s="485"/>
      <c r="U180" s="485"/>
      <c r="V180" s="485"/>
      <c r="W180" s="485"/>
      <c r="X180" s="485"/>
      <c r="Y180" s="485"/>
      <c r="Z180" s="485"/>
      <c r="AA180" s="485"/>
      <c r="AB180" s="485"/>
      <c r="AC180" s="485"/>
    </row>
    <row r="181" spans="1:29" s="478" customFormat="1" ht="15.75" customHeight="1" x14ac:dyDescent="0.25">
      <c r="A181" s="485"/>
      <c r="B181" s="485"/>
      <c r="C181" s="485"/>
      <c r="D181" s="485"/>
      <c r="E181" s="485"/>
      <c r="F181" s="485"/>
      <c r="G181" s="485"/>
      <c r="H181" s="485"/>
      <c r="I181" s="485"/>
      <c r="J181" s="485"/>
      <c r="K181" s="485"/>
      <c r="L181" s="485"/>
      <c r="M181" s="485"/>
      <c r="N181" s="485"/>
      <c r="O181" s="485"/>
      <c r="P181" s="485"/>
      <c r="Q181" s="485"/>
      <c r="R181" s="485"/>
      <c r="S181" s="485"/>
      <c r="T181" s="485"/>
      <c r="U181" s="485"/>
      <c r="V181" s="485"/>
      <c r="W181" s="485"/>
      <c r="X181" s="485"/>
      <c r="Y181" s="485"/>
      <c r="Z181" s="485"/>
      <c r="AA181" s="485"/>
      <c r="AB181" s="485"/>
      <c r="AC181" s="485"/>
    </row>
    <row r="182" spans="1:29" s="478" customFormat="1" ht="15.75" customHeight="1" x14ac:dyDescent="0.25">
      <c r="A182" s="485"/>
      <c r="B182" s="485"/>
      <c r="C182" s="485"/>
      <c r="D182" s="485"/>
      <c r="E182" s="485"/>
      <c r="F182" s="485"/>
      <c r="G182" s="485"/>
      <c r="H182" s="485"/>
      <c r="I182" s="485"/>
      <c r="J182" s="485"/>
      <c r="K182" s="485"/>
      <c r="L182" s="485"/>
      <c r="M182" s="485"/>
      <c r="N182" s="485"/>
      <c r="O182" s="485"/>
      <c r="P182" s="485"/>
      <c r="Q182" s="485"/>
      <c r="R182" s="485"/>
      <c r="S182" s="485"/>
      <c r="T182" s="485"/>
      <c r="U182" s="485"/>
      <c r="V182" s="485"/>
      <c r="W182" s="485"/>
      <c r="X182" s="485"/>
      <c r="Y182" s="485"/>
      <c r="Z182" s="485"/>
      <c r="AA182" s="485"/>
      <c r="AB182" s="485"/>
      <c r="AC182" s="485"/>
    </row>
    <row r="183" spans="1:29" s="478" customFormat="1" ht="15.75" customHeight="1" x14ac:dyDescent="0.25">
      <c r="A183" s="485"/>
      <c r="B183" s="485"/>
      <c r="C183" s="485"/>
      <c r="D183" s="485"/>
      <c r="E183" s="485"/>
      <c r="F183" s="485"/>
      <c r="G183" s="485"/>
      <c r="H183" s="485"/>
      <c r="I183" s="485"/>
      <c r="J183" s="485"/>
      <c r="K183" s="485"/>
      <c r="L183" s="485"/>
      <c r="M183" s="485"/>
      <c r="N183" s="485"/>
      <c r="O183" s="485"/>
      <c r="P183" s="485"/>
      <c r="Q183" s="485"/>
      <c r="R183" s="485"/>
      <c r="S183" s="485"/>
      <c r="T183" s="485"/>
      <c r="U183" s="485"/>
      <c r="V183" s="485"/>
      <c r="W183" s="485"/>
      <c r="X183" s="485"/>
      <c r="Y183" s="485"/>
      <c r="Z183" s="485"/>
      <c r="AA183" s="485"/>
      <c r="AB183" s="485"/>
      <c r="AC183" s="485"/>
    </row>
    <row r="184" spans="1:29" s="478" customFormat="1" ht="15.75" customHeight="1" x14ac:dyDescent="0.25">
      <c r="A184" s="485"/>
      <c r="B184" s="485"/>
      <c r="C184" s="485"/>
      <c r="D184" s="485"/>
      <c r="E184" s="485"/>
      <c r="F184" s="485"/>
      <c r="G184" s="485"/>
      <c r="H184" s="485"/>
      <c r="I184" s="485"/>
      <c r="J184" s="485"/>
      <c r="K184" s="485"/>
      <c r="L184" s="485"/>
      <c r="M184" s="485"/>
      <c r="N184" s="485"/>
      <c r="O184" s="485"/>
      <c r="P184" s="485"/>
      <c r="Q184" s="485"/>
      <c r="R184" s="485"/>
      <c r="S184" s="485"/>
      <c r="T184" s="485"/>
      <c r="U184" s="485"/>
      <c r="V184" s="485"/>
      <c r="W184" s="485"/>
      <c r="X184" s="485"/>
      <c r="Y184" s="485"/>
      <c r="Z184" s="485"/>
      <c r="AA184" s="485"/>
      <c r="AB184" s="485"/>
      <c r="AC184" s="485"/>
    </row>
    <row r="185" spans="1:29" s="478" customFormat="1" ht="15.75" customHeight="1" x14ac:dyDescent="0.25">
      <c r="A185" s="485"/>
      <c r="B185" s="485"/>
      <c r="C185" s="485"/>
      <c r="D185" s="485"/>
      <c r="E185" s="485"/>
      <c r="F185" s="485"/>
      <c r="G185" s="485"/>
      <c r="H185" s="485"/>
      <c r="I185" s="485"/>
      <c r="J185" s="485"/>
      <c r="K185" s="485"/>
      <c r="L185" s="485"/>
      <c r="M185" s="485"/>
      <c r="N185" s="485"/>
      <c r="O185" s="485"/>
      <c r="P185" s="485"/>
      <c r="Q185" s="485"/>
      <c r="R185" s="485"/>
      <c r="S185" s="485"/>
      <c r="T185" s="485"/>
      <c r="U185" s="485"/>
      <c r="V185" s="485"/>
      <c r="W185" s="485"/>
      <c r="X185" s="485"/>
      <c r="Y185" s="485"/>
      <c r="Z185" s="485"/>
      <c r="AA185" s="485"/>
      <c r="AB185" s="485"/>
      <c r="AC185" s="485"/>
    </row>
    <row r="186" spans="1:29" s="478" customFormat="1" ht="15.75" customHeight="1" x14ac:dyDescent="0.25">
      <c r="A186" s="485"/>
      <c r="B186" s="485"/>
      <c r="C186" s="485"/>
      <c r="D186" s="485"/>
      <c r="E186" s="485"/>
      <c r="F186" s="485"/>
      <c r="G186" s="485"/>
      <c r="H186" s="485"/>
      <c r="I186" s="485"/>
      <c r="J186" s="485"/>
      <c r="K186" s="485"/>
      <c r="L186" s="485"/>
      <c r="M186" s="485"/>
      <c r="N186" s="485"/>
      <c r="O186" s="485"/>
      <c r="P186" s="485"/>
      <c r="Q186" s="485"/>
      <c r="R186" s="485"/>
      <c r="S186" s="485"/>
      <c r="T186" s="485"/>
      <c r="U186" s="485"/>
      <c r="V186" s="485"/>
      <c r="W186" s="485"/>
      <c r="X186" s="485"/>
      <c r="Y186" s="485"/>
      <c r="Z186" s="485"/>
      <c r="AA186" s="485"/>
      <c r="AB186" s="485"/>
      <c r="AC186" s="485"/>
    </row>
    <row r="187" spans="1:29" s="478" customFormat="1" ht="15.75" customHeight="1" x14ac:dyDescent="0.25">
      <c r="A187" s="485"/>
      <c r="B187" s="485"/>
      <c r="C187" s="485"/>
      <c r="D187" s="485"/>
      <c r="E187" s="485"/>
      <c r="F187" s="485"/>
      <c r="G187" s="485"/>
      <c r="H187" s="485"/>
      <c r="I187" s="485"/>
      <c r="J187" s="485"/>
      <c r="K187" s="485"/>
      <c r="L187" s="485"/>
      <c r="M187" s="485"/>
      <c r="N187" s="485"/>
      <c r="O187" s="485"/>
      <c r="P187" s="485"/>
      <c r="Q187" s="485"/>
      <c r="R187" s="485"/>
      <c r="S187" s="485"/>
      <c r="T187" s="485"/>
      <c r="U187" s="485"/>
      <c r="V187" s="485"/>
      <c r="W187" s="485"/>
      <c r="X187" s="485"/>
      <c r="Y187" s="485"/>
      <c r="Z187" s="485"/>
      <c r="AA187" s="485"/>
      <c r="AB187" s="485"/>
      <c r="AC187" s="485"/>
    </row>
    <row r="188" spans="1:29" s="478" customFormat="1" ht="15.75" customHeight="1" x14ac:dyDescent="0.25">
      <c r="A188" s="485"/>
      <c r="B188" s="485"/>
      <c r="C188" s="485"/>
      <c r="D188" s="485"/>
      <c r="E188" s="485"/>
      <c r="F188" s="485"/>
      <c r="G188" s="485"/>
      <c r="H188" s="485"/>
      <c r="I188" s="485"/>
      <c r="J188" s="485"/>
      <c r="K188" s="485"/>
      <c r="L188" s="485"/>
      <c r="M188" s="485"/>
      <c r="N188" s="485"/>
      <c r="O188" s="485"/>
      <c r="P188" s="485"/>
      <c r="Q188" s="485"/>
      <c r="R188" s="485"/>
      <c r="S188" s="485"/>
      <c r="T188" s="485"/>
      <c r="U188" s="485"/>
      <c r="V188" s="485"/>
      <c r="W188" s="485"/>
      <c r="X188" s="485"/>
      <c r="Y188" s="485"/>
      <c r="Z188" s="485"/>
      <c r="AA188" s="485"/>
      <c r="AB188" s="485"/>
      <c r="AC188" s="485"/>
    </row>
    <row r="189" spans="1:29" s="478" customFormat="1" ht="15.75" customHeight="1" x14ac:dyDescent="0.25">
      <c r="A189" s="485"/>
      <c r="B189" s="485"/>
      <c r="C189" s="485"/>
      <c r="D189" s="485"/>
      <c r="E189" s="485"/>
      <c r="F189" s="485"/>
      <c r="G189" s="485"/>
      <c r="H189" s="485"/>
      <c r="I189" s="485"/>
      <c r="J189" s="485"/>
      <c r="K189" s="485"/>
      <c r="L189" s="485"/>
      <c r="M189" s="485"/>
      <c r="N189" s="485"/>
      <c r="O189" s="485"/>
      <c r="P189" s="485"/>
      <c r="Q189" s="485"/>
      <c r="R189" s="485"/>
      <c r="S189" s="485"/>
      <c r="T189" s="485"/>
      <c r="U189" s="485"/>
      <c r="V189" s="485"/>
      <c r="W189" s="485"/>
      <c r="X189" s="485"/>
      <c r="Y189" s="485"/>
      <c r="Z189" s="485"/>
      <c r="AA189" s="485"/>
      <c r="AB189" s="485"/>
      <c r="AC189" s="485"/>
    </row>
    <row r="190" spans="1:29" s="478" customFormat="1" ht="15.75" customHeight="1" x14ac:dyDescent="0.25">
      <c r="A190" s="485"/>
      <c r="B190" s="485"/>
      <c r="C190" s="485"/>
      <c r="D190" s="485"/>
      <c r="E190" s="485"/>
      <c r="F190" s="485"/>
      <c r="G190" s="485"/>
      <c r="H190" s="485"/>
      <c r="I190" s="485"/>
      <c r="J190" s="485"/>
      <c r="K190" s="485"/>
      <c r="L190" s="485"/>
      <c r="M190" s="485"/>
      <c r="N190" s="485"/>
      <c r="O190" s="485"/>
      <c r="P190" s="485"/>
      <c r="Q190" s="485"/>
      <c r="R190" s="485"/>
      <c r="S190" s="485"/>
      <c r="T190" s="485"/>
      <c r="U190" s="485"/>
      <c r="V190" s="485"/>
      <c r="W190" s="485"/>
      <c r="X190" s="485"/>
      <c r="Y190" s="485"/>
      <c r="Z190" s="485"/>
      <c r="AA190" s="485"/>
      <c r="AB190" s="485"/>
      <c r="AC190" s="485"/>
    </row>
    <row r="191" spans="1:29" s="478" customFormat="1" ht="15.75" customHeight="1" x14ac:dyDescent="0.25">
      <c r="A191" s="485"/>
      <c r="B191" s="485"/>
      <c r="C191" s="485"/>
      <c r="D191" s="485"/>
      <c r="E191" s="485"/>
      <c r="F191" s="485"/>
      <c r="G191" s="485"/>
      <c r="H191" s="485"/>
      <c r="I191" s="485"/>
      <c r="J191" s="485"/>
      <c r="K191" s="485"/>
      <c r="L191" s="485"/>
      <c r="M191" s="485"/>
      <c r="N191" s="485"/>
      <c r="O191" s="485"/>
      <c r="P191" s="485"/>
      <c r="Q191" s="485"/>
      <c r="R191" s="485"/>
      <c r="S191" s="485"/>
      <c r="T191" s="485"/>
      <c r="U191" s="485"/>
      <c r="V191" s="485"/>
      <c r="W191" s="485"/>
      <c r="X191" s="485"/>
      <c r="Y191" s="485"/>
      <c r="Z191" s="485"/>
      <c r="AA191" s="485"/>
      <c r="AB191" s="485"/>
      <c r="AC191" s="485"/>
    </row>
    <row r="192" spans="1:29" s="478" customFormat="1" ht="15.75" customHeight="1" x14ac:dyDescent="0.25">
      <c r="A192" s="485"/>
      <c r="B192" s="485"/>
      <c r="C192" s="485"/>
      <c r="D192" s="485"/>
      <c r="E192" s="485"/>
      <c r="F192" s="485"/>
      <c r="G192" s="485"/>
      <c r="H192" s="485"/>
      <c r="I192" s="485"/>
      <c r="J192" s="485"/>
      <c r="K192" s="485"/>
      <c r="L192" s="485"/>
      <c r="M192" s="485"/>
      <c r="N192" s="485"/>
      <c r="O192" s="485"/>
      <c r="P192" s="485"/>
      <c r="Q192" s="485"/>
      <c r="R192" s="485"/>
      <c r="S192" s="485"/>
      <c r="T192" s="485"/>
      <c r="U192" s="485"/>
      <c r="V192" s="485"/>
      <c r="W192" s="485"/>
      <c r="X192" s="485"/>
      <c r="Y192" s="485"/>
      <c r="Z192" s="485"/>
      <c r="AA192" s="485"/>
      <c r="AB192" s="485"/>
      <c r="AC192" s="485"/>
    </row>
    <row r="193" spans="1:29" s="478" customFormat="1" ht="15.75" customHeight="1" x14ac:dyDescent="0.25">
      <c r="A193" s="485"/>
      <c r="B193" s="485"/>
      <c r="C193" s="485"/>
      <c r="D193" s="485"/>
      <c r="E193" s="485"/>
      <c r="F193" s="485"/>
      <c r="G193" s="485"/>
      <c r="H193" s="485"/>
      <c r="I193" s="485"/>
      <c r="J193" s="485"/>
      <c r="K193" s="485"/>
      <c r="L193" s="485"/>
      <c r="M193" s="485"/>
      <c r="N193" s="485"/>
      <c r="O193" s="485"/>
      <c r="P193" s="485"/>
      <c r="Q193" s="485"/>
      <c r="R193" s="485"/>
      <c r="S193" s="485"/>
      <c r="T193" s="485"/>
      <c r="U193" s="485"/>
      <c r="V193" s="485"/>
      <c r="W193" s="485"/>
      <c r="X193" s="485"/>
      <c r="Y193" s="485"/>
      <c r="Z193" s="485"/>
      <c r="AA193" s="485"/>
      <c r="AB193" s="485"/>
      <c r="AC193" s="485"/>
    </row>
    <row r="194" spans="1:29" s="478" customFormat="1" ht="15.75" customHeight="1" x14ac:dyDescent="0.25">
      <c r="A194" s="485"/>
      <c r="B194" s="485"/>
      <c r="C194" s="485"/>
      <c r="D194" s="485"/>
      <c r="E194" s="485"/>
      <c r="F194" s="485"/>
      <c r="G194" s="485"/>
      <c r="H194" s="485"/>
      <c r="I194" s="485"/>
      <c r="J194" s="485"/>
      <c r="K194" s="485"/>
      <c r="L194" s="485"/>
      <c r="M194" s="485"/>
      <c r="N194" s="485"/>
      <c r="O194" s="485"/>
      <c r="P194" s="485"/>
      <c r="Q194" s="485"/>
      <c r="R194" s="485"/>
      <c r="S194" s="485"/>
      <c r="T194" s="485"/>
      <c r="U194" s="485"/>
      <c r="V194" s="485"/>
      <c r="W194" s="485"/>
      <c r="X194" s="485"/>
      <c r="Y194" s="485"/>
      <c r="Z194" s="485"/>
      <c r="AA194" s="485"/>
      <c r="AB194" s="485"/>
      <c r="AC194" s="485"/>
    </row>
    <row r="195" spans="1:29" s="478" customFormat="1" ht="15.75" customHeight="1" x14ac:dyDescent="0.25">
      <c r="A195" s="485"/>
      <c r="B195" s="485"/>
      <c r="C195" s="485"/>
      <c r="D195" s="485"/>
      <c r="E195" s="485"/>
      <c r="F195" s="485"/>
      <c r="G195" s="485"/>
      <c r="H195" s="485"/>
      <c r="I195" s="485"/>
      <c r="J195" s="485"/>
      <c r="K195" s="485"/>
      <c r="L195" s="485"/>
      <c r="M195" s="485"/>
      <c r="N195" s="485"/>
      <c r="O195" s="485"/>
      <c r="P195" s="485"/>
      <c r="Q195" s="485"/>
      <c r="R195" s="485"/>
      <c r="S195" s="485"/>
      <c r="T195" s="485"/>
      <c r="U195" s="485"/>
      <c r="V195" s="485"/>
      <c r="W195" s="485"/>
      <c r="X195" s="485"/>
      <c r="Y195" s="485"/>
      <c r="Z195" s="485"/>
      <c r="AA195" s="485"/>
      <c r="AB195" s="485"/>
      <c r="AC195" s="485"/>
    </row>
    <row r="196" spans="1:29" s="478" customFormat="1" ht="15.75" customHeight="1" x14ac:dyDescent="0.25">
      <c r="A196" s="485"/>
      <c r="B196" s="485"/>
      <c r="C196" s="485"/>
      <c r="D196" s="485"/>
      <c r="E196" s="485"/>
      <c r="F196" s="485"/>
      <c r="G196" s="485"/>
      <c r="H196" s="485"/>
      <c r="I196" s="485"/>
      <c r="J196" s="485"/>
      <c r="K196" s="485"/>
      <c r="L196" s="485"/>
      <c r="M196" s="485"/>
      <c r="N196" s="485"/>
      <c r="O196" s="485"/>
      <c r="P196" s="485"/>
      <c r="Q196" s="485"/>
      <c r="R196" s="485"/>
      <c r="S196" s="485"/>
      <c r="T196" s="485"/>
      <c r="U196" s="485"/>
      <c r="V196" s="485"/>
      <c r="W196" s="485"/>
      <c r="X196" s="485"/>
      <c r="Y196" s="485"/>
      <c r="Z196" s="485"/>
      <c r="AA196" s="485"/>
      <c r="AB196" s="485"/>
      <c r="AC196" s="485"/>
    </row>
    <row r="197" spans="1:29" s="478" customFormat="1" ht="15.75" customHeight="1" x14ac:dyDescent="0.25">
      <c r="A197" s="485"/>
      <c r="B197" s="485"/>
      <c r="C197" s="485"/>
      <c r="D197" s="485"/>
      <c r="E197" s="485"/>
      <c r="F197" s="485"/>
      <c r="G197" s="485"/>
      <c r="H197" s="485"/>
      <c r="I197" s="485"/>
      <c r="J197" s="485"/>
      <c r="K197" s="485"/>
      <c r="L197" s="485"/>
      <c r="M197" s="485"/>
      <c r="N197" s="485"/>
      <c r="O197" s="485"/>
      <c r="P197" s="485"/>
      <c r="Q197" s="485"/>
      <c r="R197" s="485"/>
      <c r="S197" s="485"/>
      <c r="T197" s="485"/>
      <c r="U197" s="485"/>
      <c r="V197" s="485"/>
      <c r="W197" s="485"/>
      <c r="X197" s="485"/>
      <c r="Y197" s="485"/>
      <c r="Z197" s="485"/>
      <c r="AA197" s="485"/>
      <c r="AB197" s="485"/>
      <c r="AC197" s="485"/>
    </row>
    <row r="198" spans="1:29" s="478" customFormat="1" ht="15.75" customHeight="1" x14ac:dyDescent="0.25">
      <c r="A198" s="485"/>
      <c r="B198" s="485"/>
      <c r="C198" s="485"/>
      <c r="D198" s="485"/>
      <c r="E198" s="485"/>
      <c r="F198" s="485"/>
      <c r="G198" s="485"/>
      <c r="H198" s="485"/>
      <c r="I198" s="485"/>
      <c r="J198" s="485"/>
      <c r="K198" s="485"/>
      <c r="L198" s="485"/>
      <c r="M198" s="485"/>
      <c r="N198" s="485"/>
      <c r="O198" s="485"/>
      <c r="P198" s="485"/>
      <c r="Q198" s="485"/>
      <c r="R198" s="485"/>
      <c r="S198" s="485"/>
      <c r="T198" s="485"/>
      <c r="U198" s="485"/>
      <c r="V198" s="485"/>
      <c r="W198" s="485"/>
      <c r="X198" s="485"/>
      <c r="Y198" s="485"/>
      <c r="Z198" s="485"/>
      <c r="AA198" s="485"/>
      <c r="AB198" s="485"/>
      <c r="AC198" s="485"/>
    </row>
    <row r="199" spans="1:29" s="478" customFormat="1" ht="15.75" customHeight="1" x14ac:dyDescent="0.25">
      <c r="A199" s="485"/>
      <c r="B199" s="485"/>
      <c r="C199" s="485"/>
      <c r="D199" s="485"/>
      <c r="E199" s="485"/>
      <c r="F199" s="485"/>
      <c r="G199" s="485"/>
      <c r="H199" s="485"/>
      <c r="I199" s="485"/>
      <c r="J199" s="485"/>
      <c r="K199" s="485"/>
      <c r="L199" s="485"/>
      <c r="M199" s="485"/>
      <c r="N199" s="485"/>
      <c r="O199" s="485"/>
      <c r="P199" s="485"/>
      <c r="Q199" s="485"/>
      <c r="R199" s="485"/>
      <c r="S199" s="485"/>
      <c r="T199" s="485"/>
      <c r="U199" s="485"/>
      <c r="V199" s="485"/>
      <c r="W199" s="485"/>
      <c r="X199" s="485"/>
      <c r="Y199" s="485"/>
      <c r="Z199" s="485"/>
      <c r="AA199" s="485"/>
      <c r="AB199" s="485"/>
      <c r="AC199" s="485"/>
    </row>
    <row r="200" spans="1:29" s="478" customFormat="1" ht="15.75" customHeight="1" x14ac:dyDescent="0.25">
      <c r="A200" s="485"/>
      <c r="B200" s="485"/>
      <c r="C200" s="485"/>
      <c r="D200" s="485"/>
      <c r="E200" s="485"/>
      <c r="F200" s="485"/>
      <c r="G200" s="485"/>
      <c r="H200" s="485"/>
      <c r="I200" s="485"/>
      <c r="J200" s="485"/>
      <c r="K200" s="485"/>
      <c r="L200" s="485"/>
      <c r="M200" s="485"/>
      <c r="N200" s="485"/>
      <c r="O200" s="485"/>
      <c r="P200" s="485"/>
      <c r="Q200" s="485"/>
      <c r="R200" s="485"/>
      <c r="S200" s="485"/>
      <c r="T200" s="485"/>
      <c r="U200" s="485"/>
      <c r="V200" s="485"/>
      <c r="W200" s="485"/>
      <c r="X200" s="485"/>
      <c r="Y200" s="485"/>
      <c r="Z200" s="485"/>
      <c r="AA200" s="485"/>
      <c r="AB200" s="485"/>
      <c r="AC200" s="485"/>
    </row>
    <row r="201" spans="1:29" s="478" customFormat="1" ht="15.75" customHeight="1" x14ac:dyDescent="0.25">
      <c r="A201" s="485"/>
      <c r="B201" s="485"/>
      <c r="C201" s="485"/>
      <c r="D201" s="485"/>
      <c r="E201" s="485"/>
      <c r="F201" s="485"/>
      <c r="G201" s="485"/>
      <c r="H201" s="485"/>
      <c r="I201" s="485"/>
      <c r="J201" s="485"/>
      <c r="K201" s="485"/>
      <c r="L201" s="485"/>
      <c r="M201" s="485"/>
      <c r="N201" s="485"/>
      <c r="O201" s="485"/>
      <c r="P201" s="485"/>
      <c r="Q201" s="485"/>
      <c r="R201" s="485"/>
      <c r="S201" s="485"/>
      <c r="T201" s="485"/>
      <c r="U201" s="485"/>
      <c r="V201" s="485"/>
      <c r="W201" s="485"/>
      <c r="X201" s="485"/>
      <c r="Y201" s="485"/>
      <c r="Z201" s="485"/>
      <c r="AA201" s="485"/>
      <c r="AB201" s="485"/>
      <c r="AC201" s="485"/>
    </row>
    <row r="202" spans="1:29" s="478" customFormat="1" ht="15.75" customHeight="1" x14ac:dyDescent="0.25">
      <c r="A202" s="485"/>
      <c r="B202" s="485"/>
      <c r="C202" s="485"/>
      <c r="D202" s="485"/>
      <c r="E202" s="485"/>
      <c r="F202" s="485"/>
      <c r="G202" s="485"/>
      <c r="H202" s="485"/>
      <c r="I202" s="485"/>
      <c r="J202" s="485"/>
      <c r="K202" s="485"/>
      <c r="L202" s="485"/>
      <c r="M202" s="485"/>
      <c r="N202" s="485"/>
      <c r="O202" s="485"/>
      <c r="P202" s="485"/>
      <c r="Q202" s="485"/>
      <c r="R202" s="485"/>
      <c r="S202" s="485"/>
      <c r="T202" s="485"/>
      <c r="U202" s="485"/>
      <c r="V202" s="485"/>
      <c r="W202" s="485"/>
      <c r="X202" s="485"/>
      <c r="Y202" s="485"/>
      <c r="Z202" s="485"/>
      <c r="AA202" s="485"/>
      <c r="AB202" s="485"/>
      <c r="AC202" s="485"/>
    </row>
    <row r="203" spans="1:29" s="478" customFormat="1" ht="15.75" customHeight="1" x14ac:dyDescent="0.25">
      <c r="A203" s="485"/>
      <c r="B203" s="485"/>
      <c r="C203" s="485"/>
      <c r="D203" s="485"/>
      <c r="E203" s="485"/>
      <c r="F203" s="485"/>
      <c r="G203" s="485"/>
      <c r="H203" s="485"/>
      <c r="I203" s="485"/>
      <c r="J203" s="485"/>
      <c r="K203" s="485"/>
      <c r="L203" s="485"/>
      <c r="M203" s="485"/>
      <c r="N203" s="485"/>
      <c r="O203" s="485"/>
      <c r="P203" s="485"/>
      <c r="Q203" s="485"/>
      <c r="R203" s="485"/>
      <c r="S203" s="485"/>
      <c r="T203" s="485"/>
      <c r="U203" s="485"/>
      <c r="V203" s="485"/>
      <c r="W203" s="485"/>
      <c r="X203" s="485"/>
      <c r="Y203" s="485"/>
      <c r="Z203" s="485"/>
      <c r="AA203" s="485"/>
      <c r="AB203" s="485"/>
      <c r="AC203" s="485"/>
    </row>
    <row r="204" spans="1:29" s="478" customFormat="1" ht="15.75" customHeight="1" x14ac:dyDescent="0.25">
      <c r="A204" s="485"/>
      <c r="B204" s="485"/>
      <c r="C204" s="485"/>
      <c r="D204" s="485"/>
      <c r="E204" s="485"/>
      <c r="F204" s="485"/>
      <c r="G204" s="485"/>
      <c r="H204" s="485"/>
      <c r="I204" s="485"/>
      <c r="J204" s="485"/>
      <c r="K204" s="485"/>
      <c r="L204" s="485"/>
      <c r="M204" s="485"/>
      <c r="N204" s="485"/>
      <c r="O204" s="485"/>
      <c r="P204" s="485"/>
      <c r="Q204" s="485"/>
      <c r="R204" s="485"/>
      <c r="S204" s="485"/>
      <c r="T204" s="485"/>
      <c r="U204" s="485"/>
      <c r="V204" s="485"/>
      <c r="W204" s="485"/>
      <c r="X204" s="485"/>
      <c r="Y204" s="485"/>
      <c r="Z204" s="485"/>
      <c r="AA204" s="485"/>
      <c r="AB204" s="485"/>
      <c r="AC204" s="485"/>
    </row>
    <row r="205" spans="1:29" s="478" customFormat="1" ht="15.75" customHeight="1" x14ac:dyDescent="0.25">
      <c r="A205" s="485"/>
      <c r="B205" s="485"/>
      <c r="C205" s="485"/>
      <c r="D205" s="485"/>
      <c r="E205" s="485"/>
      <c r="F205" s="485"/>
      <c r="G205" s="485"/>
      <c r="H205" s="485"/>
      <c r="I205" s="485"/>
      <c r="J205" s="485"/>
      <c r="K205" s="485"/>
      <c r="L205" s="485"/>
      <c r="M205" s="485"/>
      <c r="N205" s="485"/>
      <c r="O205" s="485"/>
      <c r="P205" s="485"/>
      <c r="Q205" s="485"/>
      <c r="R205" s="485"/>
      <c r="S205" s="485"/>
      <c r="T205" s="485"/>
      <c r="U205" s="485"/>
      <c r="V205" s="485"/>
      <c r="W205" s="485"/>
      <c r="X205" s="485"/>
      <c r="Y205" s="485"/>
      <c r="Z205" s="485"/>
      <c r="AA205" s="485"/>
      <c r="AB205" s="485"/>
      <c r="AC205" s="485"/>
    </row>
    <row r="206" spans="1:29" s="478" customFormat="1" ht="15.75" customHeight="1" x14ac:dyDescent="0.25">
      <c r="A206" s="485"/>
      <c r="B206" s="485"/>
      <c r="C206" s="485"/>
      <c r="D206" s="485"/>
      <c r="E206" s="485"/>
      <c r="F206" s="485"/>
      <c r="G206" s="485"/>
      <c r="H206" s="485"/>
      <c r="I206" s="485"/>
      <c r="J206" s="485"/>
      <c r="K206" s="485"/>
      <c r="L206" s="485"/>
      <c r="M206" s="485"/>
      <c r="N206" s="485"/>
      <c r="O206" s="485"/>
      <c r="P206" s="485"/>
      <c r="Q206" s="485"/>
      <c r="R206" s="485"/>
      <c r="S206" s="485"/>
      <c r="T206" s="485"/>
      <c r="U206" s="485"/>
      <c r="V206" s="485"/>
      <c r="W206" s="485"/>
      <c r="X206" s="485"/>
      <c r="Y206" s="485"/>
      <c r="Z206" s="485"/>
      <c r="AA206" s="485"/>
      <c r="AB206" s="485"/>
      <c r="AC206" s="485"/>
    </row>
    <row r="207" spans="1:29" s="478" customFormat="1" ht="15.75" customHeight="1" x14ac:dyDescent="0.25">
      <c r="A207" s="485"/>
      <c r="B207" s="485"/>
      <c r="C207" s="485"/>
      <c r="D207" s="485"/>
      <c r="E207" s="485"/>
      <c r="F207" s="485"/>
      <c r="G207" s="485"/>
      <c r="H207" s="485"/>
      <c r="I207" s="485"/>
      <c r="J207" s="485"/>
      <c r="K207" s="485"/>
      <c r="L207" s="485"/>
      <c r="M207" s="485"/>
      <c r="N207" s="485"/>
      <c r="O207" s="485"/>
      <c r="P207" s="485"/>
      <c r="Q207" s="485"/>
      <c r="R207" s="485"/>
      <c r="S207" s="485"/>
      <c r="T207" s="485"/>
      <c r="U207" s="485"/>
      <c r="V207" s="485"/>
      <c r="W207" s="485"/>
      <c r="X207" s="485"/>
      <c r="Y207" s="485"/>
      <c r="Z207" s="485"/>
      <c r="AA207" s="485"/>
      <c r="AB207" s="485"/>
      <c r="AC207" s="485"/>
    </row>
    <row r="208" spans="1:29" s="478" customFormat="1" ht="15.75" customHeight="1" x14ac:dyDescent="0.25">
      <c r="A208" s="485"/>
      <c r="B208" s="485"/>
      <c r="C208" s="485"/>
      <c r="D208" s="485"/>
      <c r="E208" s="485"/>
      <c r="F208" s="485"/>
      <c r="G208" s="485"/>
      <c r="H208" s="485"/>
      <c r="I208" s="485"/>
      <c r="J208" s="485"/>
      <c r="K208" s="485"/>
      <c r="L208" s="485"/>
      <c r="M208" s="485"/>
      <c r="N208" s="485"/>
      <c r="O208" s="485"/>
      <c r="P208" s="485"/>
      <c r="Q208" s="485"/>
      <c r="R208" s="485"/>
      <c r="S208" s="485"/>
      <c r="T208" s="485"/>
      <c r="U208" s="485"/>
      <c r="V208" s="485"/>
      <c r="W208" s="485"/>
      <c r="X208" s="485"/>
      <c r="Y208" s="485"/>
      <c r="Z208" s="485"/>
      <c r="AA208" s="485"/>
      <c r="AB208" s="485"/>
      <c r="AC208" s="485"/>
    </row>
    <row r="209" spans="1:29" s="478" customFormat="1" ht="15.75" customHeight="1" x14ac:dyDescent="0.25">
      <c r="A209" s="485"/>
      <c r="B209" s="485"/>
      <c r="C209" s="485"/>
      <c r="D209" s="485"/>
      <c r="E209" s="485"/>
      <c r="F209" s="485"/>
      <c r="G209" s="485"/>
      <c r="H209" s="485"/>
      <c r="I209" s="485"/>
      <c r="J209" s="485"/>
      <c r="K209" s="485"/>
      <c r="L209" s="485"/>
      <c r="M209" s="485"/>
      <c r="N209" s="485"/>
      <c r="O209" s="485"/>
      <c r="P209" s="485"/>
      <c r="Q209" s="485"/>
      <c r="R209" s="485"/>
      <c r="S209" s="485"/>
      <c r="T209" s="485"/>
      <c r="U209" s="485"/>
      <c r="V209" s="485"/>
      <c r="W209" s="485"/>
      <c r="X209" s="485"/>
      <c r="Y209" s="485"/>
      <c r="Z209" s="485"/>
      <c r="AA209" s="485"/>
      <c r="AB209" s="485"/>
      <c r="AC209" s="485"/>
    </row>
    <row r="210" spans="1:29" s="478" customFormat="1" ht="15.75" customHeight="1" x14ac:dyDescent="0.25">
      <c r="A210" s="485"/>
      <c r="B210" s="485"/>
      <c r="C210" s="485"/>
      <c r="D210" s="485"/>
      <c r="E210" s="485"/>
      <c r="F210" s="485"/>
      <c r="G210" s="485"/>
      <c r="H210" s="485"/>
      <c r="I210" s="485"/>
      <c r="J210" s="485"/>
      <c r="K210" s="485"/>
      <c r="L210" s="485"/>
      <c r="M210" s="485"/>
      <c r="N210" s="485"/>
      <c r="O210" s="485"/>
      <c r="P210" s="485"/>
      <c r="Q210" s="485"/>
      <c r="R210" s="485"/>
      <c r="S210" s="485"/>
      <c r="T210" s="485"/>
      <c r="U210" s="485"/>
      <c r="V210" s="485"/>
      <c r="W210" s="485"/>
      <c r="X210" s="485"/>
      <c r="Y210" s="485"/>
      <c r="Z210" s="485"/>
      <c r="AA210" s="485"/>
      <c r="AB210" s="485"/>
      <c r="AC210" s="485"/>
    </row>
    <row r="211" spans="1:29" s="478" customFormat="1" ht="15.75" customHeight="1" x14ac:dyDescent="0.25">
      <c r="A211" s="485"/>
      <c r="B211" s="485"/>
      <c r="C211" s="485"/>
      <c r="D211" s="485"/>
      <c r="E211" s="485"/>
      <c r="F211" s="485"/>
      <c r="G211" s="485"/>
      <c r="H211" s="485"/>
      <c r="I211" s="485"/>
      <c r="J211" s="485"/>
      <c r="K211" s="485"/>
      <c r="L211" s="485"/>
      <c r="M211" s="485"/>
      <c r="N211" s="485"/>
      <c r="O211" s="485"/>
      <c r="P211" s="485"/>
      <c r="Q211" s="485"/>
      <c r="R211" s="485"/>
      <c r="S211" s="485"/>
      <c r="T211" s="485"/>
      <c r="U211" s="485"/>
      <c r="V211" s="485"/>
      <c r="W211" s="485"/>
      <c r="X211" s="485"/>
      <c r="Y211" s="485"/>
      <c r="Z211" s="485"/>
      <c r="AA211" s="485"/>
      <c r="AB211" s="485"/>
      <c r="AC211" s="485"/>
    </row>
    <row r="212" spans="1:29" s="478" customFormat="1" ht="15.75" customHeight="1" x14ac:dyDescent="0.25">
      <c r="A212" s="485"/>
      <c r="B212" s="485"/>
      <c r="C212" s="485"/>
      <c r="D212" s="485"/>
      <c r="E212" s="485"/>
      <c r="F212" s="485"/>
      <c r="G212" s="485"/>
      <c r="H212" s="485"/>
      <c r="I212" s="485"/>
      <c r="J212" s="485"/>
      <c r="K212" s="485"/>
      <c r="L212" s="485"/>
      <c r="M212" s="485"/>
      <c r="N212" s="485"/>
      <c r="O212" s="485"/>
      <c r="P212" s="485"/>
      <c r="Q212" s="485"/>
      <c r="R212" s="485"/>
      <c r="S212" s="485"/>
      <c r="T212" s="485"/>
      <c r="U212" s="485"/>
      <c r="V212" s="485"/>
      <c r="W212" s="485"/>
      <c r="X212" s="485"/>
      <c r="Y212" s="485"/>
      <c r="Z212" s="485"/>
      <c r="AA212" s="485"/>
      <c r="AB212" s="485"/>
      <c r="AC212" s="485"/>
    </row>
    <row r="213" spans="1:29" s="478" customFormat="1" ht="15.75" customHeight="1" x14ac:dyDescent="0.25">
      <c r="A213" s="485"/>
      <c r="B213" s="485"/>
      <c r="C213" s="485"/>
      <c r="D213" s="485"/>
      <c r="E213" s="485"/>
      <c r="F213" s="485"/>
      <c r="G213" s="485"/>
      <c r="H213" s="485"/>
      <c r="I213" s="485"/>
      <c r="J213" s="485"/>
      <c r="K213" s="485"/>
      <c r="L213" s="485"/>
      <c r="M213" s="485"/>
      <c r="N213" s="485"/>
      <c r="O213" s="485"/>
      <c r="P213" s="485"/>
      <c r="Q213" s="485"/>
      <c r="R213" s="485"/>
      <c r="S213" s="485"/>
      <c r="T213" s="485"/>
      <c r="U213" s="485"/>
      <c r="V213" s="485"/>
      <c r="W213" s="485"/>
      <c r="X213" s="485"/>
      <c r="Y213" s="485"/>
      <c r="Z213" s="485"/>
      <c r="AA213" s="485"/>
      <c r="AB213" s="485"/>
      <c r="AC213" s="485"/>
    </row>
    <row r="214" spans="1:29" s="478" customFormat="1" ht="15.75" customHeight="1" x14ac:dyDescent="0.25">
      <c r="A214" s="485"/>
      <c r="B214" s="485"/>
      <c r="C214" s="485"/>
      <c r="D214" s="485"/>
      <c r="E214" s="485"/>
      <c r="F214" s="485"/>
      <c r="G214" s="485"/>
      <c r="H214" s="485"/>
      <c r="I214" s="485"/>
      <c r="J214" s="485"/>
      <c r="K214" s="485"/>
      <c r="L214" s="485"/>
      <c r="M214" s="485"/>
      <c r="N214" s="485"/>
      <c r="O214" s="485"/>
      <c r="P214" s="485"/>
      <c r="Q214" s="485"/>
      <c r="R214" s="485"/>
      <c r="S214" s="485"/>
      <c r="T214" s="485"/>
      <c r="U214" s="485"/>
      <c r="V214" s="485"/>
      <c r="W214" s="485"/>
      <c r="X214" s="485"/>
      <c r="Y214" s="485"/>
      <c r="Z214" s="485"/>
      <c r="AA214" s="485"/>
      <c r="AB214" s="485"/>
      <c r="AC214" s="485"/>
    </row>
    <row r="215" spans="1:29" s="478" customFormat="1" ht="15.75" customHeight="1" x14ac:dyDescent="0.25">
      <c r="A215" s="485"/>
      <c r="B215" s="485"/>
      <c r="C215" s="485"/>
      <c r="D215" s="485"/>
      <c r="E215" s="485"/>
      <c r="F215" s="485"/>
      <c r="G215" s="485"/>
      <c r="H215" s="485"/>
      <c r="I215" s="485"/>
      <c r="J215" s="485"/>
      <c r="K215" s="485"/>
      <c r="L215" s="485"/>
      <c r="M215" s="485"/>
      <c r="N215" s="485"/>
      <c r="O215" s="485"/>
      <c r="P215" s="485"/>
      <c r="Q215" s="485"/>
      <c r="R215" s="485"/>
      <c r="S215" s="485"/>
      <c r="T215" s="485"/>
      <c r="U215" s="485"/>
      <c r="V215" s="485"/>
      <c r="W215" s="485"/>
      <c r="X215" s="485"/>
      <c r="Y215" s="485"/>
      <c r="Z215" s="485"/>
      <c r="AA215" s="485"/>
      <c r="AB215" s="485"/>
      <c r="AC215" s="485"/>
    </row>
    <row r="216" spans="1:29" s="478" customFormat="1" ht="15.75" customHeight="1" x14ac:dyDescent="0.25">
      <c r="A216" s="485"/>
      <c r="B216" s="485"/>
      <c r="C216" s="485"/>
      <c r="D216" s="485"/>
      <c r="E216" s="485"/>
      <c r="F216" s="485"/>
      <c r="G216" s="485"/>
      <c r="H216" s="485"/>
      <c r="I216" s="485"/>
      <c r="J216" s="485"/>
      <c r="K216" s="485"/>
      <c r="L216" s="485"/>
      <c r="M216" s="485"/>
      <c r="N216" s="485"/>
      <c r="O216" s="485"/>
      <c r="P216" s="485"/>
      <c r="Q216" s="485"/>
      <c r="R216" s="485"/>
      <c r="S216" s="485"/>
      <c r="T216" s="485"/>
      <c r="U216" s="485"/>
      <c r="V216" s="485"/>
      <c r="W216" s="485"/>
      <c r="X216" s="485"/>
      <c r="Y216" s="485"/>
      <c r="Z216" s="485"/>
      <c r="AA216" s="485"/>
      <c r="AB216" s="485"/>
      <c r="AC216" s="485"/>
    </row>
    <row r="217" spans="1:29" s="478" customFormat="1" ht="15.75" customHeight="1" x14ac:dyDescent="0.25">
      <c r="A217" s="485"/>
      <c r="B217" s="485"/>
      <c r="C217" s="485"/>
      <c r="D217" s="485"/>
      <c r="E217" s="485"/>
      <c r="F217" s="485"/>
      <c r="G217" s="485"/>
      <c r="H217" s="485"/>
      <c r="I217" s="485"/>
      <c r="J217" s="485"/>
      <c r="K217" s="485"/>
      <c r="L217" s="485"/>
      <c r="M217" s="485"/>
      <c r="N217" s="485"/>
      <c r="O217" s="485"/>
      <c r="P217" s="485"/>
      <c r="Q217" s="485"/>
      <c r="R217" s="485"/>
      <c r="S217" s="485"/>
      <c r="T217" s="485"/>
      <c r="U217" s="485"/>
      <c r="V217" s="485"/>
      <c r="W217" s="485"/>
      <c r="X217" s="485"/>
      <c r="Y217" s="485"/>
      <c r="Z217" s="485"/>
      <c r="AA217" s="485"/>
      <c r="AB217" s="485"/>
      <c r="AC217" s="485"/>
    </row>
    <row r="218" spans="1:29" s="478" customFormat="1" ht="15.75" customHeight="1" x14ac:dyDescent="0.25">
      <c r="A218" s="485"/>
      <c r="B218" s="485"/>
      <c r="C218" s="485"/>
      <c r="D218" s="485"/>
      <c r="E218" s="485"/>
      <c r="F218" s="485"/>
      <c r="G218" s="485"/>
      <c r="H218" s="485"/>
      <c r="I218" s="485"/>
      <c r="J218" s="485"/>
      <c r="K218" s="485"/>
      <c r="L218" s="485"/>
      <c r="M218" s="485"/>
      <c r="N218" s="485"/>
      <c r="O218" s="485"/>
      <c r="P218" s="485"/>
      <c r="Q218" s="485"/>
      <c r="R218" s="485"/>
      <c r="S218" s="485"/>
      <c r="T218" s="485"/>
      <c r="U218" s="485"/>
      <c r="V218" s="485"/>
      <c r="W218" s="485"/>
      <c r="X218" s="485"/>
      <c r="Y218" s="485"/>
      <c r="Z218" s="485"/>
      <c r="AA218" s="485"/>
      <c r="AB218" s="485"/>
      <c r="AC218" s="485"/>
    </row>
    <row r="219" spans="1:29" s="478" customFormat="1" ht="15.75" customHeight="1" x14ac:dyDescent="0.25">
      <c r="A219" s="485"/>
      <c r="B219" s="485"/>
      <c r="C219" s="485"/>
      <c r="D219" s="485"/>
      <c r="E219" s="485"/>
      <c r="F219" s="485"/>
      <c r="G219" s="485"/>
      <c r="H219" s="485"/>
      <c r="I219" s="485"/>
      <c r="J219" s="485"/>
      <c r="K219" s="485"/>
      <c r="L219" s="485"/>
      <c r="M219" s="485"/>
      <c r="N219" s="485"/>
      <c r="O219" s="485"/>
      <c r="P219" s="485"/>
      <c r="Q219" s="485"/>
      <c r="R219" s="485"/>
      <c r="S219" s="485"/>
      <c r="T219" s="485"/>
      <c r="U219" s="485"/>
      <c r="V219" s="485"/>
      <c r="W219" s="485"/>
      <c r="X219" s="485"/>
      <c r="Y219" s="485"/>
      <c r="Z219" s="485"/>
      <c r="AA219" s="485"/>
      <c r="AB219" s="485"/>
      <c r="AC219" s="485"/>
    </row>
    <row r="220" spans="1:29" s="478" customFormat="1" ht="15.75" customHeight="1" x14ac:dyDescent="0.25">
      <c r="A220" s="485"/>
      <c r="B220" s="485"/>
      <c r="C220" s="485"/>
      <c r="D220" s="485"/>
      <c r="E220" s="485"/>
      <c r="F220" s="485"/>
      <c r="G220" s="485"/>
      <c r="H220" s="485"/>
      <c r="I220" s="485"/>
      <c r="J220" s="485"/>
      <c r="K220" s="485"/>
      <c r="L220" s="485"/>
      <c r="M220" s="485"/>
      <c r="N220" s="485"/>
      <c r="O220" s="485"/>
      <c r="P220" s="485"/>
      <c r="Q220" s="485"/>
      <c r="R220" s="485"/>
      <c r="S220" s="485"/>
      <c r="T220" s="485"/>
      <c r="U220" s="485"/>
      <c r="V220" s="485"/>
      <c r="W220" s="485"/>
      <c r="X220" s="485"/>
      <c r="Y220" s="485"/>
      <c r="Z220" s="485"/>
      <c r="AA220" s="485"/>
      <c r="AB220" s="485"/>
      <c r="AC220" s="485"/>
    </row>
    <row r="221" spans="1:29" s="478" customFormat="1" ht="15.75" customHeight="1" x14ac:dyDescent="0.25">
      <c r="A221" s="485"/>
      <c r="B221" s="485"/>
      <c r="C221" s="485"/>
      <c r="D221" s="485"/>
      <c r="E221" s="485"/>
      <c r="F221" s="485"/>
      <c r="G221" s="485"/>
      <c r="H221" s="485"/>
      <c r="I221" s="485"/>
      <c r="J221" s="485"/>
      <c r="K221" s="485"/>
      <c r="L221" s="485"/>
      <c r="M221" s="485"/>
      <c r="N221" s="485"/>
      <c r="O221" s="485"/>
      <c r="P221" s="485"/>
      <c r="Q221" s="485"/>
      <c r="R221" s="485"/>
      <c r="S221" s="485"/>
      <c r="T221" s="485"/>
      <c r="U221" s="485"/>
      <c r="V221" s="485"/>
      <c r="W221" s="485"/>
      <c r="X221" s="485"/>
      <c r="Y221" s="485"/>
      <c r="Z221" s="485"/>
      <c r="AA221" s="485"/>
      <c r="AB221" s="485"/>
      <c r="AC221" s="485"/>
    </row>
    <row r="222" spans="1:29" s="478" customFormat="1" ht="15.75" customHeight="1" x14ac:dyDescent="0.25">
      <c r="A222" s="485"/>
      <c r="B222" s="485"/>
      <c r="C222" s="485"/>
      <c r="D222" s="485"/>
      <c r="E222" s="485"/>
      <c r="F222" s="485"/>
      <c r="G222" s="485"/>
      <c r="H222" s="485"/>
      <c r="I222" s="485"/>
      <c r="J222" s="485"/>
      <c r="K222" s="485"/>
      <c r="L222" s="485"/>
      <c r="M222" s="485"/>
      <c r="N222" s="485"/>
      <c r="O222" s="485"/>
      <c r="P222" s="485"/>
      <c r="Q222" s="485"/>
      <c r="R222" s="485"/>
      <c r="S222" s="485"/>
      <c r="T222" s="485"/>
      <c r="U222" s="485"/>
      <c r="V222" s="485"/>
      <c r="W222" s="485"/>
      <c r="X222" s="485"/>
      <c r="Y222" s="485"/>
      <c r="Z222" s="485"/>
      <c r="AA222" s="485"/>
      <c r="AB222" s="485"/>
      <c r="AC222" s="485"/>
    </row>
    <row r="223" spans="1:29" s="478" customFormat="1" ht="15.75" customHeight="1" x14ac:dyDescent="0.25">
      <c r="A223" s="485"/>
      <c r="B223" s="485"/>
      <c r="C223" s="485"/>
      <c r="D223" s="485"/>
      <c r="E223" s="485"/>
      <c r="F223" s="485"/>
      <c r="G223" s="485"/>
      <c r="H223" s="485"/>
      <c r="I223" s="485"/>
      <c r="J223" s="485"/>
      <c r="K223" s="485"/>
      <c r="L223" s="485"/>
      <c r="M223" s="485"/>
      <c r="N223" s="485"/>
      <c r="O223" s="485"/>
      <c r="P223" s="485"/>
      <c r="Q223" s="485"/>
      <c r="R223" s="485"/>
      <c r="S223" s="485"/>
      <c r="T223" s="485"/>
      <c r="U223" s="485"/>
      <c r="V223" s="485"/>
      <c r="W223" s="485"/>
      <c r="X223" s="485"/>
      <c r="Y223" s="485"/>
      <c r="Z223" s="485"/>
      <c r="AA223" s="485"/>
      <c r="AB223" s="485"/>
      <c r="AC223" s="485"/>
    </row>
    <row r="224" spans="1:29" s="478" customFormat="1" ht="15.75" customHeight="1" x14ac:dyDescent="0.25">
      <c r="A224" s="485"/>
      <c r="B224" s="485"/>
      <c r="C224" s="485"/>
      <c r="D224" s="485"/>
      <c r="E224" s="485"/>
      <c r="F224" s="485"/>
      <c r="G224" s="485"/>
      <c r="H224" s="485"/>
      <c r="I224" s="485"/>
      <c r="J224" s="485"/>
      <c r="K224" s="485"/>
      <c r="L224" s="485"/>
      <c r="M224" s="485"/>
      <c r="N224" s="485"/>
      <c r="O224" s="485"/>
      <c r="P224" s="485"/>
      <c r="Q224" s="485"/>
      <c r="R224" s="485"/>
      <c r="S224" s="485"/>
      <c r="T224" s="485"/>
      <c r="U224" s="485"/>
      <c r="V224" s="485"/>
      <c r="W224" s="485"/>
      <c r="X224" s="485"/>
      <c r="Y224" s="485"/>
      <c r="Z224" s="485"/>
      <c r="AA224" s="485"/>
      <c r="AB224" s="485"/>
      <c r="AC224" s="485"/>
    </row>
    <row r="225" spans="1:29" s="478" customFormat="1" ht="15.75" customHeight="1" x14ac:dyDescent="0.25">
      <c r="A225" s="485"/>
      <c r="B225" s="485"/>
      <c r="C225" s="485"/>
      <c r="D225" s="485"/>
      <c r="E225" s="485"/>
      <c r="F225" s="485"/>
      <c r="G225" s="485"/>
      <c r="H225" s="485"/>
      <c r="I225" s="485"/>
      <c r="J225" s="485"/>
      <c r="K225" s="485"/>
      <c r="L225" s="485"/>
      <c r="M225" s="485"/>
      <c r="N225" s="485"/>
      <c r="O225" s="485"/>
      <c r="P225" s="485"/>
      <c r="Q225" s="485"/>
      <c r="R225" s="485"/>
      <c r="S225" s="485"/>
      <c r="T225" s="485"/>
      <c r="U225" s="485"/>
      <c r="V225" s="485"/>
      <c r="W225" s="485"/>
      <c r="X225" s="485"/>
      <c r="Y225" s="485"/>
      <c r="Z225" s="485"/>
      <c r="AA225" s="485"/>
      <c r="AB225" s="485"/>
      <c r="AC225" s="485"/>
    </row>
    <row r="226" spans="1:29" s="478" customFormat="1" ht="15.75" customHeight="1" x14ac:dyDescent="0.25">
      <c r="A226" s="485"/>
      <c r="B226" s="485"/>
      <c r="C226" s="485"/>
      <c r="D226" s="485"/>
      <c r="E226" s="485"/>
      <c r="F226" s="485"/>
      <c r="G226" s="485"/>
      <c r="H226" s="485"/>
      <c r="I226" s="485"/>
      <c r="J226" s="485"/>
      <c r="K226" s="485"/>
      <c r="L226" s="485"/>
      <c r="M226" s="485"/>
      <c r="N226" s="485"/>
      <c r="O226" s="485"/>
      <c r="P226" s="485"/>
      <c r="Q226" s="485"/>
      <c r="R226" s="485"/>
      <c r="S226" s="485"/>
      <c r="T226" s="485"/>
      <c r="U226" s="485"/>
      <c r="V226" s="485"/>
      <c r="W226" s="485"/>
      <c r="X226" s="485"/>
      <c r="Y226" s="485"/>
      <c r="Z226" s="485"/>
      <c r="AA226" s="485"/>
      <c r="AB226" s="485"/>
      <c r="AC226" s="485"/>
    </row>
    <row r="227" spans="1:29" s="478" customFormat="1" ht="15.75" customHeight="1" x14ac:dyDescent="0.25">
      <c r="A227" s="485"/>
      <c r="B227" s="485"/>
      <c r="C227" s="485"/>
      <c r="D227" s="485"/>
      <c r="E227" s="485"/>
      <c r="F227" s="485"/>
      <c r="G227" s="485"/>
      <c r="H227" s="485"/>
      <c r="I227" s="485"/>
      <c r="J227" s="485"/>
      <c r="K227" s="485"/>
      <c r="L227" s="485"/>
      <c r="M227" s="485"/>
      <c r="N227" s="485"/>
      <c r="O227" s="485"/>
      <c r="P227" s="485"/>
      <c r="Q227" s="485"/>
      <c r="R227" s="485"/>
      <c r="S227" s="485"/>
      <c r="T227" s="485"/>
      <c r="U227" s="485"/>
      <c r="V227" s="485"/>
      <c r="W227" s="485"/>
      <c r="X227" s="485"/>
      <c r="Y227" s="485"/>
      <c r="Z227" s="485"/>
      <c r="AA227" s="485"/>
      <c r="AB227" s="485"/>
      <c r="AC227" s="485"/>
    </row>
    <row r="228" spans="1:29" s="478" customFormat="1" ht="15.75" customHeight="1" x14ac:dyDescent="0.25">
      <c r="A228" s="485"/>
      <c r="B228" s="485"/>
      <c r="C228" s="485"/>
      <c r="D228" s="485"/>
      <c r="E228" s="485"/>
      <c r="F228" s="485"/>
      <c r="G228" s="485"/>
      <c r="H228" s="485"/>
      <c r="I228" s="485"/>
      <c r="J228" s="485"/>
      <c r="K228" s="485"/>
      <c r="L228" s="485"/>
      <c r="M228" s="485"/>
      <c r="N228" s="485"/>
      <c r="O228" s="485"/>
      <c r="P228" s="485"/>
      <c r="Q228" s="485"/>
      <c r="R228" s="485"/>
      <c r="S228" s="485"/>
      <c r="T228" s="485"/>
      <c r="U228" s="485"/>
      <c r="V228" s="485"/>
      <c r="W228" s="485"/>
      <c r="X228" s="485"/>
      <c r="Y228" s="485"/>
      <c r="Z228" s="485"/>
      <c r="AA228" s="485"/>
      <c r="AB228" s="485"/>
      <c r="AC228" s="485"/>
    </row>
    <row r="229" spans="1:29" s="478" customFormat="1" ht="15.75" customHeight="1" x14ac:dyDescent="0.25">
      <c r="A229" s="485"/>
      <c r="B229" s="485"/>
      <c r="C229" s="485"/>
      <c r="D229" s="485"/>
      <c r="E229" s="485"/>
      <c r="F229" s="485"/>
      <c r="G229" s="485"/>
      <c r="H229" s="485"/>
      <c r="I229" s="485"/>
      <c r="J229" s="485"/>
      <c r="K229" s="485"/>
      <c r="L229" s="485"/>
      <c r="M229" s="485"/>
      <c r="N229" s="485"/>
      <c r="O229" s="485"/>
      <c r="P229" s="485"/>
      <c r="Q229" s="485"/>
      <c r="R229" s="485"/>
      <c r="S229" s="485"/>
      <c r="T229" s="485"/>
      <c r="U229" s="485"/>
      <c r="V229" s="485"/>
      <c r="W229" s="485"/>
      <c r="X229" s="485"/>
      <c r="Y229" s="485"/>
      <c r="Z229" s="485"/>
      <c r="AA229" s="485"/>
      <c r="AB229" s="485"/>
      <c r="AC229" s="485"/>
    </row>
    <row r="230" spans="1:29" s="478" customFormat="1" ht="15.75" customHeight="1" x14ac:dyDescent="0.25">
      <c r="A230" s="485"/>
      <c r="B230" s="485"/>
      <c r="C230" s="485"/>
      <c r="D230" s="485"/>
      <c r="E230" s="485"/>
      <c r="F230" s="485"/>
      <c r="G230" s="485"/>
      <c r="H230" s="485"/>
      <c r="I230" s="485"/>
      <c r="J230" s="485"/>
      <c r="K230" s="485"/>
      <c r="L230" s="485"/>
      <c r="M230" s="485"/>
      <c r="N230" s="485"/>
      <c r="O230" s="485"/>
      <c r="P230" s="485"/>
      <c r="Q230" s="485"/>
      <c r="R230" s="485"/>
      <c r="S230" s="485"/>
      <c r="T230" s="485"/>
      <c r="U230" s="485"/>
      <c r="V230" s="485"/>
      <c r="W230" s="485"/>
      <c r="X230" s="485"/>
      <c r="Y230" s="485"/>
      <c r="Z230" s="485"/>
      <c r="AA230" s="485"/>
      <c r="AB230" s="485"/>
      <c r="AC230" s="485"/>
    </row>
    <row r="231" spans="1:29" s="478" customFormat="1" ht="15.75" customHeight="1" x14ac:dyDescent="0.25">
      <c r="A231" s="485"/>
      <c r="B231" s="485"/>
      <c r="C231" s="485"/>
      <c r="D231" s="485"/>
      <c r="E231" s="485"/>
      <c r="F231" s="485"/>
      <c r="G231" s="485"/>
      <c r="H231" s="485"/>
      <c r="I231" s="485"/>
      <c r="J231" s="485"/>
      <c r="K231" s="485"/>
      <c r="L231" s="485"/>
      <c r="M231" s="485"/>
      <c r="N231" s="485"/>
      <c r="O231" s="485"/>
      <c r="P231" s="485"/>
      <c r="Q231" s="485"/>
      <c r="R231" s="485"/>
      <c r="S231" s="485"/>
      <c r="T231" s="485"/>
      <c r="U231" s="485"/>
      <c r="V231" s="485"/>
      <c r="W231" s="485"/>
      <c r="X231" s="485"/>
      <c r="Y231" s="485"/>
      <c r="Z231" s="485"/>
      <c r="AA231" s="485"/>
      <c r="AB231" s="485"/>
      <c r="AC231" s="485"/>
    </row>
    <row r="232" spans="1:29" s="478" customFormat="1" ht="15.75" customHeight="1" x14ac:dyDescent="0.25">
      <c r="A232" s="485"/>
      <c r="B232" s="485"/>
      <c r="C232" s="485"/>
      <c r="D232" s="485"/>
      <c r="E232" s="485"/>
      <c r="F232" s="485"/>
      <c r="G232" s="485"/>
      <c r="H232" s="485"/>
      <c r="I232" s="485"/>
      <c r="J232" s="485"/>
      <c r="K232" s="485"/>
      <c r="L232" s="485"/>
      <c r="M232" s="485"/>
      <c r="N232" s="485"/>
      <c r="O232" s="485"/>
      <c r="P232" s="485"/>
      <c r="Q232" s="485"/>
      <c r="R232" s="485"/>
      <c r="S232" s="485"/>
      <c r="T232" s="485"/>
      <c r="U232" s="485"/>
      <c r="V232" s="485"/>
      <c r="W232" s="485"/>
      <c r="X232" s="485"/>
      <c r="Y232" s="485"/>
      <c r="Z232" s="485"/>
      <c r="AA232" s="485"/>
      <c r="AB232" s="485"/>
      <c r="AC232" s="485"/>
    </row>
    <row r="233" spans="1:29" s="478" customFormat="1" ht="15.75" customHeight="1" x14ac:dyDescent="0.25">
      <c r="A233" s="485"/>
      <c r="B233" s="485"/>
      <c r="C233" s="485"/>
      <c r="D233" s="485"/>
      <c r="E233" s="485"/>
      <c r="F233" s="485"/>
      <c r="G233" s="485"/>
      <c r="H233" s="485"/>
      <c r="I233" s="485"/>
      <c r="J233" s="485"/>
      <c r="K233" s="485"/>
      <c r="L233" s="485"/>
      <c r="M233" s="485"/>
      <c r="N233" s="485"/>
      <c r="O233" s="485"/>
      <c r="P233" s="485"/>
      <c r="Q233" s="485"/>
      <c r="R233" s="485"/>
      <c r="S233" s="485"/>
      <c r="T233" s="485"/>
      <c r="U233" s="485"/>
      <c r="V233" s="485"/>
      <c r="W233" s="485"/>
      <c r="X233" s="485"/>
      <c r="Y233" s="485"/>
      <c r="Z233" s="485"/>
      <c r="AA233" s="485"/>
      <c r="AB233" s="485"/>
      <c r="AC233" s="485"/>
    </row>
    <row r="234" spans="1:29" s="478" customFormat="1" ht="15.75" customHeight="1" x14ac:dyDescent="0.25">
      <c r="A234" s="485"/>
      <c r="B234" s="485"/>
      <c r="C234" s="485"/>
      <c r="D234" s="485"/>
      <c r="E234" s="485"/>
      <c r="F234" s="485"/>
      <c r="G234" s="485"/>
      <c r="H234" s="485"/>
      <c r="I234" s="485"/>
      <c r="J234" s="485"/>
      <c r="K234" s="485"/>
      <c r="L234" s="485"/>
      <c r="M234" s="485"/>
      <c r="N234" s="485"/>
      <c r="O234" s="485"/>
      <c r="P234" s="485"/>
      <c r="Q234" s="485"/>
      <c r="R234" s="485"/>
      <c r="S234" s="485"/>
      <c r="T234" s="485"/>
      <c r="U234" s="485"/>
      <c r="V234" s="485"/>
      <c r="W234" s="485"/>
      <c r="X234" s="485"/>
      <c r="Y234" s="485"/>
      <c r="Z234" s="485"/>
      <c r="AA234" s="485"/>
      <c r="AB234" s="485"/>
      <c r="AC234" s="485"/>
    </row>
    <row r="235" spans="1:29" s="478" customFormat="1" ht="15.75" customHeight="1" x14ac:dyDescent="0.25">
      <c r="A235" s="485"/>
      <c r="B235" s="485"/>
      <c r="C235" s="485"/>
      <c r="D235" s="485"/>
      <c r="E235" s="485"/>
      <c r="F235" s="485"/>
      <c r="G235" s="485"/>
      <c r="H235" s="485"/>
      <c r="I235" s="485"/>
      <c r="J235" s="485"/>
      <c r="K235" s="485"/>
      <c r="L235" s="485"/>
      <c r="M235" s="485"/>
      <c r="N235" s="485"/>
      <c r="O235" s="485"/>
      <c r="P235" s="485"/>
      <c r="Q235" s="485"/>
      <c r="R235" s="485"/>
      <c r="S235" s="485"/>
      <c r="T235" s="485"/>
      <c r="U235" s="485"/>
      <c r="V235" s="485"/>
      <c r="W235" s="485"/>
      <c r="X235" s="485"/>
      <c r="Y235" s="485"/>
      <c r="Z235" s="485"/>
      <c r="AA235" s="485"/>
      <c r="AB235" s="485"/>
      <c r="AC235" s="485"/>
    </row>
    <row r="236" spans="1:29" s="478" customFormat="1" ht="15.75" customHeight="1" x14ac:dyDescent="0.25">
      <c r="A236" s="485"/>
      <c r="B236" s="485"/>
      <c r="C236" s="485"/>
      <c r="D236" s="485"/>
      <c r="E236" s="485"/>
      <c r="F236" s="485"/>
      <c r="G236" s="485"/>
      <c r="H236" s="485"/>
      <c r="I236" s="485"/>
      <c r="J236" s="485"/>
      <c r="K236" s="485"/>
      <c r="L236" s="485"/>
      <c r="M236" s="485"/>
      <c r="N236" s="485"/>
      <c r="O236" s="485"/>
      <c r="P236" s="485"/>
      <c r="Q236" s="485"/>
      <c r="R236" s="485"/>
      <c r="S236" s="485"/>
      <c r="T236" s="485"/>
      <c r="U236" s="485"/>
      <c r="V236" s="485"/>
      <c r="W236" s="485"/>
      <c r="X236" s="485"/>
      <c r="Y236" s="485"/>
      <c r="Z236" s="485"/>
      <c r="AA236" s="485"/>
      <c r="AB236" s="485"/>
      <c r="AC236" s="485"/>
    </row>
    <row r="237" spans="1:29" s="478" customFormat="1" ht="15.75" customHeight="1" x14ac:dyDescent="0.25">
      <c r="A237" s="485"/>
      <c r="B237" s="485"/>
      <c r="C237" s="485"/>
      <c r="D237" s="485"/>
      <c r="E237" s="485"/>
      <c r="F237" s="485"/>
      <c r="G237" s="485"/>
      <c r="H237" s="485"/>
      <c r="I237" s="485"/>
      <c r="J237" s="485"/>
      <c r="K237" s="485"/>
      <c r="L237" s="485"/>
      <c r="M237" s="485"/>
      <c r="N237" s="485"/>
      <c r="O237" s="485"/>
      <c r="P237" s="485"/>
      <c r="Q237" s="485"/>
      <c r="R237" s="485"/>
      <c r="S237" s="485"/>
      <c r="T237" s="485"/>
      <c r="U237" s="485"/>
      <c r="V237" s="485"/>
      <c r="W237" s="485"/>
      <c r="X237" s="485"/>
      <c r="Y237" s="485"/>
      <c r="Z237" s="485"/>
      <c r="AA237" s="485"/>
      <c r="AB237" s="485"/>
      <c r="AC237" s="485"/>
    </row>
    <row r="238" spans="1:29" s="478" customFormat="1" ht="15.75" customHeight="1" x14ac:dyDescent="0.25">
      <c r="A238" s="485"/>
      <c r="B238" s="485"/>
      <c r="C238" s="485"/>
      <c r="D238" s="485"/>
      <c r="E238" s="485"/>
      <c r="F238" s="485"/>
      <c r="G238" s="485"/>
      <c r="H238" s="485"/>
      <c r="I238" s="485"/>
      <c r="J238" s="485"/>
      <c r="K238" s="485"/>
      <c r="L238" s="485"/>
      <c r="M238" s="485"/>
      <c r="N238" s="485"/>
      <c r="O238" s="485"/>
      <c r="P238" s="485"/>
      <c r="Q238" s="485"/>
      <c r="R238" s="485"/>
      <c r="S238" s="485"/>
      <c r="T238" s="485"/>
      <c r="U238" s="485"/>
      <c r="V238" s="485"/>
      <c r="W238" s="485"/>
      <c r="X238" s="485"/>
      <c r="Y238" s="485"/>
      <c r="Z238" s="485"/>
      <c r="AA238" s="485"/>
      <c r="AB238" s="485"/>
      <c r="AC238" s="485"/>
    </row>
    <row r="239" spans="1:29" s="478" customFormat="1" ht="15.75" customHeight="1" x14ac:dyDescent="0.25">
      <c r="A239" s="485"/>
      <c r="B239" s="485"/>
      <c r="C239" s="485"/>
      <c r="D239" s="485"/>
      <c r="E239" s="485"/>
      <c r="F239" s="485"/>
      <c r="G239" s="485"/>
      <c r="H239" s="485"/>
      <c r="I239" s="485"/>
      <c r="J239" s="485"/>
      <c r="K239" s="485"/>
      <c r="L239" s="485"/>
      <c r="M239" s="485"/>
      <c r="N239" s="485"/>
      <c r="O239" s="485"/>
      <c r="P239" s="485"/>
      <c r="Q239" s="485"/>
      <c r="R239" s="485"/>
      <c r="S239" s="485"/>
      <c r="T239" s="485"/>
      <c r="U239" s="485"/>
      <c r="V239" s="485"/>
      <c r="W239" s="485"/>
      <c r="X239" s="485"/>
      <c r="Y239" s="485"/>
      <c r="Z239" s="485"/>
      <c r="AA239" s="485"/>
      <c r="AB239" s="485"/>
      <c r="AC239" s="485"/>
    </row>
    <row r="240" spans="1:29" s="478" customFormat="1" ht="15.75" customHeight="1" x14ac:dyDescent="0.25">
      <c r="A240" s="485"/>
      <c r="B240" s="485"/>
      <c r="C240" s="485"/>
      <c r="D240" s="485"/>
      <c r="E240" s="485"/>
      <c r="F240" s="485"/>
      <c r="G240" s="485"/>
      <c r="H240" s="485"/>
      <c r="I240" s="485"/>
      <c r="J240" s="485"/>
      <c r="K240" s="485"/>
      <c r="L240" s="485"/>
      <c r="M240" s="485"/>
      <c r="N240" s="485"/>
      <c r="O240" s="485"/>
      <c r="P240" s="485"/>
      <c r="Q240" s="485"/>
      <c r="R240" s="485"/>
      <c r="S240" s="485"/>
      <c r="T240" s="485"/>
      <c r="U240" s="485"/>
      <c r="V240" s="485"/>
      <c r="W240" s="485"/>
      <c r="X240" s="485"/>
      <c r="Y240" s="485"/>
      <c r="Z240" s="485"/>
      <c r="AA240" s="485"/>
      <c r="AB240" s="485"/>
      <c r="AC240" s="485"/>
    </row>
    <row r="241" spans="1:29" s="478" customFormat="1" ht="15.75" customHeight="1" x14ac:dyDescent="0.25">
      <c r="A241" s="485"/>
      <c r="B241" s="485"/>
      <c r="C241" s="485"/>
      <c r="D241" s="485"/>
      <c r="E241" s="485"/>
      <c r="F241" s="485"/>
      <c r="G241" s="485"/>
      <c r="H241" s="485"/>
      <c r="I241" s="485"/>
      <c r="J241" s="485"/>
      <c r="K241" s="485"/>
      <c r="L241" s="485"/>
      <c r="M241" s="485"/>
      <c r="N241" s="485"/>
      <c r="O241" s="485"/>
      <c r="P241" s="485"/>
      <c r="Q241" s="485"/>
      <c r="R241" s="485"/>
      <c r="S241" s="485"/>
      <c r="T241" s="485"/>
      <c r="U241" s="485"/>
      <c r="V241" s="485"/>
      <c r="W241" s="485"/>
      <c r="X241" s="485"/>
      <c r="Y241" s="485"/>
      <c r="Z241" s="485"/>
      <c r="AA241" s="485"/>
      <c r="AB241" s="485"/>
      <c r="AC241" s="485"/>
    </row>
    <row r="242" spans="1:29" s="478" customFormat="1" ht="15.75" customHeight="1" x14ac:dyDescent="0.25">
      <c r="A242" s="485"/>
      <c r="B242" s="485"/>
      <c r="C242" s="485"/>
      <c r="D242" s="485"/>
      <c r="E242" s="485"/>
      <c r="F242" s="485"/>
      <c r="G242" s="485"/>
      <c r="H242" s="485"/>
      <c r="I242" s="485"/>
      <c r="J242" s="485"/>
      <c r="K242" s="485"/>
      <c r="L242" s="485"/>
      <c r="M242" s="485"/>
      <c r="N242" s="485"/>
      <c r="O242" s="485"/>
      <c r="P242" s="485"/>
      <c r="Q242" s="485"/>
      <c r="R242" s="485"/>
      <c r="S242" s="485"/>
      <c r="T242" s="485"/>
      <c r="U242" s="485"/>
      <c r="V242" s="485"/>
      <c r="W242" s="485"/>
      <c r="X242" s="485"/>
      <c r="Y242" s="485"/>
      <c r="Z242" s="485"/>
      <c r="AA242" s="485"/>
      <c r="AB242" s="485"/>
      <c r="AC242" s="485"/>
    </row>
    <row r="243" spans="1:29" s="478" customFormat="1" ht="15.75" customHeight="1" x14ac:dyDescent="0.25">
      <c r="A243" s="485"/>
      <c r="B243" s="485"/>
      <c r="C243" s="485"/>
      <c r="D243" s="485"/>
      <c r="E243" s="485"/>
      <c r="F243" s="485"/>
      <c r="G243" s="485"/>
      <c r="H243" s="485"/>
      <c r="I243" s="485"/>
      <c r="J243" s="485"/>
      <c r="K243" s="485"/>
      <c r="L243" s="485"/>
      <c r="M243" s="485"/>
      <c r="N243" s="485"/>
      <c r="O243" s="485"/>
      <c r="P243" s="485"/>
      <c r="Q243" s="485"/>
      <c r="R243" s="485"/>
      <c r="S243" s="485"/>
      <c r="T243" s="485"/>
      <c r="U243" s="485"/>
      <c r="V243" s="485"/>
      <c r="W243" s="485"/>
      <c r="X243" s="485"/>
      <c r="Y243" s="485"/>
      <c r="Z243" s="485"/>
      <c r="AA243" s="485"/>
      <c r="AB243" s="485"/>
      <c r="AC243" s="485"/>
    </row>
    <row r="244" spans="1:29" s="478" customFormat="1" ht="15.75" customHeight="1" x14ac:dyDescent="0.25">
      <c r="A244" s="485"/>
      <c r="B244" s="485"/>
      <c r="C244" s="485"/>
      <c r="D244" s="485"/>
      <c r="E244" s="485"/>
      <c r="F244" s="485"/>
      <c r="G244" s="485"/>
      <c r="H244" s="485"/>
      <c r="I244" s="485"/>
      <c r="J244" s="485"/>
      <c r="K244" s="485"/>
      <c r="L244" s="485"/>
      <c r="M244" s="485"/>
      <c r="N244" s="485"/>
      <c r="O244" s="485"/>
      <c r="P244" s="485"/>
      <c r="Q244" s="485"/>
      <c r="R244" s="485"/>
      <c r="S244" s="485"/>
      <c r="T244" s="485"/>
      <c r="U244" s="485"/>
      <c r="V244" s="485"/>
      <c r="W244" s="485"/>
      <c r="X244" s="485"/>
      <c r="Y244" s="485"/>
      <c r="Z244" s="485"/>
      <c r="AA244" s="485"/>
      <c r="AB244" s="485"/>
      <c r="AC244" s="485"/>
    </row>
    <row r="245" spans="1:29" s="478" customFormat="1" ht="15.75" customHeight="1" x14ac:dyDescent="0.25">
      <c r="A245" s="485"/>
      <c r="B245" s="485"/>
      <c r="C245" s="485"/>
      <c r="D245" s="485"/>
      <c r="E245" s="485"/>
      <c r="F245" s="485"/>
      <c r="G245" s="485"/>
      <c r="H245" s="485"/>
      <c r="I245" s="485"/>
      <c r="J245" s="485"/>
      <c r="K245" s="485"/>
      <c r="L245" s="485"/>
      <c r="M245" s="485"/>
      <c r="N245" s="485"/>
      <c r="O245" s="485"/>
      <c r="P245" s="485"/>
      <c r="Q245" s="485"/>
      <c r="R245" s="485"/>
      <c r="S245" s="485"/>
      <c r="T245" s="485"/>
      <c r="U245" s="485"/>
      <c r="V245" s="485"/>
      <c r="W245" s="485"/>
      <c r="X245" s="485"/>
      <c r="Y245" s="485"/>
      <c r="Z245" s="485"/>
      <c r="AA245" s="485"/>
      <c r="AB245" s="485"/>
      <c r="AC245" s="485"/>
    </row>
    <row r="246" spans="1:29" s="478" customFormat="1" ht="15.75" customHeight="1" x14ac:dyDescent="0.25">
      <c r="A246" s="485"/>
      <c r="B246" s="485"/>
      <c r="C246" s="485"/>
      <c r="D246" s="485"/>
      <c r="E246" s="485"/>
      <c r="F246" s="485"/>
      <c r="G246" s="485"/>
      <c r="H246" s="485"/>
      <c r="I246" s="485"/>
      <c r="J246" s="485"/>
      <c r="K246" s="485"/>
      <c r="L246" s="485"/>
      <c r="M246" s="485"/>
      <c r="N246" s="485"/>
      <c r="O246" s="485"/>
      <c r="P246" s="485"/>
      <c r="Q246" s="485"/>
      <c r="R246" s="485"/>
      <c r="S246" s="485"/>
      <c r="T246" s="485"/>
      <c r="U246" s="485"/>
      <c r="V246" s="485"/>
      <c r="W246" s="485"/>
      <c r="X246" s="485"/>
      <c r="Y246" s="485"/>
      <c r="Z246" s="485"/>
      <c r="AA246" s="485"/>
      <c r="AB246" s="485"/>
      <c r="AC246" s="485"/>
    </row>
    <row r="247" spans="1:29" s="478" customFormat="1" ht="15.75" customHeight="1" x14ac:dyDescent="0.25">
      <c r="A247" s="485"/>
      <c r="B247" s="485"/>
      <c r="C247" s="485"/>
      <c r="D247" s="485"/>
      <c r="E247" s="485"/>
      <c r="F247" s="485"/>
      <c r="G247" s="485"/>
      <c r="H247" s="485"/>
      <c r="I247" s="485"/>
      <c r="J247" s="485"/>
      <c r="K247" s="485"/>
      <c r="L247" s="485"/>
      <c r="M247" s="485"/>
      <c r="N247" s="485"/>
      <c r="O247" s="485"/>
      <c r="P247" s="485"/>
      <c r="Q247" s="485"/>
      <c r="R247" s="485"/>
      <c r="S247" s="485"/>
      <c r="T247" s="485"/>
      <c r="U247" s="485"/>
      <c r="V247" s="485"/>
      <c r="W247" s="485"/>
      <c r="X247" s="485"/>
      <c r="Y247" s="485"/>
      <c r="Z247" s="485"/>
      <c r="AA247" s="485"/>
      <c r="AB247" s="485"/>
      <c r="AC247" s="485"/>
    </row>
    <row r="248" spans="1:29" s="478" customFormat="1" ht="15.75" customHeight="1" x14ac:dyDescent="0.25">
      <c r="A248" s="485"/>
      <c r="B248" s="485"/>
      <c r="C248" s="485"/>
      <c r="D248" s="485"/>
      <c r="E248" s="485"/>
      <c r="F248" s="485"/>
      <c r="G248" s="485"/>
      <c r="H248" s="485"/>
      <c r="I248" s="485"/>
      <c r="J248" s="485"/>
      <c r="K248" s="485"/>
      <c r="L248" s="485"/>
      <c r="M248" s="485"/>
      <c r="N248" s="485"/>
      <c r="O248" s="485"/>
      <c r="P248" s="485"/>
      <c r="Q248" s="485"/>
      <c r="R248" s="485"/>
      <c r="S248" s="485"/>
      <c r="T248" s="485"/>
      <c r="U248" s="485"/>
      <c r="V248" s="485"/>
      <c r="W248" s="485"/>
      <c r="X248" s="485"/>
      <c r="Y248" s="485"/>
      <c r="Z248" s="485"/>
      <c r="AA248" s="485"/>
      <c r="AB248" s="485"/>
      <c r="AC248" s="485"/>
    </row>
    <row r="249" spans="1:29" s="478" customFormat="1" ht="15.75" customHeight="1" x14ac:dyDescent="0.25">
      <c r="A249" s="485"/>
      <c r="B249" s="485"/>
      <c r="C249" s="485"/>
      <c r="D249" s="485"/>
      <c r="E249" s="485"/>
      <c r="F249" s="485"/>
      <c r="G249" s="485"/>
      <c r="H249" s="485"/>
      <c r="I249" s="485"/>
      <c r="J249" s="485"/>
      <c r="K249" s="485"/>
      <c r="L249" s="485"/>
      <c r="M249" s="485"/>
      <c r="N249" s="485"/>
      <c r="O249" s="485"/>
      <c r="P249" s="485"/>
      <c r="Q249" s="485"/>
      <c r="R249" s="485"/>
      <c r="S249" s="485"/>
      <c r="T249" s="485"/>
      <c r="U249" s="485"/>
      <c r="V249" s="485"/>
      <c r="W249" s="485"/>
      <c r="X249" s="485"/>
      <c r="Y249" s="485"/>
      <c r="Z249" s="485"/>
      <c r="AA249" s="485"/>
      <c r="AB249" s="485"/>
      <c r="AC249" s="485"/>
    </row>
    <row r="250" spans="1:29" s="478" customFormat="1" ht="15.75" customHeight="1" x14ac:dyDescent="0.25">
      <c r="A250" s="485"/>
      <c r="B250" s="485"/>
      <c r="C250" s="485"/>
      <c r="D250" s="485"/>
      <c r="E250" s="485"/>
      <c r="F250" s="485"/>
      <c r="G250" s="485"/>
      <c r="H250" s="485"/>
      <c r="I250" s="485"/>
      <c r="J250" s="485"/>
      <c r="K250" s="485"/>
      <c r="L250" s="485"/>
      <c r="M250" s="485"/>
      <c r="N250" s="485"/>
      <c r="O250" s="485"/>
      <c r="P250" s="485"/>
      <c r="Q250" s="485"/>
      <c r="R250" s="485"/>
      <c r="S250" s="485"/>
      <c r="T250" s="485"/>
      <c r="U250" s="485"/>
      <c r="V250" s="485"/>
      <c r="W250" s="485"/>
      <c r="X250" s="485"/>
      <c r="Y250" s="485"/>
      <c r="Z250" s="485"/>
      <c r="AA250" s="485"/>
      <c r="AB250" s="485"/>
      <c r="AC250" s="485"/>
    </row>
    <row r="251" spans="1:29" s="478" customFormat="1" ht="15.75" customHeight="1" x14ac:dyDescent="0.25">
      <c r="A251" s="485"/>
      <c r="B251" s="485"/>
      <c r="C251" s="485"/>
      <c r="D251" s="485"/>
      <c r="E251" s="485"/>
      <c r="F251" s="485"/>
      <c r="G251" s="485"/>
      <c r="H251" s="485"/>
      <c r="I251" s="485"/>
      <c r="J251" s="485"/>
      <c r="K251" s="485"/>
      <c r="L251" s="485"/>
      <c r="M251" s="485"/>
      <c r="N251" s="485"/>
      <c r="O251" s="485"/>
      <c r="P251" s="485"/>
      <c r="Q251" s="485"/>
      <c r="R251" s="485"/>
      <c r="S251" s="485"/>
      <c r="T251" s="485"/>
      <c r="U251" s="485"/>
      <c r="V251" s="485"/>
      <c r="W251" s="485"/>
      <c r="X251" s="485"/>
      <c r="Y251" s="485"/>
      <c r="Z251" s="485"/>
      <c r="AA251" s="485"/>
      <c r="AB251" s="485"/>
      <c r="AC251" s="485"/>
    </row>
    <row r="252" spans="1:29" s="478" customFormat="1" ht="15.75" customHeight="1" x14ac:dyDescent="0.25">
      <c r="A252" s="485"/>
      <c r="B252" s="485"/>
      <c r="C252" s="485"/>
      <c r="D252" s="485"/>
      <c r="E252" s="485"/>
      <c r="F252" s="485"/>
      <c r="G252" s="485"/>
      <c r="H252" s="485"/>
      <c r="I252" s="485"/>
      <c r="J252" s="485"/>
      <c r="K252" s="485"/>
      <c r="L252" s="485"/>
      <c r="M252" s="485"/>
      <c r="N252" s="485"/>
      <c r="O252" s="485"/>
      <c r="P252" s="485"/>
      <c r="Q252" s="485"/>
      <c r="R252" s="485"/>
      <c r="S252" s="485"/>
      <c r="T252" s="485"/>
      <c r="U252" s="485"/>
      <c r="V252" s="485"/>
      <c r="W252" s="485"/>
      <c r="X252" s="485"/>
      <c r="Y252" s="485"/>
      <c r="Z252" s="485"/>
      <c r="AA252" s="485"/>
      <c r="AB252" s="485"/>
      <c r="AC252" s="485"/>
    </row>
    <row r="253" spans="1:29" s="478" customFormat="1" ht="15.75" customHeight="1" x14ac:dyDescent="0.25">
      <c r="A253" s="485"/>
      <c r="B253" s="485"/>
      <c r="C253" s="485"/>
      <c r="D253" s="485"/>
      <c r="E253" s="485"/>
      <c r="F253" s="485"/>
      <c r="G253" s="485"/>
      <c r="H253" s="485"/>
      <c r="I253" s="485"/>
      <c r="J253" s="485"/>
      <c r="K253" s="485"/>
      <c r="L253" s="485"/>
      <c r="M253" s="485"/>
      <c r="N253" s="485"/>
      <c r="O253" s="485"/>
      <c r="P253" s="485"/>
      <c r="Q253" s="485"/>
      <c r="R253" s="485"/>
      <c r="S253" s="485"/>
      <c r="T253" s="485"/>
      <c r="U253" s="485"/>
      <c r="V253" s="485"/>
      <c r="W253" s="485"/>
      <c r="X253" s="485"/>
      <c r="Y253" s="485"/>
      <c r="Z253" s="485"/>
      <c r="AA253" s="485"/>
      <c r="AB253" s="485"/>
      <c r="AC253" s="485"/>
    </row>
    <row r="254" spans="1:29" s="478" customFormat="1" ht="15.75" customHeight="1" x14ac:dyDescent="0.25">
      <c r="A254" s="485"/>
      <c r="B254" s="485"/>
      <c r="C254" s="485"/>
      <c r="D254" s="485"/>
      <c r="E254" s="485"/>
      <c r="F254" s="485"/>
      <c r="G254" s="485"/>
      <c r="H254" s="485"/>
      <c r="I254" s="485"/>
      <c r="J254" s="485"/>
      <c r="K254" s="485"/>
      <c r="L254" s="485"/>
      <c r="M254" s="485"/>
      <c r="N254" s="485"/>
      <c r="O254" s="485"/>
      <c r="P254" s="485"/>
      <c r="Q254" s="485"/>
      <c r="R254" s="485"/>
      <c r="S254" s="485"/>
      <c r="T254" s="485"/>
      <c r="U254" s="485"/>
      <c r="V254" s="485"/>
      <c r="W254" s="485"/>
      <c r="X254" s="485"/>
      <c r="Y254" s="485"/>
      <c r="Z254" s="485"/>
      <c r="AA254" s="485"/>
      <c r="AB254" s="485"/>
      <c r="AC254" s="485"/>
    </row>
    <row r="255" spans="1:29" s="478" customFormat="1" ht="15.75" customHeight="1" x14ac:dyDescent="0.25">
      <c r="A255" s="485"/>
      <c r="B255" s="485"/>
      <c r="C255" s="485"/>
      <c r="D255" s="485"/>
      <c r="E255" s="485"/>
      <c r="F255" s="485"/>
      <c r="G255" s="485"/>
      <c r="H255" s="485"/>
      <c r="I255" s="485"/>
      <c r="J255" s="485"/>
      <c r="K255" s="485"/>
      <c r="L255" s="485"/>
      <c r="M255" s="485"/>
      <c r="N255" s="485"/>
      <c r="O255" s="485"/>
      <c r="P255" s="485"/>
      <c r="Q255" s="485"/>
      <c r="R255" s="485"/>
      <c r="S255" s="485"/>
      <c r="T255" s="485"/>
      <c r="U255" s="485"/>
      <c r="V255" s="485"/>
      <c r="W255" s="485"/>
      <c r="X255" s="485"/>
      <c r="Y255" s="485"/>
      <c r="Z255" s="485"/>
      <c r="AA255" s="485"/>
      <c r="AB255" s="485"/>
      <c r="AC255" s="485"/>
    </row>
    <row r="256" spans="1:29" s="478" customFormat="1" ht="15.75" customHeight="1" x14ac:dyDescent="0.25">
      <c r="A256" s="485"/>
      <c r="B256" s="485"/>
      <c r="C256" s="485"/>
      <c r="D256" s="485"/>
      <c r="E256" s="485"/>
      <c r="F256" s="485"/>
      <c r="G256" s="485"/>
      <c r="H256" s="485"/>
      <c r="I256" s="485"/>
      <c r="J256" s="485"/>
      <c r="K256" s="485"/>
      <c r="L256" s="485"/>
      <c r="M256" s="485"/>
      <c r="N256" s="485"/>
      <c r="O256" s="485"/>
      <c r="P256" s="485"/>
      <c r="Q256" s="485"/>
      <c r="R256" s="485"/>
      <c r="S256" s="485"/>
      <c r="T256" s="485"/>
      <c r="U256" s="485"/>
      <c r="V256" s="485"/>
      <c r="W256" s="485"/>
      <c r="X256" s="485"/>
      <c r="Y256" s="485"/>
      <c r="Z256" s="485"/>
      <c r="AA256" s="485"/>
      <c r="AB256" s="485"/>
      <c r="AC256" s="485"/>
    </row>
    <row r="257" spans="1:29" s="478" customFormat="1" ht="15.75" customHeight="1" x14ac:dyDescent="0.25">
      <c r="A257" s="485"/>
      <c r="B257" s="485"/>
      <c r="C257" s="485"/>
      <c r="D257" s="485"/>
      <c r="E257" s="485"/>
      <c r="F257" s="485"/>
      <c r="G257" s="485"/>
      <c r="H257" s="485"/>
      <c r="I257" s="485"/>
      <c r="J257" s="485"/>
      <c r="K257" s="485"/>
      <c r="L257" s="485"/>
      <c r="M257" s="485"/>
      <c r="N257" s="485"/>
      <c r="O257" s="485"/>
      <c r="P257" s="485"/>
      <c r="Q257" s="485"/>
      <c r="R257" s="485"/>
      <c r="S257" s="485"/>
      <c r="T257" s="485"/>
      <c r="U257" s="485"/>
      <c r="V257" s="485"/>
      <c r="W257" s="485"/>
      <c r="X257" s="485"/>
      <c r="Y257" s="485"/>
      <c r="Z257" s="485"/>
      <c r="AA257" s="485"/>
      <c r="AB257" s="485"/>
      <c r="AC257" s="485"/>
    </row>
    <row r="258" spans="1:29" s="478" customFormat="1" ht="15.75" customHeight="1" x14ac:dyDescent="0.25">
      <c r="A258" s="485"/>
      <c r="B258" s="485"/>
      <c r="C258" s="485"/>
      <c r="D258" s="485"/>
      <c r="E258" s="485"/>
      <c r="F258" s="485"/>
      <c r="G258" s="485"/>
      <c r="H258" s="485"/>
      <c r="I258" s="485"/>
      <c r="J258" s="485"/>
      <c r="K258" s="485"/>
      <c r="L258" s="485"/>
      <c r="M258" s="485"/>
      <c r="N258" s="485"/>
      <c r="O258" s="485"/>
      <c r="P258" s="485"/>
      <c r="Q258" s="485"/>
      <c r="R258" s="485"/>
      <c r="S258" s="485"/>
      <c r="T258" s="485"/>
      <c r="U258" s="485"/>
      <c r="V258" s="485"/>
      <c r="W258" s="485"/>
      <c r="X258" s="485"/>
      <c r="Y258" s="485"/>
      <c r="Z258" s="485"/>
      <c r="AA258" s="485"/>
      <c r="AB258" s="485"/>
      <c r="AC258" s="485"/>
    </row>
    <row r="259" spans="1:29" s="478" customFormat="1" ht="15.75" customHeight="1" x14ac:dyDescent="0.25">
      <c r="A259" s="485"/>
      <c r="B259" s="485"/>
      <c r="C259" s="485"/>
      <c r="D259" s="485"/>
      <c r="E259" s="485"/>
      <c r="F259" s="485"/>
      <c r="G259" s="485"/>
      <c r="H259" s="485"/>
      <c r="I259" s="485"/>
      <c r="J259" s="485"/>
      <c r="K259" s="485"/>
      <c r="L259" s="485"/>
      <c r="M259" s="485"/>
      <c r="N259" s="485"/>
      <c r="O259" s="485"/>
      <c r="P259" s="485"/>
      <c r="Q259" s="485"/>
      <c r="R259" s="485"/>
      <c r="S259" s="485"/>
      <c r="T259" s="485"/>
      <c r="U259" s="485"/>
      <c r="V259" s="485"/>
      <c r="W259" s="485"/>
      <c r="X259" s="485"/>
      <c r="Y259" s="485"/>
      <c r="Z259" s="485"/>
      <c r="AA259" s="485"/>
      <c r="AB259" s="485"/>
      <c r="AC259" s="485"/>
    </row>
    <row r="260" spans="1:29" s="478" customFormat="1" ht="15.75" customHeight="1" x14ac:dyDescent="0.25">
      <c r="A260" s="485"/>
      <c r="B260" s="485"/>
      <c r="C260" s="485"/>
      <c r="D260" s="485"/>
      <c r="E260" s="485"/>
      <c r="F260" s="485"/>
      <c r="G260" s="485"/>
      <c r="H260" s="485"/>
      <c r="I260" s="485"/>
      <c r="J260" s="485"/>
      <c r="K260" s="485"/>
      <c r="L260" s="485"/>
      <c r="M260" s="485"/>
      <c r="N260" s="485"/>
      <c r="O260" s="485"/>
      <c r="P260" s="485"/>
      <c r="Q260" s="485"/>
      <c r="R260" s="485"/>
      <c r="S260" s="485"/>
      <c r="T260" s="485"/>
      <c r="U260" s="485"/>
      <c r="V260" s="485"/>
      <c r="W260" s="485"/>
      <c r="X260" s="485"/>
      <c r="Y260" s="485"/>
      <c r="Z260" s="485"/>
      <c r="AA260" s="485"/>
      <c r="AB260" s="485"/>
      <c r="AC260" s="485"/>
    </row>
    <row r="261" spans="1:29" s="478" customFormat="1" ht="15.75" customHeight="1" x14ac:dyDescent="0.25">
      <c r="A261" s="485"/>
      <c r="B261" s="485"/>
      <c r="C261" s="485"/>
      <c r="D261" s="485"/>
      <c r="E261" s="485"/>
      <c r="F261" s="485"/>
      <c r="G261" s="485"/>
      <c r="H261" s="485"/>
      <c r="I261" s="485"/>
      <c r="J261" s="485"/>
      <c r="K261" s="485"/>
      <c r="L261" s="485"/>
      <c r="M261" s="485"/>
      <c r="N261" s="485"/>
      <c r="O261" s="485"/>
      <c r="P261" s="485"/>
      <c r="Q261" s="485"/>
      <c r="R261" s="485"/>
      <c r="S261" s="485"/>
      <c r="T261" s="485"/>
      <c r="U261" s="485"/>
      <c r="V261" s="485"/>
      <c r="W261" s="485"/>
      <c r="X261" s="485"/>
      <c r="Y261" s="485"/>
      <c r="Z261" s="485"/>
      <c r="AA261" s="485"/>
      <c r="AB261" s="485"/>
      <c r="AC261" s="485"/>
    </row>
    <row r="262" spans="1:29" s="478" customFormat="1" ht="15.75" customHeight="1" x14ac:dyDescent="0.25">
      <c r="A262" s="485"/>
      <c r="B262" s="485"/>
      <c r="C262" s="485"/>
      <c r="D262" s="485"/>
      <c r="E262" s="485"/>
      <c r="F262" s="485"/>
      <c r="G262" s="485"/>
      <c r="H262" s="485"/>
      <c r="I262" s="485"/>
      <c r="J262" s="485"/>
      <c r="K262" s="485"/>
      <c r="L262" s="485"/>
      <c r="M262" s="485"/>
      <c r="N262" s="485"/>
      <c r="O262" s="485"/>
      <c r="P262" s="485"/>
      <c r="Q262" s="485"/>
      <c r="R262" s="485"/>
      <c r="S262" s="485"/>
      <c r="T262" s="485"/>
      <c r="U262" s="485"/>
      <c r="V262" s="485"/>
      <c r="W262" s="485"/>
      <c r="X262" s="485"/>
      <c r="Y262" s="485"/>
      <c r="Z262" s="485"/>
      <c r="AA262" s="485"/>
      <c r="AB262" s="485"/>
      <c r="AC262" s="485"/>
    </row>
    <row r="263" spans="1:29" s="478" customFormat="1" ht="15.75" customHeight="1" x14ac:dyDescent="0.25">
      <c r="A263" s="489"/>
      <c r="B263" s="489"/>
      <c r="C263" s="489"/>
      <c r="D263" s="489"/>
      <c r="E263" s="489"/>
      <c r="F263" s="489"/>
      <c r="G263" s="489"/>
      <c r="H263" s="489"/>
      <c r="I263" s="489"/>
      <c r="J263" s="485"/>
      <c r="K263" s="485"/>
      <c r="L263" s="485"/>
      <c r="M263" s="485"/>
      <c r="N263" s="485"/>
      <c r="O263" s="485"/>
      <c r="P263" s="485"/>
      <c r="Q263" s="485"/>
      <c r="R263" s="485"/>
      <c r="S263" s="485"/>
      <c r="T263" s="485"/>
      <c r="U263" s="485"/>
      <c r="V263" s="485"/>
      <c r="W263" s="485"/>
      <c r="X263" s="485"/>
      <c r="Y263" s="485"/>
      <c r="Z263" s="485"/>
      <c r="AA263" s="485"/>
      <c r="AB263" s="485"/>
      <c r="AC263" s="485"/>
    </row>
    <row r="264" spans="1:29" s="478" customFormat="1" ht="15.75" customHeight="1" x14ac:dyDescent="0.25">
      <c r="A264" s="489"/>
      <c r="B264" s="489"/>
      <c r="C264" s="489"/>
      <c r="D264" s="489"/>
      <c r="E264" s="489"/>
      <c r="F264" s="489"/>
      <c r="G264" s="489"/>
      <c r="H264" s="489"/>
      <c r="I264" s="489"/>
      <c r="J264" s="485"/>
      <c r="K264" s="485"/>
      <c r="L264" s="485"/>
      <c r="M264" s="485"/>
      <c r="N264" s="485"/>
      <c r="O264" s="485"/>
      <c r="P264" s="485"/>
      <c r="Q264" s="485"/>
      <c r="R264" s="485"/>
      <c r="S264" s="485"/>
      <c r="T264" s="485"/>
      <c r="U264" s="485"/>
      <c r="V264" s="485"/>
      <c r="W264" s="485"/>
      <c r="X264" s="485"/>
      <c r="Y264" s="485"/>
      <c r="Z264" s="485"/>
      <c r="AA264" s="485"/>
      <c r="AB264" s="485"/>
      <c r="AC264" s="485"/>
    </row>
    <row r="265" spans="1:29" s="478" customFormat="1" ht="15.75" customHeight="1" x14ac:dyDescent="0.25">
      <c r="A265" s="489"/>
      <c r="B265" s="489"/>
      <c r="C265" s="489"/>
      <c r="D265" s="489"/>
      <c r="E265" s="489"/>
      <c r="F265" s="489"/>
      <c r="G265" s="489"/>
      <c r="H265" s="489"/>
      <c r="I265" s="489"/>
      <c r="J265" s="485"/>
      <c r="K265" s="485"/>
      <c r="L265" s="485"/>
      <c r="M265" s="485"/>
      <c r="N265" s="485"/>
      <c r="O265" s="485"/>
      <c r="P265" s="485"/>
      <c r="Q265" s="485"/>
      <c r="R265" s="485"/>
      <c r="S265" s="485"/>
      <c r="T265" s="485"/>
      <c r="U265" s="485"/>
      <c r="V265" s="485"/>
      <c r="W265" s="485"/>
      <c r="X265" s="485"/>
      <c r="Y265" s="485"/>
      <c r="Z265" s="485"/>
      <c r="AA265" s="485"/>
      <c r="AB265" s="485"/>
      <c r="AC265" s="485"/>
    </row>
    <row r="266" spans="1:29" s="478" customFormat="1" ht="15.75" customHeight="1" x14ac:dyDescent="0.25">
      <c r="A266" s="489"/>
      <c r="B266" s="489"/>
      <c r="C266" s="489"/>
      <c r="D266" s="489"/>
      <c r="E266" s="489"/>
      <c r="F266" s="489"/>
      <c r="G266" s="489"/>
      <c r="H266" s="489"/>
      <c r="I266" s="489"/>
      <c r="J266" s="485"/>
      <c r="K266" s="485"/>
      <c r="L266" s="485"/>
      <c r="M266" s="485"/>
      <c r="N266" s="485"/>
      <c r="O266" s="485"/>
      <c r="P266" s="485"/>
      <c r="Q266" s="485"/>
      <c r="R266" s="485"/>
      <c r="S266" s="485"/>
      <c r="T266" s="485"/>
      <c r="U266" s="485"/>
      <c r="V266" s="485"/>
      <c r="W266" s="485"/>
      <c r="X266" s="485"/>
      <c r="Y266" s="485"/>
      <c r="Z266" s="485"/>
      <c r="AA266" s="485"/>
      <c r="AB266" s="485"/>
      <c r="AC266" s="485"/>
    </row>
    <row r="267" spans="1:29" s="478" customFormat="1" ht="15.75" customHeight="1" x14ac:dyDescent="0.25">
      <c r="A267" s="489"/>
      <c r="B267" s="489"/>
      <c r="C267" s="489"/>
      <c r="D267" s="489"/>
      <c r="E267" s="489"/>
      <c r="F267" s="489"/>
      <c r="G267" s="489"/>
      <c r="H267" s="489"/>
      <c r="I267" s="489"/>
      <c r="J267" s="485"/>
      <c r="K267" s="485"/>
      <c r="L267" s="485"/>
      <c r="M267" s="485"/>
      <c r="N267" s="485"/>
      <c r="O267" s="485"/>
      <c r="P267" s="485"/>
      <c r="Q267" s="485"/>
      <c r="R267" s="485"/>
      <c r="S267" s="485"/>
      <c r="T267" s="485"/>
      <c r="U267" s="485"/>
      <c r="V267" s="485"/>
      <c r="W267" s="485"/>
      <c r="X267" s="485"/>
      <c r="Y267" s="485"/>
      <c r="Z267" s="485"/>
      <c r="AA267" s="485"/>
      <c r="AB267" s="485"/>
      <c r="AC267" s="485"/>
    </row>
    <row r="268" spans="1:29" s="478" customFormat="1" ht="15.75" customHeight="1" x14ac:dyDescent="0.25">
      <c r="A268" s="489"/>
      <c r="B268" s="489"/>
      <c r="C268" s="489"/>
      <c r="D268" s="489"/>
      <c r="E268" s="489"/>
      <c r="F268" s="489"/>
      <c r="G268" s="489"/>
      <c r="H268" s="489"/>
      <c r="I268" s="489"/>
      <c r="J268" s="485"/>
      <c r="K268" s="485"/>
      <c r="L268" s="485"/>
      <c r="M268" s="485"/>
      <c r="N268" s="485"/>
      <c r="O268" s="485"/>
      <c r="P268" s="485"/>
      <c r="Q268" s="485"/>
      <c r="R268" s="485"/>
      <c r="S268" s="485"/>
      <c r="T268" s="485"/>
      <c r="U268" s="485"/>
      <c r="V268" s="485"/>
      <c r="W268" s="485"/>
      <c r="X268" s="485"/>
      <c r="Y268" s="485"/>
      <c r="Z268" s="485"/>
      <c r="AA268" s="485"/>
      <c r="AB268" s="485"/>
      <c r="AC268" s="485"/>
    </row>
    <row r="269" spans="1:29" s="478" customFormat="1" ht="15.75" customHeight="1" x14ac:dyDescent="0.25">
      <c r="A269" s="489"/>
      <c r="B269" s="489"/>
      <c r="C269" s="489"/>
      <c r="D269" s="489"/>
      <c r="E269" s="489"/>
      <c r="F269" s="489"/>
      <c r="G269" s="489"/>
      <c r="H269" s="489"/>
      <c r="I269" s="489"/>
      <c r="J269" s="485"/>
      <c r="K269" s="485"/>
      <c r="L269" s="485"/>
      <c r="M269" s="485"/>
      <c r="N269" s="485"/>
      <c r="O269" s="485"/>
      <c r="P269" s="485"/>
      <c r="Q269" s="485"/>
      <c r="R269" s="485"/>
      <c r="S269" s="485"/>
      <c r="T269" s="485"/>
      <c r="U269" s="485"/>
      <c r="V269" s="485"/>
      <c r="W269" s="485"/>
      <c r="X269" s="485"/>
      <c r="Y269" s="485"/>
      <c r="Z269" s="485"/>
      <c r="AA269" s="485"/>
      <c r="AB269" s="485"/>
      <c r="AC269" s="485"/>
    </row>
    <row r="270" spans="1:29" s="478" customFormat="1" ht="15.75" customHeight="1" x14ac:dyDescent="0.25">
      <c r="A270" s="489"/>
      <c r="B270" s="489"/>
      <c r="C270" s="489"/>
      <c r="D270" s="489"/>
      <c r="E270" s="489"/>
      <c r="F270" s="489"/>
      <c r="G270" s="489"/>
      <c r="H270" s="489"/>
      <c r="I270" s="489"/>
      <c r="J270" s="485"/>
      <c r="K270" s="485"/>
      <c r="L270" s="485"/>
      <c r="M270" s="485"/>
      <c r="N270" s="485"/>
      <c r="O270" s="485"/>
      <c r="P270" s="485"/>
      <c r="Q270" s="485"/>
      <c r="R270" s="485"/>
      <c r="S270" s="485"/>
      <c r="T270" s="485"/>
      <c r="U270" s="485"/>
      <c r="V270" s="485"/>
      <c r="W270" s="485"/>
      <c r="X270" s="485"/>
      <c r="Y270" s="485"/>
      <c r="Z270" s="485"/>
      <c r="AA270" s="485"/>
      <c r="AB270" s="485"/>
      <c r="AC270" s="485"/>
    </row>
    <row r="271" spans="1:29" s="478" customFormat="1" ht="15.75" customHeight="1" x14ac:dyDescent="0.25">
      <c r="A271" s="489"/>
      <c r="B271" s="489"/>
      <c r="C271" s="489"/>
      <c r="D271" s="489"/>
      <c r="E271" s="489"/>
      <c r="F271" s="489"/>
      <c r="G271" s="489"/>
      <c r="H271" s="489"/>
      <c r="I271" s="489"/>
      <c r="J271" s="485"/>
      <c r="K271" s="485"/>
      <c r="L271" s="485"/>
      <c r="M271" s="485"/>
      <c r="N271" s="485"/>
      <c r="O271" s="485"/>
      <c r="P271" s="485"/>
      <c r="Q271" s="485"/>
      <c r="R271" s="485"/>
      <c r="S271" s="485"/>
      <c r="T271" s="485"/>
      <c r="U271" s="485"/>
      <c r="V271" s="485"/>
      <c r="W271" s="485"/>
      <c r="X271" s="485"/>
      <c r="Y271" s="485"/>
      <c r="Z271" s="485"/>
      <c r="AA271" s="485"/>
      <c r="AB271" s="485"/>
      <c r="AC271" s="485"/>
    </row>
    <row r="272" spans="1:29" s="478" customFormat="1" ht="15.75" customHeight="1" x14ac:dyDescent="0.25">
      <c r="A272" s="489"/>
      <c r="B272" s="489"/>
      <c r="C272" s="489"/>
      <c r="D272" s="489"/>
      <c r="E272" s="489"/>
      <c r="F272" s="489"/>
      <c r="G272" s="489"/>
      <c r="H272" s="489"/>
      <c r="I272" s="489"/>
      <c r="J272" s="485"/>
      <c r="K272" s="485"/>
      <c r="L272" s="485"/>
      <c r="M272" s="485"/>
      <c r="N272" s="485"/>
      <c r="O272" s="485"/>
      <c r="P272" s="485"/>
      <c r="Q272" s="485"/>
      <c r="R272" s="485"/>
      <c r="S272" s="485"/>
      <c r="T272" s="485"/>
      <c r="U272" s="485"/>
      <c r="V272" s="485"/>
      <c r="W272" s="485"/>
      <c r="X272" s="485"/>
      <c r="Y272" s="485"/>
      <c r="Z272" s="485"/>
      <c r="AA272" s="485"/>
      <c r="AB272" s="485"/>
      <c r="AC272" s="485"/>
    </row>
    <row r="273" spans="1:29" s="478" customFormat="1" ht="15.75" customHeight="1" x14ac:dyDescent="0.25">
      <c r="A273" s="489"/>
      <c r="B273" s="489"/>
      <c r="C273" s="489"/>
      <c r="D273" s="489"/>
      <c r="E273" s="489"/>
      <c r="F273" s="489"/>
      <c r="G273" s="489"/>
      <c r="H273" s="489"/>
      <c r="I273" s="489"/>
      <c r="J273" s="485"/>
      <c r="K273" s="485"/>
      <c r="L273" s="485"/>
      <c r="M273" s="485"/>
      <c r="N273" s="485"/>
      <c r="O273" s="485"/>
      <c r="P273" s="485"/>
      <c r="Q273" s="485"/>
      <c r="R273" s="485"/>
      <c r="S273" s="485"/>
      <c r="T273" s="485"/>
      <c r="U273" s="485"/>
      <c r="V273" s="485"/>
      <c r="W273" s="485"/>
      <c r="X273" s="485"/>
      <c r="Y273" s="485"/>
      <c r="Z273" s="485"/>
      <c r="AA273" s="485"/>
      <c r="AB273" s="485"/>
      <c r="AC273" s="485"/>
    </row>
    <row r="274" spans="1:29" s="478" customFormat="1" ht="15.75" customHeight="1" x14ac:dyDescent="0.25">
      <c r="A274" s="489"/>
      <c r="B274" s="489"/>
      <c r="C274" s="489"/>
      <c r="D274" s="489"/>
      <c r="E274" s="489"/>
      <c r="F274" s="489"/>
      <c r="G274" s="489"/>
      <c r="H274" s="489"/>
      <c r="I274" s="489"/>
      <c r="J274" s="485"/>
      <c r="K274" s="485"/>
      <c r="L274" s="485"/>
      <c r="M274" s="485"/>
      <c r="N274" s="485"/>
      <c r="O274" s="485"/>
      <c r="P274" s="485"/>
      <c r="Q274" s="485"/>
      <c r="R274" s="485"/>
      <c r="S274" s="485"/>
      <c r="T274" s="485"/>
      <c r="U274" s="485"/>
      <c r="V274" s="485"/>
      <c r="W274" s="485"/>
      <c r="X274" s="485"/>
      <c r="Y274" s="485"/>
      <c r="Z274" s="485"/>
      <c r="AA274" s="485"/>
      <c r="AB274" s="485"/>
      <c r="AC274" s="485"/>
    </row>
    <row r="275" spans="1:29" s="478" customFormat="1" ht="15.75" customHeight="1" x14ac:dyDescent="0.25">
      <c r="A275" s="489"/>
      <c r="B275" s="489"/>
      <c r="C275" s="489"/>
      <c r="D275" s="489"/>
      <c r="E275" s="489"/>
      <c r="F275" s="489"/>
      <c r="G275" s="489"/>
      <c r="H275" s="489"/>
      <c r="I275" s="489"/>
      <c r="J275" s="485"/>
      <c r="K275" s="485"/>
      <c r="L275" s="485"/>
      <c r="M275" s="485"/>
      <c r="N275" s="485"/>
      <c r="O275" s="485"/>
      <c r="P275" s="485"/>
      <c r="Q275" s="485"/>
      <c r="R275" s="485"/>
      <c r="S275" s="485"/>
      <c r="T275" s="485"/>
      <c r="U275" s="485"/>
      <c r="V275" s="485"/>
      <c r="W275" s="485"/>
      <c r="X275" s="485"/>
      <c r="Y275" s="485"/>
      <c r="Z275" s="485"/>
      <c r="AA275" s="485"/>
      <c r="AB275" s="485"/>
      <c r="AC275" s="485"/>
    </row>
    <row r="276" spans="1:29" s="478" customFormat="1" ht="15.75" customHeight="1" x14ac:dyDescent="0.25">
      <c r="A276" s="489"/>
      <c r="B276" s="489"/>
      <c r="C276" s="489"/>
      <c r="D276" s="489"/>
      <c r="E276" s="489"/>
      <c r="F276" s="489"/>
      <c r="G276" s="489"/>
      <c r="H276" s="489"/>
      <c r="I276" s="489"/>
      <c r="J276" s="485"/>
      <c r="K276" s="485"/>
      <c r="L276" s="485"/>
      <c r="M276" s="485"/>
      <c r="N276" s="485"/>
      <c r="O276" s="485"/>
      <c r="P276" s="485"/>
      <c r="Q276" s="485"/>
      <c r="R276" s="485"/>
      <c r="S276" s="485"/>
      <c r="T276" s="485"/>
      <c r="U276" s="485"/>
      <c r="V276" s="485"/>
      <c r="W276" s="485"/>
      <c r="X276" s="485"/>
      <c r="Y276" s="485"/>
      <c r="Z276" s="485"/>
      <c r="AA276" s="485"/>
      <c r="AB276" s="485"/>
      <c r="AC276" s="485"/>
    </row>
    <row r="277" spans="1:29" s="478" customFormat="1" ht="15.75" customHeight="1" x14ac:dyDescent="0.25">
      <c r="A277" s="489"/>
      <c r="B277" s="489"/>
      <c r="C277" s="489"/>
      <c r="D277" s="489"/>
      <c r="E277" s="489"/>
      <c r="F277" s="489"/>
      <c r="G277" s="489"/>
      <c r="H277" s="489"/>
      <c r="I277" s="489"/>
      <c r="J277" s="485"/>
      <c r="K277" s="485"/>
      <c r="L277" s="485"/>
      <c r="M277" s="485"/>
      <c r="N277" s="485"/>
      <c r="O277" s="485"/>
      <c r="P277" s="485"/>
      <c r="Q277" s="485"/>
      <c r="R277" s="485"/>
      <c r="S277" s="485"/>
      <c r="T277" s="485"/>
      <c r="U277" s="485"/>
      <c r="V277" s="485"/>
      <c r="W277" s="485"/>
      <c r="X277" s="485"/>
      <c r="Y277" s="485"/>
      <c r="Z277" s="485"/>
      <c r="AA277" s="485"/>
      <c r="AB277" s="485"/>
      <c r="AC277" s="485"/>
    </row>
    <row r="278" spans="1:29" s="478" customFormat="1" ht="15.75" customHeight="1" x14ac:dyDescent="0.25">
      <c r="A278" s="489"/>
      <c r="B278" s="489"/>
      <c r="C278" s="489"/>
      <c r="D278" s="489"/>
      <c r="E278" s="489"/>
      <c r="F278" s="489"/>
      <c r="G278" s="489"/>
      <c r="H278" s="489"/>
      <c r="I278" s="489"/>
      <c r="J278" s="485"/>
      <c r="K278" s="485"/>
      <c r="L278" s="485"/>
      <c r="M278" s="485"/>
      <c r="N278" s="485"/>
      <c r="O278" s="485"/>
      <c r="P278" s="485"/>
      <c r="Q278" s="485"/>
      <c r="R278" s="485"/>
      <c r="S278" s="485"/>
      <c r="T278" s="485"/>
      <c r="U278" s="485"/>
      <c r="V278" s="485"/>
      <c r="W278" s="485"/>
      <c r="X278" s="485"/>
      <c r="Y278" s="485"/>
      <c r="Z278" s="485"/>
      <c r="AA278" s="485"/>
      <c r="AB278" s="485"/>
      <c r="AC278" s="485"/>
    </row>
    <row r="279" spans="1:29" s="478" customFormat="1" ht="15.75" customHeight="1" x14ac:dyDescent="0.25">
      <c r="A279" s="489"/>
      <c r="B279" s="489"/>
      <c r="C279" s="489"/>
      <c r="D279" s="489"/>
      <c r="E279" s="489"/>
      <c r="F279" s="489"/>
      <c r="G279" s="489"/>
      <c r="H279" s="489"/>
      <c r="I279" s="489"/>
      <c r="J279" s="485"/>
      <c r="K279" s="485"/>
      <c r="L279" s="485"/>
      <c r="M279" s="485"/>
      <c r="N279" s="485"/>
      <c r="O279" s="485"/>
      <c r="P279" s="485"/>
      <c r="Q279" s="485"/>
      <c r="R279" s="485"/>
      <c r="S279" s="485"/>
      <c r="T279" s="485"/>
      <c r="U279" s="485"/>
      <c r="V279" s="485"/>
      <c r="W279" s="485"/>
      <c r="X279" s="485"/>
      <c r="Y279" s="485"/>
      <c r="Z279" s="485"/>
      <c r="AA279" s="485"/>
      <c r="AB279" s="485"/>
      <c r="AC279" s="485"/>
    </row>
    <row r="280" spans="1:29" s="478" customFormat="1" ht="15.75" customHeight="1" x14ac:dyDescent="0.25">
      <c r="A280" s="489"/>
      <c r="B280" s="489"/>
      <c r="C280" s="489"/>
      <c r="D280" s="489"/>
      <c r="E280" s="489"/>
      <c r="F280" s="489"/>
      <c r="G280" s="489"/>
      <c r="H280" s="489"/>
      <c r="I280" s="489"/>
      <c r="J280" s="485"/>
      <c r="K280" s="485"/>
      <c r="L280" s="485"/>
      <c r="M280" s="485"/>
      <c r="N280" s="485"/>
      <c r="O280" s="485"/>
      <c r="P280" s="485"/>
      <c r="Q280" s="485"/>
      <c r="R280" s="485"/>
      <c r="S280" s="485"/>
      <c r="T280" s="485"/>
      <c r="U280" s="485"/>
      <c r="V280" s="485"/>
      <c r="W280" s="485"/>
      <c r="X280" s="485"/>
      <c r="Y280" s="485"/>
      <c r="Z280" s="485"/>
      <c r="AA280" s="485"/>
      <c r="AB280" s="485"/>
      <c r="AC280" s="485"/>
    </row>
    <row r="281" spans="1:29" s="478" customFormat="1" ht="15.75" customHeight="1" x14ac:dyDescent="0.25">
      <c r="A281" s="489"/>
      <c r="B281" s="489"/>
      <c r="C281" s="489"/>
      <c r="D281" s="489"/>
      <c r="E281" s="489"/>
      <c r="F281" s="489"/>
      <c r="G281" s="489"/>
      <c r="H281" s="489"/>
      <c r="I281" s="489"/>
      <c r="J281" s="485"/>
      <c r="K281" s="485"/>
      <c r="L281" s="485"/>
      <c r="M281" s="485"/>
      <c r="N281" s="485"/>
      <c r="O281" s="485"/>
      <c r="P281" s="485"/>
      <c r="Q281" s="485"/>
      <c r="R281" s="485"/>
      <c r="S281" s="485"/>
      <c r="T281" s="485"/>
      <c r="U281" s="485"/>
      <c r="V281" s="485"/>
      <c r="W281" s="485"/>
      <c r="X281" s="485"/>
      <c r="Y281" s="485"/>
      <c r="Z281" s="485"/>
      <c r="AA281" s="485"/>
      <c r="AB281" s="485"/>
      <c r="AC281" s="485"/>
    </row>
    <row r="282" spans="1:29" s="478" customFormat="1" ht="15.75" customHeight="1" x14ac:dyDescent="0.25">
      <c r="A282" s="489"/>
      <c r="B282" s="489"/>
      <c r="C282" s="489"/>
      <c r="D282" s="489"/>
      <c r="E282" s="489"/>
      <c r="F282" s="489"/>
      <c r="G282" s="489"/>
      <c r="H282" s="489"/>
      <c r="I282" s="489"/>
      <c r="J282" s="485"/>
      <c r="K282" s="485"/>
      <c r="L282" s="485"/>
      <c r="M282" s="485"/>
      <c r="N282" s="485"/>
      <c r="O282" s="485"/>
      <c r="P282" s="485"/>
      <c r="Q282" s="485"/>
      <c r="R282" s="485"/>
      <c r="S282" s="485"/>
      <c r="T282" s="485"/>
      <c r="U282" s="485"/>
      <c r="V282" s="485"/>
      <c r="W282" s="485"/>
      <c r="X282" s="485"/>
      <c r="Y282" s="485"/>
      <c r="Z282" s="485"/>
      <c r="AA282" s="485"/>
      <c r="AB282" s="485"/>
      <c r="AC282" s="485"/>
    </row>
    <row r="283" spans="1:29" s="478" customFormat="1" ht="15.75" customHeight="1" x14ac:dyDescent="0.25">
      <c r="A283" s="489"/>
      <c r="B283" s="489"/>
      <c r="C283" s="489"/>
      <c r="D283" s="489"/>
      <c r="E283" s="489"/>
      <c r="F283" s="489"/>
      <c r="G283" s="489"/>
      <c r="H283" s="489"/>
      <c r="I283" s="489"/>
      <c r="J283" s="485"/>
      <c r="K283" s="485"/>
      <c r="L283" s="485"/>
      <c r="M283" s="485"/>
      <c r="N283" s="485"/>
      <c r="O283" s="485"/>
      <c r="P283" s="485"/>
      <c r="Q283" s="485"/>
      <c r="R283" s="485"/>
      <c r="S283" s="485"/>
      <c r="T283" s="485"/>
      <c r="U283" s="485"/>
      <c r="V283" s="485"/>
      <c r="W283" s="485"/>
      <c r="X283" s="485"/>
      <c r="Y283" s="485"/>
      <c r="Z283" s="485"/>
      <c r="AA283" s="485"/>
      <c r="AB283" s="485"/>
      <c r="AC283" s="485"/>
    </row>
    <row r="284" spans="1:29" s="478" customFormat="1" ht="15.75" customHeight="1" x14ac:dyDescent="0.25">
      <c r="A284" s="489"/>
      <c r="B284" s="489"/>
      <c r="C284" s="489"/>
      <c r="D284" s="489"/>
      <c r="E284" s="489"/>
      <c r="F284" s="489"/>
      <c r="G284" s="489"/>
      <c r="H284" s="489"/>
      <c r="I284" s="489"/>
      <c r="J284" s="485"/>
      <c r="K284" s="485"/>
      <c r="L284" s="485"/>
      <c r="M284" s="485"/>
      <c r="N284" s="485"/>
      <c r="O284" s="485"/>
      <c r="P284" s="485"/>
      <c r="Q284" s="485"/>
      <c r="R284" s="485"/>
      <c r="S284" s="485"/>
      <c r="T284" s="485"/>
      <c r="U284" s="485"/>
      <c r="V284" s="485"/>
      <c r="W284" s="485"/>
      <c r="X284" s="485"/>
      <c r="Y284" s="485"/>
      <c r="Z284" s="485"/>
      <c r="AA284" s="485"/>
      <c r="AB284" s="485"/>
      <c r="AC284" s="485"/>
    </row>
    <row r="285" spans="1:29" s="478" customFormat="1" ht="15.75" customHeight="1" x14ac:dyDescent="0.25">
      <c r="A285" s="489"/>
      <c r="B285" s="489"/>
      <c r="C285" s="489"/>
      <c r="D285" s="489"/>
      <c r="E285" s="489"/>
      <c r="F285" s="489"/>
      <c r="G285" s="489"/>
      <c r="H285" s="489"/>
      <c r="I285" s="489"/>
      <c r="J285" s="485"/>
      <c r="K285" s="485"/>
      <c r="L285" s="485"/>
      <c r="M285" s="485"/>
      <c r="N285" s="485"/>
      <c r="O285" s="485"/>
      <c r="P285" s="485"/>
      <c r="Q285" s="485"/>
      <c r="R285" s="485"/>
      <c r="S285" s="485"/>
      <c r="T285" s="485"/>
      <c r="U285" s="485"/>
      <c r="V285" s="485"/>
      <c r="W285" s="485"/>
      <c r="X285" s="485"/>
      <c r="Y285" s="485"/>
      <c r="Z285" s="485"/>
      <c r="AA285" s="485"/>
      <c r="AB285" s="485"/>
      <c r="AC285" s="485"/>
    </row>
    <row r="286" spans="1:29" s="478" customFormat="1" ht="15.75" customHeight="1" x14ac:dyDescent="0.25">
      <c r="A286" s="489"/>
      <c r="B286" s="489"/>
      <c r="C286" s="489"/>
      <c r="D286" s="489"/>
      <c r="E286" s="489"/>
      <c r="F286" s="489"/>
      <c r="G286" s="489"/>
      <c r="H286" s="489"/>
      <c r="I286" s="489"/>
      <c r="J286" s="485"/>
      <c r="K286" s="485"/>
      <c r="L286" s="485"/>
      <c r="M286" s="485"/>
      <c r="N286" s="485"/>
      <c r="O286" s="485"/>
      <c r="P286" s="485"/>
      <c r="Q286" s="485"/>
      <c r="R286" s="485"/>
      <c r="S286" s="485"/>
      <c r="T286" s="485"/>
      <c r="U286" s="485"/>
      <c r="V286" s="485"/>
      <c r="W286" s="485"/>
      <c r="X286" s="485"/>
      <c r="Y286" s="485"/>
      <c r="Z286" s="485"/>
      <c r="AA286" s="485"/>
      <c r="AB286" s="485"/>
      <c r="AC286" s="485"/>
    </row>
    <row r="287" spans="1:29" s="478" customFormat="1" ht="15.75" customHeight="1" x14ac:dyDescent="0.25">
      <c r="A287" s="489"/>
      <c r="B287" s="489"/>
      <c r="C287" s="489"/>
      <c r="D287" s="489"/>
      <c r="E287" s="489"/>
      <c r="F287" s="489"/>
      <c r="G287" s="489"/>
      <c r="H287" s="489"/>
      <c r="I287" s="489"/>
      <c r="J287" s="485"/>
      <c r="K287" s="485"/>
      <c r="L287" s="485"/>
      <c r="M287" s="485"/>
      <c r="N287" s="485"/>
      <c r="O287" s="485"/>
      <c r="P287" s="485"/>
      <c r="Q287" s="485"/>
      <c r="R287" s="485"/>
      <c r="S287" s="485"/>
      <c r="T287" s="485"/>
      <c r="U287" s="485"/>
      <c r="V287" s="485"/>
      <c r="W287" s="485"/>
      <c r="X287" s="485"/>
      <c r="Y287" s="485"/>
      <c r="Z287" s="485"/>
      <c r="AA287" s="485"/>
      <c r="AB287" s="485"/>
      <c r="AC287" s="485"/>
    </row>
    <row r="288" spans="1:29" s="478" customFormat="1" ht="15.75" customHeight="1" x14ac:dyDescent="0.25">
      <c r="A288" s="489"/>
      <c r="B288" s="489"/>
      <c r="C288" s="489"/>
      <c r="D288" s="489"/>
      <c r="E288" s="489"/>
      <c r="F288" s="489"/>
      <c r="G288" s="489"/>
      <c r="H288" s="489"/>
      <c r="I288" s="489"/>
      <c r="J288" s="485"/>
      <c r="K288" s="485"/>
      <c r="L288" s="485"/>
      <c r="M288" s="485"/>
      <c r="N288" s="485"/>
      <c r="O288" s="485"/>
      <c r="P288" s="485"/>
      <c r="Q288" s="485"/>
      <c r="R288" s="485"/>
      <c r="S288" s="485"/>
      <c r="T288" s="485"/>
      <c r="U288" s="485"/>
      <c r="V288" s="485"/>
      <c r="W288" s="485"/>
      <c r="X288" s="485"/>
      <c r="Y288" s="485"/>
      <c r="Z288" s="485"/>
      <c r="AA288" s="485"/>
      <c r="AB288" s="485"/>
      <c r="AC288" s="485"/>
    </row>
    <row r="289" spans="1:29" s="478" customFormat="1" ht="15.75" customHeight="1" x14ac:dyDescent="0.25">
      <c r="A289" s="489"/>
      <c r="B289" s="489"/>
      <c r="C289" s="489"/>
      <c r="D289" s="489"/>
      <c r="E289" s="489"/>
      <c r="F289" s="489"/>
      <c r="G289" s="489"/>
      <c r="H289" s="489"/>
      <c r="I289" s="489"/>
      <c r="J289" s="485"/>
      <c r="K289" s="485"/>
      <c r="L289" s="485"/>
      <c r="M289" s="485"/>
      <c r="N289" s="485"/>
      <c r="O289" s="485"/>
      <c r="P289" s="485"/>
      <c r="Q289" s="485"/>
      <c r="R289" s="485"/>
      <c r="S289" s="485"/>
      <c r="T289" s="485"/>
      <c r="U289" s="485"/>
      <c r="V289" s="485"/>
      <c r="W289" s="485"/>
      <c r="X289" s="485"/>
      <c r="Y289" s="485"/>
      <c r="Z289" s="485"/>
      <c r="AA289" s="485"/>
      <c r="AB289" s="485"/>
      <c r="AC289" s="485"/>
    </row>
    <row r="290" spans="1:29" s="478" customFormat="1" ht="15.75" customHeight="1" x14ac:dyDescent="0.25">
      <c r="A290" s="489"/>
      <c r="B290" s="489"/>
      <c r="C290" s="489"/>
      <c r="D290" s="489"/>
      <c r="E290" s="489"/>
      <c r="F290" s="489"/>
      <c r="G290" s="489"/>
      <c r="H290" s="489"/>
      <c r="I290" s="489"/>
      <c r="J290" s="485"/>
      <c r="K290" s="485"/>
      <c r="L290" s="485"/>
      <c r="M290" s="485"/>
      <c r="N290" s="485"/>
      <c r="O290" s="485"/>
      <c r="P290" s="485"/>
      <c r="Q290" s="485"/>
      <c r="R290" s="485"/>
      <c r="S290" s="485"/>
      <c r="T290" s="485"/>
      <c r="U290" s="485"/>
      <c r="V290" s="485"/>
      <c r="W290" s="485"/>
      <c r="X290" s="485"/>
      <c r="Y290" s="485"/>
      <c r="Z290" s="485"/>
      <c r="AA290" s="485"/>
      <c r="AB290" s="485"/>
      <c r="AC290" s="485"/>
    </row>
    <row r="291" spans="1:29" s="478" customFormat="1" ht="15.75" customHeight="1" x14ac:dyDescent="0.25">
      <c r="A291" s="489"/>
      <c r="B291" s="489"/>
      <c r="C291" s="489"/>
      <c r="D291" s="489"/>
      <c r="E291" s="489"/>
      <c r="F291" s="489"/>
      <c r="G291" s="489"/>
      <c r="H291" s="489"/>
      <c r="I291" s="489"/>
      <c r="J291" s="485"/>
      <c r="K291" s="485"/>
      <c r="L291" s="485"/>
      <c r="M291" s="485"/>
      <c r="N291" s="485"/>
      <c r="O291" s="485"/>
      <c r="P291" s="485"/>
      <c r="Q291" s="485"/>
      <c r="R291" s="485"/>
      <c r="S291" s="485"/>
      <c r="T291" s="485"/>
      <c r="U291" s="485"/>
      <c r="V291" s="485"/>
      <c r="W291" s="485"/>
      <c r="X291" s="485"/>
      <c r="Y291" s="485"/>
      <c r="Z291" s="485"/>
      <c r="AA291" s="485"/>
      <c r="AB291" s="485"/>
      <c r="AC291" s="485"/>
    </row>
    <row r="292" spans="1:29" s="478" customFormat="1" ht="15.75" customHeight="1" x14ac:dyDescent="0.25">
      <c r="A292" s="489"/>
      <c r="B292" s="489"/>
      <c r="C292" s="489"/>
      <c r="D292" s="489"/>
      <c r="E292" s="489"/>
      <c r="F292" s="489"/>
      <c r="G292" s="489"/>
      <c r="H292" s="489"/>
      <c r="I292" s="489"/>
      <c r="J292" s="485"/>
      <c r="K292" s="485"/>
      <c r="L292" s="485"/>
      <c r="M292" s="485"/>
      <c r="N292" s="485"/>
      <c r="O292" s="485"/>
      <c r="P292" s="485"/>
      <c r="Q292" s="485"/>
      <c r="R292" s="485"/>
      <c r="S292" s="485"/>
      <c r="T292" s="485"/>
      <c r="U292" s="485"/>
      <c r="V292" s="485"/>
      <c r="W292" s="485"/>
      <c r="X292" s="485"/>
      <c r="Y292" s="485"/>
      <c r="Z292" s="485"/>
      <c r="AA292" s="485"/>
      <c r="AB292" s="485"/>
      <c r="AC292" s="485"/>
    </row>
    <row r="293" spans="1:29" s="478" customFormat="1" ht="15.75" customHeight="1" x14ac:dyDescent="0.25">
      <c r="A293" s="489"/>
      <c r="B293" s="489"/>
      <c r="C293" s="489"/>
      <c r="D293" s="489"/>
      <c r="E293" s="489"/>
      <c r="F293" s="489"/>
      <c r="G293" s="489"/>
      <c r="H293" s="489"/>
      <c r="I293" s="489"/>
      <c r="J293" s="485"/>
      <c r="K293" s="485"/>
      <c r="L293" s="485"/>
      <c r="M293" s="485"/>
      <c r="N293" s="485"/>
      <c r="O293" s="485"/>
      <c r="P293" s="485"/>
      <c r="Q293" s="485"/>
      <c r="R293" s="485"/>
      <c r="S293" s="485"/>
      <c r="T293" s="485"/>
      <c r="U293" s="485"/>
      <c r="V293" s="485"/>
      <c r="W293" s="485"/>
      <c r="X293" s="485"/>
      <c r="Y293" s="485"/>
      <c r="Z293" s="485"/>
      <c r="AA293" s="485"/>
      <c r="AB293" s="485"/>
      <c r="AC293" s="485"/>
    </row>
    <row r="294" spans="1:29" s="478" customFormat="1" ht="15.75" customHeight="1" x14ac:dyDescent="0.25">
      <c r="A294" s="489"/>
      <c r="B294" s="489"/>
      <c r="C294" s="489"/>
      <c r="D294" s="489"/>
      <c r="E294" s="489"/>
      <c r="F294" s="489"/>
      <c r="G294" s="489"/>
      <c r="H294" s="489"/>
      <c r="I294" s="489"/>
      <c r="J294" s="485"/>
      <c r="K294" s="485"/>
      <c r="L294" s="485"/>
      <c r="M294" s="485"/>
      <c r="N294" s="485"/>
      <c r="O294" s="485"/>
      <c r="P294" s="485"/>
      <c r="Q294" s="485"/>
      <c r="R294" s="485"/>
      <c r="S294" s="485"/>
      <c r="T294" s="485"/>
      <c r="U294" s="485"/>
      <c r="V294" s="485"/>
      <c r="W294" s="485"/>
      <c r="X294" s="485"/>
      <c r="Y294" s="485"/>
      <c r="Z294" s="485"/>
      <c r="AA294" s="485"/>
      <c r="AB294" s="485"/>
      <c r="AC294" s="485"/>
    </row>
    <row r="295" spans="1:29" s="478" customFormat="1" ht="15.75" customHeight="1" x14ac:dyDescent="0.25">
      <c r="A295" s="489"/>
      <c r="B295" s="489"/>
      <c r="C295" s="489"/>
      <c r="D295" s="489"/>
      <c r="E295" s="489"/>
      <c r="F295" s="489"/>
      <c r="G295" s="489"/>
      <c r="H295" s="489"/>
      <c r="I295" s="489"/>
      <c r="J295" s="485"/>
      <c r="K295" s="485"/>
      <c r="L295" s="485"/>
      <c r="M295" s="485"/>
      <c r="N295" s="485"/>
      <c r="O295" s="485"/>
      <c r="P295" s="485"/>
      <c r="Q295" s="485"/>
      <c r="R295" s="485"/>
      <c r="S295" s="485"/>
      <c r="T295" s="485"/>
      <c r="U295" s="485"/>
      <c r="V295" s="485"/>
      <c r="W295" s="485"/>
      <c r="X295" s="485"/>
      <c r="Y295" s="485"/>
      <c r="Z295" s="485"/>
      <c r="AA295" s="485"/>
      <c r="AB295" s="485"/>
      <c r="AC295" s="485"/>
    </row>
    <row r="296" spans="1:29" s="478" customFormat="1" ht="15.75" customHeight="1" x14ac:dyDescent="0.25">
      <c r="A296" s="489"/>
      <c r="B296" s="489"/>
      <c r="C296" s="489"/>
      <c r="D296" s="489"/>
      <c r="E296" s="489"/>
      <c r="F296" s="489"/>
      <c r="G296" s="489"/>
      <c r="H296" s="489"/>
      <c r="I296" s="489"/>
      <c r="J296" s="485"/>
      <c r="K296" s="485"/>
      <c r="L296" s="485"/>
      <c r="M296" s="485"/>
      <c r="N296" s="485"/>
      <c r="O296" s="485"/>
      <c r="P296" s="485"/>
      <c r="Q296" s="485"/>
      <c r="R296" s="485"/>
      <c r="S296" s="485"/>
      <c r="T296" s="485"/>
      <c r="U296" s="485"/>
      <c r="V296" s="485"/>
      <c r="W296" s="485"/>
      <c r="X296" s="485"/>
      <c r="Y296" s="485"/>
      <c r="Z296" s="485"/>
      <c r="AA296" s="485"/>
      <c r="AB296" s="485"/>
      <c r="AC296" s="485"/>
    </row>
    <row r="297" spans="1:29" s="478" customFormat="1" ht="15.75" customHeight="1" x14ac:dyDescent="0.25">
      <c r="A297" s="489"/>
      <c r="B297" s="489"/>
      <c r="C297" s="489"/>
      <c r="D297" s="489"/>
      <c r="E297" s="489"/>
      <c r="F297" s="489"/>
      <c r="G297" s="489"/>
      <c r="H297" s="489"/>
      <c r="I297" s="489"/>
      <c r="J297" s="485"/>
      <c r="K297" s="485"/>
      <c r="L297" s="485"/>
      <c r="M297" s="485"/>
      <c r="N297" s="485"/>
      <c r="O297" s="485"/>
      <c r="P297" s="485"/>
      <c r="Q297" s="485"/>
      <c r="R297" s="485"/>
      <c r="S297" s="485"/>
      <c r="T297" s="485"/>
      <c r="U297" s="485"/>
      <c r="V297" s="485"/>
      <c r="W297" s="485"/>
      <c r="X297" s="485"/>
      <c r="Y297" s="485"/>
      <c r="Z297" s="485"/>
      <c r="AA297" s="485"/>
      <c r="AB297" s="485"/>
      <c r="AC297" s="485"/>
    </row>
    <row r="298" spans="1:29" s="478" customFormat="1" ht="15.75" customHeight="1" x14ac:dyDescent="0.25">
      <c r="A298" s="489"/>
      <c r="B298" s="489"/>
      <c r="C298" s="489"/>
      <c r="D298" s="489"/>
      <c r="E298" s="489"/>
      <c r="F298" s="489"/>
      <c r="G298" s="489"/>
      <c r="H298" s="489"/>
      <c r="I298" s="489"/>
      <c r="J298" s="485"/>
      <c r="K298" s="485"/>
      <c r="L298" s="485"/>
      <c r="M298" s="485"/>
      <c r="N298" s="485"/>
      <c r="O298" s="485"/>
      <c r="P298" s="485"/>
      <c r="Q298" s="485"/>
      <c r="R298" s="485"/>
      <c r="S298" s="485"/>
      <c r="T298" s="485"/>
      <c r="U298" s="485"/>
      <c r="V298" s="485"/>
      <c r="W298" s="485"/>
      <c r="X298" s="485"/>
      <c r="Y298" s="485"/>
      <c r="Z298" s="485"/>
      <c r="AA298" s="485"/>
      <c r="AB298" s="485"/>
      <c r="AC298" s="485"/>
    </row>
    <row r="299" spans="1:29" s="478" customFormat="1" ht="15.75" customHeight="1" x14ac:dyDescent="0.25">
      <c r="A299" s="489"/>
      <c r="B299" s="489"/>
      <c r="C299" s="489"/>
      <c r="D299" s="489"/>
      <c r="E299" s="489"/>
      <c r="F299" s="489"/>
      <c r="G299" s="489"/>
      <c r="H299" s="489"/>
      <c r="I299" s="489"/>
      <c r="J299" s="485"/>
      <c r="K299" s="485"/>
      <c r="L299" s="485"/>
      <c r="M299" s="485"/>
      <c r="N299" s="485"/>
      <c r="O299" s="485"/>
      <c r="P299" s="485"/>
      <c r="Q299" s="485"/>
      <c r="R299" s="485"/>
      <c r="S299" s="485"/>
      <c r="T299" s="485"/>
      <c r="U299" s="485"/>
      <c r="V299" s="485"/>
      <c r="W299" s="485"/>
      <c r="X299" s="485"/>
      <c r="Y299" s="485"/>
      <c r="Z299" s="485"/>
      <c r="AA299" s="485"/>
      <c r="AB299" s="485"/>
      <c r="AC299" s="485"/>
    </row>
    <row r="300" spans="1:29" s="478" customFormat="1" ht="15.75" customHeight="1" x14ac:dyDescent="0.25">
      <c r="A300" s="489"/>
      <c r="B300" s="489"/>
      <c r="C300" s="489"/>
      <c r="D300" s="489"/>
      <c r="E300" s="489"/>
      <c r="F300" s="489"/>
      <c r="G300" s="489"/>
      <c r="H300" s="489"/>
      <c r="I300" s="489"/>
      <c r="J300" s="485"/>
      <c r="K300" s="485"/>
      <c r="L300" s="485"/>
      <c r="M300" s="485"/>
      <c r="N300" s="485"/>
      <c r="O300" s="485"/>
      <c r="P300" s="485"/>
      <c r="Q300" s="485"/>
      <c r="R300" s="485"/>
      <c r="S300" s="485"/>
      <c r="T300" s="485"/>
      <c r="U300" s="485"/>
      <c r="V300" s="485"/>
      <c r="W300" s="485"/>
      <c r="X300" s="485"/>
      <c r="Y300" s="485"/>
      <c r="Z300" s="485"/>
      <c r="AA300" s="485"/>
      <c r="AB300" s="485"/>
      <c r="AC300" s="485"/>
    </row>
    <row r="301" spans="1:29" s="478" customFormat="1" ht="15.75" customHeight="1" x14ac:dyDescent="0.25">
      <c r="A301" s="489"/>
      <c r="B301" s="489"/>
      <c r="C301" s="489"/>
      <c r="D301" s="489"/>
      <c r="E301" s="489"/>
      <c r="F301" s="489"/>
      <c r="G301" s="489"/>
      <c r="H301" s="489"/>
      <c r="I301" s="489"/>
      <c r="J301" s="485"/>
      <c r="K301" s="485"/>
      <c r="L301" s="485"/>
      <c r="M301" s="485"/>
      <c r="N301" s="485"/>
      <c r="O301" s="485"/>
      <c r="P301" s="485"/>
      <c r="Q301" s="485"/>
      <c r="R301" s="485"/>
      <c r="S301" s="485"/>
      <c r="T301" s="485"/>
      <c r="U301" s="485"/>
      <c r="V301" s="485"/>
      <c r="W301" s="485"/>
      <c r="X301" s="485"/>
      <c r="Y301" s="485"/>
      <c r="Z301" s="485"/>
      <c r="AA301" s="485"/>
      <c r="AB301" s="485"/>
      <c r="AC301" s="485"/>
    </row>
    <row r="302" spans="1:29" s="478" customFormat="1" ht="15.75" customHeight="1" x14ac:dyDescent="0.25">
      <c r="A302" s="489"/>
      <c r="B302" s="489"/>
      <c r="C302" s="489"/>
      <c r="D302" s="489"/>
      <c r="E302" s="489"/>
      <c r="F302" s="489"/>
      <c r="G302" s="489"/>
      <c r="H302" s="489"/>
      <c r="I302" s="489"/>
      <c r="J302" s="485"/>
      <c r="K302" s="485"/>
      <c r="L302" s="485"/>
      <c r="M302" s="485"/>
      <c r="N302" s="485"/>
      <c r="O302" s="485"/>
      <c r="P302" s="485"/>
      <c r="Q302" s="485"/>
      <c r="R302" s="485"/>
      <c r="S302" s="485"/>
      <c r="T302" s="485"/>
      <c r="U302" s="485"/>
      <c r="V302" s="485"/>
      <c r="W302" s="485"/>
      <c r="X302" s="485"/>
      <c r="Y302" s="485"/>
      <c r="Z302" s="485"/>
      <c r="AA302" s="485"/>
      <c r="AB302" s="485"/>
      <c r="AC302" s="485"/>
    </row>
    <row r="303" spans="1:29" s="478" customFormat="1" ht="15.75" customHeight="1" x14ac:dyDescent="0.25">
      <c r="A303" s="489"/>
      <c r="B303" s="489"/>
      <c r="C303" s="489"/>
      <c r="D303" s="489"/>
      <c r="E303" s="489"/>
      <c r="F303" s="489"/>
      <c r="G303" s="489"/>
      <c r="H303" s="489"/>
      <c r="I303" s="489"/>
      <c r="J303" s="485"/>
      <c r="K303" s="485"/>
      <c r="L303" s="485"/>
      <c r="M303" s="485"/>
      <c r="N303" s="485"/>
      <c r="O303" s="485"/>
      <c r="P303" s="485"/>
      <c r="Q303" s="485"/>
      <c r="R303" s="485"/>
      <c r="S303" s="485"/>
      <c r="T303" s="485"/>
      <c r="U303" s="485"/>
      <c r="V303" s="485"/>
      <c r="W303" s="485"/>
      <c r="X303" s="485"/>
      <c r="Y303" s="485"/>
      <c r="Z303" s="485"/>
      <c r="AA303" s="485"/>
      <c r="AB303" s="485"/>
      <c r="AC303" s="485"/>
    </row>
    <row r="304" spans="1:29" s="478" customFormat="1" ht="15.75" customHeight="1" x14ac:dyDescent="0.25">
      <c r="A304" s="489"/>
      <c r="B304" s="489"/>
      <c r="C304" s="489"/>
      <c r="D304" s="489"/>
      <c r="E304" s="489"/>
      <c r="F304" s="489"/>
      <c r="G304" s="489"/>
      <c r="H304" s="489"/>
      <c r="I304" s="489"/>
      <c r="J304" s="485"/>
      <c r="K304" s="485"/>
      <c r="L304" s="485"/>
      <c r="M304" s="485"/>
      <c r="N304" s="485"/>
      <c r="O304" s="485"/>
      <c r="P304" s="485"/>
      <c r="Q304" s="485"/>
      <c r="R304" s="485"/>
      <c r="S304" s="485"/>
      <c r="T304" s="485"/>
      <c r="U304" s="485"/>
      <c r="V304" s="485"/>
      <c r="W304" s="485"/>
      <c r="X304" s="485"/>
      <c r="Y304" s="485"/>
      <c r="Z304" s="485"/>
      <c r="AA304" s="485"/>
      <c r="AB304" s="485"/>
      <c r="AC304" s="485"/>
    </row>
    <row r="305" spans="1:29" s="478" customFormat="1" ht="15.75" customHeight="1" x14ac:dyDescent="0.25">
      <c r="A305" s="489"/>
      <c r="B305" s="489"/>
      <c r="C305" s="489"/>
      <c r="D305" s="489"/>
      <c r="E305" s="489"/>
      <c r="F305" s="489"/>
      <c r="G305" s="489"/>
      <c r="H305" s="489"/>
      <c r="I305" s="489"/>
      <c r="J305" s="485"/>
      <c r="K305" s="485"/>
      <c r="L305" s="485"/>
      <c r="M305" s="485"/>
      <c r="N305" s="485"/>
      <c r="O305" s="485"/>
      <c r="P305" s="485"/>
      <c r="Q305" s="485"/>
      <c r="R305" s="485"/>
      <c r="S305" s="485"/>
      <c r="T305" s="485"/>
      <c r="U305" s="485"/>
      <c r="V305" s="485"/>
      <c r="W305" s="485"/>
      <c r="X305" s="485"/>
      <c r="Y305" s="485"/>
      <c r="Z305" s="485"/>
      <c r="AA305" s="485"/>
      <c r="AB305" s="485"/>
      <c r="AC305" s="485"/>
    </row>
    <row r="306" spans="1:29" s="478" customFormat="1" ht="15.75" customHeight="1" x14ac:dyDescent="0.25">
      <c r="A306" s="489"/>
      <c r="B306" s="489"/>
      <c r="C306" s="489"/>
      <c r="D306" s="489"/>
      <c r="E306" s="489"/>
      <c r="F306" s="489"/>
      <c r="G306" s="489"/>
      <c r="H306" s="489"/>
      <c r="I306" s="489"/>
      <c r="J306" s="485"/>
      <c r="K306" s="485"/>
      <c r="L306" s="485"/>
      <c r="M306" s="485"/>
      <c r="N306" s="485"/>
      <c r="O306" s="485"/>
      <c r="P306" s="485"/>
      <c r="Q306" s="485"/>
      <c r="R306" s="485"/>
      <c r="S306" s="485"/>
      <c r="T306" s="485"/>
      <c r="U306" s="485"/>
      <c r="V306" s="485"/>
      <c r="W306" s="485"/>
      <c r="X306" s="485"/>
      <c r="Y306" s="485"/>
      <c r="Z306" s="485"/>
      <c r="AA306" s="485"/>
      <c r="AB306" s="485"/>
      <c r="AC306" s="485"/>
    </row>
    <row r="307" spans="1:29" s="478" customFormat="1" ht="15.75" customHeight="1" x14ac:dyDescent="0.25">
      <c r="A307" s="489"/>
      <c r="B307" s="489"/>
      <c r="C307" s="489"/>
      <c r="D307" s="489"/>
      <c r="E307" s="489"/>
      <c r="F307" s="489"/>
      <c r="G307" s="489"/>
      <c r="H307" s="489"/>
      <c r="I307" s="489"/>
      <c r="J307" s="485"/>
      <c r="K307" s="485"/>
      <c r="L307" s="485"/>
      <c r="M307" s="485"/>
      <c r="N307" s="485"/>
      <c r="O307" s="485"/>
      <c r="P307" s="485"/>
      <c r="Q307" s="485"/>
      <c r="R307" s="485"/>
      <c r="S307" s="485"/>
      <c r="T307" s="485"/>
      <c r="U307" s="485"/>
      <c r="V307" s="485"/>
      <c r="W307" s="485"/>
      <c r="X307" s="485"/>
      <c r="Y307" s="485"/>
      <c r="Z307" s="485"/>
      <c r="AA307" s="485"/>
      <c r="AB307" s="485"/>
      <c r="AC307" s="485"/>
    </row>
    <row r="308" spans="1:29" s="478" customFormat="1" ht="15.75" customHeight="1" x14ac:dyDescent="0.25">
      <c r="A308" s="489"/>
      <c r="B308" s="489"/>
      <c r="C308" s="489"/>
      <c r="D308" s="489"/>
      <c r="E308" s="489"/>
      <c r="F308" s="489"/>
      <c r="G308" s="489"/>
      <c r="H308" s="489"/>
      <c r="I308" s="489"/>
      <c r="J308" s="485"/>
      <c r="K308" s="485"/>
      <c r="L308" s="485"/>
      <c r="M308" s="485"/>
      <c r="N308" s="485"/>
      <c r="O308" s="485"/>
      <c r="P308" s="485"/>
      <c r="Q308" s="485"/>
      <c r="R308" s="485"/>
      <c r="S308" s="485"/>
      <c r="T308" s="485"/>
      <c r="U308" s="485"/>
      <c r="V308" s="485"/>
      <c r="W308" s="485"/>
      <c r="X308" s="485"/>
      <c r="Y308" s="485"/>
      <c r="Z308" s="485"/>
      <c r="AA308" s="485"/>
      <c r="AB308" s="485"/>
      <c r="AC308" s="485"/>
    </row>
    <row r="309" spans="1:29" s="478" customFormat="1" ht="15.75" customHeight="1" x14ac:dyDescent="0.25">
      <c r="A309" s="489"/>
      <c r="B309" s="489"/>
      <c r="C309" s="489"/>
      <c r="D309" s="489"/>
      <c r="E309" s="489"/>
      <c r="F309" s="489"/>
      <c r="G309" s="489"/>
      <c r="H309" s="489"/>
      <c r="I309" s="489"/>
      <c r="J309" s="485"/>
      <c r="K309" s="485"/>
      <c r="L309" s="485"/>
      <c r="M309" s="485"/>
      <c r="N309" s="485"/>
      <c r="O309" s="485"/>
      <c r="P309" s="485"/>
      <c r="Q309" s="485"/>
      <c r="R309" s="485"/>
      <c r="S309" s="485"/>
      <c r="T309" s="485"/>
      <c r="U309" s="485"/>
      <c r="V309" s="485"/>
      <c r="W309" s="485"/>
      <c r="X309" s="485"/>
      <c r="Y309" s="485"/>
      <c r="Z309" s="485"/>
      <c r="AA309" s="485"/>
      <c r="AB309" s="485"/>
      <c r="AC309" s="485"/>
    </row>
    <row r="310" spans="1:29" s="478" customFormat="1" ht="15.75" customHeight="1" x14ac:dyDescent="0.25">
      <c r="A310" s="489"/>
      <c r="B310" s="489"/>
      <c r="C310" s="489"/>
      <c r="D310" s="489"/>
      <c r="E310" s="489"/>
      <c r="F310" s="489"/>
      <c r="G310" s="489"/>
      <c r="H310" s="489"/>
      <c r="I310" s="489"/>
      <c r="J310" s="485"/>
      <c r="K310" s="485"/>
      <c r="L310" s="485"/>
      <c r="M310" s="485"/>
      <c r="N310" s="485"/>
      <c r="O310" s="485"/>
      <c r="P310" s="485"/>
      <c r="Q310" s="485"/>
      <c r="R310" s="485"/>
      <c r="S310" s="485"/>
      <c r="T310" s="485"/>
      <c r="U310" s="485"/>
      <c r="V310" s="485"/>
      <c r="W310" s="485"/>
      <c r="X310" s="485"/>
      <c r="Y310" s="485"/>
      <c r="Z310" s="485"/>
      <c r="AA310" s="485"/>
      <c r="AB310" s="485"/>
      <c r="AC310" s="485"/>
    </row>
    <row r="311" spans="1:29" s="478" customFormat="1" ht="15.75" customHeight="1" x14ac:dyDescent="0.25">
      <c r="A311" s="489"/>
      <c r="B311" s="489"/>
      <c r="C311" s="489"/>
      <c r="D311" s="489"/>
      <c r="E311" s="489"/>
      <c r="F311" s="489"/>
      <c r="G311" s="489"/>
      <c r="H311" s="489"/>
      <c r="I311" s="489"/>
      <c r="J311" s="485"/>
      <c r="K311" s="485"/>
      <c r="L311" s="485"/>
      <c r="M311" s="485"/>
      <c r="N311" s="485"/>
      <c r="O311" s="485"/>
      <c r="P311" s="485"/>
      <c r="Q311" s="485"/>
      <c r="R311" s="485"/>
      <c r="S311" s="485"/>
      <c r="T311" s="485"/>
      <c r="U311" s="485"/>
      <c r="V311" s="485"/>
      <c r="W311" s="485"/>
      <c r="X311" s="485"/>
      <c r="Y311" s="485"/>
      <c r="Z311" s="485"/>
      <c r="AA311" s="485"/>
      <c r="AB311" s="485"/>
      <c r="AC311" s="485"/>
    </row>
    <row r="312" spans="1:29" s="478" customFormat="1" ht="15.75" customHeight="1" x14ac:dyDescent="0.25">
      <c r="A312" s="489"/>
      <c r="B312" s="489"/>
      <c r="C312" s="489"/>
      <c r="D312" s="489"/>
      <c r="E312" s="489"/>
      <c r="F312" s="489"/>
      <c r="G312" s="489"/>
      <c r="H312" s="489"/>
      <c r="I312" s="489"/>
      <c r="J312" s="485"/>
      <c r="K312" s="485"/>
      <c r="L312" s="485"/>
      <c r="M312" s="485"/>
      <c r="N312" s="485"/>
      <c r="O312" s="485"/>
      <c r="P312" s="485"/>
      <c r="Q312" s="485"/>
      <c r="R312" s="485"/>
      <c r="S312" s="485"/>
      <c r="T312" s="485"/>
      <c r="U312" s="485"/>
      <c r="V312" s="485"/>
      <c r="W312" s="485"/>
      <c r="X312" s="485"/>
      <c r="Y312" s="485"/>
      <c r="Z312" s="485"/>
      <c r="AA312" s="485"/>
      <c r="AB312" s="485"/>
      <c r="AC312" s="485"/>
    </row>
    <row r="313" spans="1:29" s="478" customFormat="1" ht="15.75" customHeight="1" x14ac:dyDescent="0.25">
      <c r="A313" s="489"/>
      <c r="B313" s="489"/>
      <c r="C313" s="489"/>
      <c r="D313" s="489"/>
      <c r="E313" s="489"/>
      <c r="F313" s="489"/>
      <c r="G313" s="489"/>
      <c r="H313" s="489"/>
      <c r="I313" s="489"/>
      <c r="J313" s="485"/>
      <c r="K313" s="485"/>
      <c r="L313" s="485"/>
      <c r="M313" s="485"/>
      <c r="N313" s="485"/>
      <c r="O313" s="485"/>
      <c r="P313" s="485"/>
      <c r="Q313" s="485"/>
      <c r="R313" s="485"/>
      <c r="S313" s="485"/>
      <c r="T313" s="485"/>
      <c r="U313" s="485"/>
      <c r="V313" s="485"/>
      <c r="W313" s="485"/>
      <c r="X313" s="485"/>
      <c r="Y313" s="485"/>
      <c r="Z313" s="485"/>
      <c r="AA313" s="485"/>
      <c r="AB313" s="485"/>
      <c r="AC313" s="485"/>
    </row>
    <row r="314" spans="1:29" s="478" customFormat="1" ht="15.75" customHeight="1" x14ac:dyDescent="0.25">
      <c r="A314" s="489"/>
      <c r="B314" s="489"/>
      <c r="C314" s="489"/>
      <c r="D314" s="489"/>
      <c r="E314" s="489"/>
      <c r="F314" s="489"/>
      <c r="G314" s="489"/>
      <c r="H314" s="489"/>
      <c r="I314" s="489"/>
      <c r="J314" s="485"/>
      <c r="K314" s="485"/>
      <c r="L314" s="485"/>
      <c r="M314" s="485"/>
      <c r="N314" s="485"/>
      <c r="O314" s="485"/>
      <c r="P314" s="485"/>
      <c r="Q314" s="485"/>
      <c r="R314" s="485"/>
      <c r="S314" s="485"/>
      <c r="T314" s="485"/>
      <c r="U314" s="485"/>
      <c r="V314" s="485"/>
      <c r="W314" s="485"/>
      <c r="X314" s="485"/>
      <c r="Y314" s="485"/>
      <c r="Z314" s="485"/>
      <c r="AA314" s="485"/>
      <c r="AB314" s="485"/>
      <c r="AC314" s="485"/>
    </row>
    <row r="315" spans="1:29" s="478" customFormat="1" ht="15.75" customHeight="1" x14ac:dyDescent="0.25">
      <c r="A315" s="489"/>
      <c r="B315" s="489"/>
      <c r="C315" s="489"/>
      <c r="D315" s="489"/>
      <c r="E315" s="489"/>
      <c r="F315" s="489"/>
      <c r="G315" s="489"/>
      <c r="H315" s="489"/>
      <c r="I315" s="489"/>
      <c r="J315" s="485"/>
      <c r="K315" s="485"/>
      <c r="L315" s="485"/>
      <c r="M315" s="485"/>
      <c r="N315" s="485"/>
      <c r="O315" s="485"/>
      <c r="P315" s="485"/>
      <c r="Q315" s="485"/>
      <c r="R315" s="485"/>
      <c r="S315" s="485"/>
      <c r="T315" s="485"/>
      <c r="U315" s="485"/>
      <c r="V315" s="485"/>
      <c r="W315" s="485"/>
      <c r="X315" s="485"/>
      <c r="Y315" s="485"/>
      <c r="Z315" s="485"/>
      <c r="AA315" s="485"/>
      <c r="AB315" s="485"/>
      <c r="AC315" s="485"/>
    </row>
    <row r="316" spans="1:29" s="478" customFormat="1" ht="15.75" customHeight="1" x14ac:dyDescent="0.25">
      <c r="A316" s="489"/>
      <c r="B316" s="489"/>
      <c r="C316" s="489"/>
      <c r="D316" s="489"/>
      <c r="E316" s="489"/>
      <c r="F316" s="489"/>
      <c r="G316" s="489"/>
      <c r="H316" s="489"/>
      <c r="I316" s="489"/>
      <c r="J316" s="485"/>
      <c r="K316" s="485"/>
      <c r="L316" s="485"/>
      <c r="M316" s="485"/>
      <c r="N316" s="485"/>
      <c r="O316" s="485"/>
      <c r="P316" s="485"/>
      <c r="Q316" s="485"/>
      <c r="R316" s="485"/>
      <c r="S316" s="485"/>
      <c r="T316" s="485"/>
      <c r="U316" s="485"/>
      <c r="V316" s="485"/>
      <c r="W316" s="485"/>
      <c r="X316" s="485"/>
      <c r="Y316" s="485"/>
      <c r="Z316" s="485"/>
      <c r="AA316" s="485"/>
      <c r="AB316" s="485"/>
      <c r="AC316" s="485"/>
    </row>
    <row r="317" spans="1:29" s="478" customFormat="1" ht="15.75" customHeight="1" x14ac:dyDescent="0.25">
      <c r="A317" s="489"/>
      <c r="B317" s="489"/>
      <c r="C317" s="489"/>
      <c r="D317" s="489"/>
      <c r="E317" s="489"/>
      <c r="F317" s="489"/>
      <c r="G317" s="489"/>
      <c r="H317" s="489"/>
      <c r="I317" s="489"/>
      <c r="J317" s="485"/>
      <c r="K317" s="485"/>
      <c r="L317" s="485"/>
      <c r="M317" s="485"/>
      <c r="N317" s="485"/>
      <c r="O317" s="485"/>
      <c r="P317" s="485"/>
      <c r="Q317" s="485"/>
      <c r="R317" s="485"/>
      <c r="S317" s="485"/>
      <c r="T317" s="485"/>
      <c r="U317" s="485"/>
      <c r="V317" s="485"/>
      <c r="W317" s="485"/>
      <c r="X317" s="485"/>
      <c r="Y317" s="485"/>
      <c r="Z317" s="485"/>
      <c r="AA317" s="485"/>
      <c r="AB317" s="485"/>
      <c r="AC317" s="485"/>
    </row>
    <row r="318" spans="1:29" s="478" customFormat="1" ht="15.75" customHeight="1" x14ac:dyDescent="0.25">
      <c r="A318" s="489"/>
      <c r="B318" s="489"/>
      <c r="C318" s="489"/>
      <c r="D318" s="489"/>
      <c r="E318" s="489"/>
      <c r="F318" s="489"/>
      <c r="G318" s="489"/>
      <c r="H318" s="489"/>
      <c r="I318" s="489"/>
      <c r="J318" s="485"/>
      <c r="K318" s="485"/>
      <c r="L318" s="485"/>
      <c r="M318" s="485"/>
      <c r="N318" s="485"/>
      <c r="O318" s="485"/>
      <c r="P318" s="485"/>
      <c r="Q318" s="485"/>
      <c r="R318" s="485"/>
      <c r="S318" s="485"/>
      <c r="T318" s="485"/>
      <c r="U318" s="485"/>
      <c r="V318" s="485"/>
      <c r="W318" s="485"/>
      <c r="X318" s="485"/>
      <c r="Y318" s="485"/>
      <c r="Z318" s="485"/>
      <c r="AA318" s="485"/>
      <c r="AB318" s="485"/>
      <c r="AC318" s="485"/>
    </row>
    <row r="319" spans="1:29" s="478" customFormat="1" ht="15.75" customHeight="1" x14ac:dyDescent="0.25">
      <c r="A319" s="489"/>
      <c r="B319" s="489"/>
      <c r="C319" s="489"/>
      <c r="D319" s="489"/>
      <c r="E319" s="489"/>
      <c r="F319" s="489"/>
      <c r="G319" s="489"/>
      <c r="H319" s="489"/>
      <c r="I319" s="489"/>
      <c r="J319" s="485"/>
      <c r="K319" s="485"/>
      <c r="L319" s="485"/>
      <c r="M319" s="485"/>
      <c r="N319" s="485"/>
      <c r="O319" s="485"/>
      <c r="P319" s="485"/>
      <c r="Q319" s="485"/>
      <c r="R319" s="485"/>
      <c r="S319" s="485"/>
      <c r="T319" s="485"/>
      <c r="U319" s="485"/>
      <c r="V319" s="485"/>
      <c r="W319" s="485"/>
      <c r="X319" s="485"/>
      <c r="Y319" s="485"/>
      <c r="Z319" s="485"/>
      <c r="AA319" s="485"/>
      <c r="AB319" s="485"/>
      <c r="AC319" s="485"/>
    </row>
    <row r="320" spans="1:29" s="478" customFormat="1" ht="15.75" customHeight="1" x14ac:dyDescent="0.25">
      <c r="A320" s="489"/>
      <c r="B320" s="489"/>
      <c r="C320" s="489"/>
      <c r="D320" s="489"/>
      <c r="E320" s="489"/>
      <c r="F320" s="489"/>
      <c r="G320" s="489"/>
      <c r="H320" s="489"/>
      <c r="I320" s="489"/>
      <c r="J320" s="485"/>
      <c r="K320" s="485"/>
      <c r="L320" s="485"/>
      <c r="M320" s="485"/>
      <c r="N320" s="485"/>
      <c r="O320" s="485"/>
      <c r="P320" s="485"/>
      <c r="Q320" s="485"/>
      <c r="R320" s="485"/>
      <c r="S320" s="485"/>
      <c r="T320" s="485"/>
      <c r="U320" s="485"/>
      <c r="V320" s="485"/>
      <c r="W320" s="485"/>
      <c r="X320" s="485"/>
      <c r="Y320" s="485"/>
      <c r="Z320" s="485"/>
      <c r="AA320" s="485"/>
      <c r="AB320" s="485"/>
      <c r="AC320" s="485"/>
    </row>
    <row r="321" spans="1:29" s="478" customFormat="1" ht="15.75" customHeight="1" x14ac:dyDescent="0.25">
      <c r="A321" s="489"/>
      <c r="B321" s="489"/>
      <c r="C321" s="489"/>
      <c r="D321" s="489"/>
      <c r="E321" s="489"/>
      <c r="F321" s="489"/>
      <c r="G321" s="489"/>
      <c r="H321" s="489"/>
      <c r="I321" s="489"/>
      <c r="J321" s="485"/>
      <c r="K321" s="485"/>
      <c r="L321" s="485"/>
      <c r="M321" s="485"/>
      <c r="N321" s="485"/>
      <c r="O321" s="485"/>
      <c r="P321" s="485"/>
      <c r="Q321" s="485"/>
      <c r="R321" s="485"/>
      <c r="S321" s="485"/>
      <c r="T321" s="485"/>
      <c r="U321" s="485"/>
      <c r="V321" s="485"/>
      <c r="W321" s="485"/>
      <c r="X321" s="485"/>
      <c r="Y321" s="485"/>
      <c r="Z321" s="485"/>
      <c r="AA321" s="485"/>
      <c r="AB321" s="485"/>
      <c r="AC321" s="485"/>
    </row>
    <row r="322" spans="1:29" s="478" customFormat="1" ht="15.75" customHeight="1" x14ac:dyDescent="0.25">
      <c r="A322" s="489"/>
      <c r="B322" s="489"/>
      <c r="C322" s="489"/>
      <c r="D322" s="489"/>
      <c r="E322" s="489"/>
      <c r="F322" s="489"/>
      <c r="G322" s="489"/>
      <c r="H322" s="489"/>
      <c r="I322" s="489"/>
      <c r="J322" s="485"/>
      <c r="K322" s="485"/>
      <c r="L322" s="485"/>
      <c r="M322" s="485"/>
      <c r="N322" s="485"/>
      <c r="O322" s="485"/>
      <c r="P322" s="485"/>
      <c r="Q322" s="485"/>
      <c r="R322" s="485"/>
      <c r="S322" s="485"/>
      <c r="T322" s="485"/>
      <c r="U322" s="485"/>
      <c r="V322" s="485"/>
      <c r="W322" s="485"/>
      <c r="X322" s="485"/>
      <c r="Y322" s="485"/>
      <c r="Z322" s="485"/>
      <c r="AA322" s="485"/>
      <c r="AB322" s="485"/>
      <c r="AC322" s="485"/>
    </row>
    <row r="323" spans="1:29" s="478" customFormat="1" ht="15.75" customHeight="1" x14ac:dyDescent="0.25">
      <c r="A323" s="489"/>
      <c r="B323" s="489"/>
      <c r="C323" s="489"/>
      <c r="D323" s="489"/>
      <c r="E323" s="489"/>
      <c r="F323" s="489"/>
      <c r="G323" s="489"/>
      <c r="H323" s="489"/>
      <c r="I323" s="489"/>
      <c r="J323" s="485"/>
      <c r="K323" s="485"/>
      <c r="L323" s="485"/>
      <c r="M323" s="485"/>
      <c r="N323" s="485"/>
      <c r="O323" s="485"/>
      <c r="P323" s="485"/>
      <c r="Q323" s="485"/>
      <c r="R323" s="485"/>
      <c r="S323" s="485"/>
      <c r="T323" s="485"/>
      <c r="U323" s="485"/>
      <c r="V323" s="485"/>
      <c r="W323" s="485"/>
      <c r="X323" s="485"/>
      <c r="Y323" s="485"/>
      <c r="Z323" s="485"/>
      <c r="AA323" s="485"/>
      <c r="AB323" s="485"/>
      <c r="AC323" s="485"/>
    </row>
    <row r="324" spans="1:29" s="478" customFormat="1" ht="15.75" customHeight="1" x14ac:dyDescent="0.25">
      <c r="A324" s="489"/>
      <c r="B324" s="489"/>
      <c r="C324" s="489"/>
      <c r="D324" s="489"/>
      <c r="E324" s="489"/>
      <c r="F324" s="489"/>
      <c r="G324" s="489"/>
      <c r="H324" s="489"/>
      <c r="I324" s="489"/>
      <c r="J324" s="485"/>
      <c r="K324" s="485"/>
      <c r="L324" s="485"/>
      <c r="M324" s="485"/>
      <c r="N324" s="485"/>
      <c r="O324" s="485"/>
      <c r="P324" s="485"/>
      <c r="Q324" s="485"/>
      <c r="R324" s="485"/>
      <c r="S324" s="485"/>
      <c r="T324" s="485"/>
      <c r="U324" s="485"/>
      <c r="V324" s="485"/>
      <c r="W324" s="485"/>
      <c r="X324" s="485"/>
      <c r="Y324" s="485"/>
      <c r="Z324" s="485"/>
      <c r="AA324" s="485"/>
      <c r="AB324" s="485"/>
      <c r="AC324" s="485"/>
    </row>
    <row r="325" spans="1:29" s="478" customFormat="1" ht="15.75" customHeight="1" x14ac:dyDescent="0.25">
      <c r="A325" s="489"/>
      <c r="B325" s="489"/>
      <c r="C325" s="489"/>
      <c r="D325" s="489"/>
      <c r="E325" s="489"/>
      <c r="F325" s="489"/>
      <c r="G325" s="489"/>
      <c r="H325" s="489"/>
      <c r="I325" s="489"/>
      <c r="J325" s="485"/>
      <c r="K325" s="485"/>
      <c r="L325" s="485"/>
      <c r="M325" s="485"/>
      <c r="N325" s="485"/>
      <c r="O325" s="485"/>
      <c r="P325" s="485"/>
      <c r="Q325" s="485"/>
      <c r="R325" s="485"/>
      <c r="S325" s="485"/>
      <c r="T325" s="485"/>
      <c r="U325" s="485"/>
      <c r="V325" s="485"/>
      <c r="W325" s="485"/>
      <c r="X325" s="485"/>
      <c r="Y325" s="485"/>
      <c r="Z325" s="485"/>
      <c r="AA325" s="485"/>
      <c r="AB325" s="485"/>
      <c r="AC325" s="485"/>
    </row>
    <row r="326" spans="1:29" s="478" customFormat="1" ht="15.75" customHeight="1" x14ac:dyDescent="0.25">
      <c r="A326" s="489"/>
      <c r="B326" s="489"/>
      <c r="C326" s="489"/>
      <c r="D326" s="489"/>
      <c r="E326" s="489"/>
      <c r="F326" s="489"/>
      <c r="G326" s="489"/>
      <c r="H326" s="489"/>
      <c r="I326" s="489"/>
      <c r="J326" s="485"/>
      <c r="K326" s="485"/>
      <c r="L326" s="485"/>
      <c r="M326" s="485"/>
      <c r="N326" s="485"/>
      <c r="O326" s="485"/>
      <c r="P326" s="485"/>
      <c r="Q326" s="485"/>
      <c r="R326" s="485"/>
      <c r="S326" s="485"/>
      <c r="T326" s="485"/>
      <c r="U326" s="485"/>
      <c r="V326" s="485"/>
      <c r="W326" s="485"/>
      <c r="X326" s="485"/>
      <c r="Y326" s="485"/>
      <c r="Z326" s="485"/>
      <c r="AA326" s="485"/>
      <c r="AB326" s="485"/>
      <c r="AC326" s="485"/>
    </row>
    <row r="327" spans="1:29" s="478" customFormat="1" ht="15.75" customHeight="1" x14ac:dyDescent="0.25">
      <c r="A327" s="489"/>
      <c r="B327" s="489"/>
      <c r="C327" s="489"/>
      <c r="D327" s="489"/>
      <c r="E327" s="489"/>
      <c r="F327" s="489"/>
      <c r="G327" s="489"/>
      <c r="H327" s="489"/>
      <c r="I327" s="489"/>
      <c r="J327" s="485"/>
      <c r="K327" s="485"/>
      <c r="L327" s="485"/>
      <c r="M327" s="485"/>
      <c r="N327" s="485"/>
      <c r="O327" s="485"/>
      <c r="P327" s="485"/>
      <c r="Q327" s="485"/>
      <c r="R327" s="485"/>
      <c r="S327" s="485"/>
      <c r="T327" s="485"/>
      <c r="U327" s="485"/>
      <c r="V327" s="485"/>
      <c r="W327" s="485"/>
      <c r="X327" s="485"/>
      <c r="Y327" s="485"/>
      <c r="Z327" s="485"/>
      <c r="AA327" s="485"/>
      <c r="AB327" s="485"/>
      <c r="AC327" s="485"/>
    </row>
    <row r="328" spans="1:29" s="478" customFormat="1" ht="15.75" customHeight="1" x14ac:dyDescent="0.25">
      <c r="A328" s="489"/>
      <c r="B328" s="489"/>
      <c r="C328" s="489"/>
      <c r="D328" s="489"/>
      <c r="E328" s="489"/>
      <c r="F328" s="489"/>
      <c r="G328" s="489"/>
      <c r="H328" s="489"/>
      <c r="I328" s="489"/>
      <c r="J328" s="485"/>
      <c r="K328" s="485"/>
      <c r="L328" s="485"/>
      <c r="M328" s="485"/>
      <c r="N328" s="485"/>
      <c r="O328" s="485"/>
      <c r="P328" s="485"/>
      <c r="Q328" s="485"/>
      <c r="R328" s="485"/>
      <c r="S328" s="485"/>
      <c r="T328" s="485"/>
      <c r="U328" s="485"/>
      <c r="V328" s="485"/>
      <c r="W328" s="485"/>
      <c r="X328" s="485"/>
      <c r="Y328" s="485"/>
      <c r="Z328" s="485"/>
      <c r="AA328" s="485"/>
      <c r="AB328" s="485"/>
      <c r="AC328" s="485"/>
    </row>
    <row r="329" spans="1:29" s="478" customFormat="1" ht="15.75" customHeight="1" x14ac:dyDescent="0.25">
      <c r="A329" s="489"/>
      <c r="B329" s="489"/>
      <c r="C329" s="489"/>
      <c r="D329" s="489"/>
      <c r="E329" s="489"/>
      <c r="F329" s="489"/>
      <c r="G329" s="489"/>
      <c r="H329" s="489"/>
      <c r="I329" s="489"/>
      <c r="J329" s="485"/>
      <c r="K329" s="485"/>
      <c r="L329" s="485"/>
      <c r="M329" s="485"/>
      <c r="N329" s="485"/>
      <c r="O329" s="485"/>
      <c r="P329" s="485"/>
      <c r="Q329" s="485"/>
      <c r="R329" s="485"/>
      <c r="S329" s="485"/>
      <c r="T329" s="485"/>
      <c r="U329" s="485"/>
      <c r="V329" s="485"/>
      <c r="W329" s="485"/>
      <c r="X329" s="485"/>
      <c r="Y329" s="485"/>
      <c r="Z329" s="485"/>
      <c r="AA329" s="485"/>
      <c r="AB329" s="485"/>
      <c r="AC329" s="485"/>
    </row>
    <row r="330" spans="1:29" s="478" customFormat="1" ht="15.75" customHeight="1" x14ac:dyDescent="0.25">
      <c r="A330" s="489"/>
      <c r="B330" s="489"/>
      <c r="C330" s="489"/>
      <c r="D330" s="489"/>
      <c r="E330" s="489"/>
      <c r="F330" s="489"/>
      <c r="G330" s="489"/>
      <c r="H330" s="489"/>
      <c r="I330" s="489"/>
      <c r="J330" s="485"/>
      <c r="K330" s="485"/>
      <c r="L330" s="485"/>
      <c r="M330" s="485"/>
      <c r="N330" s="485"/>
      <c r="O330" s="485"/>
      <c r="P330" s="485"/>
      <c r="Q330" s="485"/>
      <c r="R330" s="485"/>
      <c r="S330" s="485"/>
      <c r="T330" s="485"/>
      <c r="U330" s="485"/>
      <c r="V330" s="485"/>
      <c r="W330" s="485"/>
      <c r="X330" s="485"/>
      <c r="Y330" s="485"/>
      <c r="Z330" s="485"/>
      <c r="AA330" s="485"/>
      <c r="AB330" s="485"/>
      <c r="AC330" s="485"/>
    </row>
    <row r="331" spans="1:29" s="478" customFormat="1" ht="15.75" customHeight="1" x14ac:dyDescent="0.25">
      <c r="A331" s="489"/>
      <c r="B331" s="489"/>
      <c r="C331" s="489"/>
      <c r="D331" s="489"/>
      <c r="E331" s="489"/>
      <c r="F331" s="489"/>
      <c r="G331" s="489"/>
      <c r="H331" s="489"/>
      <c r="I331" s="489"/>
      <c r="J331" s="485"/>
      <c r="K331" s="485"/>
      <c r="L331" s="485"/>
      <c r="M331" s="485"/>
      <c r="N331" s="485"/>
      <c r="O331" s="485"/>
      <c r="P331" s="485"/>
      <c r="Q331" s="485"/>
      <c r="R331" s="485"/>
      <c r="S331" s="485"/>
      <c r="T331" s="485"/>
      <c r="U331" s="485"/>
      <c r="V331" s="485"/>
      <c r="W331" s="485"/>
      <c r="X331" s="485"/>
      <c r="Y331" s="485"/>
      <c r="Z331" s="485"/>
      <c r="AA331" s="485"/>
      <c r="AB331" s="485"/>
      <c r="AC331" s="485"/>
    </row>
    <row r="332" spans="1:29" s="478" customFormat="1" ht="15.75" customHeight="1" x14ac:dyDescent="0.25">
      <c r="A332" s="489"/>
      <c r="B332" s="489"/>
      <c r="C332" s="489"/>
      <c r="D332" s="489"/>
      <c r="E332" s="489"/>
      <c r="F332" s="489"/>
      <c r="G332" s="489"/>
      <c r="H332" s="489"/>
      <c r="I332" s="489"/>
      <c r="J332" s="485"/>
      <c r="K332" s="485"/>
      <c r="L332" s="485"/>
      <c r="M332" s="485"/>
      <c r="N332" s="485"/>
      <c r="O332" s="485"/>
      <c r="P332" s="485"/>
      <c r="Q332" s="485"/>
      <c r="R332" s="485"/>
      <c r="S332" s="485"/>
      <c r="T332" s="485"/>
      <c r="U332" s="485"/>
      <c r="V332" s="485"/>
      <c r="W332" s="485"/>
      <c r="X332" s="485"/>
      <c r="Y332" s="485"/>
      <c r="Z332" s="485"/>
      <c r="AA332" s="485"/>
      <c r="AB332" s="485"/>
      <c r="AC332" s="485"/>
    </row>
    <row r="333" spans="1:29" s="478" customFormat="1" ht="15.75" customHeight="1" x14ac:dyDescent="0.25">
      <c r="A333" s="489"/>
      <c r="B333" s="489"/>
      <c r="C333" s="489"/>
      <c r="D333" s="489"/>
      <c r="E333" s="489"/>
      <c r="F333" s="489"/>
      <c r="G333" s="489"/>
      <c r="H333" s="489"/>
      <c r="I333" s="489"/>
      <c r="J333" s="485"/>
      <c r="K333" s="485"/>
      <c r="L333" s="485"/>
      <c r="M333" s="485"/>
      <c r="N333" s="485"/>
      <c r="O333" s="485"/>
      <c r="P333" s="485"/>
      <c r="Q333" s="485"/>
      <c r="R333" s="485"/>
      <c r="S333" s="485"/>
      <c r="T333" s="485"/>
      <c r="U333" s="485"/>
      <c r="V333" s="485"/>
      <c r="W333" s="485"/>
      <c r="X333" s="485"/>
      <c r="Y333" s="485"/>
      <c r="Z333" s="485"/>
      <c r="AA333" s="485"/>
      <c r="AB333" s="485"/>
      <c r="AC333" s="485"/>
    </row>
    <row r="334" spans="1:29" s="478" customFormat="1" ht="15.75" customHeight="1" x14ac:dyDescent="0.25">
      <c r="A334" s="489"/>
      <c r="B334" s="489"/>
      <c r="C334" s="489"/>
      <c r="D334" s="489"/>
      <c r="E334" s="489"/>
      <c r="F334" s="489"/>
      <c r="G334" s="489"/>
      <c r="H334" s="489"/>
      <c r="I334" s="489"/>
      <c r="J334" s="485"/>
      <c r="K334" s="485"/>
      <c r="L334" s="485"/>
      <c r="M334" s="485"/>
      <c r="N334" s="485"/>
      <c r="O334" s="485"/>
      <c r="P334" s="485"/>
      <c r="Q334" s="485"/>
      <c r="R334" s="485"/>
      <c r="S334" s="485"/>
      <c r="T334" s="485"/>
      <c r="U334" s="485"/>
      <c r="V334" s="485"/>
      <c r="W334" s="485"/>
      <c r="X334" s="485"/>
      <c r="Y334" s="485"/>
      <c r="Z334" s="485"/>
      <c r="AA334" s="485"/>
      <c r="AB334" s="485"/>
      <c r="AC334" s="485"/>
    </row>
    <row r="335" spans="1:29" s="478" customFormat="1" ht="15.75" customHeight="1" x14ac:dyDescent="0.25">
      <c r="A335" s="489"/>
      <c r="B335" s="489"/>
      <c r="C335" s="489"/>
      <c r="D335" s="489"/>
      <c r="E335" s="489"/>
      <c r="F335" s="489"/>
      <c r="G335" s="489"/>
      <c r="H335" s="489"/>
      <c r="I335" s="489"/>
      <c r="J335" s="485"/>
      <c r="K335" s="485"/>
      <c r="L335" s="485"/>
      <c r="M335" s="485"/>
      <c r="N335" s="485"/>
      <c r="O335" s="485"/>
      <c r="P335" s="485"/>
      <c r="Q335" s="485"/>
      <c r="R335" s="485"/>
      <c r="S335" s="485"/>
      <c r="T335" s="485"/>
      <c r="U335" s="485"/>
      <c r="V335" s="485"/>
      <c r="W335" s="485"/>
      <c r="X335" s="485"/>
      <c r="Y335" s="485"/>
      <c r="Z335" s="485"/>
      <c r="AA335" s="485"/>
      <c r="AB335" s="485"/>
      <c r="AC335" s="485"/>
    </row>
    <row r="336" spans="1:29" s="478" customFormat="1" ht="15.75" customHeight="1" x14ac:dyDescent="0.25">
      <c r="A336" s="489"/>
      <c r="B336" s="489"/>
      <c r="C336" s="489"/>
      <c r="D336" s="489"/>
      <c r="E336" s="489"/>
      <c r="F336" s="489"/>
      <c r="G336" s="489"/>
      <c r="H336" s="489"/>
      <c r="I336" s="489"/>
      <c r="J336" s="485"/>
      <c r="K336" s="485"/>
      <c r="L336" s="485"/>
      <c r="M336" s="485"/>
      <c r="N336" s="485"/>
      <c r="O336" s="485"/>
      <c r="P336" s="485"/>
      <c r="Q336" s="485"/>
      <c r="R336" s="485"/>
      <c r="S336" s="485"/>
      <c r="T336" s="485"/>
      <c r="U336" s="485"/>
      <c r="V336" s="485"/>
      <c r="W336" s="485"/>
      <c r="X336" s="485"/>
      <c r="Y336" s="485"/>
      <c r="Z336" s="485"/>
      <c r="AA336" s="485"/>
      <c r="AB336" s="485"/>
      <c r="AC336" s="485"/>
    </row>
    <row r="337" spans="1:29" s="478" customFormat="1" ht="15.75" customHeight="1" x14ac:dyDescent="0.25">
      <c r="A337" s="489"/>
      <c r="B337" s="489"/>
      <c r="C337" s="489"/>
      <c r="D337" s="489"/>
      <c r="E337" s="489"/>
      <c r="F337" s="489"/>
      <c r="G337" s="489"/>
      <c r="H337" s="489"/>
      <c r="I337" s="489"/>
      <c r="J337" s="485"/>
      <c r="K337" s="485"/>
      <c r="L337" s="485"/>
      <c r="M337" s="485"/>
      <c r="N337" s="485"/>
      <c r="O337" s="485"/>
      <c r="P337" s="485"/>
      <c r="Q337" s="485"/>
      <c r="R337" s="485"/>
      <c r="S337" s="485"/>
      <c r="T337" s="485"/>
      <c r="U337" s="485"/>
      <c r="V337" s="485"/>
      <c r="W337" s="485"/>
      <c r="X337" s="485"/>
      <c r="Y337" s="485"/>
      <c r="Z337" s="485"/>
      <c r="AA337" s="485"/>
      <c r="AB337" s="485"/>
      <c r="AC337" s="485"/>
    </row>
    <row r="338" spans="1:29" s="478" customFormat="1" ht="15.75" customHeight="1" x14ac:dyDescent="0.25">
      <c r="A338" s="489"/>
      <c r="B338" s="489"/>
      <c r="C338" s="489"/>
      <c r="D338" s="489"/>
      <c r="E338" s="489"/>
      <c r="F338" s="489"/>
      <c r="G338" s="489"/>
      <c r="H338" s="489"/>
      <c r="I338" s="489"/>
      <c r="J338" s="485"/>
      <c r="K338" s="485"/>
      <c r="L338" s="485"/>
      <c r="M338" s="485"/>
      <c r="N338" s="485"/>
      <c r="O338" s="485"/>
      <c r="P338" s="485"/>
      <c r="Q338" s="485"/>
      <c r="R338" s="485"/>
      <c r="S338" s="485"/>
      <c r="T338" s="485"/>
      <c r="U338" s="485"/>
      <c r="V338" s="485"/>
      <c r="W338" s="485"/>
      <c r="X338" s="485"/>
      <c r="Y338" s="485"/>
      <c r="Z338" s="485"/>
      <c r="AA338" s="485"/>
      <c r="AB338" s="485"/>
      <c r="AC338" s="485"/>
    </row>
    <row r="339" spans="1:29" s="478" customFormat="1" ht="15.75" customHeight="1" x14ac:dyDescent="0.25">
      <c r="A339" s="489"/>
      <c r="B339" s="489"/>
      <c r="C339" s="489"/>
      <c r="D339" s="489"/>
      <c r="E339" s="489"/>
      <c r="F339" s="489"/>
      <c r="G339" s="489"/>
      <c r="H339" s="489"/>
      <c r="I339" s="489"/>
      <c r="J339" s="485"/>
      <c r="K339" s="485"/>
      <c r="L339" s="485"/>
      <c r="M339" s="485"/>
      <c r="N339" s="485"/>
      <c r="O339" s="485"/>
      <c r="P339" s="485"/>
      <c r="Q339" s="485"/>
      <c r="R339" s="485"/>
      <c r="S339" s="485"/>
      <c r="T339" s="485"/>
      <c r="U339" s="485"/>
      <c r="V339" s="485"/>
      <c r="W339" s="485"/>
      <c r="X339" s="485"/>
      <c r="Y339" s="485"/>
      <c r="Z339" s="485"/>
      <c r="AA339" s="485"/>
      <c r="AB339" s="485"/>
      <c r="AC339" s="485"/>
    </row>
    <row r="340" spans="1:29" s="478" customFormat="1" ht="15.75" customHeight="1" x14ac:dyDescent="0.25">
      <c r="A340" s="489"/>
      <c r="B340" s="489"/>
      <c r="C340" s="489"/>
      <c r="D340" s="489"/>
      <c r="E340" s="489"/>
      <c r="F340" s="489"/>
      <c r="G340" s="489"/>
      <c r="H340" s="489"/>
      <c r="I340" s="489"/>
      <c r="J340" s="485"/>
      <c r="K340" s="485"/>
      <c r="L340" s="485"/>
      <c r="M340" s="485"/>
      <c r="N340" s="485"/>
      <c r="O340" s="485"/>
      <c r="P340" s="485"/>
      <c r="Q340" s="485"/>
      <c r="R340" s="485"/>
      <c r="S340" s="485"/>
      <c r="T340" s="485"/>
      <c r="U340" s="485"/>
      <c r="V340" s="485"/>
      <c r="W340" s="485"/>
      <c r="X340" s="485"/>
      <c r="Y340" s="485"/>
      <c r="Z340" s="485"/>
      <c r="AA340" s="485"/>
      <c r="AB340" s="485"/>
      <c r="AC340" s="485"/>
    </row>
    <row r="341" spans="1:29" s="478" customFormat="1" ht="15.75" customHeight="1" x14ac:dyDescent="0.25">
      <c r="A341" s="489"/>
      <c r="B341" s="489"/>
      <c r="C341" s="489"/>
      <c r="D341" s="489"/>
      <c r="E341" s="489"/>
      <c r="F341" s="489"/>
      <c r="G341" s="489"/>
      <c r="H341" s="489"/>
      <c r="I341" s="489"/>
      <c r="J341" s="485"/>
      <c r="K341" s="485"/>
      <c r="L341" s="485"/>
      <c r="M341" s="485"/>
      <c r="N341" s="485"/>
      <c r="O341" s="485"/>
      <c r="P341" s="485"/>
      <c r="Q341" s="485"/>
      <c r="R341" s="485"/>
      <c r="S341" s="485"/>
      <c r="T341" s="485"/>
      <c r="U341" s="485"/>
      <c r="V341" s="485"/>
      <c r="W341" s="485"/>
      <c r="X341" s="485"/>
      <c r="Y341" s="485"/>
      <c r="Z341" s="485"/>
      <c r="AA341" s="485"/>
      <c r="AB341" s="485"/>
      <c r="AC341" s="485"/>
    </row>
    <row r="342" spans="1:29" s="478" customFormat="1" ht="15.75" customHeight="1" x14ac:dyDescent="0.25">
      <c r="A342" s="489"/>
      <c r="B342" s="489"/>
      <c r="C342" s="489"/>
      <c r="D342" s="489"/>
      <c r="E342" s="489"/>
      <c r="F342" s="489"/>
      <c r="G342" s="489"/>
      <c r="H342" s="489"/>
      <c r="I342" s="489"/>
      <c r="J342" s="485"/>
      <c r="K342" s="485"/>
      <c r="L342" s="485"/>
      <c r="M342" s="485"/>
      <c r="N342" s="485"/>
      <c r="O342" s="485"/>
      <c r="P342" s="485"/>
      <c r="Q342" s="485"/>
      <c r="R342" s="485"/>
      <c r="S342" s="485"/>
      <c r="T342" s="485"/>
      <c r="U342" s="485"/>
      <c r="V342" s="485"/>
      <c r="W342" s="485"/>
      <c r="X342" s="485"/>
      <c r="Y342" s="485"/>
      <c r="Z342" s="485"/>
      <c r="AA342" s="485"/>
      <c r="AB342" s="485"/>
      <c r="AC342" s="485"/>
    </row>
    <row r="343" spans="1:29" s="478" customFormat="1" ht="15.75" customHeight="1" x14ac:dyDescent="0.25">
      <c r="A343" s="489"/>
      <c r="B343" s="489"/>
      <c r="C343" s="489"/>
      <c r="D343" s="489"/>
      <c r="E343" s="489"/>
      <c r="F343" s="489"/>
      <c r="G343" s="489"/>
      <c r="H343" s="489"/>
      <c r="I343" s="489"/>
      <c r="J343" s="485"/>
      <c r="K343" s="485"/>
      <c r="L343" s="485"/>
      <c r="M343" s="485"/>
      <c r="N343" s="485"/>
      <c r="O343" s="485"/>
      <c r="P343" s="485"/>
      <c r="Q343" s="485"/>
      <c r="R343" s="485"/>
      <c r="S343" s="485"/>
      <c r="T343" s="485"/>
      <c r="U343" s="485"/>
      <c r="V343" s="485"/>
      <c r="W343" s="485"/>
      <c r="X343" s="485"/>
      <c r="Y343" s="485"/>
      <c r="Z343" s="485"/>
      <c r="AA343" s="485"/>
      <c r="AB343" s="485"/>
      <c r="AC343" s="485"/>
    </row>
    <row r="344" spans="1:29" s="478" customFormat="1" ht="15.75" customHeight="1" x14ac:dyDescent="0.25">
      <c r="A344" s="489"/>
      <c r="B344" s="489"/>
      <c r="C344" s="489"/>
      <c r="D344" s="489"/>
      <c r="E344" s="489"/>
      <c r="F344" s="489"/>
      <c r="G344" s="489"/>
      <c r="H344" s="489"/>
      <c r="I344" s="489"/>
      <c r="J344" s="485"/>
      <c r="K344" s="485"/>
      <c r="L344" s="485"/>
      <c r="M344" s="485"/>
      <c r="N344" s="485"/>
      <c r="O344" s="485"/>
      <c r="P344" s="485"/>
      <c r="Q344" s="485"/>
      <c r="R344" s="485"/>
      <c r="S344" s="485"/>
      <c r="T344" s="485"/>
      <c r="U344" s="485"/>
      <c r="V344" s="485"/>
      <c r="W344" s="485"/>
      <c r="X344" s="485"/>
      <c r="Y344" s="485"/>
      <c r="Z344" s="485"/>
      <c r="AA344" s="485"/>
      <c r="AB344" s="485"/>
      <c r="AC344" s="485"/>
    </row>
    <row r="345" spans="1:29" s="478" customFormat="1" ht="15.75" customHeight="1" x14ac:dyDescent="0.25">
      <c r="A345" s="489"/>
      <c r="B345" s="489"/>
      <c r="C345" s="489"/>
      <c r="D345" s="489"/>
      <c r="E345" s="489"/>
      <c r="F345" s="489"/>
      <c r="G345" s="489"/>
      <c r="H345" s="489"/>
      <c r="I345" s="489"/>
      <c r="J345" s="485"/>
      <c r="K345" s="485"/>
      <c r="L345" s="485"/>
      <c r="M345" s="485"/>
      <c r="N345" s="485"/>
      <c r="O345" s="485"/>
      <c r="P345" s="485"/>
      <c r="Q345" s="485"/>
      <c r="R345" s="485"/>
      <c r="S345" s="485"/>
      <c r="T345" s="485"/>
      <c r="U345" s="485"/>
      <c r="V345" s="485"/>
      <c r="W345" s="485"/>
      <c r="X345" s="485"/>
      <c r="Y345" s="485"/>
      <c r="Z345" s="485"/>
      <c r="AA345" s="485"/>
      <c r="AB345" s="485"/>
      <c r="AC345" s="485"/>
    </row>
    <row r="346" spans="1:29" s="478" customFormat="1" ht="15.75" customHeight="1" x14ac:dyDescent="0.25">
      <c r="A346" s="489"/>
      <c r="B346" s="489"/>
      <c r="C346" s="489"/>
      <c r="D346" s="489"/>
      <c r="E346" s="489"/>
      <c r="F346" s="489"/>
      <c r="G346" s="489"/>
      <c r="H346" s="489"/>
      <c r="I346" s="489"/>
      <c r="J346" s="485"/>
      <c r="K346" s="485"/>
      <c r="L346" s="485"/>
      <c r="M346" s="485"/>
      <c r="N346" s="485"/>
      <c r="O346" s="485"/>
      <c r="P346" s="485"/>
      <c r="Q346" s="485"/>
      <c r="R346" s="485"/>
      <c r="S346" s="485"/>
      <c r="T346" s="485"/>
      <c r="U346" s="485"/>
      <c r="V346" s="485"/>
      <c r="W346" s="485"/>
      <c r="X346" s="485"/>
      <c r="Y346" s="485"/>
      <c r="Z346" s="485"/>
      <c r="AA346" s="485"/>
      <c r="AB346" s="485"/>
      <c r="AC346" s="485"/>
    </row>
    <row r="347" spans="1:29" s="478" customFormat="1" ht="15.75" customHeight="1" x14ac:dyDescent="0.25">
      <c r="A347" s="489"/>
      <c r="B347" s="489"/>
      <c r="C347" s="489"/>
      <c r="D347" s="489"/>
      <c r="E347" s="489"/>
      <c r="F347" s="489"/>
      <c r="G347" s="489"/>
      <c r="H347" s="489"/>
      <c r="I347" s="489"/>
      <c r="J347" s="485"/>
      <c r="K347" s="485"/>
      <c r="L347" s="485"/>
      <c r="M347" s="485"/>
      <c r="N347" s="485"/>
      <c r="O347" s="485"/>
      <c r="P347" s="485"/>
      <c r="Q347" s="485"/>
      <c r="R347" s="485"/>
      <c r="S347" s="485"/>
      <c r="T347" s="485"/>
      <c r="U347" s="485"/>
      <c r="V347" s="485"/>
      <c r="W347" s="485"/>
      <c r="X347" s="485"/>
      <c r="Y347" s="485"/>
      <c r="Z347" s="485"/>
      <c r="AA347" s="485"/>
      <c r="AB347" s="485"/>
      <c r="AC347" s="485"/>
    </row>
    <row r="348" spans="1:29" s="478" customFormat="1" ht="15.75" customHeight="1" x14ac:dyDescent="0.25">
      <c r="A348" s="489"/>
      <c r="B348" s="489"/>
      <c r="C348" s="489"/>
      <c r="D348" s="489"/>
      <c r="E348" s="489"/>
      <c r="F348" s="489"/>
      <c r="G348" s="489"/>
      <c r="H348" s="489"/>
      <c r="I348" s="489"/>
      <c r="J348" s="485"/>
      <c r="K348" s="485"/>
      <c r="L348" s="485"/>
      <c r="M348" s="485"/>
      <c r="N348" s="485"/>
      <c r="O348" s="485"/>
      <c r="P348" s="485"/>
      <c r="Q348" s="485"/>
      <c r="R348" s="485"/>
      <c r="S348" s="485"/>
      <c r="T348" s="485"/>
      <c r="U348" s="485"/>
      <c r="V348" s="485"/>
      <c r="W348" s="485"/>
      <c r="X348" s="485"/>
      <c r="Y348" s="485"/>
      <c r="Z348" s="485"/>
      <c r="AA348" s="485"/>
      <c r="AB348" s="485"/>
      <c r="AC348" s="485"/>
    </row>
    <row r="349" spans="1:29" s="478" customFormat="1" ht="15.75" customHeight="1" x14ac:dyDescent="0.25">
      <c r="A349" s="489"/>
      <c r="B349" s="489"/>
      <c r="C349" s="489"/>
      <c r="D349" s="489"/>
      <c r="E349" s="489"/>
      <c r="F349" s="489"/>
      <c r="G349" s="489"/>
      <c r="H349" s="489"/>
      <c r="I349" s="489"/>
      <c r="J349" s="485"/>
      <c r="K349" s="485"/>
      <c r="L349" s="485"/>
      <c r="M349" s="485"/>
      <c r="N349" s="485"/>
      <c r="O349" s="485"/>
      <c r="P349" s="485"/>
      <c r="Q349" s="485"/>
      <c r="R349" s="485"/>
      <c r="S349" s="485"/>
      <c r="T349" s="485"/>
      <c r="U349" s="485"/>
      <c r="V349" s="485"/>
      <c r="W349" s="485"/>
      <c r="X349" s="485"/>
      <c r="Y349" s="485"/>
      <c r="Z349" s="485"/>
      <c r="AA349" s="485"/>
      <c r="AB349" s="485"/>
      <c r="AC349" s="485"/>
    </row>
    <row r="350" spans="1:29" s="478" customFormat="1" ht="15.75" customHeight="1" x14ac:dyDescent="0.25">
      <c r="A350" s="489"/>
      <c r="B350" s="489"/>
      <c r="C350" s="489"/>
      <c r="D350" s="489"/>
      <c r="E350" s="489"/>
      <c r="F350" s="489"/>
      <c r="G350" s="489"/>
      <c r="H350" s="489"/>
      <c r="I350" s="489"/>
      <c r="J350" s="485"/>
      <c r="K350" s="485"/>
      <c r="L350" s="485"/>
      <c r="M350" s="485"/>
      <c r="N350" s="485"/>
      <c r="O350" s="485"/>
      <c r="P350" s="485"/>
      <c r="Q350" s="485"/>
      <c r="R350" s="485"/>
      <c r="S350" s="485"/>
      <c r="T350" s="485"/>
      <c r="U350" s="485"/>
      <c r="V350" s="485"/>
      <c r="W350" s="485"/>
      <c r="X350" s="485"/>
      <c r="Y350" s="485"/>
      <c r="Z350" s="485"/>
      <c r="AA350" s="485"/>
      <c r="AB350" s="485"/>
      <c r="AC350" s="485"/>
    </row>
    <row r="351" spans="1:29" s="478" customFormat="1" ht="15.75" customHeight="1" x14ac:dyDescent="0.25">
      <c r="A351" s="489"/>
      <c r="B351" s="489"/>
      <c r="C351" s="489"/>
      <c r="D351" s="489"/>
      <c r="E351" s="489"/>
      <c r="F351" s="489"/>
      <c r="G351" s="489"/>
      <c r="H351" s="489"/>
      <c r="I351" s="489"/>
      <c r="J351" s="485"/>
      <c r="K351" s="485"/>
      <c r="L351" s="485"/>
      <c r="M351" s="485"/>
      <c r="N351" s="485"/>
      <c r="O351" s="485"/>
      <c r="P351" s="485"/>
      <c r="Q351" s="485"/>
      <c r="R351" s="485"/>
      <c r="S351" s="485"/>
      <c r="T351" s="485"/>
      <c r="U351" s="485"/>
      <c r="V351" s="485"/>
      <c r="W351" s="485"/>
      <c r="X351" s="485"/>
      <c r="Y351" s="485"/>
      <c r="Z351" s="485"/>
      <c r="AA351" s="485"/>
      <c r="AB351" s="485"/>
      <c r="AC351" s="485"/>
    </row>
    <row r="352" spans="1:29" s="478" customFormat="1" ht="15.75" customHeight="1" x14ac:dyDescent="0.25">
      <c r="A352" s="489"/>
      <c r="B352" s="489"/>
      <c r="C352" s="489"/>
      <c r="D352" s="489"/>
      <c r="E352" s="489"/>
      <c r="F352" s="489"/>
      <c r="G352" s="489"/>
      <c r="H352" s="489"/>
      <c r="I352" s="489"/>
      <c r="J352" s="485"/>
      <c r="K352" s="485"/>
      <c r="L352" s="485"/>
      <c r="M352" s="485"/>
      <c r="N352" s="485"/>
      <c r="O352" s="485"/>
      <c r="P352" s="485"/>
      <c r="Q352" s="485"/>
      <c r="R352" s="485"/>
      <c r="S352" s="485"/>
      <c r="T352" s="485"/>
      <c r="U352" s="485"/>
      <c r="V352" s="485"/>
      <c r="W352" s="485"/>
      <c r="X352" s="485"/>
      <c r="Y352" s="485"/>
      <c r="Z352" s="485"/>
      <c r="AA352" s="485"/>
      <c r="AB352" s="485"/>
      <c r="AC352" s="485"/>
    </row>
    <row r="353" spans="1:29" s="478" customFormat="1" ht="15.75" customHeight="1" x14ac:dyDescent="0.25">
      <c r="A353" s="489"/>
      <c r="B353" s="489"/>
      <c r="C353" s="489"/>
      <c r="D353" s="489"/>
      <c r="E353" s="489"/>
      <c r="F353" s="489"/>
      <c r="G353" s="489"/>
      <c r="H353" s="489"/>
      <c r="I353" s="489"/>
      <c r="J353" s="485"/>
      <c r="K353" s="485"/>
      <c r="L353" s="485"/>
      <c r="M353" s="485"/>
      <c r="N353" s="485"/>
      <c r="O353" s="485"/>
      <c r="P353" s="485"/>
      <c r="Q353" s="485"/>
      <c r="R353" s="485"/>
      <c r="S353" s="485"/>
      <c r="T353" s="485"/>
      <c r="U353" s="485"/>
      <c r="V353" s="485"/>
      <c r="W353" s="485"/>
      <c r="X353" s="485"/>
      <c r="Y353" s="485"/>
      <c r="Z353" s="485"/>
      <c r="AA353" s="485"/>
      <c r="AB353" s="485"/>
      <c r="AC353" s="485"/>
    </row>
    <row r="354" spans="1:29" s="478" customFormat="1" ht="15.75" customHeight="1" x14ac:dyDescent="0.25">
      <c r="A354" s="489"/>
      <c r="B354" s="489"/>
      <c r="C354" s="489"/>
      <c r="D354" s="489"/>
      <c r="E354" s="489"/>
      <c r="F354" s="489"/>
      <c r="G354" s="489"/>
      <c r="H354" s="489"/>
      <c r="I354" s="489"/>
      <c r="J354" s="485"/>
      <c r="K354" s="485"/>
      <c r="L354" s="485"/>
      <c r="M354" s="485"/>
      <c r="N354" s="485"/>
      <c r="O354" s="485"/>
      <c r="P354" s="485"/>
      <c r="Q354" s="485"/>
      <c r="R354" s="485"/>
      <c r="S354" s="485"/>
      <c r="T354" s="485"/>
      <c r="U354" s="485"/>
      <c r="V354" s="485"/>
      <c r="W354" s="485"/>
      <c r="X354" s="485"/>
      <c r="Y354" s="485"/>
      <c r="Z354" s="485"/>
      <c r="AA354" s="485"/>
      <c r="AB354" s="485"/>
      <c r="AC354" s="485"/>
    </row>
    <row r="355" spans="1:29" s="478" customFormat="1" ht="15.75" customHeight="1" x14ac:dyDescent="0.25">
      <c r="A355" s="489"/>
      <c r="B355" s="489"/>
      <c r="C355" s="489"/>
      <c r="D355" s="489"/>
      <c r="E355" s="489"/>
      <c r="F355" s="489"/>
      <c r="G355" s="489"/>
      <c r="H355" s="489"/>
      <c r="I355" s="489"/>
      <c r="J355" s="485"/>
      <c r="K355" s="485"/>
      <c r="L355" s="485"/>
      <c r="M355" s="485"/>
      <c r="N355" s="485"/>
      <c r="O355" s="485"/>
      <c r="P355" s="485"/>
      <c r="Q355" s="485"/>
      <c r="R355" s="485"/>
      <c r="S355" s="485"/>
      <c r="T355" s="485"/>
      <c r="U355" s="485"/>
      <c r="V355" s="485"/>
      <c r="W355" s="485"/>
      <c r="X355" s="485"/>
      <c r="Y355" s="485"/>
      <c r="Z355" s="485"/>
      <c r="AA355" s="485"/>
      <c r="AB355" s="485"/>
      <c r="AC355" s="485"/>
    </row>
    <row r="356" spans="1:29" s="478" customFormat="1" ht="15.75" customHeight="1" x14ac:dyDescent="0.25">
      <c r="A356" s="489"/>
      <c r="B356" s="489"/>
      <c r="C356" s="489"/>
      <c r="D356" s="489"/>
      <c r="E356" s="489"/>
      <c r="F356" s="489"/>
      <c r="G356" s="489"/>
      <c r="H356" s="489"/>
      <c r="I356" s="489"/>
      <c r="J356" s="485"/>
      <c r="K356" s="485"/>
      <c r="L356" s="485"/>
      <c r="M356" s="485"/>
      <c r="N356" s="485"/>
      <c r="O356" s="485"/>
      <c r="P356" s="485"/>
      <c r="Q356" s="485"/>
      <c r="R356" s="485"/>
      <c r="S356" s="485"/>
      <c r="T356" s="485"/>
      <c r="U356" s="485"/>
      <c r="V356" s="485"/>
      <c r="W356" s="485"/>
      <c r="X356" s="485"/>
      <c r="Y356" s="485"/>
      <c r="Z356" s="485"/>
      <c r="AA356" s="485"/>
      <c r="AB356" s="485"/>
      <c r="AC356" s="485"/>
    </row>
    <row r="357" spans="1:29" s="478" customFormat="1" ht="15.75" customHeight="1" x14ac:dyDescent="0.25">
      <c r="A357" s="489"/>
      <c r="B357" s="489"/>
      <c r="C357" s="489"/>
      <c r="D357" s="489"/>
      <c r="E357" s="489"/>
      <c r="F357" s="489"/>
      <c r="G357" s="489"/>
      <c r="H357" s="489"/>
      <c r="I357" s="489"/>
      <c r="J357" s="485"/>
      <c r="K357" s="485"/>
      <c r="L357" s="485"/>
      <c r="M357" s="485"/>
      <c r="N357" s="485"/>
      <c r="O357" s="485"/>
      <c r="P357" s="485"/>
      <c r="Q357" s="485"/>
      <c r="R357" s="485"/>
      <c r="S357" s="485"/>
      <c r="T357" s="485"/>
      <c r="U357" s="485"/>
      <c r="V357" s="485"/>
      <c r="W357" s="485"/>
      <c r="X357" s="485"/>
      <c r="Y357" s="485"/>
      <c r="Z357" s="485"/>
      <c r="AA357" s="485"/>
      <c r="AB357" s="485"/>
      <c r="AC357" s="485"/>
    </row>
    <row r="358" spans="1:29" s="478" customFormat="1" ht="15.75" customHeight="1" x14ac:dyDescent="0.25">
      <c r="A358" s="489"/>
      <c r="B358" s="489"/>
      <c r="C358" s="489"/>
      <c r="D358" s="489"/>
      <c r="E358" s="489"/>
      <c r="F358" s="489"/>
      <c r="G358" s="489"/>
      <c r="H358" s="489"/>
      <c r="I358" s="489"/>
      <c r="J358" s="485"/>
      <c r="K358" s="485"/>
      <c r="L358" s="485"/>
      <c r="M358" s="485"/>
      <c r="N358" s="485"/>
      <c r="O358" s="485"/>
      <c r="P358" s="485"/>
      <c r="Q358" s="485"/>
      <c r="R358" s="485"/>
      <c r="S358" s="485"/>
      <c r="T358" s="485"/>
      <c r="U358" s="485"/>
      <c r="V358" s="485"/>
      <c r="W358" s="485"/>
      <c r="X358" s="485"/>
      <c r="Y358" s="485"/>
      <c r="Z358" s="485"/>
      <c r="AA358" s="485"/>
      <c r="AB358" s="485"/>
      <c r="AC358" s="485"/>
    </row>
    <row r="359" spans="1:29" s="478" customFormat="1" ht="15.75" customHeight="1" x14ac:dyDescent="0.25">
      <c r="A359" s="489"/>
      <c r="B359" s="489"/>
      <c r="C359" s="489"/>
      <c r="D359" s="489"/>
      <c r="E359" s="489"/>
      <c r="F359" s="489"/>
      <c r="G359" s="489"/>
      <c r="H359" s="489"/>
      <c r="I359" s="489"/>
      <c r="J359" s="485"/>
      <c r="K359" s="485"/>
      <c r="L359" s="485"/>
      <c r="M359" s="485"/>
      <c r="N359" s="485"/>
      <c r="O359" s="485"/>
      <c r="P359" s="485"/>
      <c r="Q359" s="485"/>
      <c r="R359" s="485"/>
      <c r="S359" s="485"/>
      <c r="T359" s="485"/>
      <c r="U359" s="485"/>
      <c r="V359" s="485"/>
      <c r="W359" s="485"/>
      <c r="X359" s="485"/>
      <c r="Y359" s="485"/>
      <c r="Z359" s="485"/>
      <c r="AA359" s="485"/>
      <c r="AB359" s="485"/>
      <c r="AC359" s="485"/>
    </row>
    <row r="360" spans="1:29" s="478" customFormat="1" ht="15.75" customHeight="1" x14ac:dyDescent="0.25">
      <c r="A360" s="489"/>
      <c r="B360" s="489"/>
      <c r="C360" s="489"/>
      <c r="D360" s="489"/>
      <c r="E360" s="489"/>
      <c r="F360" s="489"/>
      <c r="G360" s="489"/>
      <c r="H360" s="489"/>
      <c r="I360" s="489"/>
      <c r="J360" s="485"/>
      <c r="K360" s="485"/>
      <c r="L360" s="485"/>
      <c r="M360" s="485"/>
      <c r="N360" s="485"/>
      <c r="O360" s="485"/>
      <c r="P360" s="485"/>
      <c r="Q360" s="485"/>
      <c r="R360" s="485"/>
      <c r="S360" s="485"/>
      <c r="T360" s="485"/>
      <c r="U360" s="485"/>
      <c r="V360" s="485"/>
      <c r="W360" s="485"/>
      <c r="X360" s="485"/>
      <c r="Y360" s="485"/>
      <c r="Z360" s="485"/>
      <c r="AA360" s="485"/>
      <c r="AB360" s="485"/>
      <c r="AC360" s="485"/>
    </row>
    <row r="361" spans="1:29" s="478" customFormat="1" ht="15.75" customHeight="1" x14ac:dyDescent="0.25">
      <c r="A361" s="489"/>
      <c r="B361" s="489"/>
      <c r="C361" s="489"/>
      <c r="D361" s="489"/>
      <c r="E361" s="489"/>
      <c r="F361" s="489"/>
      <c r="G361" s="489"/>
      <c r="H361" s="489"/>
      <c r="I361" s="489"/>
      <c r="J361" s="485"/>
      <c r="K361" s="485"/>
      <c r="L361" s="485"/>
      <c r="M361" s="485"/>
      <c r="N361" s="485"/>
      <c r="O361" s="485"/>
      <c r="P361" s="485"/>
      <c r="Q361" s="485"/>
      <c r="R361" s="485"/>
      <c r="S361" s="485"/>
      <c r="T361" s="485"/>
      <c r="U361" s="485"/>
      <c r="V361" s="485"/>
      <c r="W361" s="485"/>
      <c r="X361" s="485"/>
      <c r="Y361" s="485"/>
      <c r="Z361" s="485"/>
      <c r="AA361" s="485"/>
      <c r="AB361" s="485"/>
      <c r="AC361" s="485"/>
    </row>
    <row r="362" spans="1:29" s="478" customFormat="1" ht="15.75" customHeight="1" x14ac:dyDescent="0.25">
      <c r="A362" s="489"/>
      <c r="B362" s="489"/>
      <c r="C362" s="489"/>
      <c r="D362" s="489"/>
      <c r="E362" s="489"/>
      <c r="F362" s="489"/>
      <c r="G362" s="489"/>
      <c r="H362" s="489"/>
      <c r="I362" s="489"/>
      <c r="J362" s="485"/>
      <c r="K362" s="485"/>
      <c r="L362" s="485"/>
      <c r="M362" s="485"/>
      <c r="N362" s="485"/>
      <c r="O362" s="485"/>
      <c r="P362" s="485"/>
      <c r="Q362" s="485"/>
      <c r="R362" s="485"/>
      <c r="S362" s="485"/>
      <c r="T362" s="485"/>
      <c r="U362" s="485"/>
      <c r="V362" s="485"/>
      <c r="W362" s="485"/>
      <c r="X362" s="485"/>
      <c r="Y362" s="485"/>
      <c r="Z362" s="485"/>
      <c r="AA362" s="485"/>
      <c r="AB362" s="485"/>
      <c r="AC362" s="485"/>
    </row>
    <row r="363" spans="1:29" s="478" customFormat="1" ht="15.75" customHeight="1" x14ac:dyDescent="0.25">
      <c r="A363" s="489"/>
      <c r="B363" s="489"/>
      <c r="C363" s="489"/>
      <c r="D363" s="489"/>
      <c r="E363" s="489"/>
      <c r="F363" s="489"/>
      <c r="G363" s="489"/>
      <c r="H363" s="489"/>
      <c r="I363" s="489"/>
      <c r="J363" s="485"/>
      <c r="K363" s="485"/>
      <c r="L363" s="485"/>
      <c r="M363" s="485"/>
      <c r="N363" s="485"/>
      <c r="O363" s="485"/>
      <c r="P363" s="485"/>
      <c r="Q363" s="485"/>
      <c r="R363" s="485"/>
      <c r="S363" s="485"/>
      <c r="T363" s="485"/>
      <c r="U363" s="485"/>
      <c r="V363" s="485"/>
      <c r="W363" s="485"/>
      <c r="X363" s="485"/>
      <c r="Y363" s="485"/>
      <c r="Z363" s="485"/>
      <c r="AA363" s="485"/>
      <c r="AB363" s="485"/>
      <c r="AC363" s="485"/>
    </row>
    <row r="364" spans="1:29" s="478" customFormat="1" ht="15.75" customHeight="1" x14ac:dyDescent="0.25">
      <c r="A364" s="489"/>
      <c r="B364" s="489"/>
      <c r="C364" s="489"/>
      <c r="D364" s="489"/>
      <c r="E364" s="489"/>
      <c r="F364" s="489"/>
      <c r="G364" s="489"/>
      <c r="H364" s="489"/>
      <c r="I364" s="489"/>
      <c r="J364" s="485"/>
      <c r="K364" s="485"/>
      <c r="L364" s="485"/>
      <c r="M364" s="485"/>
      <c r="N364" s="485"/>
      <c r="O364" s="485"/>
      <c r="P364" s="485"/>
      <c r="Q364" s="485"/>
      <c r="R364" s="485"/>
      <c r="S364" s="485"/>
      <c r="T364" s="485"/>
      <c r="U364" s="485"/>
      <c r="V364" s="485"/>
      <c r="W364" s="485"/>
      <c r="X364" s="485"/>
      <c r="Y364" s="485"/>
      <c r="Z364" s="485"/>
      <c r="AA364" s="485"/>
      <c r="AB364" s="485"/>
      <c r="AC364" s="485"/>
    </row>
    <row r="365" spans="1:29" s="478" customFormat="1" ht="15.75" customHeight="1" x14ac:dyDescent="0.25">
      <c r="A365" s="489"/>
      <c r="B365" s="489"/>
      <c r="C365" s="489"/>
      <c r="D365" s="489"/>
      <c r="E365" s="489"/>
      <c r="F365" s="489"/>
      <c r="G365" s="489"/>
      <c r="H365" s="489"/>
      <c r="I365" s="489"/>
      <c r="J365" s="485"/>
      <c r="K365" s="485"/>
      <c r="L365" s="485"/>
      <c r="M365" s="485"/>
      <c r="N365" s="485"/>
      <c r="O365" s="485"/>
      <c r="P365" s="485"/>
      <c r="Q365" s="485"/>
      <c r="R365" s="485"/>
      <c r="S365" s="485"/>
      <c r="T365" s="485"/>
      <c r="U365" s="485"/>
      <c r="V365" s="485"/>
      <c r="W365" s="485"/>
      <c r="X365" s="485"/>
      <c r="Y365" s="485"/>
      <c r="Z365" s="485"/>
      <c r="AA365" s="485"/>
      <c r="AB365" s="485"/>
      <c r="AC365" s="485"/>
    </row>
    <row r="366" spans="1:29" s="478" customFormat="1" ht="15.75" customHeight="1" x14ac:dyDescent="0.25">
      <c r="A366" s="489"/>
      <c r="B366" s="489"/>
      <c r="C366" s="489"/>
      <c r="D366" s="489"/>
      <c r="E366" s="489"/>
      <c r="F366" s="489"/>
      <c r="G366" s="489"/>
      <c r="H366" s="489"/>
      <c r="I366" s="489"/>
      <c r="J366" s="485"/>
      <c r="K366" s="485"/>
      <c r="L366" s="485"/>
      <c r="M366" s="485"/>
      <c r="N366" s="485"/>
      <c r="O366" s="485"/>
      <c r="P366" s="485"/>
      <c r="Q366" s="485"/>
      <c r="R366" s="485"/>
      <c r="S366" s="485"/>
      <c r="T366" s="485"/>
      <c r="U366" s="485"/>
      <c r="V366" s="485"/>
      <c r="W366" s="485"/>
      <c r="X366" s="485"/>
      <c r="Y366" s="485"/>
      <c r="Z366" s="485"/>
      <c r="AA366" s="485"/>
      <c r="AB366" s="485"/>
      <c r="AC366" s="485"/>
    </row>
    <row r="367" spans="1:29" s="478" customFormat="1" ht="15.75" customHeight="1" x14ac:dyDescent="0.25">
      <c r="A367" s="489"/>
      <c r="B367" s="489"/>
      <c r="C367" s="489"/>
      <c r="D367" s="489"/>
      <c r="E367" s="489"/>
      <c r="F367" s="489"/>
      <c r="G367" s="489"/>
      <c r="H367" s="489"/>
      <c r="I367" s="489"/>
      <c r="J367" s="485"/>
      <c r="K367" s="485"/>
      <c r="L367" s="485"/>
      <c r="M367" s="485"/>
      <c r="N367" s="485"/>
      <c r="O367" s="485"/>
      <c r="P367" s="485"/>
      <c r="Q367" s="485"/>
      <c r="R367" s="485"/>
      <c r="S367" s="485"/>
      <c r="T367" s="485"/>
      <c r="U367" s="485"/>
      <c r="V367" s="485"/>
      <c r="W367" s="485"/>
      <c r="X367" s="485"/>
      <c r="Y367" s="485"/>
      <c r="Z367" s="485"/>
      <c r="AA367" s="485"/>
      <c r="AB367" s="485"/>
      <c r="AC367" s="485"/>
    </row>
    <row r="368" spans="1:29" s="478" customFormat="1" ht="15.75" customHeight="1" x14ac:dyDescent="0.25">
      <c r="A368" s="489"/>
      <c r="B368" s="489"/>
      <c r="C368" s="489"/>
      <c r="D368" s="489"/>
      <c r="E368" s="489"/>
      <c r="F368" s="489"/>
      <c r="G368" s="489"/>
      <c r="H368" s="489"/>
      <c r="I368" s="489"/>
      <c r="J368" s="485"/>
      <c r="K368" s="485"/>
      <c r="L368" s="485"/>
      <c r="M368" s="485"/>
      <c r="N368" s="485"/>
      <c r="O368" s="485"/>
      <c r="P368" s="485"/>
      <c r="Q368" s="485"/>
      <c r="R368" s="485"/>
      <c r="S368" s="485"/>
      <c r="T368" s="485"/>
      <c r="U368" s="485"/>
      <c r="V368" s="485"/>
      <c r="W368" s="485"/>
      <c r="X368" s="485"/>
      <c r="Y368" s="485"/>
      <c r="Z368" s="485"/>
      <c r="AA368" s="485"/>
      <c r="AB368" s="485"/>
      <c r="AC368" s="485"/>
    </row>
    <row r="369" spans="1:29" s="478" customFormat="1" ht="15.75" customHeight="1" x14ac:dyDescent="0.25">
      <c r="A369" s="489"/>
      <c r="B369" s="489"/>
      <c r="C369" s="489"/>
      <c r="D369" s="489"/>
      <c r="E369" s="489"/>
      <c r="F369" s="489"/>
      <c r="G369" s="489"/>
      <c r="H369" s="489"/>
      <c r="I369" s="489"/>
      <c r="J369" s="485"/>
      <c r="K369" s="485"/>
      <c r="L369" s="485"/>
      <c r="M369" s="485"/>
      <c r="N369" s="485"/>
      <c r="O369" s="485"/>
      <c r="P369" s="485"/>
      <c r="Q369" s="485"/>
      <c r="R369" s="485"/>
      <c r="S369" s="485"/>
      <c r="T369" s="485"/>
      <c r="U369" s="485"/>
      <c r="V369" s="485"/>
      <c r="W369" s="485"/>
      <c r="X369" s="485"/>
      <c r="Y369" s="485"/>
      <c r="Z369" s="485"/>
      <c r="AA369" s="485"/>
      <c r="AB369" s="485"/>
      <c r="AC369" s="485"/>
    </row>
    <row r="370" spans="1:29" s="478" customFormat="1" ht="15.75" customHeight="1" x14ac:dyDescent="0.25">
      <c r="A370" s="489"/>
      <c r="B370" s="489"/>
      <c r="C370" s="489"/>
      <c r="D370" s="489"/>
      <c r="E370" s="489"/>
      <c r="F370" s="489"/>
      <c r="G370" s="489"/>
      <c r="H370" s="489"/>
      <c r="I370" s="489"/>
      <c r="J370" s="485"/>
      <c r="K370" s="485"/>
      <c r="L370" s="485"/>
      <c r="M370" s="485"/>
      <c r="N370" s="485"/>
      <c r="O370" s="485"/>
      <c r="P370" s="485"/>
      <c r="Q370" s="485"/>
      <c r="R370" s="485"/>
      <c r="S370" s="485"/>
      <c r="T370" s="485"/>
      <c r="U370" s="485"/>
      <c r="V370" s="485"/>
      <c r="W370" s="485"/>
      <c r="X370" s="485"/>
      <c r="Y370" s="485"/>
      <c r="Z370" s="485"/>
      <c r="AA370" s="485"/>
      <c r="AB370" s="485"/>
      <c r="AC370" s="485"/>
    </row>
    <row r="371" spans="1:29" s="478" customFormat="1" ht="15.75" customHeight="1" x14ac:dyDescent="0.25">
      <c r="A371" s="489"/>
      <c r="B371" s="489"/>
      <c r="C371" s="489"/>
      <c r="D371" s="489"/>
      <c r="E371" s="489"/>
      <c r="F371" s="489"/>
      <c r="G371" s="489"/>
      <c r="H371" s="489"/>
      <c r="I371" s="489"/>
      <c r="J371" s="485"/>
      <c r="K371" s="485"/>
      <c r="L371" s="485"/>
      <c r="M371" s="485"/>
      <c r="N371" s="485"/>
      <c r="O371" s="485"/>
      <c r="P371" s="485"/>
      <c r="Q371" s="485"/>
      <c r="R371" s="485"/>
      <c r="S371" s="485"/>
      <c r="T371" s="485"/>
      <c r="U371" s="485"/>
      <c r="V371" s="485"/>
      <c r="W371" s="485"/>
      <c r="X371" s="485"/>
      <c r="Y371" s="485"/>
      <c r="Z371" s="485"/>
      <c r="AA371" s="485"/>
      <c r="AB371" s="485"/>
      <c r="AC371" s="485"/>
    </row>
    <row r="372" spans="1:29" s="478" customFormat="1" ht="15.75" customHeight="1" x14ac:dyDescent="0.25">
      <c r="A372" s="489"/>
      <c r="B372" s="489"/>
      <c r="C372" s="489"/>
      <c r="D372" s="489"/>
      <c r="E372" s="489"/>
      <c r="F372" s="489"/>
      <c r="G372" s="489"/>
      <c r="H372" s="489"/>
      <c r="I372" s="489"/>
      <c r="J372" s="485"/>
      <c r="K372" s="485"/>
      <c r="L372" s="485"/>
      <c r="M372" s="485"/>
      <c r="N372" s="485"/>
      <c r="O372" s="485"/>
      <c r="P372" s="485"/>
      <c r="Q372" s="485"/>
      <c r="R372" s="485"/>
      <c r="S372" s="485"/>
      <c r="T372" s="485"/>
      <c r="U372" s="485"/>
      <c r="V372" s="485"/>
      <c r="W372" s="485"/>
      <c r="X372" s="485"/>
      <c r="Y372" s="485"/>
      <c r="Z372" s="485"/>
      <c r="AA372" s="485"/>
      <c r="AB372" s="485"/>
      <c r="AC372" s="485"/>
    </row>
    <row r="373" spans="1:29" s="478" customFormat="1" ht="15.75" customHeight="1" x14ac:dyDescent="0.25">
      <c r="A373" s="489"/>
      <c r="B373" s="489"/>
      <c r="C373" s="489"/>
      <c r="D373" s="489"/>
      <c r="E373" s="489"/>
      <c r="F373" s="489"/>
      <c r="G373" s="489"/>
      <c r="H373" s="489"/>
      <c r="I373" s="489"/>
      <c r="J373" s="485"/>
      <c r="K373" s="485"/>
      <c r="L373" s="485"/>
      <c r="M373" s="485"/>
      <c r="N373" s="485"/>
      <c r="O373" s="485"/>
      <c r="P373" s="485"/>
      <c r="Q373" s="485"/>
      <c r="R373" s="485"/>
      <c r="S373" s="485"/>
      <c r="T373" s="485"/>
      <c r="U373" s="485"/>
      <c r="V373" s="485"/>
      <c r="W373" s="485"/>
      <c r="X373" s="485"/>
      <c r="Y373" s="485"/>
      <c r="Z373" s="485"/>
      <c r="AA373" s="485"/>
      <c r="AB373" s="485"/>
      <c r="AC373" s="485"/>
    </row>
    <row r="374" spans="1:29" s="478" customFormat="1" ht="15.75" customHeight="1" x14ac:dyDescent="0.25">
      <c r="A374" s="489"/>
      <c r="B374" s="489"/>
      <c r="C374" s="489"/>
      <c r="D374" s="489"/>
      <c r="E374" s="489"/>
      <c r="F374" s="489"/>
      <c r="G374" s="489"/>
      <c r="H374" s="489"/>
      <c r="I374" s="489"/>
      <c r="J374" s="485"/>
      <c r="K374" s="485"/>
      <c r="L374" s="485"/>
      <c r="M374" s="485"/>
      <c r="N374" s="485"/>
      <c r="O374" s="485"/>
      <c r="P374" s="485"/>
      <c r="Q374" s="485"/>
      <c r="R374" s="485"/>
      <c r="S374" s="485"/>
      <c r="T374" s="485"/>
      <c r="U374" s="485"/>
      <c r="V374" s="485"/>
      <c r="W374" s="485"/>
      <c r="X374" s="485"/>
      <c r="Y374" s="485"/>
      <c r="Z374" s="485"/>
      <c r="AA374" s="485"/>
      <c r="AB374" s="485"/>
      <c r="AC374" s="485"/>
    </row>
    <row r="375" spans="1:29" s="478" customFormat="1" ht="15.75" customHeight="1" x14ac:dyDescent="0.25">
      <c r="A375" s="489"/>
      <c r="B375" s="489"/>
      <c r="C375" s="489"/>
      <c r="D375" s="489"/>
      <c r="E375" s="489"/>
      <c r="F375" s="489"/>
      <c r="G375" s="489"/>
      <c r="H375" s="489"/>
      <c r="I375" s="489"/>
      <c r="J375" s="485"/>
      <c r="K375" s="485"/>
      <c r="L375" s="485"/>
      <c r="M375" s="485"/>
      <c r="N375" s="485"/>
      <c r="O375" s="485"/>
      <c r="P375" s="485"/>
      <c r="Q375" s="485"/>
      <c r="R375" s="485"/>
      <c r="S375" s="485"/>
      <c r="T375" s="485"/>
      <c r="U375" s="485"/>
      <c r="V375" s="485"/>
      <c r="W375" s="485"/>
      <c r="X375" s="485"/>
      <c r="Y375" s="485"/>
      <c r="Z375" s="485"/>
      <c r="AA375" s="485"/>
      <c r="AB375" s="485"/>
      <c r="AC375" s="485"/>
    </row>
    <row r="376" spans="1:29" s="478" customFormat="1" ht="15.75" customHeight="1" x14ac:dyDescent="0.25">
      <c r="A376" s="489"/>
      <c r="B376" s="489"/>
      <c r="C376" s="489"/>
      <c r="D376" s="489"/>
      <c r="E376" s="489"/>
      <c r="F376" s="489"/>
      <c r="G376" s="489"/>
      <c r="H376" s="489"/>
      <c r="I376" s="489"/>
      <c r="J376" s="485"/>
      <c r="K376" s="485"/>
      <c r="L376" s="485"/>
      <c r="M376" s="485"/>
      <c r="N376" s="485"/>
      <c r="O376" s="485"/>
      <c r="P376" s="485"/>
      <c r="Q376" s="485"/>
      <c r="R376" s="485"/>
      <c r="S376" s="485"/>
      <c r="T376" s="485"/>
      <c r="U376" s="485"/>
      <c r="V376" s="485"/>
      <c r="W376" s="485"/>
      <c r="X376" s="485"/>
      <c r="Y376" s="485"/>
      <c r="Z376" s="485"/>
      <c r="AA376" s="485"/>
      <c r="AB376" s="485"/>
      <c r="AC376" s="485"/>
    </row>
    <row r="377" spans="1:29" s="478" customFormat="1" ht="15.75" customHeight="1" x14ac:dyDescent="0.25">
      <c r="A377" s="489"/>
      <c r="B377" s="489"/>
      <c r="C377" s="489"/>
      <c r="D377" s="489"/>
      <c r="E377" s="489"/>
      <c r="F377" s="489"/>
      <c r="G377" s="489"/>
      <c r="H377" s="489"/>
      <c r="I377" s="489"/>
      <c r="J377" s="485"/>
      <c r="K377" s="485"/>
      <c r="L377" s="485"/>
      <c r="M377" s="485"/>
      <c r="N377" s="485"/>
      <c r="O377" s="485"/>
      <c r="P377" s="485"/>
      <c r="Q377" s="485"/>
      <c r="R377" s="485"/>
      <c r="S377" s="485"/>
      <c r="T377" s="485"/>
      <c r="U377" s="485"/>
      <c r="V377" s="485"/>
      <c r="W377" s="485"/>
      <c r="X377" s="485"/>
      <c r="Y377" s="485"/>
      <c r="Z377" s="485"/>
      <c r="AA377" s="485"/>
      <c r="AB377" s="485"/>
      <c r="AC377" s="485"/>
    </row>
    <row r="378" spans="1:29" s="478" customFormat="1" ht="15.75" customHeight="1" x14ac:dyDescent="0.25">
      <c r="A378" s="489"/>
      <c r="B378" s="489"/>
      <c r="C378" s="489"/>
      <c r="D378" s="489"/>
      <c r="E378" s="489"/>
      <c r="F378" s="489"/>
      <c r="G378" s="489"/>
      <c r="H378" s="489"/>
      <c r="I378" s="489"/>
      <c r="J378" s="485"/>
      <c r="K378" s="485"/>
      <c r="L378" s="485"/>
      <c r="M378" s="485"/>
      <c r="N378" s="485"/>
      <c r="O378" s="485"/>
      <c r="P378" s="485"/>
      <c r="Q378" s="485"/>
      <c r="R378" s="485"/>
      <c r="S378" s="485"/>
      <c r="T378" s="485"/>
      <c r="U378" s="485"/>
      <c r="V378" s="485"/>
      <c r="W378" s="485"/>
      <c r="X378" s="485"/>
      <c r="Y378" s="485"/>
      <c r="Z378" s="485"/>
      <c r="AA378" s="485"/>
      <c r="AB378" s="485"/>
      <c r="AC378" s="485"/>
    </row>
    <row r="379" spans="1:29" s="478" customFormat="1" ht="15.75" customHeight="1" x14ac:dyDescent="0.25">
      <c r="A379" s="489"/>
      <c r="B379" s="489"/>
      <c r="C379" s="489"/>
      <c r="D379" s="489"/>
      <c r="E379" s="489"/>
      <c r="F379" s="489"/>
      <c r="G379" s="489"/>
      <c r="H379" s="489"/>
      <c r="I379" s="489"/>
      <c r="J379" s="485"/>
      <c r="K379" s="485"/>
      <c r="L379" s="485"/>
      <c r="M379" s="485"/>
      <c r="N379" s="485"/>
      <c r="O379" s="485"/>
      <c r="P379" s="485"/>
      <c r="Q379" s="485"/>
      <c r="R379" s="485"/>
      <c r="S379" s="485"/>
      <c r="T379" s="485"/>
      <c r="U379" s="485"/>
      <c r="V379" s="485"/>
      <c r="W379" s="485"/>
      <c r="X379" s="485"/>
      <c r="Y379" s="485"/>
      <c r="Z379" s="485"/>
      <c r="AA379" s="485"/>
      <c r="AB379" s="485"/>
      <c r="AC379" s="485"/>
    </row>
    <row r="380" spans="1:29" s="478" customFormat="1" ht="15.75" customHeight="1" x14ac:dyDescent="0.25">
      <c r="A380" s="489"/>
      <c r="B380" s="489"/>
      <c r="C380" s="489"/>
      <c r="D380" s="489"/>
      <c r="E380" s="489"/>
      <c r="F380" s="489"/>
      <c r="G380" s="489"/>
      <c r="H380" s="489"/>
      <c r="I380" s="489"/>
      <c r="J380" s="485"/>
      <c r="K380" s="485"/>
      <c r="L380" s="485"/>
      <c r="M380" s="485"/>
      <c r="N380" s="485"/>
      <c r="O380" s="485"/>
      <c r="P380" s="485"/>
      <c r="Q380" s="485"/>
      <c r="R380" s="485"/>
      <c r="S380" s="485"/>
      <c r="T380" s="485"/>
      <c r="U380" s="485"/>
      <c r="V380" s="485"/>
      <c r="W380" s="485"/>
      <c r="X380" s="485"/>
      <c r="Y380" s="485"/>
      <c r="Z380" s="485"/>
      <c r="AA380" s="485"/>
      <c r="AB380" s="485"/>
      <c r="AC380" s="485"/>
    </row>
    <row r="381" spans="1:29" s="478" customFormat="1" ht="15.75" customHeight="1" x14ac:dyDescent="0.25">
      <c r="A381" s="489"/>
      <c r="B381" s="489"/>
      <c r="C381" s="489"/>
      <c r="D381" s="489"/>
      <c r="E381" s="489"/>
      <c r="F381" s="489"/>
      <c r="G381" s="489"/>
      <c r="H381" s="489"/>
      <c r="I381" s="489"/>
      <c r="J381" s="485"/>
      <c r="K381" s="485"/>
      <c r="L381" s="485"/>
      <c r="M381" s="485"/>
      <c r="N381" s="485"/>
      <c r="O381" s="485"/>
      <c r="P381" s="485"/>
      <c r="Q381" s="485"/>
      <c r="R381" s="485"/>
      <c r="S381" s="485"/>
      <c r="T381" s="485"/>
      <c r="U381" s="485"/>
      <c r="V381" s="485"/>
      <c r="W381" s="485"/>
      <c r="X381" s="485"/>
      <c r="Y381" s="485"/>
      <c r="Z381" s="485"/>
      <c r="AA381" s="485"/>
      <c r="AB381" s="485"/>
      <c r="AC381" s="485"/>
    </row>
    <row r="382" spans="1:29" s="478" customFormat="1" ht="15.75" customHeight="1" x14ac:dyDescent="0.25">
      <c r="A382" s="489"/>
      <c r="B382" s="489"/>
      <c r="C382" s="489"/>
      <c r="D382" s="489"/>
      <c r="E382" s="489"/>
      <c r="F382" s="489"/>
      <c r="G382" s="489"/>
      <c r="H382" s="489"/>
      <c r="I382" s="489"/>
      <c r="J382" s="485"/>
      <c r="K382" s="485"/>
      <c r="L382" s="485"/>
      <c r="M382" s="485"/>
      <c r="N382" s="485"/>
      <c r="O382" s="485"/>
      <c r="P382" s="485"/>
      <c r="Q382" s="485"/>
      <c r="R382" s="485"/>
      <c r="S382" s="485"/>
      <c r="T382" s="485"/>
      <c r="U382" s="485"/>
      <c r="V382" s="485"/>
      <c r="W382" s="485"/>
      <c r="X382" s="485"/>
      <c r="Y382" s="485"/>
      <c r="Z382" s="485"/>
      <c r="AA382" s="485"/>
      <c r="AB382" s="485"/>
      <c r="AC382" s="485"/>
    </row>
    <row r="383" spans="1:29" s="478" customFormat="1" ht="15.75" customHeight="1" x14ac:dyDescent="0.25">
      <c r="A383" s="489"/>
      <c r="B383" s="489"/>
      <c r="C383" s="489"/>
      <c r="D383" s="489"/>
      <c r="E383" s="489"/>
      <c r="F383" s="489"/>
      <c r="G383" s="489"/>
      <c r="H383" s="489"/>
      <c r="I383" s="489"/>
      <c r="J383" s="485"/>
      <c r="K383" s="485"/>
      <c r="L383" s="485"/>
      <c r="M383" s="485"/>
      <c r="N383" s="485"/>
      <c r="O383" s="485"/>
      <c r="P383" s="485"/>
      <c r="Q383" s="485"/>
      <c r="R383" s="485"/>
      <c r="S383" s="485"/>
      <c r="T383" s="485"/>
      <c r="U383" s="485"/>
      <c r="V383" s="485"/>
      <c r="W383" s="485"/>
      <c r="X383" s="485"/>
      <c r="Y383" s="485"/>
      <c r="Z383" s="485"/>
      <c r="AA383" s="485"/>
      <c r="AB383" s="485"/>
      <c r="AC383" s="485"/>
    </row>
    <row r="384" spans="1:29" s="478" customFormat="1" ht="15.75" customHeight="1" x14ac:dyDescent="0.25">
      <c r="A384" s="489"/>
      <c r="B384" s="489"/>
      <c r="C384" s="489"/>
      <c r="D384" s="489"/>
      <c r="E384" s="489"/>
      <c r="F384" s="489"/>
      <c r="G384" s="489"/>
      <c r="H384" s="489"/>
      <c r="I384" s="489"/>
      <c r="J384" s="485"/>
      <c r="K384" s="485"/>
      <c r="L384" s="485"/>
      <c r="M384" s="485"/>
      <c r="N384" s="485"/>
      <c r="O384" s="485"/>
      <c r="P384" s="485"/>
      <c r="Q384" s="485"/>
      <c r="R384" s="485"/>
      <c r="S384" s="485"/>
      <c r="T384" s="485"/>
      <c r="U384" s="485"/>
      <c r="V384" s="485"/>
      <c r="W384" s="485"/>
      <c r="X384" s="485"/>
      <c r="Y384" s="485"/>
      <c r="Z384" s="485"/>
      <c r="AA384" s="485"/>
      <c r="AB384" s="485"/>
      <c r="AC384" s="485"/>
    </row>
    <row r="385" spans="1:29" s="478" customFormat="1" ht="15.75" customHeight="1" x14ac:dyDescent="0.25">
      <c r="A385" s="489"/>
      <c r="B385" s="489"/>
      <c r="C385" s="489"/>
      <c r="D385" s="489"/>
      <c r="E385" s="489"/>
      <c r="F385" s="489"/>
      <c r="G385" s="489"/>
      <c r="H385" s="489"/>
      <c r="I385" s="489"/>
      <c r="J385" s="485"/>
      <c r="K385" s="485"/>
      <c r="L385" s="485"/>
      <c r="M385" s="485"/>
      <c r="N385" s="485"/>
      <c r="O385" s="485"/>
      <c r="P385" s="485"/>
      <c r="Q385" s="485"/>
      <c r="R385" s="485"/>
      <c r="S385" s="485"/>
      <c r="T385" s="485"/>
      <c r="U385" s="485"/>
      <c r="V385" s="485"/>
      <c r="W385" s="485"/>
      <c r="X385" s="485"/>
      <c r="Y385" s="485"/>
      <c r="Z385" s="485"/>
      <c r="AA385" s="485"/>
      <c r="AB385" s="485"/>
      <c r="AC385" s="485"/>
    </row>
    <row r="386" spans="1:29" s="478" customFormat="1" ht="15.75" customHeight="1" x14ac:dyDescent="0.25">
      <c r="A386" s="489"/>
      <c r="B386" s="489"/>
      <c r="C386" s="489"/>
      <c r="D386" s="489"/>
      <c r="E386" s="489"/>
      <c r="F386" s="489"/>
      <c r="G386" s="489"/>
      <c r="H386" s="489"/>
      <c r="I386" s="489"/>
      <c r="J386" s="485"/>
      <c r="K386" s="485"/>
      <c r="L386" s="485"/>
      <c r="M386" s="485"/>
      <c r="N386" s="485"/>
      <c r="O386" s="485"/>
      <c r="P386" s="485"/>
      <c r="Q386" s="485"/>
      <c r="R386" s="485"/>
      <c r="S386" s="485"/>
      <c r="T386" s="485"/>
      <c r="U386" s="485"/>
      <c r="V386" s="485"/>
      <c r="W386" s="485"/>
      <c r="X386" s="485"/>
      <c r="Y386" s="485"/>
      <c r="Z386" s="485"/>
      <c r="AA386" s="485"/>
      <c r="AB386" s="485"/>
      <c r="AC386" s="485"/>
    </row>
    <row r="387" spans="1:29" s="478" customFormat="1" ht="15.75" customHeight="1" x14ac:dyDescent="0.25">
      <c r="A387" s="489"/>
      <c r="B387" s="489"/>
      <c r="C387" s="489"/>
      <c r="D387" s="489"/>
      <c r="E387" s="489"/>
      <c r="F387" s="489"/>
      <c r="G387" s="489"/>
      <c r="H387" s="489"/>
      <c r="I387" s="489"/>
      <c r="J387" s="485"/>
      <c r="K387" s="485"/>
      <c r="L387" s="485"/>
      <c r="M387" s="485"/>
      <c r="N387" s="485"/>
      <c r="O387" s="485"/>
      <c r="P387" s="485"/>
      <c r="Q387" s="485"/>
      <c r="R387" s="485"/>
      <c r="S387" s="485"/>
      <c r="T387" s="485"/>
      <c r="U387" s="485"/>
      <c r="V387" s="485"/>
      <c r="W387" s="485"/>
      <c r="X387" s="485"/>
      <c r="Y387" s="485"/>
      <c r="Z387" s="485"/>
      <c r="AA387" s="485"/>
      <c r="AB387" s="485"/>
      <c r="AC387" s="485"/>
    </row>
    <row r="388" spans="1:29" s="478" customFormat="1" ht="15.75" customHeight="1" x14ac:dyDescent="0.25">
      <c r="A388" s="489"/>
      <c r="B388" s="489"/>
      <c r="C388" s="489"/>
      <c r="D388" s="489"/>
      <c r="E388" s="489"/>
      <c r="F388" s="489"/>
      <c r="G388" s="489"/>
      <c r="H388" s="489"/>
      <c r="I388" s="489"/>
      <c r="J388" s="485"/>
      <c r="K388" s="485"/>
      <c r="L388" s="485"/>
      <c r="M388" s="485"/>
      <c r="N388" s="485"/>
      <c r="O388" s="485"/>
      <c r="P388" s="485"/>
      <c r="Q388" s="485"/>
      <c r="R388" s="485"/>
      <c r="S388" s="485"/>
      <c r="T388" s="485"/>
      <c r="U388" s="485"/>
      <c r="V388" s="485"/>
      <c r="W388" s="485"/>
      <c r="X388" s="485"/>
      <c r="Y388" s="485"/>
      <c r="Z388" s="485"/>
      <c r="AA388" s="485"/>
      <c r="AB388" s="485"/>
      <c r="AC388" s="485"/>
    </row>
    <row r="389" spans="1:29" s="478" customFormat="1" ht="15.75" customHeight="1" x14ac:dyDescent="0.25">
      <c r="A389" s="489"/>
      <c r="B389" s="489"/>
      <c r="C389" s="489"/>
      <c r="D389" s="489"/>
      <c r="E389" s="489"/>
      <c r="F389" s="489"/>
      <c r="G389" s="489"/>
      <c r="H389" s="489"/>
      <c r="I389" s="489"/>
      <c r="J389" s="485"/>
      <c r="K389" s="485"/>
      <c r="L389" s="485"/>
      <c r="M389" s="485"/>
      <c r="N389" s="485"/>
      <c r="O389" s="485"/>
      <c r="P389" s="485"/>
      <c r="Q389" s="485"/>
      <c r="R389" s="485"/>
      <c r="S389" s="485"/>
      <c r="T389" s="485"/>
      <c r="U389" s="485"/>
      <c r="V389" s="485"/>
      <c r="W389" s="485"/>
      <c r="X389" s="485"/>
      <c r="Y389" s="485"/>
      <c r="Z389" s="485"/>
      <c r="AA389" s="485"/>
      <c r="AB389" s="485"/>
      <c r="AC389" s="485"/>
    </row>
    <row r="390" spans="1:29" s="478" customFormat="1" ht="15.75" customHeight="1" x14ac:dyDescent="0.25">
      <c r="A390" s="489"/>
      <c r="B390" s="489"/>
      <c r="C390" s="489"/>
      <c r="D390" s="489"/>
      <c r="E390" s="489"/>
      <c r="F390" s="489"/>
      <c r="G390" s="489"/>
      <c r="H390" s="489"/>
      <c r="I390" s="489"/>
      <c r="J390" s="485"/>
      <c r="K390" s="485"/>
      <c r="L390" s="485"/>
      <c r="M390" s="485"/>
      <c r="N390" s="485"/>
      <c r="O390" s="485"/>
      <c r="P390" s="485"/>
      <c r="Q390" s="485"/>
      <c r="R390" s="485"/>
      <c r="S390" s="485"/>
      <c r="T390" s="485"/>
      <c r="U390" s="485"/>
      <c r="V390" s="485"/>
      <c r="W390" s="485"/>
      <c r="X390" s="485"/>
      <c r="Y390" s="485"/>
      <c r="Z390" s="485"/>
      <c r="AA390" s="485"/>
      <c r="AB390" s="485"/>
      <c r="AC390" s="485"/>
    </row>
    <row r="391" spans="1:29" s="478" customFormat="1" ht="15.75" customHeight="1" x14ac:dyDescent="0.25">
      <c r="A391" s="489"/>
      <c r="B391" s="489"/>
      <c r="C391" s="489"/>
      <c r="D391" s="489"/>
      <c r="E391" s="489"/>
      <c r="F391" s="489"/>
      <c r="G391" s="489"/>
      <c r="H391" s="489"/>
      <c r="I391" s="489"/>
      <c r="J391" s="485"/>
      <c r="K391" s="485"/>
      <c r="L391" s="485"/>
      <c r="M391" s="485"/>
      <c r="N391" s="485"/>
      <c r="O391" s="485"/>
      <c r="P391" s="485"/>
      <c r="Q391" s="485"/>
      <c r="R391" s="485"/>
      <c r="S391" s="485"/>
      <c r="T391" s="485"/>
      <c r="U391" s="485"/>
      <c r="V391" s="485"/>
      <c r="W391" s="485"/>
      <c r="X391" s="485"/>
      <c r="Y391" s="485"/>
      <c r="Z391" s="485"/>
      <c r="AA391" s="485"/>
      <c r="AB391" s="485"/>
      <c r="AC391" s="485"/>
    </row>
    <row r="392" spans="1:29" s="478" customFormat="1" ht="15.75" customHeight="1" x14ac:dyDescent="0.25">
      <c r="A392" s="489"/>
      <c r="B392" s="489"/>
      <c r="C392" s="489"/>
      <c r="D392" s="489"/>
      <c r="E392" s="489"/>
      <c r="F392" s="489"/>
      <c r="G392" s="489"/>
      <c r="H392" s="489"/>
      <c r="I392" s="489"/>
      <c r="J392" s="485"/>
      <c r="K392" s="485"/>
      <c r="L392" s="485"/>
      <c r="M392" s="485"/>
      <c r="N392" s="485"/>
      <c r="O392" s="485"/>
      <c r="P392" s="485"/>
      <c r="Q392" s="485"/>
      <c r="R392" s="485"/>
      <c r="S392" s="485"/>
      <c r="T392" s="485"/>
      <c r="U392" s="485"/>
      <c r="V392" s="485"/>
      <c r="W392" s="485"/>
      <c r="X392" s="485"/>
      <c r="Y392" s="485"/>
      <c r="Z392" s="485"/>
      <c r="AA392" s="485"/>
      <c r="AB392" s="485"/>
      <c r="AC392" s="485"/>
    </row>
    <row r="393" spans="1:29" s="478" customFormat="1" ht="15.75" customHeight="1" x14ac:dyDescent="0.25">
      <c r="A393" s="489"/>
      <c r="B393" s="489"/>
      <c r="C393" s="489"/>
      <c r="D393" s="489"/>
      <c r="E393" s="489"/>
      <c r="F393" s="489"/>
      <c r="G393" s="489"/>
      <c r="H393" s="489"/>
      <c r="I393" s="489"/>
      <c r="J393" s="485"/>
      <c r="K393" s="485"/>
      <c r="L393" s="485"/>
      <c r="M393" s="485"/>
      <c r="N393" s="485"/>
      <c r="O393" s="485"/>
      <c r="P393" s="485"/>
      <c r="Q393" s="485"/>
      <c r="R393" s="485"/>
      <c r="S393" s="485"/>
      <c r="T393" s="485"/>
      <c r="U393" s="485"/>
      <c r="V393" s="485"/>
      <c r="W393" s="485"/>
      <c r="X393" s="485"/>
      <c r="Y393" s="485"/>
      <c r="Z393" s="485"/>
      <c r="AA393" s="485"/>
      <c r="AB393" s="485"/>
      <c r="AC393" s="485"/>
    </row>
    <row r="394" spans="1:29" s="478" customFormat="1" ht="15.75" customHeight="1" x14ac:dyDescent="0.25">
      <c r="A394" s="489"/>
      <c r="B394" s="489"/>
      <c r="C394" s="489"/>
      <c r="D394" s="489"/>
      <c r="E394" s="489"/>
      <c r="F394" s="489"/>
      <c r="G394" s="489"/>
      <c r="H394" s="489"/>
      <c r="I394" s="489"/>
      <c r="J394" s="485"/>
      <c r="K394" s="485"/>
      <c r="L394" s="485"/>
      <c r="M394" s="485"/>
      <c r="N394" s="485"/>
      <c r="O394" s="485"/>
      <c r="P394" s="485"/>
      <c r="Q394" s="485"/>
      <c r="R394" s="485"/>
      <c r="S394" s="485"/>
      <c r="T394" s="485"/>
      <c r="U394" s="485"/>
      <c r="V394" s="485"/>
      <c r="W394" s="485"/>
      <c r="X394" s="485"/>
      <c r="Y394" s="485"/>
      <c r="Z394" s="485"/>
      <c r="AA394" s="485"/>
      <c r="AB394" s="485"/>
      <c r="AC394" s="485"/>
    </row>
    <row r="395" spans="1:29" s="478" customFormat="1" ht="15.75" customHeight="1" x14ac:dyDescent="0.25">
      <c r="A395" s="489"/>
      <c r="B395" s="489"/>
      <c r="C395" s="489"/>
      <c r="D395" s="489"/>
      <c r="E395" s="489"/>
      <c r="F395" s="489"/>
      <c r="G395" s="489"/>
      <c r="H395" s="489"/>
      <c r="I395" s="489"/>
      <c r="J395" s="485"/>
      <c r="K395" s="485"/>
      <c r="L395" s="485"/>
      <c r="M395" s="485"/>
      <c r="N395" s="485"/>
      <c r="O395" s="485"/>
      <c r="P395" s="485"/>
      <c r="Q395" s="485"/>
      <c r="R395" s="485"/>
      <c r="S395" s="485"/>
      <c r="T395" s="485"/>
      <c r="U395" s="485"/>
      <c r="V395" s="485"/>
      <c r="W395" s="485"/>
      <c r="X395" s="485"/>
      <c r="Y395" s="485"/>
      <c r="Z395" s="485"/>
      <c r="AA395" s="485"/>
      <c r="AB395" s="485"/>
      <c r="AC395" s="485"/>
    </row>
    <row r="396" spans="1:29" s="478" customFormat="1" ht="15.75" customHeight="1" x14ac:dyDescent="0.25">
      <c r="A396" s="489"/>
      <c r="B396" s="489"/>
      <c r="C396" s="489"/>
      <c r="D396" s="489"/>
      <c r="E396" s="489"/>
      <c r="F396" s="489"/>
      <c r="G396" s="489"/>
      <c r="H396" s="489"/>
      <c r="I396" s="489"/>
      <c r="J396" s="485"/>
      <c r="K396" s="485"/>
      <c r="L396" s="485"/>
      <c r="M396" s="485"/>
      <c r="N396" s="485"/>
      <c r="O396" s="485"/>
      <c r="P396" s="485"/>
      <c r="Q396" s="485"/>
      <c r="R396" s="485"/>
      <c r="S396" s="485"/>
      <c r="T396" s="485"/>
      <c r="U396" s="485"/>
      <c r="V396" s="485"/>
      <c r="W396" s="485"/>
      <c r="X396" s="485"/>
      <c r="Y396" s="485"/>
      <c r="Z396" s="485"/>
      <c r="AA396" s="485"/>
      <c r="AB396" s="485"/>
      <c r="AC396" s="485"/>
    </row>
    <row r="397" spans="1:29" s="478" customFormat="1" ht="15.75" customHeight="1" x14ac:dyDescent="0.25">
      <c r="A397" s="489"/>
      <c r="B397" s="489"/>
      <c r="C397" s="489"/>
      <c r="D397" s="489"/>
      <c r="E397" s="489"/>
      <c r="F397" s="489"/>
      <c r="G397" s="489"/>
      <c r="H397" s="489"/>
      <c r="I397" s="489"/>
      <c r="J397" s="485"/>
      <c r="K397" s="485"/>
      <c r="L397" s="485"/>
      <c r="M397" s="485"/>
      <c r="N397" s="485"/>
      <c r="O397" s="485"/>
      <c r="P397" s="485"/>
      <c r="Q397" s="485"/>
      <c r="R397" s="485"/>
      <c r="S397" s="485"/>
      <c r="T397" s="485"/>
      <c r="U397" s="485"/>
      <c r="V397" s="485"/>
      <c r="W397" s="485"/>
      <c r="X397" s="485"/>
      <c r="Y397" s="485"/>
      <c r="Z397" s="485"/>
      <c r="AA397" s="485"/>
      <c r="AB397" s="485"/>
      <c r="AC397" s="485"/>
    </row>
    <row r="398" spans="1:29" s="478" customFormat="1" ht="15.75" customHeight="1" x14ac:dyDescent="0.25">
      <c r="A398" s="489"/>
      <c r="B398" s="489"/>
      <c r="C398" s="489"/>
      <c r="D398" s="489"/>
      <c r="E398" s="489"/>
      <c r="F398" s="489"/>
      <c r="G398" s="489"/>
      <c r="H398" s="489"/>
      <c r="I398" s="489"/>
      <c r="J398" s="485"/>
      <c r="K398" s="485"/>
      <c r="L398" s="485"/>
      <c r="M398" s="485"/>
      <c r="N398" s="485"/>
      <c r="O398" s="485"/>
      <c r="P398" s="485"/>
      <c r="Q398" s="485"/>
      <c r="R398" s="485"/>
      <c r="S398" s="485"/>
      <c r="T398" s="485"/>
      <c r="U398" s="485"/>
      <c r="V398" s="485"/>
      <c r="W398" s="485"/>
      <c r="X398" s="485"/>
      <c r="Y398" s="485"/>
      <c r="Z398" s="485"/>
      <c r="AA398" s="485"/>
      <c r="AB398" s="485"/>
      <c r="AC398" s="485"/>
    </row>
    <row r="399" spans="1:29" s="478" customFormat="1" ht="15.75" customHeight="1" x14ac:dyDescent="0.25">
      <c r="A399" s="489"/>
      <c r="B399" s="489"/>
      <c r="C399" s="489"/>
      <c r="D399" s="489"/>
      <c r="E399" s="489"/>
      <c r="F399" s="489"/>
      <c r="G399" s="489"/>
      <c r="H399" s="489"/>
      <c r="I399" s="489"/>
      <c r="J399" s="485"/>
      <c r="K399" s="485"/>
      <c r="L399" s="485"/>
      <c r="M399" s="485"/>
      <c r="N399" s="485"/>
      <c r="O399" s="485"/>
      <c r="P399" s="485"/>
      <c r="Q399" s="485"/>
      <c r="R399" s="485"/>
      <c r="S399" s="485"/>
      <c r="T399" s="485"/>
      <c r="U399" s="485"/>
      <c r="V399" s="485"/>
      <c r="W399" s="485"/>
      <c r="X399" s="485"/>
      <c r="Y399" s="485"/>
      <c r="Z399" s="485"/>
      <c r="AA399" s="485"/>
      <c r="AB399" s="485"/>
      <c r="AC399" s="485"/>
    </row>
    <row r="400" spans="1:29" s="478" customFormat="1" ht="15.75" customHeight="1" x14ac:dyDescent="0.25">
      <c r="A400" s="489"/>
      <c r="B400" s="489"/>
      <c r="C400" s="489"/>
      <c r="D400" s="489"/>
      <c r="E400" s="489"/>
      <c r="F400" s="489"/>
      <c r="G400" s="489"/>
      <c r="H400" s="489"/>
      <c r="I400" s="489"/>
      <c r="J400" s="485"/>
      <c r="K400" s="485"/>
      <c r="L400" s="485"/>
      <c r="M400" s="485"/>
      <c r="N400" s="485"/>
      <c r="O400" s="485"/>
      <c r="P400" s="485"/>
      <c r="Q400" s="485"/>
      <c r="R400" s="485"/>
      <c r="S400" s="485"/>
      <c r="T400" s="485"/>
      <c r="U400" s="485"/>
      <c r="V400" s="485"/>
      <c r="W400" s="485"/>
      <c r="X400" s="485"/>
      <c r="Y400" s="485"/>
      <c r="Z400" s="485"/>
      <c r="AA400" s="485"/>
      <c r="AB400" s="485"/>
      <c r="AC400" s="485"/>
    </row>
    <row r="401" spans="1:29" s="478" customFormat="1" ht="15.75" customHeight="1" x14ac:dyDescent="0.25">
      <c r="A401" s="489"/>
      <c r="B401" s="489"/>
      <c r="C401" s="489"/>
      <c r="D401" s="489"/>
      <c r="E401" s="489"/>
      <c r="F401" s="489"/>
      <c r="G401" s="489"/>
      <c r="H401" s="489"/>
      <c r="I401" s="489"/>
      <c r="J401" s="485"/>
      <c r="K401" s="485"/>
      <c r="L401" s="485"/>
      <c r="M401" s="485"/>
      <c r="N401" s="485"/>
      <c r="O401" s="485"/>
      <c r="P401" s="485"/>
      <c r="Q401" s="485"/>
      <c r="R401" s="485"/>
      <c r="S401" s="485"/>
      <c r="T401" s="485"/>
      <c r="U401" s="485"/>
      <c r="V401" s="485"/>
      <c r="W401" s="485"/>
      <c r="X401" s="485"/>
      <c r="Y401" s="485"/>
      <c r="Z401" s="485"/>
      <c r="AA401" s="485"/>
      <c r="AB401" s="485"/>
      <c r="AC401" s="485"/>
    </row>
    <row r="402" spans="1:29" s="478" customFormat="1" ht="15.75" customHeight="1" x14ac:dyDescent="0.25">
      <c r="A402" s="489"/>
      <c r="B402" s="489"/>
      <c r="C402" s="489"/>
      <c r="D402" s="489"/>
      <c r="E402" s="489"/>
      <c r="F402" s="489"/>
      <c r="G402" s="489"/>
      <c r="H402" s="489"/>
      <c r="I402" s="489"/>
      <c r="J402" s="485"/>
      <c r="K402" s="485"/>
      <c r="L402" s="485"/>
      <c r="M402" s="485"/>
      <c r="N402" s="485"/>
      <c r="O402" s="485"/>
      <c r="P402" s="485"/>
      <c r="Q402" s="485"/>
      <c r="R402" s="485"/>
      <c r="S402" s="485"/>
      <c r="T402" s="485"/>
      <c r="U402" s="485"/>
      <c r="V402" s="485"/>
      <c r="W402" s="485"/>
      <c r="X402" s="485"/>
      <c r="Y402" s="485"/>
      <c r="Z402" s="485"/>
      <c r="AA402" s="485"/>
      <c r="AB402" s="485"/>
      <c r="AC402" s="485"/>
    </row>
    <row r="403" spans="1:29" s="478" customFormat="1" ht="15.75" customHeight="1" x14ac:dyDescent="0.25">
      <c r="A403" s="489"/>
      <c r="B403" s="489"/>
      <c r="C403" s="489"/>
      <c r="D403" s="489"/>
      <c r="E403" s="489"/>
      <c r="F403" s="489"/>
      <c r="G403" s="489"/>
      <c r="H403" s="489"/>
      <c r="I403" s="489"/>
      <c r="J403" s="485"/>
      <c r="K403" s="485"/>
      <c r="L403" s="485"/>
      <c r="M403" s="485"/>
      <c r="N403" s="485"/>
      <c r="O403" s="485"/>
      <c r="P403" s="485"/>
      <c r="Q403" s="485"/>
      <c r="R403" s="485"/>
      <c r="S403" s="485"/>
      <c r="T403" s="485"/>
      <c r="U403" s="485"/>
      <c r="V403" s="485"/>
      <c r="W403" s="485"/>
      <c r="X403" s="485"/>
      <c r="Y403" s="485"/>
      <c r="Z403" s="485"/>
      <c r="AA403" s="485"/>
      <c r="AB403" s="485"/>
      <c r="AC403" s="485"/>
    </row>
    <row r="404" spans="1:29" s="478" customFormat="1" ht="15.75" customHeight="1" x14ac:dyDescent="0.25">
      <c r="A404" s="489"/>
      <c r="B404" s="489"/>
      <c r="C404" s="489"/>
      <c r="D404" s="489"/>
      <c r="E404" s="489"/>
      <c r="F404" s="489"/>
      <c r="G404" s="489"/>
      <c r="H404" s="489"/>
      <c r="I404" s="489"/>
      <c r="J404" s="485"/>
      <c r="K404" s="485"/>
      <c r="L404" s="485"/>
      <c r="M404" s="485"/>
      <c r="N404" s="485"/>
      <c r="O404" s="485"/>
      <c r="P404" s="485"/>
      <c r="Q404" s="485"/>
      <c r="R404" s="485"/>
      <c r="S404" s="485"/>
      <c r="T404" s="485"/>
      <c r="U404" s="485"/>
      <c r="V404" s="485"/>
      <c r="W404" s="485"/>
      <c r="X404" s="485"/>
      <c r="Y404" s="485"/>
      <c r="Z404" s="485"/>
      <c r="AA404" s="485"/>
      <c r="AB404" s="485"/>
      <c r="AC404" s="485"/>
    </row>
    <row r="405" spans="1:29" s="478" customFormat="1" ht="15.75" customHeight="1" x14ac:dyDescent="0.25">
      <c r="A405" s="489"/>
      <c r="B405" s="489"/>
      <c r="C405" s="489"/>
      <c r="D405" s="489"/>
      <c r="E405" s="489"/>
      <c r="F405" s="489"/>
      <c r="G405" s="489"/>
      <c r="H405" s="489"/>
      <c r="I405" s="489"/>
      <c r="J405" s="485"/>
      <c r="K405" s="485"/>
      <c r="L405" s="485"/>
      <c r="M405" s="485"/>
      <c r="N405" s="485"/>
      <c r="O405" s="485"/>
      <c r="P405" s="485"/>
      <c r="Q405" s="485"/>
      <c r="R405" s="485"/>
      <c r="S405" s="485"/>
      <c r="T405" s="485"/>
      <c r="U405" s="485"/>
      <c r="V405" s="485"/>
      <c r="W405" s="485"/>
      <c r="X405" s="485"/>
      <c r="Y405" s="485"/>
      <c r="Z405" s="485"/>
      <c r="AA405" s="485"/>
      <c r="AB405" s="485"/>
      <c r="AC405" s="485"/>
    </row>
    <row r="406" spans="1:29" s="478" customFormat="1" ht="15.75" customHeight="1" x14ac:dyDescent="0.25">
      <c r="A406" s="489"/>
      <c r="B406" s="489"/>
      <c r="C406" s="489"/>
      <c r="D406" s="489"/>
      <c r="E406" s="489"/>
      <c r="F406" s="489"/>
      <c r="G406" s="489"/>
      <c r="H406" s="489"/>
      <c r="I406" s="489"/>
      <c r="J406" s="485"/>
      <c r="K406" s="485"/>
      <c r="L406" s="485"/>
      <c r="M406" s="485"/>
      <c r="N406" s="485"/>
      <c r="O406" s="485"/>
      <c r="P406" s="485"/>
      <c r="Q406" s="485"/>
      <c r="R406" s="485"/>
      <c r="S406" s="485"/>
      <c r="T406" s="485"/>
      <c r="U406" s="485"/>
      <c r="V406" s="485"/>
      <c r="W406" s="485"/>
      <c r="X406" s="485"/>
      <c r="Y406" s="485"/>
      <c r="Z406" s="485"/>
      <c r="AA406" s="485"/>
      <c r="AB406" s="485"/>
      <c r="AC406" s="485"/>
    </row>
    <row r="407" spans="1:29" s="478" customFormat="1" ht="15.75" customHeight="1" x14ac:dyDescent="0.25">
      <c r="A407" s="489"/>
      <c r="B407" s="489"/>
      <c r="C407" s="489"/>
      <c r="D407" s="489"/>
      <c r="E407" s="489"/>
      <c r="F407" s="489"/>
      <c r="G407" s="489"/>
      <c r="H407" s="489"/>
      <c r="I407" s="489"/>
      <c r="J407" s="485"/>
      <c r="K407" s="485"/>
      <c r="L407" s="485"/>
      <c r="M407" s="485"/>
      <c r="N407" s="485"/>
      <c r="O407" s="485"/>
      <c r="P407" s="485"/>
      <c r="Q407" s="485"/>
      <c r="R407" s="485"/>
      <c r="S407" s="485"/>
      <c r="T407" s="485"/>
      <c r="U407" s="485"/>
      <c r="V407" s="485"/>
      <c r="W407" s="485"/>
      <c r="X407" s="485"/>
      <c r="Y407" s="485"/>
      <c r="Z407" s="485"/>
      <c r="AA407" s="485"/>
      <c r="AB407" s="485"/>
      <c r="AC407" s="485"/>
    </row>
    <row r="408" spans="1:29" s="478" customFormat="1" ht="15.75" customHeight="1" x14ac:dyDescent="0.25">
      <c r="A408" s="489"/>
      <c r="B408" s="489"/>
      <c r="C408" s="489"/>
      <c r="D408" s="489"/>
      <c r="E408" s="489"/>
      <c r="F408" s="489"/>
      <c r="G408" s="489"/>
      <c r="H408" s="489"/>
      <c r="I408" s="489"/>
      <c r="J408" s="485"/>
      <c r="K408" s="485"/>
      <c r="L408" s="485"/>
      <c r="M408" s="485"/>
      <c r="N408" s="485"/>
      <c r="O408" s="485"/>
      <c r="P408" s="485"/>
      <c r="Q408" s="485"/>
      <c r="R408" s="485"/>
      <c r="S408" s="485"/>
      <c r="T408" s="485"/>
      <c r="U408" s="485"/>
      <c r="V408" s="485"/>
      <c r="W408" s="485"/>
      <c r="X408" s="485"/>
      <c r="Y408" s="485"/>
      <c r="Z408" s="485"/>
      <c r="AA408" s="485"/>
      <c r="AB408" s="485"/>
      <c r="AC408" s="485"/>
    </row>
    <row r="409" spans="1:29" s="478" customFormat="1" ht="15.75" customHeight="1" x14ac:dyDescent="0.25">
      <c r="A409" s="489"/>
      <c r="B409" s="489"/>
      <c r="C409" s="489"/>
      <c r="D409" s="489"/>
      <c r="E409" s="489"/>
      <c r="F409" s="489"/>
      <c r="G409" s="489"/>
      <c r="H409" s="489"/>
      <c r="I409" s="489"/>
      <c r="J409" s="485"/>
      <c r="K409" s="485"/>
      <c r="L409" s="485"/>
      <c r="M409" s="485"/>
      <c r="N409" s="485"/>
      <c r="O409" s="485"/>
      <c r="P409" s="485"/>
      <c r="Q409" s="485"/>
      <c r="R409" s="485"/>
      <c r="S409" s="485"/>
      <c r="T409" s="485"/>
      <c r="U409" s="485"/>
      <c r="V409" s="485"/>
      <c r="W409" s="485"/>
      <c r="X409" s="485"/>
      <c r="Y409" s="485"/>
      <c r="Z409" s="485"/>
      <c r="AA409" s="485"/>
      <c r="AB409" s="485"/>
      <c r="AC409" s="485"/>
    </row>
    <row r="410" spans="1:29" s="478" customFormat="1" ht="15.75" customHeight="1" x14ac:dyDescent="0.25">
      <c r="A410" s="489"/>
      <c r="B410" s="489"/>
      <c r="C410" s="489"/>
      <c r="D410" s="489"/>
      <c r="E410" s="489"/>
      <c r="F410" s="489"/>
      <c r="G410" s="489"/>
      <c r="H410" s="489"/>
      <c r="I410" s="489"/>
      <c r="J410" s="485"/>
      <c r="K410" s="485"/>
      <c r="L410" s="485"/>
      <c r="M410" s="485"/>
      <c r="N410" s="485"/>
      <c r="O410" s="485"/>
      <c r="P410" s="485"/>
      <c r="Q410" s="485"/>
      <c r="R410" s="485"/>
      <c r="S410" s="485"/>
      <c r="T410" s="485"/>
      <c r="U410" s="485"/>
      <c r="V410" s="485"/>
      <c r="W410" s="485"/>
      <c r="X410" s="485"/>
      <c r="Y410" s="485"/>
      <c r="Z410" s="485"/>
      <c r="AA410" s="485"/>
      <c r="AB410" s="485"/>
      <c r="AC410" s="485"/>
    </row>
    <row r="411" spans="1:29" s="478" customFormat="1" ht="15.75" customHeight="1" x14ac:dyDescent="0.25">
      <c r="A411" s="489"/>
      <c r="B411" s="489"/>
      <c r="C411" s="489"/>
      <c r="D411" s="489"/>
      <c r="E411" s="489"/>
      <c r="F411" s="489"/>
      <c r="G411" s="489"/>
      <c r="H411" s="489"/>
      <c r="I411" s="489"/>
      <c r="J411" s="485"/>
      <c r="K411" s="485"/>
      <c r="L411" s="485"/>
      <c r="M411" s="485"/>
      <c r="N411" s="485"/>
      <c r="O411" s="485"/>
      <c r="P411" s="485"/>
      <c r="Q411" s="485"/>
      <c r="R411" s="485"/>
      <c r="S411" s="485"/>
      <c r="T411" s="485"/>
      <c r="U411" s="485"/>
      <c r="V411" s="485"/>
      <c r="W411" s="485"/>
      <c r="X411" s="485"/>
      <c r="Y411" s="485"/>
      <c r="Z411" s="485"/>
      <c r="AA411" s="485"/>
      <c r="AB411" s="485"/>
      <c r="AC411" s="485"/>
    </row>
    <row r="412" spans="1:29" s="478" customFormat="1" ht="15.75" customHeight="1" x14ac:dyDescent="0.25">
      <c r="A412" s="489"/>
      <c r="B412" s="489"/>
      <c r="C412" s="489"/>
      <c r="D412" s="489"/>
      <c r="E412" s="489"/>
      <c r="F412" s="489"/>
      <c r="G412" s="489"/>
      <c r="H412" s="489"/>
      <c r="I412" s="489"/>
      <c r="J412" s="485"/>
      <c r="K412" s="485"/>
      <c r="L412" s="485"/>
      <c r="M412" s="485"/>
      <c r="N412" s="485"/>
      <c r="O412" s="485"/>
      <c r="P412" s="485"/>
      <c r="Q412" s="485"/>
      <c r="R412" s="485"/>
      <c r="S412" s="485"/>
      <c r="T412" s="485"/>
      <c r="U412" s="485"/>
      <c r="V412" s="485"/>
      <c r="W412" s="485"/>
      <c r="X412" s="485"/>
      <c r="Y412" s="485"/>
      <c r="Z412" s="485"/>
      <c r="AA412" s="485"/>
      <c r="AB412" s="485"/>
      <c r="AC412" s="485"/>
    </row>
    <row r="413" spans="1:29" s="478" customFormat="1" ht="15.75" customHeight="1" x14ac:dyDescent="0.25">
      <c r="A413" s="489"/>
      <c r="B413" s="489"/>
      <c r="C413" s="489"/>
      <c r="D413" s="489"/>
      <c r="E413" s="489"/>
      <c r="F413" s="489"/>
      <c r="G413" s="489"/>
      <c r="H413" s="489"/>
      <c r="I413" s="489"/>
      <c r="J413" s="485"/>
      <c r="K413" s="485"/>
      <c r="L413" s="485"/>
      <c r="M413" s="485"/>
      <c r="N413" s="485"/>
      <c r="O413" s="485"/>
      <c r="P413" s="485"/>
      <c r="Q413" s="485"/>
      <c r="R413" s="485"/>
      <c r="S413" s="485"/>
      <c r="T413" s="485"/>
      <c r="U413" s="485"/>
      <c r="V413" s="485"/>
      <c r="W413" s="485"/>
      <c r="X413" s="485"/>
      <c r="Y413" s="485"/>
      <c r="Z413" s="485"/>
      <c r="AA413" s="485"/>
      <c r="AB413" s="485"/>
      <c r="AC413" s="485"/>
    </row>
    <row r="414" spans="1:29" s="478" customFormat="1" ht="15.75" customHeight="1" x14ac:dyDescent="0.25">
      <c r="A414" s="489"/>
      <c r="B414" s="489"/>
      <c r="C414" s="489"/>
      <c r="D414" s="489"/>
      <c r="E414" s="489"/>
      <c r="F414" s="489"/>
      <c r="G414" s="489"/>
      <c r="H414" s="489"/>
      <c r="I414" s="489"/>
      <c r="J414" s="485"/>
      <c r="K414" s="485"/>
      <c r="L414" s="485"/>
      <c r="M414" s="485"/>
      <c r="N414" s="485"/>
      <c r="O414" s="485"/>
      <c r="P414" s="485"/>
      <c r="Q414" s="485"/>
      <c r="R414" s="485"/>
      <c r="S414" s="485"/>
      <c r="T414" s="485"/>
      <c r="U414" s="485"/>
      <c r="V414" s="485"/>
      <c r="W414" s="485"/>
      <c r="X414" s="485"/>
      <c r="Y414" s="485"/>
      <c r="Z414" s="485"/>
      <c r="AA414" s="485"/>
      <c r="AB414" s="485"/>
      <c r="AC414" s="485"/>
    </row>
    <row r="415" spans="1:29" s="478" customFormat="1" ht="15.75" customHeight="1" x14ac:dyDescent="0.25">
      <c r="A415" s="489"/>
      <c r="B415" s="489"/>
      <c r="C415" s="489"/>
      <c r="D415" s="489"/>
      <c r="E415" s="489"/>
      <c r="F415" s="489"/>
      <c r="G415" s="489"/>
      <c r="H415" s="489"/>
      <c r="I415" s="489"/>
      <c r="J415" s="485"/>
      <c r="K415" s="485"/>
      <c r="L415" s="485"/>
      <c r="M415" s="485"/>
      <c r="N415" s="485"/>
      <c r="O415" s="485"/>
      <c r="P415" s="485"/>
      <c r="Q415" s="485"/>
      <c r="R415" s="485"/>
      <c r="S415" s="485"/>
      <c r="T415" s="485"/>
      <c r="U415" s="485"/>
      <c r="V415" s="485"/>
      <c r="W415" s="485"/>
      <c r="X415" s="485"/>
      <c r="Y415" s="485"/>
      <c r="Z415" s="485"/>
      <c r="AA415" s="485"/>
      <c r="AB415" s="485"/>
      <c r="AC415" s="485"/>
    </row>
    <row r="416" spans="1:29" s="478" customFormat="1" ht="15.75" customHeight="1" x14ac:dyDescent="0.25">
      <c r="A416" s="489"/>
      <c r="B416" s="489"/>
      <c r="C416" s="489"/>
      <c r="D416" s="489"/>
      <c r="E416" s="489"/>
      <c r="F416" s="489"/>
      <c r="G416" s="489"/>
      <c r="H416" s="489"/>
      <c r="I416" s="489"/>
      <c r="J416" s="485"/>
      <c r="K416" s="485"/>
      <c r="L416" s="485"/>
      <c r="M416" s="485"/>
      <c r="N416" s="485"/>
      <c r="O416" s="485"/>
      <c r="P416" s="485"/>
      <c r="Q416" s="485"/>
      <c r="R416" s="485"/>
      <c r="S416" s="485"/>
      <c r="T416" s="485"/>
      <c r="U416" s="485"/>
      <c r="V416" s="485"/>
      <c r="W416" s="485"/>
      <c r="X416" s="485"/>
      <c r="Y416" s="485"/>
      <c r="Z416" s="485"/>
      <c r="AA416" s="485"/>
      <c r="AB416" s="485"/>
      <c r="AC416" s="485"/>
    </row>
    <row r="417" spans="1:29" s="478" customFormat="1" ht="15.75" customHeight="1" x14ac:dyDescent="0.25">
      <c r="A417" s="489"/>
      <c r="B417" s="489"/>
      <c r="C417" s="489"/>
      <c r="D417" s="489"/>
      <c r="E417" s="489"/>
      <c r="F417" s="489"/>
      <c r="G417" s="489"/>
      <c r="H417" s="489"/>
      <c r="I417" s="489"/>
      <c r="J417" s="485"/>
      <c r="K417" s="485"/>
      <c r="L417" s="485"/>
      <c r="M417" s="485"/>
      <c r="N417" s="485"/>
      <c r="O417" s="485"/>
      <c r="P417" s="485"/>
      <c r="Q417" s="485"/>
      <c r="R417" s="485"/>
      <c r="S417" s="485"/>
      <c r="T417" s="485"/>
      <c r="U417" s="485"/>
      <c r="V417" s="485"/>
      <c r="W417" s="485"/>
      <c r="X417" s="485"/>
      <c r="Y417" s="485"/>
      <c r="Z417" s="485"/>
      <c r="AA417" s="485"/>
      <c r="AB417" s="485"/>
      <c r="AC417" s="485"/>
    </row>
    <row r="418" spans="1:29" s="478" customFormat="1" ht="15.75" customHeight="1" x14ac:dyDescent="0.25">
      <c r="A418" s="489"/>
      <c r="B418" s="489"/>
      <c r="C418" s="489"/>
      <c r="D418" s="489"/>
      <c r="E418" s="489"/>
      <c r="F418" s="489"/>
      <c r="G418" s="489"/>
      <c r="H418" s="489"/>
      <c r="I418" s="489"/>
      <c r="J418" s="485"/>
      <c r="K418" s="485"/>
      <c r="L418" s="485"/>
      <c r="M418" s="485"/>
      <c r="N418" s="485"/>
      <c r="O418" s="485"/>
      <c r="P418" s="485"/>
      <c r="Q418" s="485"/>
      <c r="R418" s="485"/>
      <c r="S418" s="485"/>
      <c r="T418" s="485"/>
      <c r="U418" s="485"/>
      <c r="V418" s="485"/>
      <c r="W418" s="485"/>
      <c r="X418" s="485"/>
      <c r="Y418" s="485"/>
      <c r="Z418" s="485"/>
      <c r="AA418" s="485"/>
      <c r="AB418" s="485"/>
      <c r="AC418" s="485"/>
    </row>
    <row r="419" spans="1:29" s="478" customFormat="1" ht="15.75" customHeight="1" x14ac:dyDescent="0.25">
      <c r="A419" s="489"/>
      <c r="B419" s="489"/>
      <c r="C419" s="489"/>
      <c r="D419" s="489"/>
      <c r="E419" s="489"/>
      <c r="F419" s="489"/>
      <c r="G419" s="489"/>
      <c r="H419" s="489"/>
      <c r="I419" s="489"/>
      <c r="J419" s="485"/>
      <c r="K419" s="485"/>
      <c r="L419" s="485"/>
      <c r="M419" s="485"/>
      <c r="N419" s="485"/>
      <c r="O419" s="485"/>
      <c r="P419" s="485"/>
      <c r="Q419" s="485"/>
      <c r="R419" s="485"/>
      <c r="S419" s="485"/>
      <c r="T419" s="485"/>
      <c r="U419" s="485"/>
      <c r="V419" s="485"/>
      <c r="W419" s="485"/>
      <c r="X419" s="485"/>
      <c r="Y419" s="485"/>
      <c r="Z419" s="485"/>
      <c r="AA419" s="485"/>
      <c r="AB419" s="485"/>
      <c r="AC419" s="485"/>
    </row>
    <row r="420" spans="1:29" s="478" customFormat="1" ht="15.75" customHeight="1" x14ac:dyDescent="0.25">
      <c r="A420" s="489"/>
      <c r="B420" s="489"/>
      <c r="C420" s="489"/>
      <c r="D420" s="489"/>
      <c r="E420" s="489"/>
      <c r="F420" s="489"/>
      <c r="G420" s="489"/>
      <c r="H420" s="489"/>
      <c r="I420" s="489"/>
      <c r="J420" s="485"/>
      <c r="K420" s="485"/>
      <c r="L420" s="485"/>
      <c r="M420" s="485"/>
      <c r="N420" s="485"/>
      <c r="O420" s="485"/>
      <c r="P420" s="485"/>
      <c r="Q420" s="485"/>
      <c r="R420" s="485"/>
      <c r="S420" s="485"/>
      <c r="T420" s="485"/>
      <c r="U420" s="485"/>
      <c r="V420" s="485"/>
      <c r="W420" s="485"/>
      <c r="X420" s="485"/>
      <c r="Y420" s="485"/>
      <c r="Z420" s="485"/>
      <c r="AA420" s="485"/>
      <c r="AB420" s="485"/>
      <c r="AC420" s="485"/>
    </row>
    <row r="421" spans="1:29" s="478" customFormat="1" ht="15.75" customHeight="1" x14ac:dyDescent="0.25">
      <c r="A421" s="489"/>
      <c r="B421" s="489"/>
      <c r="C421" s="489"/>
      <c r="D421" s="489"/>
      <c r="E421" s="489"/>
      <c r="F421" s="489"/>
      <c r="G421" s="489"/>
      <c r="H421" s="489"/>
      <c r="I421" s="489"/>
      <c r="J421" s="485"/>
      <c r="K421" s="485"/>
      <c r="L421" s="485"/>
      <c r="M421" s="485"/>
      <c r="N421" s="485"/>
      <c r="O421" s="485"/>
      <c r="P421" s="485"/>
      <c r="Q421" s="485"/>
      <c r="R421" s="485"/>
      <c r="S421" s="485"/>
      <c r="T421" s="485"/>
      <c r="U421" s="485"/>
      <c r="V421" s="485"/>
      <c r="W421" s="485"/>
      <c r="X421" s="485"/>
      <c r="Y421" s="485"/>
      <c r="Z421" s="485"/>
      <c r="AA421" s="485"/>
      <c r="AB421" s="485"/>
      <c r="AC421" s="485"/>
    </row>
    <row r="422" spans="1:29" s="478" customFormat="1" ht="15.75" customHeight="1" x14ac:dyDescent="0.25">
      <c r="A422" s="489"/>
      <c r="B422" s="489"/>
      <c r="C422" s="489"/>
      <c r="D422" s="489"/>
      <c r="E422" s="489"/>
      <c r="F422" s="489"/>
      <c r="G422" s="489"/>
      <c r="H422" s="489"/>
      <c r="I422" s="489"/>
      <c r="J422" s="485"/>
      <c r="K422" s="485"/>
      <c r="L422" s="485"/>
      <c r="M422" s="485"/>
      <c r="N422" s="485"/>
      <c r="O422" s="485"/>
      <c r="P422" s="485"/>
      <c r="Q422" s="485"/>
      <c r="R422" s="485"/>
      <c r="S422" s="485"/>
      <c r="T422" s="485"/>
      <c r="U422" s="485"/>
      <c r="V422" s="485"/>
      <c r="W422" s="485"/>
      <c r="X422" s="485"/>
      <c r="Y422" s="485"/>
      <c r="Z422" s="485"/>
      <c r="AA422" s="485"/>
      <c r="AB422" s="485"/>
      <c r="AC422" s="485"/>
    </row>
    <row r="423" spans="1:29" s="478" customFormat="1" ht="15.75" customHeight="1" x14ac:dyDescent="0.25">
      <c r="A423" s="489"/>
      <c r="B423" s="489"/>
      <c r="C423" s="489"/>
      <c r="D423" s="489"/>
      <c r="E423" s="489"/>
      <c r="F423" s="489"/>
      <c r="G423" s="489"/>
      <c r="H423" s="489"/>
      <c r="I423" s="489"/>
      <c r="J423" s="485"/>
      <c r="K423" s="485"/>
      <c r="L423" s="485"/>
      <c r="M423" s="485"/>
      <c r="N423" s="485"/>
      <c r="O423" s="485"/>
      <c r="P423" s="485"/>
      <c r="Q423" s="485"/>
      <c r="R423" s="485"/>
      <c r="S423" s="485"/>
      <c r="T423" s="485"/>
      <c r="U423" s="485"/>
      <c r="V423" s="485"/>
      <c r="W423" s="485"/>
      <c r="X423" s="485"/>
      <c r="Y423" s="485"/>
      <c r="Z423" s="485"/>
      <c r="AA423" s="485"/>
      <c r="AB423" s="485"/>
      <c r="AC423" s="485"/>
    </row>
    <row r="424" spans="1:29" s="478" customFormat="1" ht="15.75" customHeight="1" x14ac:dyDescent="0.25">
      <c r="A424" s="489"/>
      <c r="B424" s="489"/>
      <c r="C424" s="489"/>
      <c r="D424" s="489"/>
      <c r="E424" s="489"/>
      <c r="F424" s="489"/>
      <c r="G424" s="489"/>
      <c r="H424" s="489"/>
      <c r="I424" s="489"/>
      <c r="J424" s="485"/>
      <c r="K424" s="485"/>
      <c r="L424" s="485"/>
      <c r="M424" s="485"/>
      <c r="N424" s="485"/>
      <c r="O424" s="485"/>
      <c r="P424" s="485"/>
      <c r="Q424" s="485"/>
      <c r="R424" s="485"/>
      <c r="S424" s="485"/>
      <c r="T424" s="485"/>
      <c r="U424" s="485"/>
      <c r="V424" s="485"/>
      <c r="W424" s="485"/>
      <c r="X424" s="485"/>
      <c r="Y424" s="485"/>
      <c r="Z424" s="485"/>
      <c r="AA424" s="485"/>
      <c r="AB424" s="485"/>
      <c r="AC424" s="485"/>
    </row>
    <row r="425" spans="1:29" s="478" customFormat="1" ht="15.75" customHeight="1" x14ac:dyDescent="0.25">
      <c r="A425" s="489"/>
      <c r="B425" s="489"/>
      <c r="C425" s="489"/>
      <c r="D425" s="489"/>
      <c r="E425" s="489"/>
      <c r="F425" s="489"/>
      <c r="G425" s="489"/>
      <c r="H425" s="489"/>
      <c r="I425" s="489"/>
      <c r="J425" s="485"/>
      <c r="K425" s="485"/>
      <c r="L425" s="485"/>
      <c r="M425" s="485"/>
      <c r="N425" s="485"/>
      <c r="O425" s="485"/>
      <c r="P425" s="485"/>
      <c r="Q425" s="485"/>
      <c r="R425" s="485"/>
      <c r="S425" s="485"/>
      <c r="T425" s="485"/>
      <c r="U425" s="485"/>
      <c r="V425" s="485"/>
      <c r="W425" s="485"/>
      <c r="X425" s="485"/>
      <c r="Y425" s="485"/>
      <c r="Z425" s="485"/>
      <c r="AA425" s="485"/>
      <c r="AB425" s="485"/>
      <c r="AC425" s="485"/>
    </row>
    <row r="426" spans="1:29" s="478" customFormat="1" ht="15.75" customHeight="1" x14ac:dyDescent="0.25">
      <c r="A426" s="489"/>
      <c r="B426" s="489"/>
      <c r="C426" s="489"/>
      <c r="D426" s="489"/>
      <c r="E426" s="489"/>
      <c r="F426" s="489"/>
      <c r="G426" s="489"/>
      <c r="H426" s="489"/>
      <c r="I426" s="489"/>
      <c r="J426" s="485"/>
      <c r="K426" s="485"/>
      <c r="L426" s="485"/>
      <c r="M426" s="485"/>
      <c r="N426" s="485"/>
      <c r="O426" s="485"/>
      <c r="P426" s="485"/>
      <c r="Q426" s="485"/>
      <c r="R426" s="485"/>
      <c r="S426" s="485"/>
      <c r="T426" s="485"/>
      <c r="U426" s="485"/>
      <c r="V426" s="485"/>
      <c r="W426" s="485"/>
      <c r="X426" s="485"/>
      <c r="Y426" s="485"/>
      <c r="Z426" s="485"/>
      <c r="AA426" s="485"/>
      <c r="AB426" s="485"/>
      <c r="AC426" s="485"/>
    </row>
    <row r="427" spans="1:29" s="478" customFormat="1" ht="15.75" customHeight="1" x14ac:dyDescent="0.25">
      <c r="A427" s="489"/>
      <c r="B427" s="489"/>
      <c r="C427" s="489"/>
      <c r="D427" s="489"/>
      <c r="E427" s="489"/>
      <c r="F427" s="489"/>
      <c r="G427" s="489"/>
      <c r="H427" s="489"/>
      <c r="I427" s="489"/>
      <c r="J427" s="485"/>
      <c r="K427" s="485"/>
      <c r="L427" s="485"/>
      <c r="M427" s="485"/>
      <c r="N427" s="485"/>
      <c r="O427" s="485"/>
      <c r="P427" s="485"/>
      <c r="Q427" s="485"/>
      <c r="R427" s="485"/>
      <c r="S427" s="485"/>
      <c r="T427" s="485"/>
      <c r="U427" s="485"/>
      <c r="V427" s="485"/>
      <c r="W427" s="485"/>
      <c r="X427" s="485"/>
      <c r="Y427" s="485"/>
      <c r="Z427" s="485"/>
      <c r="AA427" s="485"/>
      <c r="AB427" s="485"/>
      <c r="AC427" s="485"/>
    </row>
    <row r="428" spans="1:29" s="478" customFormat="1" ht="15.75" customHeight="1" x14ac:dyDescent="0.25">
      <c r="A428" s="489"/>
      <c r="B428" s="489"/>
      <c r="C428" s="489"/>
      <c r="D428" s="489"/>
      <c r="E428" s="489"/>
      <c r="F428" s="489"/>
      <c r="G428" s="489"/>
      <c r="H428" s="489"/>
      <c r="I428" s="489"/>
      <c r="J428" s="485"/>
      <c r="K428" s="485"/>
      <c r="L428" s="485"/>
      <c r="M428" s="485"/>
      <c r="N428" s="485"/>
      <c r="O428" s="485"/>
      <c r="P428" s="485"/>
      <c r="Q428" s="485"/>
      <c r="R428" s="485"/>
      <c r="S428" s="485"/>
      <c r="T428" s="485"/>
      <c r="U428" s="485"/>
      <c r="V428" s="485"/>
      <c r="W428" s="485"/>
      <c r="X428" s="485"/>
      <c r="Y428" s="485"/>
      <c r="Z428" s="485"/>
      <c r="AA428" s="485"/>
      <c r="AB428" s="485"/>
      <c r="AC428" s="485"/>
    </row>
    <row r="429" spans="1:29" s="478" customFormat="1" ht="15.75" customHeight="1" x14ac:dyDescent="0.25">
      <c r="A429" s="489"/>
      <c r="B429" s="489"/>
      <c r="C429" s="489"/>
      <c r="D429" s="489"/>
      <c r="E429" s="489"/>
      <c r="F429" s="489"/>
      <c r="G429" s="489"/>
      <c r="H429" s="489"/>
      <c r="I429" s="489"/>
      <c r="J429" s="485"/>
      <c r="K429" s="485"/>
      <c r="L429" s="485"/>
      <c r="M429" s="485"/>
      <c r="N429" s="485"/>
      <c r="O429" s="485"/>
      <c r="P429" s="485"/>
      <c r="Q429" s="485"/>
      <c r="R429" s="485"/>
      <c r="S429" s="485"/>
      <c r="T429" s="485"/>
      <c r="U429" s="485"/>
      <c r="V429" s="485"/>
      <c r="W429" s="485"/>
      <c r="X429" s="485"/>
      <c r="Y429" s="485"/>
      <c r="Z429" s="485"/>
      <c r="AA429" s="485"/>
      <c r="AB429" s="485"/>
      <c r="AC429" s="485"/>
    </row>
    <row r="430" spans="1:29" s="478" customFormat="1" ht="15.75" customHeight="1" x14ac:dyDescent="0.25">
      <c r="A430" s="489"/>
      <c r="B430" s="489"/>
      <c r="C430" s="489"/>
      <c r="D430" s="489"/>
      <c r="E430" s="489"/>
      <c r="F430" s="489"/>
      <c r="G430" s="489"/>
      <c r="H430" s="489"/>
      <c r="I430" s="489"/>
      <c r="J430" s="485"/>
      <c r="K430" s="485"/>
      <c r="L430" s="485"/>
      <c r="M430" s="485"/>
      <c r="N430" s="485"/>
      <c r="O430" s="485"/>
      <c r="P430" s="485"/>
      <c r="Q430" s="485"/>
      <c r="R430" s="485"/>
      <c r="S430" s="485"/>
      <c r="T430" s="485"/>
      <c r="U430" s="485"/>
      <c r="V430" s="485"/>
      <c r="W430" s="485"/>
      <c r="X430" s="485"/>
      <c r="Y430" s="485"/>
      <c r="Z430" s="485"/>
      <c r="AA430" s="485"/>
      <c r="AB430" s="485"/>
      <c r="AC430" s="485"/>
    </row>
    <row r="431" spans="1:29" s="478" customFormat="1" ht="15.75" customHeight="1" x14ac:dyDescent="0.25">
      <c r="A431" s="489"/>
      <c r="B431" s="489"/>
      <c r="C431" s="489"/>
      <c r="D431" s="489"/>
      <c r="E431" s="489"/>
      <c r="F431" s="489"/>
      <c r="G431" s="489"/>
      <c r="H431" s="489"/>
      <c r="I431" s="489"/>
      <c r="J431" s="485"/>
      <c r="K431" s="485"/>
      <c r="L431" s="485"/>
      <c r="M431" s="485"/>
      <c r="N431" s="485"/>
      <c r="O431" s="485"/>
      <c r="P431" s="485"/>
      <c r="Q431" s="485"/>
      <c r="R431" s="485"/>
      <c r="S431" s="485"/>
      <c r="T431" s="485"/>
      <c r="U431" s="485"/>
      <c r="V431" s="485"/>
      <c r="W431" s="485"/>
      <c r="X431" s="485"/>
      <c r="Y431" s="485"/>
      <c r="Z431" s="485"/>
      <c r="AA431" s="485"/>
      <c r="AB431" s="485"/>
      <c r="AC431" s="485"/>
    </row>
    <row r="432" spans="1:29" s="478" customFormat="1" ht="15.75" customHeight="1" x14ac:dyDescent="0.25">
      <c r="A432" s="489"/>
      <c r="B432" s="489"/>
      <c r="C432" s="489"/>
      <c r="D432" s="489"/>
      <c r="E432" s="489"/>
      <c r="F432" s="489"/>
      <c r="G432" s="489"/>
      <c r="H432" s="489"/>
      <c r="I432" s="489"/>
      <c r="J432" s="485"/>
      <c r="K432" s="485"/>
      <c r="L432" s="485"/>
      <c r="M432" s="485"/>
      <c r="N432" s="485"/>
      <c r="O432" s="485"/>
      <c r="P432" s="485"/>
      <c r="Q432" s="485"/>
      <c r="R432" s="485"/>
      <c r="S432" s="485"/>
      <c r="T432" s="485"/>
      <c r="U432" s="485"/>
      <c r="V432" s="485"/>
      <c r="W432" s="485"/>
      <c r="X432" s="485"/>
      <c r="Y432" s="485"/>
      <c r="Z432" s="485"/>
      <c r="AA432" s="485"/>
      <c r="AB432" s="485"/>
      <c r="AC432" s="485"/>
    </row>
    <row r="433" spans="1:29" s="478" customFormat="1" ht="15.75" customHeight="1" x14ac:dyDescent="0.25">
      <c r="A433" s="489"/>
      <c r="B433" s="489"/>
      <c r="C433" s="489"/>
      <c r="D433" s="489"/>
      <c r="E433" s="489"/>
      <c r="F433" s="489"/>
      <c r="G433" s="489"/>
      <c r="H433" s="489"/>
      <c r="I433" s="489"/>
      <c r="J433" s="485"/>
      <c r="K433" s="485"/>
      <c r="L433" s="485"/>
      <c r="M433" s="485"/>
      <c r="N433" s="485"/>
      <c r="O433" s="485"/>
      <c r="P433" s="485"/>
      <c r="Q433" s="485"/>
      <c r="R433" s="485"/>
      <c r="S433" s="485"/>
      <c r="T433" s="485"/>
      <c r="U433" s="485"/>
      <c r="V433" s="485"/>
      <c r="W433" s="485"/>
      <c r="X433" s="485"/>
      <c r="Y433" s="485"/>
      <c r="Z433" s="485"/>
      <c r="AA433" s="485"/>
      <c r="AB433" s="485"/>
      <c r="AC433" s="485"/>
    </row>
    <row r="434" spans="1:29" s="478" customFormat="1" ht="15.75" customHeight="1" x14ac:dyDescent="0.25">
      <c r="A434" s="489"/>
      <c r="B434" s="489"/>
      <c r="C434" s="489"/>
      <c r="D434" s="489"/>
      <c r="E434" s="489"/>
      <c r="F434" s="489"/>
      <c r="G434" s="489"/>
      <c r="H434" s="489"/>
      <c r="I434" s="489"/>
      <c r="J434" s="485"/>
      <c r="K434" s="485"/>
      <c r="L434" s="485"/>
      <c r="M434" s="485"/>
      <c r="N434" s="485"/>
      <c r="O434" s="485"/>
      <c r="P434" s="485"/>
      <c r="Q434" s="485"/>
      <c r="R434" s="485"/>
      <c r="S434" s="485"/>
      <c r="T434" s="485"/>
      <c r="U434" s="485"/>
      <c r="V434" s="485"/>
      <c r="W434" s="485"/>
      <c r="X434" s="485"/>
      <c r="Y434" s="485"/>
      <c r="Z434" s="485"/>
      <c r="AA434" s="485"/>
      <c r="AB434" s="485"/>
      <c r="AC434" s="485"/>
    </row>
    <row r="435" spans="1:29" s="478" customFormat="1" ht="15.75" customHeight="1" x14ac:dyDescent="0.25">
      <c r="A435" s="489"/>
      <c r="B435" s="489"/>
      <c r="C435" s="489"/>
      <c r="D435" s="489"/>
      <c r="E435" s="489"/>
      <c r="F435" s="489"/>
      <c r="G435" s="489"/>
      <c r="H435" s="489"/>
      <c r="I435" s="489"/>
      <c r="J435" s="485"/>
      <c r="K435" s="485"/>
      <c r="L435" s="485"/>
      <c r="M435" s="485"/>
      <c r="N435" s="485"/>
      <c r="O435" s="485"/>
      <c r="P435" s="485"/>
      <c r="Q435" s="485"/>
      <c r="R435" s="485"/>
      <c r="S435" s="485"/>
      <c r="T435" s="485"/>
      <c r="U435" s="485"/>
      <c r="V435" s="485"/>
      <c r="W435" s="485"/>
      <c r="X435" s="485"/>
      <c r="Y435" s="485"/>
      <c r="Z435" s="485"/>
      <c r="AA435" s="485"/>
      <c r="AB435" s="485"/>
      <c r="AC435" s="485"/>
    </row>
    <row r="436" spans="1:29" s="478" customFormat="1" ht="15.75" customHeight="1" x14ac:dyDescent="0.25">
      <c r="A436" s="489"/>
      <c r="B436" s="489"/>
      <c r="C436" s="489"/>
      <c r="D436" s="489"/>
      <c r="E436" s="489"/>
      <c r="F436" s="489"/>
      <c r="G436" s="489"/>
      <c r="H436" s="489"/>
      <c r="I436" s="489"/>
      <c r="J436" s="485"/>
      <c r="K436" s="485"/>
      <c r="L436" s="485"/>
      <c r="M436" s="485"/>
      <c r="N436" s="485"/>
      <c r="O436" s="485"/>
      <c r="P436" s="485"/>
      <c r="Q436" s="485"/>
      <c r="R436" s="485"/>
      <c r="S436" s="485"/>
      <c r="T436" s="485"/>
      <c r="U436" s="485"/>
      <c r="V436" s="485"/>
      <c r="W436" s="485"/>
      <c r="X436" s="485"/>
      <c r="Y436" s="485"/>
      <c r="Z436" s="485"/>
      <c r="AA436" s="485"/>
      <c r="AB436" s="485"/>
      <c r="AC436" s="485"/>
    </row>
    <row r="437" spans="1:29" s="478" customFormat="1" ht="15.75" customHeight="1" x14ac:dyDescent="0.25">
      <c r="A437" s="489"/>
      <c r="B437" s="489"/>
      <c r="C437" s="489"/>
      <c r="D437" s="489"/>
      <c r="E437" s="489"/>
      <c r="F437" s="489"/>
      <c r="G437" s="489"/>
      <c r="H437" s="489"/>
      <c r="I437" s="489"/>
      <c r="J437" s="485"/>
      <c r="K437" s="485"/>
      <c r="L437" s="485"/>
      <c r="M437" s="485"/>
      <c r="N437" s="485"/>
      <c r="O437" s="485"/>
      <c r="P437" s="485"/>
      <c r="Q437" s="485"/>
      <c r="R437" s="485"/>
      <c r="S437" s="485"/>
      <c r="T437" s="485"/>
      <c r="U437" s="485"/>
      <c r="V437" s="485"/>
      <c r="W437" s="485"/>
      <c r="X437" s="485"/>
      <c r="Y437" s="485"/>
      <c r="Z437" s="485"/>
      <c r="AA437" s="485"/>
      <c r="AB437" s="485"/>
      <c r="AC437" s="485"/>
    </row>
    <row r="438" spans="1:29" s="478" customFormat="1" ht="15.75" customHeight="1" x14ac:dyDescent="0.25">
      <c r="A438" s="489"/>
      <c r="B438" s="489"/>
      <c r="C438" s="489"/>
      <c r="D438" s="489"/>
      <c r="E438" s="489"/>
      <c r="F438" s="489"/>
      <c r="G438" s="489"/>
      <c r="H438" s="489"/>
      <c r="I438" s="489"/>
      <c r="J438" s="485"/>
      <c r="K438" s="485"/>
      <c r="L438" s="485"/>
      <c r="M438" s="485"/>
      <c r="N438" s="485"/>
      <c r="O438" s="485"/>
      <c r="P438" s="485"/>
      <c r="Q438" s="485"/>
      <c r="R438" s="485"/>
      <c r="S438" s="485"/>
      <c r="T438" s="485"/>
      <c r="U438" s="485"/>
      <c r="V438" s="485"/>
      <c r="W438" s="485"/>
      <c r="X438" s="485"/>
      <c r="Y438" s="485"/>
      <c r="Z438" s="485"/>
      <c r="AA438" s="485"/>
      <c r="AB438" s="485"/>
      <c r="AC438" s="485"/>
    </row>
    <row r="439" spans="1:29" s="478" customFormat="1" ht="15.75" customHeight="1" x14ac:dyDescent="0.25">
      <c r="A439" s="489"/>
      <c r="B439" s="489"/>
      <c r="C439" s="489"/>
      <c r="D439" s="489"/>
      <c r="E439" s="489"/>
      <c r="F439" s="489"/>
      <c r="G439" s="489"/>
      <c r="H439" s="489"/>
      <c r="I439" s="489"/>
      <c r="J439" s="485"/>
      <c r="K439" s="485"/>
      <c r="L439" s="485"/>
      <c r="M439" s="485"/>
      <c r="N439" s="485"/>
      <c r="O439" s="485"/>
      <c r="P439" s="485"/>
      <c r="Q439" s="485"/>
      <c r="R439" s="485"/>
      <c r="S439" s="485"/>
      <c r="T439" s="485"/>
      <c r="U439" s="485"/>
      <c r="V439" s="485"/>
      <c r="W439" s="485"/>
      <c r="X439" s="485"/>
      <c r="Y439" s="485"/>
      <c r="Z439" s="485"/>
      <c r="AA439" s="485"/>
      <c r="AB439" s="485"/>
      <c r="AC439" s="485"/>
    </row>
    <row r="440" spans="1:29" s="478" customFormat="1" ht="15.75" customHeight="1" x14ac:dyDescent="0.25">
      <c r="A440" s="489"/>
      <c r="B440" s="489"/>
      <c r="C440" s="489"/>
      <c r="D440" s="489"/>
      <c r="E440" s="489"/>
      <c r="F440" s="489"/>
      <c r="G440" s="489"/>
      <c r="H440" s="489"/>
      <c r="I440" s="489"/>
      <c r="J440" s="485"/>
      <c r="K440" s="485"/>
      <c r="L440" s="485"/>
      <c r="M440" s="485"/>
      <c r="N440" s="485"/>
      <c r="O440" s="485"/>
      <c r="P440" s="485"/>
      <c r="Q440" s="485"/>
      <c r="R440" s="485"/>
      <c r="S440" s="485"/>
      <c r="T440" s="485"/>
      <c r="U440" s="485"/>
      <c r="V440" s="485"/>
      <c r="W440" s="485"/>
      <c r="X440" s="485"/>
      <c r="Y440" s="485"/>
      <c r="Z440" s="485"/>
      <c r="AA440" s="485"/>
      <c r="AB440" s="485"/>
      <c r="AC440" s="485"/>
    </row>
    <row r="441" spans="1:29" s="478" customFormat="1" ht="15.75" customHeight="1" x14ac:dyDescent="0.25">
      <c r="A441" s="489"/>
      <c r="B441" s="489"/>
      <c r="C441" s="489"/>
      <c r="D441" s="489"/>
      <c r="E441" s="489"/>
      <c r="F441" s="489"/>
      <c r="G441" s="489"/>
      <c r="H441" s="489"/>
      <c r="I441" s="489"/>
      <c r="J441" s="485"/>
      <c r="K441" s="485"/>
      <c r="L441" s="485"/>
      <c r="M441" s="485"/>
      <c r="N441" s="485"/>
      <c r="O441" s="485"/>
      <c r="P441" s="485"/>
      <c r="Q441" s="485"/>
      <c r="R441" s="485"/>
      <c r="S441" s="485"/>
      <c r="T441" s="485"/>
      <c r="U441" s="485"/>
      <c r="V441" s="485"/>
      <c r="W441" s="485"/>
      <c r="X441" s="485"/>
      <c r="Y441" s="485"/>
      <c r="Z441" s="485"/>
      <c r="AA441" s="485"/>
      <c r="AB441" s="485"/>
      <c r="AC441" s="485"/>
    </row>
    <row r="442" spans="1:29" s="478" customFormat="1" ht="15.75" customHeight="1" x14ac:dyDescent="0.25">
      <c r="A442" s="489"/>
      <c r="B442" s="489"/>
      <c r="C442" s="489"/>
      <c r="D442" s="489"/>
      <c r="E442" s="489"/>
      <c r="F442" s="489"/>
      <c r="G442" s="489"/>
      <c r="H442" s="489"/>
      <c r="I442" s="489"/>
      <c r="J442" s="485"/>
      <c r="K442" s="485"/>
      <c r="L442" s="485"/>
      <c r="M442" s="485"/>
      <c r="N442" s="485"/>
      <c r="O442" s="485"/>
      <c r="P442" s="485"/>
      <c r="Q442" s="485"/>
      <c r="R442" s="485"/>
      <c r="S442" s="485"/>
      <c r="T442" s="485"/>
      <c r="U442" s="485"/>
      <c r="V442" s="485"/>
      <c r="W442" s="485"/>
      <c r="X442" s="485"/>
      <c r="Y442" s="485"/>
      <c r="Z442" s="485"/>
      <c r="AA442" s="485"/>
      <c r="AB442" s="485"/>
      <c r="AC442" s="485"/>
    </row>
    <row r="443" spans="1:29" s="478" customFormat="1" ht="15.75" customHeight="1" x14ac:dyDescent="0.25">
      <c r="A443" s="489"/>
      <c r="B443" s="489"/>
      <c r="C443" s="489"/>
      <c r="D443" s="489"/>
      <c r="E443" s="489"/>
      <c r="F443" s="489"/>
      <c r="G443" s="489"/>
      <c r="H443" s="489"/>
      <c r="I443" s="489"/>
      <c r="J443" s="485"/>
      <c r="K443" s="485"/>
      <c r="L443" s="485"/>
      <c r="M443" s="485"/>
      <c r="N443" s="485"/>
      <c r="O443" s="485"/>
      <c r="P443" s="485"/>
      <c r="Q443" s="485"/>
      <c r="R443" s="485"/>
      <c r="S443" s="485"/>
      <c r="T443" s="485"/>
      <c r="U443" s="485"/>
      <c r="V443" s="485"/>
      <c r="W443" s="485"/>
      <c r="X443" s="485"/>
      <c r="Y443" s="485"/>
      <c r="Z443" s="485"/>
      <c r="AA443" s="485"/>
      <c r="AB443" s="485"/>
      <c r="AC443" s="485"/>
    </row>
    <row r="444" spans="1:29" s="478" customFormat="1" ht="15.75" customHeight="1" x14ac:dyDescent="0.25">
      <c r="A444" s="489"/>
      <c r="B444" s="489"/>
      <c r="C444" s="489"/>
      <c r="D444" s="489"/>
      <c r="E444" s="489"/>
      <c r="F444" s="489"/>
      <c r="G444" s="489"/>
      <c r="H444" s="489"/>
      <c r="I444" s="489"/>
      <c r="J444" s="485"/>
      <c r="K444" s="485"/>
      <c r="L444" s="485"/>
      <c r="M444" s="485"/>
      <c r="N444" s="485"/>
      <c r="O444" s="485"/>
      <c r="P444" s="485"/>
      <c r="Q444" s="485"/>
      <c r="R444" s="485"/>
      <c r="S444" s="485"/>
      <c r="T444" s="485"/>
      <c r="U444" s="485"/>
      <c r="V444" s="485"/>
      <c r="W444" s="485"/>
      <c r="X444" s="485"/>
      <c r="Y444" s="485"/>
      <c r="Z444" s="485"/>
      <c r="AA444" s="485"/>
      <c r="AB444" s="485"/>
      <c r="AC444" s="485"/>
    </row>
    <row r="445" spans="1:29" s="478" customFormat="1" ht="15.75" customHeight="1" x14ac:dyDescent="0.25">
      <c r="A445" s="489"/>
      <c r="B445" s="489"/>
      <c r="C445" s="489"/>
      <c r="D445" s="489"/>
      <c r="E445" s="489"/>
      <c r="F445" s="489"/>
      <c r="G445" s="489"/>
      <c r="H445" s="489"/>
      <c r="I445" s="489"/>
      <c r="J445" s="485"/>
      <c r="K445" s="485"/>
      <c r="L445" s="485"/>
      <c r="M445" s="485"/>
      <c r="N445" s="485"/>
      <c r="O445" s="485"/>
      <c r="P445" s="485"/>
      <c r="Q445" s="485"/>
      <c r="R445" s="485"/>
      <c r="S445" s="485"/>
      <c r="T445" s="485"/>
      <c r="U445" s="485"/>
      <c r="V445" s="485"/>
      <c r="W445" s="485"/>
      <c r="X445" s="485"/>
      <c r="Y445" s="485"/>
      <c r="Z445" s="485"/>
      <c r="AA445" s="485"/>
      <c r="AB445" s="485"/>
      <c r="AC445" s="485"/>
    </row>
    <row r="446" spans="1:29" s="478" customFormat="1" ht="15.75" customHeight="1" x14ac:dyDescent="0.25">
      <c r="A446" s="489"/>
      <c r="B446" s="489"/>
      <c r="C446" s="489"/>
      <c r="D446" s="489"/>
      <c r="E446" s="489"/>
      <c r="F446" s="489"/>
      <c r="G446" s="489"/>
      <c r="H446" s="489"/>
      <c r="I446" s="489"/>
      <c r="J446" s="485"/>
      <c r="K446" s="485"/>
      <c r="L446" s="485"/>
      <c r="M446" s="485"/>
      <c r="N446" s="485"/>
      <c r="O446" s="485"/>
      <c r="P446" s="485"/>
      <c r="Q446" s="485"/>
      <c r="R446" s="485"/>
      <c r="S446" s="485"/>
      <c r="T446" s="485"/>
      <c r="U446" s="485"/>
      <c r="V446" s="485"/>
      <c r="W446" s="485"/>
      <c r="X446" s="485"/>
      <c r="Y446" s="485"/>
      <c r="Z446" s="485"/>
      <c r="AA446" s="485"/>
      <c r="AB446" s="485"/>
      <c r="AC446" s="485"/>
    </row>
    <row r="447" spans="1:29" s="478" customFormat="1" ht="15.75" customHeight="1" x14ac:dyDescent="0.25">
      <c r="A447" s="489"/>
      <c r="B447" s="489"/>
      <c r="C447" s="489"/>
      <c r="D447" s="489"/>
      <c r="E447" s="489"/>
      <c r="F447" s="489"/>
      <c r="G447" s="489"/>
      <c r="H447" s="489"/>
      <c r="I447" s="489"/>
      <c r="J447" s="485"/>
      <c r="K447" s="485"/>
      <c r="L447" s="485"/>
      <c r="M447" s="485"/>
      <c r="N447" s="485"/>
      <c r="O447" s="485"/>
      <c r="P447" s="485"/>
      <c r="Q447" s="485"/>
      <c r="R447" s="485"/>
      <c r="S447" s="485"/>
      <c r="T447" s="485"/>
      <c r="U447" s="485"/>
      <c r="V447" s="485"/>
      <c r="W447" s="485"/>
      <c r="X447" s="485"/>
      <c r="Y447" s="485"/>
      <c r="Z447" s="485"/>
      <c r="AA447" s="485"/>
      <c r="AB447" s="485"/>
      <c r="AC447" s="485"/>
    </row>
    <row r="448" spans="1:29" s="478" customFormat="1" ht="15.75" customHeight="1" x14ac:dyDescent="0.25">
      <c r="A448" s="489"/>
      <c r="B448" s="489"/>
      <c r="C448" s="489"/>
      <c r="D448" s="489"/>
      <c r="E448" s="489"/>
      <c r="F448" s="489"/>
      <c r="G448" s="489"/>
      <c r="H448" s="489"/>
      <c r="I448" s="489"/>
      <c r="J448" s="485"/>
      <c r="K448" s="485"/>
      <c r="L448" s="485"/>
      <c r="M448" s="485"/>
      <c r="N448" s="485"/>
      <c r="O448" s="485"/>
      <c r="P448" s="485"/>
      <c r="Q448" s="485"/>
      <c r="R448" s="485"/>
      <c r="S448" s="485"/>
      <c r="T448" s="485"/>
      <c r="U448" s="485"/>
      <c r="V448" s="485"/>
      <c r="W448" s="485"/>
      <c r="X448" s="485"/>
      <c r="Y448" s="485"/>
      <c r="Z448" s="485"/>
      <c r="AA448" s="485"/>
      <c r="AB448" s="485"/>
      <c r="AC448" s="485"/>
    </row>
    <row r="449" spans="1:29" s="478" customFormat="1" ht="15.75" customHeight="1" x14ac:dyDescent="0.25">
      <c r="A449" s="489"/>
      <c r="B449" s="489"/>
      <c r="C449" s="489"/>
      <c r="D449" s="489"/>
      <c r="E449" s="489"/>
      <c r="F449" s="489"/>
      <c r="G449" s="489"/>
      <c r="H449" s="489"/>
      <c r="I449" s="489"/>
      <c r="J449" s="485"/>
      <c r="K449" s="485"/>
      <c r="L449" s="485"/>
      <c r="M449" s="485"/>
      <c r="N449" s="485"/>
      <c r="O449" s="485"/>
      <c r="P449" s="485"/>
      <c r="Q449" s="485"/>
      <c r="R449" s="485"/>
      <c r="S449" s="485"/>
      <c r="T449" s="485"/>
      <c r="U449" s="485"/>
      <c r="V449" s="485"/>
      <c r="W449" s="485"/>
      <c r="X449" s="485"/>
      <c r="Y449" s="485"/>
      <c r="Z449" s="485"/>
      <c r="AA449" s="485"/>
      <c r="AB449" s="485"/>
      <c r="AC449" s="485"/>
    </row>
    <row r="450" spans="1:29" s="478" customFormat="1" ht="15.75" customHeight="1" x14ac:dyDescent="0.25">
      <c r="A450" s="489"/>
      <c r="B450" s="489"/>
      <c r="C450" s="489"/>
      <c r="D450" s="489"/>
      <c r="E450" s="489"/>
      <c r="F450" s="489"/>
      <c r="G450" s="489"/>
      <c r="H450" s="489"/>
      <c r="I450" s="489"/>
      <c r="J450" s="485"/>
      <c r="K450" s="485"/>
      <c r="L450" s="485"/>
      <c r="M450" s="485"/>
      <c r="N450" s="485"/>
      <c r="O450" s="485"/>
      <c r="P450" s="485"/>
      <c r="Q450" s="485"/>
      <c r="R450" s="485"/>
      <c r="S450" s="485"/>
      <c r="T450" s="485"/>
      <c r="U450" s="485"/>
      <c r="V450" s="485"/>
      <c r="W450" s="485"/>
      <c r="X450" s="485"/>
      <c r="Y450" s="485"/>
      <c r="Z450" s="485"/>
      <c r="AA450" s="485"/>
      <c r="AB450" s="485"/>
      <c r="AC450" s="485"/>
    </row>
    <row r="451" spans="1:29" s="478" customFormat="1" ht="15.75" customHeight="1" x14ac:dyDescent="0.25">
      <c r="A451" s="489"/>
      <c r="B451" s="489"/>
      <c r="C451" s="489"/>
      <c r="D451" s="489"/>
      <c r="E451" s="489"/>
      <c r="F451" s="489"/>
      <c r="G451" s="489"/>
      <c r="H451" s="489"/>
      <c r="I451" s="489"/>
      <c r="J451" s="485"/>
      <c r="K451" s="485"/>
      <c r="L451" s="485"/>
      <c r="M451" s="485"/>
      <c r="N451" s="485"/>
      <c r="O451" s="485"/>
      <c r="P451" s="485"/>
      <c r="Q451" s="485"/>
      <c r="R451" s="485"/>
      <c r="S451" s="485"/>
      <c r="T451" s="485"/>
      <c r="U451" s="485"/>
      <c r="V451" s="485"/>
      <c r="W451" s="485"/>
      <c r="X451" s="485"/>
      <c r="Y451" s="485"/>
      <c r="Z451" s="485"/>
      <c r="AA451" s="485"/>
      <c r="AB451" s="485"/>
      <c r="AC451" s="485"/>
    </row>
    <row r="452" spans="1:29" s="478" customFormat="1" ht="15.75" customHeight="1" x14ac:dyDescent="0.25">
      <c r="A452" s="489"/>
      <c r="B452" s="489"/>
      <c r="C452" s="489"/>
      <c r="D452" s="489"/>
      <c r="E452" s="489"/>
      <c r="F452" s="489"/>
      <c r="G452" s="489"/>
      <c r="H452" s="489"/>
      <c r="I452" s="489"/>
      <c r="J452" s="485"/>
      <c r="K452" s="485"/>
      <c r="L452" s="485"/>
      <c r="M452" s="485"/>
      <c r="N452" s="485"/>
      <c r="O452" s="485"/>
      <c r="P452" s="485"/>
      <c r="Q452" s="485"/>
      <c r="R452" s="485"/>
      <c r="S452" s="485"/>
      <c r="T452" s="485"/>
      <c r="U452" s="485"/>
      <c r="V452" s="485"/>
      <c r="W452" s="485"/>
      <c r="X452" s="485"/>
      <c r="Y452" s="485"/>
      <c r="Z452" s="485"/>
      <c r="AA452" s="485"/>
      <c r="AB452" s="485"/>
      <c r="AC452" s="485"/>
    </row>
    <row r="453" spans="1:29" s="478" customFormat="1" ht="15.75" customHeight="1" x14ac:dyDescent="0.25">
      <c r="A453" s="489"/>
      <c r="B453" s="489"/>
      <c r="C453" s="489"/>
      <c r="D453" s="489"/>
      <c r="E453" s="489"/>
      <c r="F453" s="489"/>
      <c r="G453" s="489"/>
      <c r="H453" s="489"/>
      <c r="I453" s="489"/>
      <c r="J453" s="485"/>
      <c r="K453" s="485"/>
      <c r="L453" s="485"/>
      <c r="M453" s="485"/>
      <c r="N453" s="485"/>
      <c r="O453" s="485"/>
      <c r="P453" s="485"/>
      <c r="Q453" s="485"/>
      <c r="R453" s="485"/>
      <c r="S453" s="485"/>
      <c r="T453" s="485"/>
      <c r="U453" s="485"/>
      <c r="V453" s="485"/>
      <c r="W453" s="485"/>
      <c r="X453" s="485"/>
      <c r="Y453" s="485"/>
      <c r="Z453" s="485"/>
      <c r="AA453" s="485"/>
      <c r="AB453" s="485"/>
      <c r="AC453" s="485"/>
    </row>
    <row r="454" spans="1:29" s="478" customFormat="1" ht="15.75" customHeight="1" x14ac:dyDescent="0.25">
      <c r="A454" s="489"/>
      <c r="B454" s="489"/>
      <c r="C454" s="489"/>
      <c r="D454" s="489"/>
      <c r="E454" s="489"/>
      <c r="F454" s="489"/>
      <c r="G454" s="489"/>
      <c r="H454" s="489"/>
      <c r="I454" s="489"/>
      <c r="J454" s="485"/>
      <c r="K454" s="485"/>
      <c r="L454" s="485"/>
      <c r="M454" s="485"/>
      <c r="N454" s="485"/>
      <c r="O454" s="485"/>
      <c r="P454" s="485"/>
      <c r="Q454" s="485"/>
      <c r="R454" s="485"/>
      <c r="S454" s="485"/>
      <c r="T454" s="485"/>
      <c r="U454" s="485"/>
      <c r="V454" s="485"/>
      <c r="W454" s="485"/>
      <c r="X454" s="485"/>
      <c r="Y454" s="485"/>
      <c r="Z454" s="485"/>
      <c r="AA454" s="485"/>
      <c r="AB454" s="485"/>
      <c r="AC454" s="485"/>
    </row>
    <row r="455" spans="1:29" s="478" customFormat="1" ht="15.75" customHeight="1" x14ac:dyDescent="0.25">
      <c r="A455" s="489"/>
      <c r="B455" s="489"/>
      <c r="C455" s="489"/>
      <c r="D455" s="489"/>
      <c r="E455" s="489"/>
      <c r="F455" s="489"/>
      <c r="G455" s="489"/>
      <c r="H455" s="489"/>
      <c r="I455" s="489"/>
      <c r="J455" s="485"/>
      <c r="K455" s="485"/>
      <c r="L455" s="485"/>
      <c r="M455" s="485"/>
      <c r="N455" s="485"/>
      <c r="O455" s="485"/>
      <c r="P455" s="485"/>
      <c r="Q455" s="485"/>
      <c r="R455" s="485"/>
      <c r="S455" s="485"/>
      <c r="T455" s="485"/>
      <c r="U455" s="485"/>
      <c r="V455" s="485"/>
      <c r="W455" s="485"/>
      <c r="X455" s="485"/>
      <c r="Y455" s="485"/>
      <c r="Z455" s="485"/>
      <c r="AA455" s="485"/>
      <c r="AB455" s="485"/>
      <c r="AC455" s="485"/>
    </row>
    <row r="456" spans="1:29" s="478" customFormat="1" ht="15.75" customHeight="1" x14ac:dyDescent="0.25">
      <c r="A456" s="489"/>
      <c r="B456" s="489"/>
      <c r="C456" s="489"/>
      <c r="D456" s="489"/>
      <c r="E456" s="489"/>
      <c r="F456" s="489"/>
      <c r="G456" s="489"/>
      <c r="H456" s="489"/>
      <c r="I456" s="489"/>
      <c r="J456" s="485"/>
      <c r="K456" s="485"/>
      <c r="L456" s="485"/>
      <c r="M456" s="485"/>
      <c r="N456" s="485"/>
      <c r="O456" s="485"/>
      <c r="P456" s="485"/>
      <c r="Q456" s="485"/>
      <c r="R456" s="485"/>
      <c r="S456" s="485"/>
      <c r="T456" s="485"/>
      <c r="U456" s="485"/>
      <c r="V456" s="485"/>
      <c r="W456" s="485"/>
      <c r="X456" s="485"/>
      <c r="Y456" s="485"/>
      <c r="Z456" s="485"/>
      <c r="AA456" s="485"/>
      <c r="AB456" s="485"/>
      <c r="AC456" s="485"/>
    </row>
    <row r="457" spans="1:29" s="478" customFormat="1" ht="15.75" customHeight="1" x14ac:dyDescent="0.25">
      <c r="A457" s="489"/>
      <c r="B457" s="489"/>
      <c r="C457" s="489"/>
      <c r="D457" s="489"/>
      <c r="E457" s="489"/>
      <c r="F457" s="489"/>
      <c r="G457" s="489"/>
      <c r="H457" s="489"/>
      <c r="I457" s="489"/>
      <c r="J457" s="485"/>
      <c r="K457" s="485"/>
      <c r="L457" s="485"/>
      <c r="M457" s="485"/>
      <c r="N457" s="485"/>
      <c r="O457" s="485"/>
      <c r="P457" s="485"/>
      <c r="Q457" s="485"/>
      <c r="R457" s="485"/>
      <c r="S457" s="485"/>
      <c r="T457" s="485"/>
      <c r="U457" s="485"/>
      <c r="V457" s="485"/>
      <c r="W457" s="485"/>
      <c r="X457" s="485"/>
      <c r="Y457" s="485"/>
      <c r="Z457" s="485"/>
      <c r="AA457" s="485"/>
      <c r="AB457" s="485"/>
      <c r="AC457" s="485"/>
    </row>
    <row r="458" spans="1:29" s="478" customFormat="1" ht="15.75" customHeight="1" x14ac:dyDescent="0.25">
      <c r="A458" s="489"/>
      <c r="B458" s="489"/>
      <c r="C458" s="489"/>
      <c r="D458" s="489"/>
      <c r="E458" s="489"/>
      <c r="F458" s="489"/>
      <c r="G458" s="489"/>
      <c r="H458" s="489"/>
      <c r="I458" s="489"/>
      <c r="J458" s="485"/>
      <c r="K458" s="485"/>
      <c r="L458" s="485"/>
      <c r="M458" s="485"/>
      <c r="N458" s="485"/>
      <c r="O458" s="485"/>
      <c r="P458" s="485"/>
      <c r="Q458" s="485"/>
      <c r="R458" s="485"/>
      <c r="S458" s="485"/>
      <c r="T458" s="485"/>
      <c r="U458" s="485"/>
      <c r="V458" s="485"/>
      <c r="W458" s="485"/>
      <c r="X458" s="485"/>
      <c r="Y458" s="485"/>
      <c r="Z458" s="485"/>
      <c r="AA458" s="485"/>
      <c r="AB458" s="485"/>
      <c r="AC458" s="485"/>
    </row>
    <row r="459" spans="1:29" s="478" customFormat="1" ht="15.75" customHeight="1" x14ac:dyDescent="0.25">
      <c r="A459" s="489"/>
      <c r="B459" s="489"/>
      <c r="C459" s="489"/>
      <c r="D459" s="489"/>
      <c r="E459" s="489"/>
      <c r="F459" s="489"/>
      <c r="G459" s="489"/>
      <c r="H459" s="489"/>
      <c r="I459" s="489"/>
      <c r="J459" s="485"/>
      <c r="K459" s="485"/>
      <c r="L459" s="485"/>
      <c r="M459" s="485"/>
      <c r="N459" s="485"/>
      <c r="O459" s="485"/>
      <c r="P459" s="485"/>
      <c r="Q459" s="485"/>
      <c r="R459" s="485"/>
      <c r="S459" s="485"/>
      <c r="T459" s="485"/>
      <c r="U459" s="485"/>
      <c r="V459" s="485"/>
      <c r="W459" s="485"/>
      <c r="X459" s="485"/>
      <c r="Y459" s="485"/>
      <c r="Z459" s="485"/>
      <c r="AA459" s="485"/>
      <c r="AB459" s="485"/>
      <c r="AC459" s="485"/>
    </row>
    <row r="460" spans="1:29" s="478" customFormat="1" ht="15.75" customHeight="1" x14ac:dyDescent="0.25">
      <c r="A460" s="489"/>
      <c r="B460" s="489"/>
      <c r="C460" s="489"/>
      <c r="D460" s="489"/>
      <c r="E460" s="489"/>
      <c r="F460" s="489"/>
      <c r="G460" s="489"/>
      <c r="H460" s="489"/>
      <c r="I460" s="489"/>
      <c r="J460" s="485"/>
      <c r="K460" s="485"/>
      <c r="L460" s="485"/>
      <c r="M460" s="485"/>
      <c r="N460" s="485"/>
      <c r="O460" s="485"/>
      <c r="P460" s="485"/>
      <c r="Q460" s="485"/>
      <c r="R460" s="485"/>
      <c r="S460" s="485"/>
      <c r="T460" s="485"/>
      <c r="U460" s="485"/>
      <c r="V460" s="485"/>
      <c r="W460" s="485"/>
      <c r="X460" s="485"/>
      <c r="Y460" s="485"/>
      <c r="Z460" s="485"/>
      <c r="AA460" s="485"/>
      <c r="AB460" s="485"/>
      <c r="AC460" s="485"/>
    </row>
    <row r="461" spans="1:29" s="478" customFormat="1" ht="15.75" customHeight="1" x14ac:dyDescent="0.25">
      <c r="A461" s="489"/>
      <c r="B461" s="489"/>
      <c r="C461" s="489"/>
      <c r="D461" s="489"/>
      <c r="E461" s="489"/>
      <c r="F461" s="489"/>
      <c r="G461" s="489"/>
      <c r="H461" s="489"/>
      <c r="I461" s="489"/>
      <c r="J461" s="485"/>
      <c r="K461" s="485"/>
      <c r="L461" s="485"/>
      <c r="M461" s="485"/>
      <c r="N461" s="485"/>
      <c r="O461" s="485"/>
      <c r="P461" s="485"/>
      <c r="Q461" s="485"/>
      <c r="R461" s="485"/>
      <c r="S461" s="485"/>
      <c r="T461" s="485"/>
      <c r="U461" s="485"/>
      <c r="V461" s="485"/>
      <c r="W461" s="485"/>
      <c r="X461" s="485"/>
      <c r="Y461" s="485"/>
      <c r="Z461" s="485"/>
      <c r="AA461" s="485"/>
      <c r="AB461" s="485"/>
      <c r="AC461" s="485"/>
    </row>
    <row r="462" spans="1:29" s="478" customFormat="1" ht="15.75" customHeight="1" x14ac:dyDescent="0.25">
      <c r="A462" s="489"/>
      <c r="B462" s="489"/>
      <c r="C462" s="489"/>
      <c r="D462" s="489"/>
      <c r="E462" s="489"/>
      <c r="F462" s="489"/>
      <c r="G462" s="489"/>
      <c r="H462" s="489"/>
      <c r="I462" s="489"/>
      <c r="J462" s="485"/>
      <c r="K462" s="485"/>
      <c r="L462" s="485"/>
      <c r="M462" s="485"/>
      <c r="N462" s="485"/>
      <c r="O462" s="485"/>
      <c r="P462" s="485"/>
      <c r="Q462" s="485"/>
      <c r="R462" s="485"/>
      <c r="S462" s="485"/>
      <c r="T462" s="485"/>
      <c r="U462" s="485"/>
      <c r="V462" s="485"/>
      <c r="W462" s="485"/>
      <c r="X462" s="485"/>
      <c r="Y462" s="485"/>
      <c r="Z462" s="485"/>
      <c r="AA462" s="485"/>
      <c r="AB462" s="485"/>
      <c r="AC462" s="485"/>
    </row>
    <row r="463" spans="1:29" s="478" customFormat="1" ht="15.75" customHeight="1" x14ac:dyDescent="0.25">
      <c r="A463" s="489"/>
      <c r="B463" s="489"/>
      <c r="C463" s="489"/>
      <c r="D463" s="489"/>
      <c r="E463" s="489"/>
      <c r="F463" s="489"/>
      <c r="G463" s="489"/>
      <c r="H463" s="489"/>
      <c r="I463" s="489"/>
      <c r="J463" s="485"/>
      <c r="K463" s="485"/>
      <c r="L463" s="485"/>
      <c r="M463" s="485"/>
      <c r="N463" s="485"/>
      <c r="O463" s="485"/>
      <c r="P463" s="485"/>
      <c r="Q463" s="485"/>
      <c r="R463" s="485"/>
      <c r="S463" s="485"/>
      <c r="T463" s="485"/>
      <c r="U463" s="485"/>
      <c r="V463" s="485"/>
      <c r="W463" s="485"/>
      <c r="X463" s="485"/>
      <c r="Y463" s="485"/>
      <c r="Z463" s="485"/>
      <c r="AA463" s="485"/>
      <c r="AB463" s="485"/>
      <c r="AC463" s="485"/>
    </row>
    <row r="464" spans="1:29" s="478" customFormat="1" ht="15.75" customHeight="1" x14ac:dyDescent="0.25">
      <c r="A464" s="489"/>
      <c r="B464" s="489"/>
      <c r="C464" s="489"/>
      <c r="D464" s="489"/>
      <c r="E464" s="489"/>
      <c r="F464" s="489"/>
      <c r="G464" s="489"/>
      <c r="H464" s="489"/>
      <c r="I464" s="489"/>
      <c r="J464" s="485"/>
      <c r="K464" s="485"/>
      <c r="L464" s="485"/>
      <c r="M464" s="485"/>
      <c r="N464" s="485"/>
      <c r="O464" s="485"/>
      <c r="P464" s="485"/>
      <c r="Q464" s="485"/>
      <c r="R464" s="485"/>
      <c r="S464" s="485"/>
      <c r="T464" s="485"/>
      <c r="U464" s="485"/>
      <c r="V464" s="485"/>
      <c r="W464" s="485"/>
      <c r="X464" s="485"/>
      <c r="Y464" s="485"/>
      <c r="Z464" s="485"/>
      <c r="AA464" s="485"/>
      <c r="AB464" s="485"/>
      <c r="AC464" s="485"/>
    </row>
    <row r="465" spans="1:29" s="478" customFormat="1" ht="15.75" customHeight="1" x14ac:dyDescent="0.25">
      <c r="A465" s="489"/>
      <c r="B465" s="489"/>
      <c r="C465" s="489"/>
      <c r="D465" s="489"/>
      <c r="E465" s="489"/>
      <c r="F465" s="489"/>
      <c r="G465" s="489"/>
      <c r="H465" s="489"/>
      <c r="I465" s="489"/>
      <c r="J465" s="485"/>
      <c r="K465" s="485"/>
      <c r="L465" s="485"/>
      <c r="M465" s="485"/>
      <c r="N465" s="485"/>
      <c r="O465" s="485"/>
      <c r="P465" s="485"/>
      <c r="Q465" s="485"/>
      <c r="R465" s="485"/>
      <c r="S465" s="485"/>
      <c r="T465" s="485"/>
      <c r="U465" s="485"/>
      <c r="V465" s="485"/>
      <c r="W465" s="485"/>
      <c r="X465" s="485"/>
      <c r="Y465" s="485"/>
      <c r="Z465" s="485"/>
      <c r="AA465" s="485"/>
      <c r="AB465" s="485"/>
      <c r="AC465" s="485"/>
    </row>
    <row r="466" spans="1:29" s="478" customFormat="1" ht="15.75" customHeight="1" x14ac:dyDescent="0.25">
      <c r="A466" s="489"/>
      <c r="B466" s="489"/>
      <c r="C466" s="489"/>
      <c r="D466" s="489"/>
      <c r="E466" s="489"/>
      <c r="F466" s="489"/>
      <c r="G466" s="489"/>
      <c r="H466" s="489"/>
      <c r="I466" s="489"/>
      <c r="J466" s="485"/>
      <c r="K466" s="485"/>
      <c r="L466" s="485"/>
      <c r="M466" s="485"/>
      <c r="N466" s="485"/>
      <c r="O466" s="485"/>
      <c r="P466" s="485"/>
      <c r="Q466" s="485"/>
      <c r="R466" s="485"/>
      <c r="S466" s="485"/>
      <c r="T466" s="485"/>
      <c r="U466" s="485"/>
      <c r="V466" s="485"/>
      <c r="W466" s="485"/>
      <c r="X466" s="485"/>
      <c r="Y466" s="485"/>
      <c r="Z466" s="485"/>
      <c r="AA466" s="485"/>
      <c r="AB466" s="485"/>
      <c r="AC466" s="485"/>
    </row>
    <row r="467" spans="1:29" s="478" customFormat="1" ht="15.75" customHeight="1" x14ac:dyDescent="0.25">
      <c r="A467" s="489"/>
      <c r="B467" s="489"/>
      <c r="C467" s="489"/>
      <c r="D467" s="489"/>
      <c r="E467" s="489"/>
      <c r="F467" s="489"/>
      <c r="G467" s="489"/>
      <c r="H467" s="489"/>
      <c r="I467" s="489"/>
      <c r="J467" s="485"/>
      <c r="K467" s="485"/>
      <c r="L467" s="485"/>
      <c r="M467" s="485"/>
      <c r="N467" s="485"/>
      <c r="O467" s="485"/>
      <c r="P467" s="485"/>
      <c r="Q467" s="485"/>
      <c r="R467" s="485"/>
      <c r="S467" s="485"/>
      <c r="T467" s="485"/>
      <c r="U467" s="485"/>
      <c r="V467" s="485"/>
      <c r="W467" s="485"/>
      <c r="X467" s="485"/>
      <c r="Y467" s="485"/>
      <c r="Z467" s="485"/>
      <c r="AA467" s="485"/>
      <c r="AB467" s="485"/>
      <c r="AC467" s="485"/>
    </row>
    <row r="468" spans="1:29" s="478" customFormat="1" ht="15.75" customHeight="1" x14ac:dyDescent="0.25">
      <c r="A468" s="489"/>
      <c r="B468" s="489"/>
      <c r="C468" s="489"/>
      <c r="D468" s="489"/>
      <c r="E468" s="489"/>
      <c r="F468" s="489"/>
      <c r="G468" s="489"/>
      <c r="H468" s="489"/>
      <c r="I468" s="489"/>
      <c r="J468" s="485"/>
      <c r="K468" s="485"/>
      <c r="L468" s="485"/>
      <c r="M468" s="485"/>
      <c r="N468" s="485"/>
      <c r="O468" s="485"/>
      <c r="P468" s="485"/>
      <c r="Q468" s="485"/>
      <c r="R468" s="485"/>
      <c r="S468" s="485"/>
      <c r="T468" s="485"/>
      <c r="U468" s="485"/>
      <c r="V468" s="485"/>
      <c r="W468" s="485"/>
      <c r="X468" s="485"/>
      <c r="Y468" s="485"/>
      <c r="Z468" s="485"/>
      <c r="AA468" s="485"/>
      <c r="AB468" s="485"/>
      <c r="AC468" s="485"/>
    </row>
    <row r="469" spans="1:29" s="478" customFormat="1" ht="15.75" customHeight="1" x14ac:dyDescent="0.25">
      <c r="A469" s="489"/>
      <c r="B469" s="489"/>
      <c r="C469" s="489"/>
      <c r="D469" s="489"/>
      <c r="E469" s="489"/>
      <c r="F469" s="489"/>
      <c r="G469" s="489"/>
      <c r="H469" s="489"/>
      <c r="I469" s="489"/>
      <c r="J469" s="485"/>
      <c r="K469" s="485"/>
      <c r="L469" s="485"/>
      <c r="M469" s="485"/>
      <c r="N469" s="485"/>
      <c r="O469" s="485"/>
      <c r="P469" s="485"/>
      <c r="Q469" s="485"/>
      <c r="R469" s="485"/>
      <c r="S469" s="485"/>
      <c r="T469" s="485"/>
      <c r="U469" s="485"/>
      <c r="V469" s="485"/>
      <c r="W469" s="485"/>
      <c r="X469" s="485"/>
      <c r="Y469" s="485"/>
      <c r="Z469" s="485"/>
      <c r="AA469" s="485"/>
      <c r="AB469" s="485"/>
      <c r="AC469" s="485"/>
    </row>
    <row r="470" spans="1:29" s="478" customFormat="1" ht="15.75" customHeight="1" x14ac:dyDescent="0.25">
      <c r="A470" s="489"/>
      <c r="B470" s="489"/>
      <c r="C470" s="489"/>
      <c r="D470" s="489"/>
      <c r="E470" s="489"/>
      <c r="F470" s="489"/>
      <c r="G470" s="489"/>
      <c r="H470" s="489"/>
      <c r="I470" s="489"/>
      <c r="J470" s="485"/>
      <c r="K470" s="485"/>
      <c r="L470" s="485"/>
      <c r="M470" s="485"/>
      <c r="N470" s="485"/>
      <c r="O470" s="485"/>
      <c r="P470" s="485"/>
      <c r="Q470" s="485"/>
      <c r="R470" s="485"/>
      <c r="S470" s="485"/>
      <c r="T470" s="485"/>
      <c r="U470" s="485"/>
      <c r="V470" s="485"/>
      <c r="W470" s="485"/>
      <c r="X470" s="485"/>
      <c r="Y470" s="485"/>
      <c r="Z470" s="485"/>
      <c r="AA470" s="485"/>
      <c r="AB470" s="485"/>
      <c r="AC470" s="485"/>
    </row>
    <row r="471" spans="1:29" s="478" customFormat="1" ht="15.75" customHeight="1" x14ac:dyDescent="0.25">
      <c r="A471" s="489"/>
      <c r="B471" s="489"/>
      <c r="C471" s="489"/>
      <c r="D471" s="489"/>
      <c r="E471" s="489"/>
      <c r="F471" s="489"/>
      <c r="G471" s="489"/>
      <c r="H471" s="489"/>
      <c r="I471" s="489"/>
      <c r="J471" s="485"/>
      <c r="K471" s="485"/>
      <c r="L471" s="485"/>
      <c r="M471" s="485"/>
      <c r="N471" s="485"/>
      <c r="O471" s="485"/>
      <c r="P471" s="485"/>
      <c r="Q471" s="485"/>
      <c r="R471" s="485"/>
      <c r="S471" s="485"/>
      <c r="T471" s="485"/>
      <c r="U471" s="485"/>
      <c r="V471" s="485"/>
      <c r="W471" s="485"/>
      <c r="X471" s="485"/>
      <c r="Y471" s="485"/>
      <c r="Z471" s="485"/>
      <c r="AA471" s="485"/>
      <c r="AB471" s="485"/>
      <c r="AC471" s="485"/>
    </row>
    <row r="472" spans="1:29" s="478" customFormat="1" ht="15.75" customHeight="1" x14ac:dyDescent="0.25">
      <c r="A472" s="489"/>
      <c r="B472" s="489"/>
      <c r="C472" s="489"/>
      <c r="D472" s="489"/>
      <c r="E472" s="489"/>
      <c r="F472" s="489"/>
      <c r="G472" s="489"/>
      <c r="H472" s="489"/>
      <c r="I472" s="489"/>
      <c r="J472" s="485"/>
      <c r="K472" s="485"/>
      <c r="L472" s="485"/>
      <c r="M472" s="485"/>
      <c r="N472" s="485"/>
      <c r="O472" s="485"/>
      <c r="P472" s="485"/>
      <c r="Q472" s="485"/>
      <c r="R472" s="485"/>
      <c r="S472" s="485"/>
      <c r="T472" s="485"/>
      <c r="U472" s="485"/>
      <c r="V472" s="485"/>
      <c r="W472" s="485"/>
      <c r="X472" s="485"/>
      <c r="Y472" s="485"/>
      <c r="Z472" s="485"/>
      <c r="AA472" s="485"/>
      <c r="AB472" s="485"/>
      <c r="AC472" s="485"/>
    </row>
    <row r="473" spans="1:29" s="478" customFormat="1" ht="15.75" customHeight="1" x14ac:dyDescent="0.25">
      <c r="A473" s="489"/>
      <c r="B473" s="489"/>
      <c r="C473" s="489"/>
      <c r="D473" s="489"/>
      <c r="E473" s="489"/>
      <c r="F473" s="489"/>
      <c r="G473" s="489"/>
      <c r="H473" s="489"/>
      <c r="I473" s="489"/>
      <c r="J473" s="485"/>
      <c r="K473" s="485"/>
      <c r="L473" s="485"/>
      <c r="M473" s="485"/>
      <c r="N473" s="485"/>
      <c r="O473" s="485"/>
      <c r="P473" s="485"/>
      <c r="Q473" s="485"/>
      <c r="R473" s="485"/>
      <c r="S473" s="485"/>
      <c r="T473" s="485"/>
      <c r="U473" s="485"/>
      <c r="V473" s="485"/>
      <c r="W473" s="485"/>
      <c r="X473" s="485"/>
      <c r="Y473" s="485"/>
      <c r="Z473" s="485"/>
      <c r="AA473" s="485"/>
      <c r="AB473" s="485"/>
      <c r="AC473" s="485"/>
    </row>
    <row r="474" spans="1:29" s="478" customFormat="1" ht="15.75" customHeight="1" x14ac:dyDescent="0.25">
      <c r="A474" s="489"/>
      <c r="B474" s="489"/>
      <c r="C474" s="489"/>
      <c r="D474" s="489"/>
      <c r="E474" s="489"/>
      <c r="F474" s="489"/>
      <c r="G474" s="489"/>
      <c r="H474" s="489"/>
      <c r="I474" s="489"/>
      <c r="J474" s="485"/>
      <c r="K474" s="485"/>
      <c r="L474" s="485"/>
      <c r="M474" s="485"/>
      <c r="N474" s="485"/>
      <c r="O474" s="485"/>
      <c r="P474" s="485"/>
      <c r="Q474" s="485"/>
      <c r="R474" s="485"/>
      <c r="S474" s="485"/>
      <c r="T474" s="485"/>
      <c r="U474" s="485"/>
      <c r="V474" s="485"/>
      <c r="W474" s="485"/>
      <c r="X474" s="485"/>
      <c r="Y474" s="485"/>
      <c r="Z474" s="485"/>
      <c r="AA474" s="485"/>
      <c r="AB474" s="485"/>
      <c r="AC474" s="485"/>
    </row>
    <row r="475" spans="1:29" s="478" customFormat="1" ht="15.75" customHeight="1" x14ac:dyDescent="0.25">
      <c r="A475" s="489"/>
      <c r="B475" s="489"/>
      <c r="C475" s="489"/>
      <c r="D475" s="489"/>
      <c r="E475" s="489"/>
      <c r="F475" s="489"/>
      <c r="G475" s="489"/>
      <c r="H475" s="489"/>
      <c r="I475" s="489"/>
      <c r="J475" s="485"/>
      <c r="K475" s="485"/>
      <c r="L475" s="485"/>
      <c r="M475" s="485"/>
      <c r="N475" s="485"/>
      <c r="O475" s="485"/>
      <c r="P475" s="485"/>
      <c r="Q475" s="485"/>
      <c r="R475" s="485"/>
      <c r="S475" s="485"/>
      <c r="T475" s="485"/>
      <c r="U475" s="485"/>
      <c r="V475" s="485"/>
      <c r="W475" s="485"/>
      <c r="X475" s="485"/>
      <c r="Y475" s="485"/>
      <c r="Z475" s="485"/>
      <c r="AA475" s="485"/>
      <c r="AB475" s="485"/>
      <c r="AC475" s="485"/>
    </row>
    <row r="476" spans="1:29" s="478" customFormat="1" ht="15.75" customHeight="1" x14ac:dyDescent="0.25">
      <c r="A476" s="489"/>
      <c r="B476" s="489"/>
      <c r="C476" s="489"/>
      <c r="D476" s="489"/>
      <c r="E476" s="489"/>
      <c r="F476" s="489"/>
      <c r="G476" s="489"/>
      <c r="H476" s="489"/>
      <c r="I476" s="489"/>
      <c r="J476" s="485"/>
      <c r="K476" s="485"/>
      <c r="L476" s="485"/>
      <c r="M476" s="485"/>
      <c r="N476" s="485"/>
      <c r="O476" s="485"/>
      <c r="P476" s="485"/>
      <c r="Q476" s="485"/>
      <c r="R476" s="485"/>
      <c r="S476" s="485"/>
      <c r="T476" s="485"/>
      <c r="U476" s="485"/>
      <c r="V476" s="485"/>
      <c r="W476" s="485"/>
      <c r="X476" s="485"/>
      <c r="Y476" s="485"/>
      <c r="Z476" s="485"/>
      <c r="AA476" s="485"/>
      <c r="AB476" s="485"/>
      <c r="AC476" s="485"/>
    </row>
    <row r="477" spans="1:29" s="478" customFormat="1" ht="15.75" customHeight="1" x14ac:dyDescent="0.25">
      <c r="A477" s="489"/>
      <c r="B477" s="489"/>
      <c r="C477" s="489"/>
      <c r="D477" s="489"/>
      <c r="E477" s="489"/>
      <c r="F477" s="489"/>
      <c r="G477" s="489"/>
      <c r="H477" s="489"/>
      <c r="I477" s="489"/>
      <c r="J477" s="485"/>
      <c r="K477" s="485"/>
      <c r="L477" s="485"/>
      <c r="M477" s="485"/>
      <c r="N477" s="485"/>
      <c r="O477" s="485"/>
      <c r="P477" s="485"/>
      <c r="Q477" s="485"/>
      <c r="R477" s="485"/>
      <c r="S477" s="485"/>
      <c r="T477" s="485"/>
      <c r="U477" s="485"/>
      <c r="V477" s="485"/>
      <c r="W477" s="485"/>
      <c r="X477" s="485"/>
      <c r="Y477" s="485"/>
      <c r="Z477" s="485"/>
      <c r="AA477" s="485"/>
      <c r="AB477" s="485"/>
      <c r="AC477" s="485"/>
    </row>
    <row r="478" spans="1:29" s="478" customFormat="1" ht="15.75" customHeight="1" x14ac:dyDescent="0.25">
      <c r="A478" s="489"/>
      <c r="B478" s="489"/>
      <c r="C478" s="489"/>
      <c r="D478" s="489"/>
      <c r="E478" s="489"/>
      <c r="F478" s="489"/>
      <c r="G478" s="489"/>
      <c r="H478" s="489"/>
      <c r="I478" s="489"/>
      <c r="J478" s="485"/>
      <c r="K478" s="485"/>
      <c r="L478" s="485"/>
      <c r="M478" s="485"/>
      <c r="N478" s="485"/>
      <c r="O478" s="485"/>
      <c r="P478" s="485"/>
      <c r="Q478" s="485"/>
      <c r="R478" s="485"/>
      <c r="S478" s="485"/>
      <c r="T478" s="485"/>
      <c r="U478" s="485"/>
      <c r="V478" s="485"/>
      <c r="W478" s="485"/>
      <c r="X478" s="485"/>
      <c r="Y478" s="485"/>
      <c r="Z478" s="485"/>
      <c r="AA478" s="485"/>
      <c r="AB478" s="485"/>
      <c r="AC478" s="485"/>
    </row>
    <row r="479" spans="1:29" s="478" customFormat="1" ht="15.75" customHeight="1" x14ac:dyDescent="0.25">
      <c r="A479" s="489"/>
      <c r="B479" s="489"/>
      <c r="C479" s="489"/>
      <c r="D479" s="489"/>
      <c r="E479" s="489"/>
      <c r="F479" s="489"/>
      <c r="G479" s="489"/>
      <c r="H479" s="489"/>
      <c r="I479" s="489"/>
      <c r="J479" s="485"/>
      <c r="K479" s="485"/>
      <c r="L479" s="485"/>
      <c r="M479" s="485"/>
      <c r="N479" s="485"/>
      <c r="O479" s="485"/>
      <c r="P479" s="485"/>
      <c r="Q479" s="485"/>
      <c r="R479" s="485"/>
      <c r="S479" s="485"/>
      <c r="T479" s="485"/>
      <c r="U479" s="485"/>
      <c r="V479" s="485"/>
      <c r="W479" s="485"/>
      <c r="X479" s="485"/>
      <c r="Y479" s="485"/>
      <c r="Z479" s="485"/>
      <c r="AA479" s="485"/>
      <c r="AB479" s="485"/>
      <c r="AC479" s="485"/>
    </row>
    <row r="480" spans="1:29" s="478" customFormat="1" ht="15.75" customHeight="1" x14ac:dyDescent="0.25">
      <c r="A480" s="489"/>
      <c r="B480" s="489"/>
      <c r="C480" s="489"/>
      <c r="D480" s="489"/>
      <c r="E480" s="489"/>
      <c r="F480" s="489"/>
      <c r="G480" s="489"/>
      <c r="H480" s="489"/>
      <c r="I480" s="489"/>
      <c r="J480" s="485"/>
      <c r="K480" s="485"/>
      <c r="L480" s="485"/>
      <c r="M480" s="485"/>
      <c r="N480" s="485"/>
      <c r="O480" s="485"/>
      <c r="P480" s="485"/>
      <c r="Q480" s="485"/>
      <c r="R480" s="485"/>
      <c r="S480" s="485"/>
      <c r="T480" s="485"/>
      <c r="U480" s="485"/>
      <c r="V480" s="485"/>
      <c r="W480" s="485"/>
      <c r="X480" s="485"/>
      <c r="Y480" s="485"/>
      <c r="Z480" s="485"/>
      <c r="AA480" s="485"/>
      <c r="AB480" s="485"/>
      <c r="AC480" s="485"/>
    </row>
    <row r="481" spans="1:29" s="478" customFormat="1" ht="15.75" customHeight="1" x14ac:dyDescent="0.25">
      <c r="A481" s="489"/>
      <c r="B481" s="489"/>
      <c r="C481" s="489"/>
      <c r="D481" s="489"/>
      <c r="E481" s="489"/>
      <c r="F481" s="489"/>
      <c r="G481" s="489"/>
      <c r="H481" s="489"/>
      <c r="I481" s="489"/>
      <c r="J481" s="485"/>
      <c r="K481" s="485"/>
      <c r="L481" s="485"/>
      <c r="M481" s="485"/>
      <c r="N481" s="485"/>
      <c r="O481" s="485"/>
      <c r="P481" s="485"/>
      <c r="Q481" s="485"/>
      <c r="R481" s="485"/>
      <c r="S481" s="485"/>
      <c r="T481" s="485"/>
      <c r="U481" s="485"/>
      <c r="V481" s="485"/>
      <c r="W481" s="485"/>
      <c r="X481" s="485"/>
      <c r="Y481" s="485"/>
      <c r="Z481" s="485"/>
      <c r="AA481" s="485"/>
      <c r="AB481" s="485"/>
      <c r="AC481" s="485"/>
    </row>
    <row r="482" spans="1:29" s="478" customFormat="1" ht="15.75" customHeight="1" x14ac:dyDescent="0.25">
      <c r="A482" s="489"/>
      <c r="B482" s="489"/>
      <c r="C482" s="489"/>
      <c r="D482" s="489"/>
      <c r="E482" s="489"/>
      <c r="F482" s="489"/>
      <c r="G482" s="489"/>
      <c r="H482" s="489"/>
      <c r="I482" s="489"/>
      <c r="J482" s="485"/>
      <c r="K482" s="485"/>
      <c r="L482" s="485"/>
      <c r="M482" s="485"/>
      <c r="N482" s="485"/>
      <c r="O482" s="485"/>
      <c r="P482" s="485"/>
      <c r="Q482" s="485"/>
      <c r="R482" s="485"/>
      <c r="S482" s="485"/>
      <c r="T482" s="485"/>
      <c r="U482" s="485"/>
      <c r="V482" s="485"/>
      <c r="W482" s="485"/>
      <c r="X482" s="485"/>
      <c r="Y482" s="485"/>
      <c r="Z482" s="485"/>
      <c r="AA482" s="485"/>
      <c r="AB482" s="485"/>
      <c r="AC482" s="485"/>
    </row>
    <row r="483" spans="1:29" s="478" customFormat="1" ht="15.75" customHeight="1" x14ac:dyDescent="0.25">
      <c r="A483" s="489"/>
      <c r="B483" s="489"/>
      <c r="C483" s="489"/>
      <c r="D483" s="489"/>
      <c r="E483" s="489"/>
      <c r="F483" s="489"/>
      <c r="G483" s="489"/>
      <c r="H483" s="489"/>
      <c r="I483" s="489"/>
      <c r="J483" s="485"/>
      <c r="K483" s="485"/>
      <c r="L483" s="485"/>
      <c r="M483" s="485"/>
      <c r="N483" s="485"/>
      <c r="O483" s="485"/>
      <c r="P483" s="485"/>
      <c r="Q483" s="485"/>
      <c r="R483" s="485"/>
      <c r="S483" s="485"/>
      <c r="T483" s="485"/>
      <c r="U483" s="485"/>
      <c r="V483" s="485"/>
      <c r="W483" s="485"/>
      <c r="X483" s="485"/>
      <c r="Y483" s="485"/>
      <c r="Z483" s="485"/>
      <c r="AA483" s="485"/>
      <c r="AB483" s="485"/>
      <c r="AC483" s="485"/>
    </row>
    <row r="484" spans="1:29" s="478" customFormat="1" ht="15.75" customHeight="1" x14ac:dyDescent="0.25">
      <c r="A484" s="489"/>
      <c r="B484" s="489"/>
      <c r="C484" s="489"/>
      <c r="D484" s="489"/>
      <c r="E484" s="489"/>
      <c r="F484" s="489"/>
      <c r="G484" s="489"/>
      <c r="H484" s="489"/>
      <c r="I484" s="489"/>
      <c r="J484" s="485"/>
      <c r="K484" s="485"/>
      <c r="L484" s="485"/>
      <c r="M484" s="485"/>
      <c r="N484" s="485"/>
      <c r="O484" s="485"/>
      <c r="P484" s="485"/>
      <c r="Q484" s="485"/>
      <c r="R484" s="485"/>
      <c r="S484" s="485"/>
      <c r="T484" s="485"/>
      <c r="U484" s="485"/>
      <c r="V484" s="485"/>
      <c r="W484" s="485"/>
      <c r="X484" s="485"/>
      <c r="Y484" s="485"/>
      <c r="Z484" s="485"/>
      <c r="AA484" s="485"/>
      <c r="AB484" s="485"/>
      <c r="AC484" s="485"/>
    </row>
    <row r="485" spans="1:29" s="478" customFormat="1" ht="15.75" customHeight="1" x14ac:dyDescent="0.25">
      <c r="A485" s="489"/>
      <c r="B485" s="489"/>
      <c r="C485" s="489"/>
      <c r="D485" s="489"/>
      <c r="E485" s="489"/>
      <c r="F485" s="489"/>
      <c r="G485" s="489"/>
      <c r="H485" s="489"/>
      <c r="I485" s="489"/>
      <c r="J485" s="485"/>
      <c r="K485" s="485"/>
      <c r="L485" s="485"/>
      <c r="M485" s="485"/>
      <c r="N485" s="485"/>
      <c r="O485" s="485"/>
      <c r="P485" s="485"/>
      <c r="Q485" s="485"/>
      <c r="R485" s="485"/>
      <c r="S485" s="485"/>
      <c r="T485" s="485"/>
      <c r="U485" s="485"/>
      <c r="V485" s="485"/>
      <c r="W485" s="485"/>
      <c r="X485" s="485"/>
      <c r="Y485" s="485"/>
      <c r="Z485" s="485"/>
      <c r="AA485" s="485"/>
      <c r="AB485" s="485"/>
      <c r="AC485" s="485"/>
    </row>
    <row r="486" spans="1:29" s="478" customFormat="1" ht="15.75" customHeight="1" x14ac:dyDescent="0.25">
      <c r="A486" s="489"/>
      <c r="B486" s="489"/>
      <c r="C486" s="489"/>
      <c r="D486" s="489"/>
      <c r="E486" s="489"/>
      <c r="F486" s="489"/>
      <c r="G486" s="489"/>
      <c r="H486" s="489"/>
      <c r="I486" s="489"/>
      <c r="J486" s="485"/>
      <c r="K486" s="485"/>
      <c r="L486" s="485"/>
      <c r="M486" s="485"/>
      <c r="N486" s="485"/>
      <c r="O486" s="485"/>
      <c r="P486" s="485"/>
      <c r="Q486" s="485"/>
      <c r="R486" s="485"/>
      <c r="S486" s="485"/>
      <c r="T486" s="485"/>
      <c r="U486" s="485"/>
      <c r="V486" s="485"/>
      <c r="W486" s="485"/>
      <c r="X486" s="485"/>
      <c r="Y486" s="485"/>
      <c r="Z486" s="485"/>
      <c r="AA486" s="485"/>
      <c r="AB486" s="485"/>
      <c r="AC486" s="485"/>
    </row>
    <row r="487" spans="1:29" s="478" customFormat="1" ht="15.75" customHeight="1" x14ac:dyDescent="0.25">
      <c r="A487" s="489"/>
      <c r="B487" s="489"/>
      <c r="C487" s="489"/>
      <c r="D487" s="489"/>
      <c r="E487" s="489"/>
      <c r="F487" s="489"/>
      <c r="G487" s="489"/>
      <c r="H487" s="489"/>
      <c r="I487" s="489"/>
      <c r="J487" s="485"/>
      <c r="K487" s="485"/>
      <c r="L487" s="485"/>
      <c r="M487" s="485"/>
      <c r="N487" s="485"/>
      <c r="O487" s="485"/>
      <c r="P487" s="485"/>
      <c r="Q487" s="485"/>
      <c r="R487" s="485"/>
      <c r="S487" s="485"/>
      <c r="T487" s="485"/>
      <c r="U487" s="485"/>
      <c r="V487" s="485"/>
      <c r="W487" s="485"/>
      <c r="X487" s="485"/>
      <c r="Y487" s="485"/>
      <c r="Z487" s="485"/>
      <c r="AA487" s="485"/>
      <c r="AB487" s="485"/>
      <c r="AC487" s="485"/>
    </row>
    <row r="488" spans="1:29" s="478" customFormat="1" ht="15.75" customHeight="1" x14ac:dyDescent="0.25">
      <c r="A488" s="489"/>
      <c r="B488" s="489"/>
      <c r="C488" s="489"/>
      <c r="D488" s="489"/>
      <c r="E488" s="489"/>
      <c r="F488" s="489"/>
      <c r="G488" s="489"/>
      <c r="H488" s="489"/>
      <c r="I488" s="489"/>
      <c r="J488" s="485"/>
      <c r="K488" s="485"/>
      <c r="L488" s="485"/>
      <c r="M488" s="485"/>
      <c r="N488" s="485"/>
      <c r="O488" s="485"/>
      <c r="P488" s="485"/>
      <c r="Q488" s="485"/>
      <c r="R488" s="485"/>
      <c r="S488" s="485"/>
      <c r="T488" s="485"/>
      <c r="U488" s="485"/>
      <c r="V488" s="485"/>
      <c r="W488" s="485"/>
      <c r="X488" s="485"/>
      <c r="Y488" s="485"/>
      <c r="Z488" s="485"/>
      <c r="AA488" s="485"/>
      <c r="AB488" s="485"/>
      <c r="AC488" s="485"/>
    </row>
    <row r="489" spans="1:29" s="478" customFormat="1" ht="15.75" customHeight="1" x14ac:dyDescent="0.25">
      <c r="A489" s="489"/>
      <c r="B489" s="489"/>
      <c r="C489" s="489"/>
      <c r="D489" s="489"/>
      <c r="E489" s="489"/>
      <c r="F489" s="489"/>
      <c r="G489" s="489"/>
      <c r="H489" s="489"/>
      <c r="I489" s="489"/>
      <c r="J489" s="485"/>
      <c r="K489" s="485"/>
      <c r="L489" s="485"/>
      <c r="M489" s="485"/>
      <c r="N489" s="485"/>
      <c r="O489" s="485"/>
      <c r="P489" s="485"/>
      <c r="Q489" s="485"/>
      <c r="R489" s="485"/>
      <c r="S489" s="485"/>
      <c r="T489" s="485"/>
      <c r="U489" s="485"/>
      <c r="V489" s="485"/>
      <c r="W489" s="485"/>
      <c r="X489" s="485"/>
      <c r="Y489" s="485"/>
      <c r="Z489" s="485"/>
      <c r="AA489" s="485"/>
      <c r="AB489" s="485"/>
      <c r="AC489" s="485"/>
    </row>
    <row r="490" spans="1:29" s="478" customFormat="1" ht="15.75" customHeight="1" x14ac:dyDescent="0.25">
      <c r="A490" s="489"/>
      <c r="B490" s="489"/>
      <c r="C490" s="489"/>
      <c r="D490" s="489"/>
      <c r="E490" s="489"/>
      <c r="F490" s="489"/>
      <c r="G490" s="489"/>
      <c r="H490" s="489"/>
      <c r="I490" s="489"/>
      <c r="J490" s="485"/>
      <c r="K490" s="485"/>
      <c r="L490" s="485"/>
      <c r="M490" s="485"/>
      <c r="N490" s="485"/>
      <c r="O490" s="485"/>
      <c r="P490" s="485"/>
      <c r="Q490" s="485"/>
      <c r="R490" s="485"/>
      <c r="S490" s="485"/>
      <c r="T490" s="485"/>
      <c r="U490" s="485"/>
      <c r="V490" s="485"/>
      <c r="W490" s="485"/>
      <c r="X490" s="485"/>
      <c r="Y490" s="485"/>
      <c r="Z490" s="485"/>
      <c r="AA490" s="485"/>
      <c r="AB490" s="485"/>
      <c r="AC490" s="485"/>
    </row>
    <row r="491" spans="1:29" s="478" customFormat="1" ht="15.75" customHeight="1" x14ac:dyDescent="0.25">
      <c r="A491" s="489"/>
      <c r="B491" s="489"/>
      <c r="C491" s="489"/>
      <c r="D491" s="489"/>
      <c r="E491" s="489"/>
      <c r="F491" s="489"/>
      <c r="G491" s="489"/>
      <c r="H491" s="489"/>
      <c r="I491" s="489"/>
      <c r="J491" s="485"/>
      <c r="K491" s="485"/>
      <c r="L491" s="485"/>
      <c r="M491" s="485"/>
      <c r="N491" s="485"/>
      <c r="O491" s="485"/>
      <c r="P491" s="485"/>
      <c r="Q491" s="485"/>
      <c r="R491" s="485"/>
      <c r="S491" s="485"/>
      <c r="T491" s="485"/>
      <c r="U491" s="485"/>
      <c r="V491" s="485"/>
      <c r="W491" s="485"/>
      <c r="X491" s="485"/>
      <c r="Y491" s="485"/>
      <c r="Z491" s="485"/>
      <c r="AA491" s="485"/>
      <c r="AB491" s="485"/>
      <c r="AC491" s="485"/>
    </row>
    <row r="492" spans="1:29" s="478" customFormat="1" ht="15.75" customHeight="1" x14ac:dyDescent="0.25">
      <c r="A492" s="489"/>
      <c r="B492" s="489"/>
      <c r="C492" s="489"/>
      <c r="D492" s="489"/>
      <c r="E492" s="489"/>
      <c r="F492" s="489"/>
      <c r="G492" s="489"/>
      <c r="H492" s="489"/>
      <c r="I492" s="489"/>
      <c r="J492" s="485"/>
      <c r="K492" s="485"/>
      <c r="L492" s="485"/>
      <c r="M492" s="485"/>
      <c r="N492" s="485"/>
      <c r="O492" s="485"/>
      <c r="P492" s="485"/>
      <c r="Q492" s="485"/>
      <c r="R492" s="485"/>
      <c r="S492" s="485"/>
      <c r="T492" s="485"/>
      <c r="U492" s="485"/>
      <c r="V492" s="485"/>
      <c r="W492" s="485"/>
      <c r="X492" s="485"/>
      <c r="Y492" s="485"/>
      <c r="Z492" s="485"/>
      <c r="AA492" s="485"/>
      <c r="AB492" s="485"/>
      <c r="AC492" s="485"/>
    </row>
    <row r="493" spans="1:29" s="478" customFormat="1" ht="15.75" customHeight="1" x14ac:dyDescent="0.25">
      <c r="A493" s="489"/>
      <c r="B493" s="489"/>
      <c r="C493" s="489"/>
      <c r="D493" s="489"/>
      <c r="E493" s="489"/>
      <c r="F493" s="489"/>
      <c r="G493" s="489"/>
      <c r="H493" s="489"/>
      <c r="I493" s="489"/>
      <c r="J493" s="485"/>
      <c r="K493" s="485"/>
      <c r="L493" s="485"/>
      <c r="M493" s="485"/>
      <c r="N493" s="485"/>
      <c r="O493" s="485"/>
      <c r="P493" s="485"/>
      <c r="Q493" s="485"/>
      <c r="R493" s="485"/>
      <c r="S493" s="485"/>
      <c r="T493" s="485"/>
      <c r="U493" s="485"/>
      <c r="V493" s="485"/>
      <c r="W493" s="485"/>
      <c r="X493" s="485"/>
      <c r="Y493" s="485"/>
      <c r="Z493" s="485"/>
      <c r="AA493" s="485"/>
      <c r="AB493" s="485"/>
      <c r="AC493" s="485"/>
    </row>
    <row r="494" spans="1:29" s="478" customFormat="1" ht="15.75" customHeight="1" x14ac:dyDescent="0.25">
      <c r="A494" s="489"/>
      <c r="B494" s="489"/>
      <c r="C494" s="489"/>
      <c r="D494" s="489"/>
      <c r="E494" s="489"/>
      <c r="F494" s="489"/>
      <c r="G494" s="489"/>
      <c r="H494" s="489"/>
      <c r="I494" s="489"/>
      <c r="J494" s="485"/>
      <c r="K494" s="485"/>
      <c r="L494" s="485"/>
      <c r="M494" s="485"/>
      <c r="N494" s="485"/>
      <c r="O494" s="485"/>
      <c r="P494" s="485"/>
      <c r="Q494" s="485"/>
      <c r="R494" s="485"/>
      <c r="S494" s="485"/>
      <c r="T494" s="485"/>
      <c r="U494" s="485"/>
      <c r="V494" s="485"/>
      <c r="W494" s="485"/>
      <c r="X494" s="485"/>
      <c r="Y494" s="485"/>
      <c r="Z494" s="485"/>
      <c r="AA494" s="485"/>
      <c r="AB494" s="485"/>
      <c r="AC494" s="485"/>
    </row>
    <row r="495" spans="1:29" s="478" customFormat="1" ht="15.75" customHeight="1" x14ac:dyDescent="0.25">
      <c r="A495" s="489"/>
      <c r="B495" s="489"/>
      <c r="C495" s="489"/>
      <c r="D495" s="489"/>
      <c r="E495" s="489"/>
      <c r="F495" s="489"/>
      <c r="G495" s="489"/>
      <c r="H495" s="489"/>
      <c r="I495" s="489"/>
      <c r="J495" s="485"/>
      <c r="K495" s="485"/>
      <c r="L495" s="485"/>
      <c r="M495" s="485"/>
      <c r="N495" s="485"/>
      <c r="O495" s="485"/>
      <c r="P495" s="485"/>
      <c r="Q495" s="485"/>
      <c r="R495" s="485"/>
      <c r="S495" s="485"/>
      <c r="T495" s="485"/>
      <c r="U495" s="485"/>
      <c r="V495" s="485"/>
      <c r="W495" s="485"/>
      <c r="X495" s="485"/>
      <c r="Y495" s="485"/>
      <c r="Z495" s="485"/>
      <c r="AA495" s="485"/>
      <c r="AB495" s="485"/>
      <c r="AC495" s="485"/>
    </row>
    <row r="496" spans="1:29" s="478" customFormat="1" ht="15.75" customHeight="1" x14ac:dyDescent="0.25">
      <c r="A496" s="489"/>
      <c r="B496" s="489"/>
      <c r="C496" s="489"/>
      <c r="D496" s="489"/>
      <c r="E496" s="489"/>
      <c r="F496" s="489"/>
      <c r="G496" s="489"/>
      <c r="H496" s="489"/>
      <c r="I496" s="489"/>
      <c r="J496" s="485"/>
      <c r="K496" s="485"/>
      <c r="L496" s="485"/>
      <c r="M496" s="485"/>
      <c r="N496" s="485"/>
      <c r="O496" s="485"/>
      <c r="P496" s="485"/>
      <c r="Q496" s="485"/>
      <c r="R496" s="485"/>
      <c r="S496" s="485"/>
      <c r="T496" s="485"/>
      <c r="U496" s="485"/>
      <c r="V496" s="485"/>
      <c r="W496" s="485"/>
      <c r="X496" s="485"/>
      <c r="Y496" s="485"/>
      <c r="Z496" s="485"/>
      <c r="AA496" s="485"/>
      <c r="AB496" s="485"/>
      <c r="AC496" s="485"/>
    </row>
    <row r="497" spans="1:29" s="478" customFormat="1" ht="15.75" customHeight="1" x14ac:dyDescent="0.25">
      <c r="A497" s="489"/>
      <c r="B497" s="489"/>
      <c r="C497" s="489"/>
      <c r="D497" s="489"/>
      <c r="E497" s="489"/>
      <c r="F497" s="489"/>
      <c r="G497" s="489"/>
      <c r="H497" s="489"/>
      <c r="I497" s="489"/>
      <c r="J497" s="485"/>
      <c r="K497" s="485"/>
      <c r="L497" s="485"/>
      <c r="M497" s="485"/>
      <c r="N497" s="485"/>
      <c r="O497" s="485"/>
      <c r="P497" s="485"/>
      <c r="Q497" s="485"/>
      <c r="R497" s="485"/>
      <c r="S497" s="485"/>
      <c r="T497" s="485"/>
      <c r="U497" s="485"/>
      <c r="V497" s="485"/>
      <c r="W497" s="485"/>
      <c r="X497" s="485"/>
      <c r="Y497" s="485"/>
      <c r="Z497" s="485"/>
      <c r="AA497" s="485"/>
      <c r="AB497" s="485"/>
      <c r="AC497" s="485"/>
    </row>
    <row r="498" spans="1:29" s="478" customFormat="1" ht="15.75" customHeight="1" x14ac:dyDescent="0.25">
      <c r="A498" s="489"/>
      <c r="B498" s="489"/>
      <c r="C498" s="489"/>
      <c r="D498" s="489"/>
      <c r="E498" s="489"/>
      <c r="F498" s="489"/>
      <c r="G498" s="489"/>
      <c r="H498" s="489"/>
      <c r="I498" s="489"/>
      <c r="J498" s="485"/>
      <c r="K498" s="485"/>
      <c r="L498" s="485"/>
      <c r="M498" s="485"/>
      <c r="N498" s="485"/>
      <c r="O498" s="485"/>
      <c r="P498" s="485"/>
      <c r="Q498" s="485"/>
      <c r="R498" s="485"/>
      <c r="S498" s="485"/>
      <c r="T498" s="485"/>
      <c r="U498" s="485"/>
      <c r="V498" s="485"/>
      <c r="W498" s="485"/>
      <c r="X498" s="485"/>
      <c r="Y498" s="485"/>
      <c r="Z498" s="485"/>
      <c r="AA498" s="485"/>
      <c r="AB498" s="485"/>
      <c r="AC498" s="485"/>
    </row>
    <row r="499" spans="1:29" s="478" customFormat="1" ht="15.75" customHeight="1" x14ac:dyDescent="0.25">
      <c r="A499" s="489"/>
      <c r="B499" s="489"/>
      <c r="C499" s="489"/>
      <c r="D499" s="489"/>
      <c r="E499" s="489"/>
      <c r="F499" s="489"/>
      <c r="G499" s="489"/>
      <c r="H499" s="489"/>
      <c r="I499" s="489"/>
      <c r="J499" s="485"/>
      <c r="K499" s="485"/>
      <c r="L499" s="485"/>
      <c r="M499" s="485"/>
      <c r="N499" s="485"/>
      <c r="O499" s="485"/>
      <c r="P499" s="485"/>
      <c r="Q499" s="485"/>
      <c r="R499" s="485"/>
      <c r="S499" s="485"/>
      <c r="T499" s="485"/>
      <c r="U499" s="485"/>
      <c r="V499" s="485"/>
      <c r="W499" s="485"/>
      <c r="X499" s="485"/>
      <c r="Y499" s="485"/>
      <c r="Z499" s="485"/>
      <c r="AA499" s="485"/>
      <c r="AB499" s="485"/>
      <c r="AC499" s="485"/>
    </row>
    <row r="500" spans="1:29" s="478" customFormat="1" ht="15.75" customHeight="1" x14ac:dyDescent="0.25">
      <c r="A500" s="489"/>
      <c r="B500" s="489"/>
      <c r="C500" s="489"/>
      <c r="D500" s="489"/>
      <c r="E500" s="489"/>
      <c r="F500" s="489"/>
      <c r="G500" s="489"/>
      <c r="H500" s="489"/>
      <c r="I500" s="489"/>
      <c r="J500" s="485"/>
      <c r="K500" s="485"/>
      <c r="L500" s="485"/>
      <c r="M500" s="485"/>
      <c r="N500" s="485"/>
      <c r="O500" s="485"/>
      <c r="P500" s="485"/>
      <c r="Q500" s="485"/>
      <c r="R500" s="485"/>
      <c r="S500" s="485"/>
      <c r="T500" s="485"/>
      <c r="U500" s="485"/>
      <c r="V500" s="485"/>
      <c r="W500" s="485"/>
      <c r="X500" s="485"/>
      <c r="Y500" s="485"/>
      <c r="Z500" s="485"/>
      <c r="AA500" s="485"/>
      <c r="AB500" s="485"/>
      <c r="AC500" s="485"/>
    </row>
    <row r="501" spans="1:29" s="478" customFormat="1" ht="15.75" customHeight="1" x14ac:dyDescent="0.25">
      <c r="A501" s="489"/>
      <c r="B501" s="489"/>
      <c r="C501" s="489"/>
      <c r="D501" s="489"/>
      <c r="E501" s="489"/>
      <c r="F501" s="489"/>
      <c r="G501" s="489"/>
      <c r="H501" s="489"/>
      <c r="I501" s="489"/>
      <c r="J501" s="485"/>
      <c r="K501" s="485"/>
      <c r="L501" s="485"/>
      <c r="M501" s="485"/>
      <c r="N501" s="485"/>
      <c r="O501" s="485"/>
      <c r="P501" s="485"/>
      <c r="Q501" s="485"/>
      <c r="R501" s="485"/>
      <c r="S501" s="485"/>
      <c r="T501" s="485"/>
      <c r="U501" s="485"/>
      <c r="V501" s="485"/>
      <c r="W501" s="485"/>
      <c r="X501" s="485"/>
      <c r="Y501" s="485"/>
      <c r="Z501" s="485"/>
      <c r="AA501" s="485"/>
      <c r="AB501" s="485"/>
      <c r="AC501" s="485"/>
    </row>
    <row r="502" spans="1:29" s="478" customFormat="1" ht="15.75" customHeight="1" x14ac:dyDescent="0.25">
      <c r="A502" s="489"/>
      <c r="B502" s="489"/>
      <c r="C502" s="489"/>
      <c r="D502" s="489"/>
      <c r="E502" s="489"/>
      <c r="F502" s="489"/>
      <c r="G502" s="489"/>
      <c r="H502" s="489"/>
      <c r="I502" s="489"/>
      <c r="J502" s="485"/>
      <c r="K502" s="485"/>
      <c r="L502" s="485"/>
      <c r="M502" s="485"/>
      <c r="N502" s="485"/>
      <c r="O502" s="485"/>
      <c r="P502" s="485"/>
      <c r="Q502" s="485"/>
      <c r="R502" s="485"/>
      <c r="S502" s="485"/>
      <c r="T502" s="485"/>
      <c r="U502" s="485"/>
      <c r="V502" s="485"/>
      <c r="W502" s="485"/>
      <c r="X502" s="485"/>
      <c r="Y502" s="485"/>
      <c r="Z502" s="485"/>
      <c r="AA502" s="485"/>
      <c r="AB502" s="485"/>
      <c r="AC502" s="485"/>
    </row>
    <row r="503" spans="1:29" s="478" customFormat="1" ht="15.75" customHeight="1" x14ac:dyDescent="0.25">
      <c r="A503" s="489"/>
      <c r="B503" s="489"/>
      <c r="C503" s="489"/>
      <c r="D503" s="489"/>
      <c r="E503" s="489"/>
      <c r="F503" s="489"/>
      <c r="G503" s="489"/>
      <c r="H503" s="489"/>
      <c r="I503" s="489"/>
      <c r="J503" s="485"/>
      <c r="K503" s="485"/>
      <c r="L503" s="485"/>
      <c r="M503" s="485"/>
      <c r="N503" s="485"/>
      <c r="O503" s="485"/>
      <c r="P503" s="485"/>
      <c r="Q503" s="485"/>
      <c r="R503" s="485"/>
      <c r="S503" s="485"/>
      <c r="T503" s="485"/>
      <c r="U503" s="485"/>
      <c r="V503" s="485"/>
      <c r="W503" s="485"/>
      <c r="X503" s="485"/>
      <c r="Y503" s="485"/>
      <c r="Z503" s="485"/>
      <c r="AA503" s="485"/>
      <c r="AB503" s="485"/>
      <c r="AC503" s="485"/>
    </row>
    <row r="504" spans="1:29" s="478" customFormat="1" ht="15.75" customHeight="1" x14ac:dyDescent="0.25">
      <c r="A504" s="489"/>
      <c r="B504" s="489"/>
      <c r="C504" s="489"/>
      <c r="D504" s="489"/>
      <c r="E504" s="489"/>
      <c r="F504" s="489"/>
      <c r="G504" s="489"/>
      <c r="H504" s="489"/>
      <c r="I504" s="489"/>
      <c r="J504" s="485"/>
      <c r="K504" s="485"/>
      <c r="L504" s="485"/>
      <c r="M504" s="485"/>
      <c r="N504" s="485"/>
      <c r="O504" s="485"/>
      <c r="P504" s="485"/>
      <c r="Q504" s="485"/>
      <c r="R504" s="485"/>
      <c r="S504" s="485"/>
      <c r="T504" s="485"/>
      <c r="U504" s="485"/>
      <c r="V504" s="485"/>
      <c r="W504" s="485"/>
      <c r="X504" s="485"/>
      <c r="Y504" s="485"/>
      <c r="Z504" s="485"/>
      <c r="AA504" s="485"/>
      <c r="AB504" s="485"/>
      <c r="AC504" s="485"/>
    </row>
    <row r="505" spans="1:29" s="478" customFormat="1" ht="15.75" customHeight="1" x14ac:dyDescent="0.25">
      <c r="A505" s="489"/>
      <c r="B505" s="489"/>
      <c r="C505" s="489"/>
      <c r="D505" s="489"/>
      <c r="E505" s="489"/>
      <c r="F505" s="489"/>
      <c r="G505" s="489"/>
      <c r="H505" s="489"/>
      <c r="I505" s="489"/>
      <c r="J505" s="485"/>
      <c r="K505" s="485"/>
      <c r="L505" s="485"/>
      <c r="M505" s="485"/>
      <c r="N505" s="485"/>
      <c r="O505" s="485"/>
      <c r="P505" s="485"/>
      <c r="Q505" s="485"/>
      <c r="R505" s="485"/>
      <c r="S505" s="485"/>
      <c r="T505" s="485"/>
      <c r="U505" s="485"/>
      <c r="V505" s="485"/>
      <c r="W505" s="485"/>
      <c r="X505" s="485"/>
      <c r="Y505" s="485"/>
      <c r="Z505" s="485"/>
      <c r="AA505" s="485"/>
      <c r="AB505" s="485"/>
      <c r="AC505" s="485"/>
    </row>
    <row r="506" spans="1:29" s="478" customFormat="1" ht="15.75" customHeight="1" x14ac:dyDescent="0.25">
      <c r="A506" s="489"/>
      <c r="B506" s="489"/>
      <c r="C506" s="489"/>
      <c r="D506" s="489"/>
      <c r="E506" s="489"/>
      <c r="F506" s="489"/>
      <c r="G506" s="489"/>
      <c r="H506" s="489"/>
      <c r="I506" s="489"/>
      <c r="J506" s="485"/>
      <c r="K506" s="485"/>
      <c r="L506" s="485"/>
      <c r="M506" s="485"/>
      <c r="N506" s="485"/>
      <c r="O506" s="485"/>
      <c r="P506" s="485"/>
      <c r="Q506" s="485"/>
      <c r="R506" s="485"/>
      <c r="S506" s="485"/>
      <c r="T506" s="485"/>
      <c r="U506" s="485"/>
      <c r="V506" s="485"/>
      <c r="W506" s="485"/>
      <c r="X506" s="485"/>
      <c r="Y506" s="485"/>
      <c r="Z506" s="485"/>
      <c r="AA506" s="485"/>
      <c r="AB506" s="485"/>
      <c r="AC506" s="485"/>
    </row>
    <row r="507" spans="1:29" s="478" customFormat="1" ht="15.75" customHeight="1" x14ac:dyDescent="0.25">
      <c r="A507" s="489"/>
      <c r="B507" s="489"/>
      <c r="C507" s="489"/>
      <c r="D507" s="489"/>
      <c r="E507" s="489"/>
      <c r="F507" s="489"/>
      <c r="G507" s="489"/>
      <c r="H507" s="489"/>
      <c r="I507" s="489"/>
      <c r="J507" s="485"/>
      <c r="K507" s="485"/>
      <c r="L507" s="485"/>
      <c r="M507" s="485"/>
      <c r="N507" s="485"/>
      <c r="O507" s="485"/>
      <c r="P507" s="485"/>
      <c r="Q507" s="485"/>
      <c r="R507" s="485"/>
      <c r="S507" s="485"/>
      <c r="T507" s="485"/>
      <c r="U507" s="485"/>
      <c r="V507" s="485"/>
      <c r="W507" s="485"/>
      <c r="X507" s="485"/>
      <c r="Y507" s="485"/>
      <c r="Z507" s="485"/>
      <c r="AA507" s="485"/>
      <c r="AB507" s="485"/>
      <c r="AC507" s="485"/>
    </row>
    <row r="508" spans="1:29" s="478" customFormat="1" ht="15.75" customHeight="1" x14ac:dyDescent="0.25">
      <c r="A508" s="489"/>
      <c r="B508" s="489"/>
      <c r="C508" s="489"/>
      <c r="D508" s="489"/>
      <c r="E508" s="489"/>
      <c r="F508" s="489"/>
      <c r="G508" s="489"/>
      <c r="H508" s="489"/>
      <c r="I508" s="489"/>
      <c r="J508" s="485"/>
      <c r="K508" s="485"/>
      <c r="L508" s="485"/>
      <c r="M508" s="485"/>
      <c r="N508" s="485"/>
      <c r="O508" s="485"/>
      <c r="P508" s="485"/>
      <c r="Q508" s="485"/>
      <c r="R508" s="485"/>
      <c r="S508" s="485"/>
      <c r="T508" s="485"/>
      <c r="U508" s="485"/>
      <c r="V508" s="485"/>
      <c r="W508" s="485"/>
      <c r="X508" s="485"/>
      <c r="Y508" s="485"/>
      <c r="Z508" s="485"/>
      <c r="AA508" s="485"/>
      <c r="AB508" s="485"/>
      <c r="AC508" s="485"/>
    </row>
    <row r="509" spans="1:29" s="478" customFormat="1" ht="15.75" customHeight="1" x14ac:dyDescent="0.25">
      <c r="A509" s="489"/>
      <c r="B509" s="489"/>
      <c r="C509" s="489"/>
      <c r="D509" s="489"/>
      <c r="E509" s="489"/>
      <c r="F509" s="489"/>
      <c r="G509" s="489"/>
      <c r="H509" s="489"/>
      <c r="I509" s="489"/>
      <c r="J509" s="485"/>
      <c r="K509" s="485"/>
      <c r="L509" s="485"/>
      <c r="M509" s="485"/>
      <c r="N509" s="485"/>
      <c r="O509" s="485"/>
      <c r="P509" s="485"/>
      <c r="Q509" s="485"/>
      <c r="R509" s="485"/>
      <c r="S509" s="485"/>
      <c r="T509" s="485"/>
      <c r="U509" s="485"/>
      <c r="V509" s="485"/>
      <c r="W509" s="485"/>
      <c r="X509" s="485"/>
      <c r="Y509" s="485"/>
      <c r="Z509" s="485"/>
      <c r="AA509" s="485"/>
      <c r="AB509" s="485"/>
      <c r="AC509" s="485"/>
    </row>
    <row r="510" spans="1:29" s="478" customFormat="1" ht="15.75" customHeight="1" x14ac:dyDescent="0.25">
      <c r="A510" s="489"/>
      <c r="B510" s="489"/>
      <c r="C510" s="489"/>
      <c r="D510" s="489"/>
      <c r="E510" s="489"/>
      <c r="F510" s="489"/>
      <c r="G510" s="489"/>
      <c r="H510" s="489"/>
      <c r="I510" s="489"/>
      <c r="J510" s="485"/>
      <c r="K510" s="485"/>
      <c r="L510" s="485"/>
      <c r="M510" s="485"/>
      <c r="N510" s="485"/>
      <c r="O510" s="485"/>
      <c r="P510" s="485"/>
      <c r="Q510" s="485"/>
      <c r="R510" s="485"/>
      <c r="S510" s="485"/>
      <c r="T510" s="485"/>
      <c r="U510" s="485"/>
      <c r="V510" s="485"/>
      <c r="W510" s="485"/>
      <c r="X510" s="485"/>
      <c r="Y510" s="485"/>
      <c r="Z510" s="485"/>
      <c r="AA510" s="485"/>
      <c r="AB510" s="485"/>
      <c r="AC510" s="485"/>
    </row>
    <row r="511" spans="1:29" s="478" customFormat="1" ht="15.75" customHeight="1" x14ac:dyDescent="0.25">
      <c r="A511" s="489"/>
      <c r="B511" s="489"/>
      <c r="C511" s="489"/>
      <c r="D511" s="489"/>
      <c r="E511" s="489"/>
      <c r="F511" s="489"/>
      <c r="G511" s="489"/>
      <c r="H511" s="489"/>
      <c r="I511" s="489"/>
      <c r="J511" s="485"/>
      <c r="K511" s="485"/>
      <c r="L511" s="485"/>
      <c r="M511" s="485"/>
      <c r="N511" s="485"/>
      <c r="O511" s="485"/>
      <c r="P511" s="485"/>
      <c r="Q511" s="485"/>
      <c r="R511" s="485"/>
      <c r="S511" s="485"/>
      <c r="T511" s="485"/>
      <c r="U511" s="485"/>
      <c r="V511" s="485"/>
      <c r="W511" s="485"/>
      <c r="X511" s="485"/>
      <c r="Y511" s="485"/>
      <c r="Z511" s="485"/>
      <c r="AA511" s="485"/>
      <c r="AB511" s="485"/>
      <c r="AC511" s="485"/>
    </row>
    <row r="512" spans="1:29" s="478" customFormat="1" ht="15.75" customHeight="1" x14ac:dyDescent="0.25">
      <c r="A512" s="489"/>
      <c r="B512" s="489"/>
      <c r="C512" s="489"/>
      <c r="D512" s="489"/>
      <c r="E512" s="489"/>
      <c r="F512" s="489"/>
      <c r="G512" s="489"/>
      <c r="H512" s="489"/>
      <c r="I512" s="489"/>
      <c r="J512" s="485"/>
      <c r="K512" s="485"/>
      <c r="L512" s="485"/>
      <c r="M512" s="485"/>
      <c r="N512" s="485"/>
      <c r="O512" s="485"/>
      <c r="P512" s="485"/>
      <c r="Q512" s="485"/>
      <c r="R512" s="485"/>
      <c r="S512" s="485"/>
      <c r="T512" s="485"/>
      <c r="U512" s="485"/>
      <c r="V512" s="485"/>
      <c r="W512" s="485"/>
      <c r="X512" s="485"/>
      <c r="Y512" s="485"/>
      <c r="Z512" s="485"/>
      <c r="AA512" s="485"/>
      <c r="AB512" s="485"/>
      <c r="AC512" s="485"/>
    </row>
    <row r="513" spans="1:29" s="478" customFormat="1" ht="15.75" customHeight="1" x14ac:dyDescent="0.25">
      <c r="A513" s="489"/>
      <c r="B513" s="489"/>
      <c r="C513" s="489"/>
      <c r="D513" s="489"/>
      <c r="E513" s="489"/>
      <c r="F513" s="489"/>
      <c r="G513" s="489"/>
      <c r="H513" s="489"/>
      <c r="I513" s="489"/>
      <c r="J513" s="485"/>
      <c r="K513" s="485"/>
      <c r="L513" s="485"/>
      <c r="M513" s="485"/>
      <c r="N513" s="485"/>
      <c r="O513" s="485"/>
      <c r="P513" s="485"/>
      <c r="Q513" s="485"/>
      <c r="R513" s="485"/>
      <c r="S513" s="485"/>
      <c r="T513" s="485"/>
      <c r="U513" s="485"/>
      <c r="V513" s="485"/>
      <c r="W513" s="485"/>
      <c r="X513" s="485"/>
      <c r="Y513" s="485"/>
      <c r="Z513" s="485"/>
      <c r="AA513" s="485"/>
      <c r="AB513" s="485"/>
      <c r="AC513" s="485"/>
    </row>
    <row r="514" spans="1:29" s="478" customFormat="1" ht="15.75" customHeight="1" x14ac:dyDescent="0.25">
      <c r="A514" s="489"/>
      <c r="B514" s="489"/>
      <c r="C514" s="489"/>
      <c r="D514" s="489"/>
      <c r="E514" s="489"/>
      <c r="F514" s="489"/>
      <c r="G514" s="489"/>
      <c r="H514" s="489"/>
      <c r="I514" s="489"/>
      <c r="J514" s="485"/>
      <c r="K514" s="485"/>
      <c r="L514" s="485"/>
      <c r="M514" s="485"/>
      <c r="N514" s="485"/>
      <c r="O514" s="485"/>
      <c r="P514" s="485"/>
      <c r="Q514" s="485"/>
      <c r="R514" s="485"/>
      <c r="S514" s="485"/>
      <c r="T514" s="485"/>
      <c r="U514" s="485"/>
      <c r="V514" s="485"/>
      <c r="W514" s="485"/>
      <c r="X514" s="485"/>
      <c r="Y514" s="485"/>
      <c r="Z514" s="485"/>
      <c r="AA514" s="485"/>
      <c r="AB514" s="485"/>
      <c r="AC514" s="485"/>
    </row>
    <row r="515" spans="1:29" s="478" customFormat="1" ht="15.75" customHeight="1" x14ac:dyDescent="0.25">
      <c r="A515" s="489"/>
      <c r="B515" s="489"/>
      <c r="C515" s="489"/>
      <c r="D515" s="489"/>
      <c r="E515" s="489"/>
      <c r="F515" s="489"/>
      <c r="G515" s="489"/>
      <c r="H515" s="489"/>
      <c r="I515" s="489"/>
      <c r="J515" s="485"/>
      <c r="K515" s="485"/>
      <c r="L515" s="485"/>
      <c r="M515" s="485"/>
      <c r="N515" s="485"/>
      <c r="O515" s="485"/>
      <c r="P515" s="485"/>
      <c r="Q515" s="485"/>
      <c r="R515" s="485"/>
      <c r="S515" s="485"/>
      <c r="T515" s="485"/>
      <c r="U515" s="485"/>
      <c r="V515" s="485"/>
      <c r="W515" s="485"/>
      <c r="X515" s="485"/>
      <c r="Y515" s="485"/>
      <c r="Z515" s="485"/>
      <c r="AA515" s="485"/>
      <c r="AB515" s="485"/>
      <c r="AC515" s="485"/>
    </row>
    <row r="516" spans="1:29" s="478" customFormat="1" ht="15.75" customHeight="1" x14ac:dyDescent="0.25">
      <c r="A516" s="489"/>
      <c r="B516" s="489"/>
      <c r="C516" s="489"/>
      <c r="D516" s="489"/>
      <c r="E516" s="489"/>
      <c r="F516" s="489"/>
      <c r="G516" s="489"/>
      <c r="H516" s="489"/>
      <c r="I516" s="489"/>
      <c r="J516" s="485"/>
      <c r="K516" s="485"/>
      <c r="L516" s="485"/>
      <c r="M516" s="485"/>
      <c r="N516" s="485"/>
      <c r="O516" s="485"/>
      <c r="P516" s="485"/>
      <c r="Q516" s="485"/>
      <c r="R516" s="485"/>
      <c r="S516" s="485"/>
      <c r="T516" s="485"/>
      <c r="U516" s="485"/>
      <c r="V516" s="485"/>
      <c r="W516" s="485"/>
      <c r="X516" s="485"/>
      <c r="Y516" s="485"/>
      <c r="Z516" s="485"/>
      <c r="AA516" s="485"/>
      <c r="AB516" s="485"/>
      <c r="AC516" s="485"/>
    </row>
    <row r="517" spans="1:29" s="478" customFormat="1" ht="15.75" customHeight="1" x14ac:dyDescent="0.25">
      <c r="A517" s="489"/>
      <c r="B517" s="489"/>
      <c r="C517" s="489"/>
      <c r="D517" s="489"/>
      <c r="E517" s="489"/>
      <c r="F517" s="489"/>
      <c r="G517" s="489"/>
      <c r="H517" s="489"/>
      <c r="I517" s="489"/>
      <c r="J517" s="485"/>
      <c r="K517" s="485"/>
      <c r="L517" s="485"/>
      <c r="M517" s="485"/>
      <c r="N517" s="485"/>
      <c r="O517" s="485"/>
      <c r="P517" s="485"/>
      <c r="Q517" s="485"/>
      <c r="R517" s="485"/>
      <c r="S517" s="485"/>
      <c r="T517" s="485"/>
      <c r="U517" s="485"/>
      <c r="V517" s="485"/>
      <c r="W517" s="485"/>
      <c r="X517" s="485"/>
      <c r="Y517" s="485"/>
      <c r="Z517" s="485"/>
      <c r="AA517" s="485"/>
      <c r="AB517" s="485"/>
      <c r="AC517" s="485"/>
    </row>
    <row r="518" spans="1:29" s="478" customFormat="1" ht="15.75" customHeight="1" x14ac:dyDescent="0.25">
      <c r="A518" s="489"/>
      <c r="B518" s="489"/>
      <c r="C518" s="489"/>
      <c r="D518" s="489"/>
      <c r="E518" s="489"/>
      <c r="F518" s="489"/>
      <c r="G518" s="489"/>
      <c r="H518" s="489"/>
      <c r="I518" s="489"/>
      <c r="J518" s="485"/>
      <c r="K518" s="485"/>
      <c r="L518" s="485"/>
      <c r="M518" s="485"/>
      <c r="N518" s="485"/>
      <c r="O518" s="485"/>
      <c r="P518" s="485"/>
      <c r="Q518" s="485"/>
      <c r="R518" s="485"/>
      <c r="S518" s="485"/>
      <c r="T518" s="485"/>
      <c r="U518" s="485"/>
      <c r="V518" s="485"/>
      <c r="W518" s="485"/>
      <c r="X518" s="485"/>
      <c r="Y518" s="485"/>
      <c r="Z518" s="485"/>
      <c r="AA518" s="485"/>
      <c r="AB518" s="485"/>
      <c r="AC518" s="485"/>
    </row>
    <row r="519" spans="1:29" s="478" customFormat="1" ht="15.75" customHeight="1" x14ac:dyDescent="0.25">
      <c r="A519" s="489"/>
      <c r="B519" s="489"/>
      <c r="C519" s="489"/>
      <c r="D519" s="489"/>
      <c r="E519" s="489"/>
      <c r="F519" s="489"/>
      <c r="G519" s="489"/>
      <c r="H519" s="489"/>
      <c r="I519" s="489"/>
      <c r="J519" s="485"/>
      <c r="K519" s="485"/>
      <c r="L519" s="485"/>
      <c r="M519" s="485"/>
      <c r="N519" s="485"/>
      <c r="O519" s="485"/>
      <c r="P519" s="485"/>
      <c r="Q519" s="485"/>
      <c r="R519" s="485"/>
      <c r="S519" s="485"/>
      <c r="T519" s="485"/>
      <c r="U519" s="485"/>
      <c r="V519" s="485"/>
      <c r="W519" s="485"/>
      <c r="X519" s="485"/>
      <c r="Y519" s="485"/>
      <c r="Z519" s="485"/>
      <c r="AA519" s="485"/>
      <c r="AB519" s="485"/>
      <c r="AC519" s="485"/>
    </row>
    <row r="520" spans="1:29" s="478" customFormat="1" ht="15.75" customHeight="1" x14ac:dyDescent="0.25">
      <c r="A520" s="489"/>
      <c r="B520" s="489"/>
      <c r="C520" s="489"/>
      <c r="D520" s="489"/>
      <c r="E520" s="489"/>
      <c r="F520" s="489"/>
      <c r="G520" s="489"/>
      <c r="H520" s="489"/>
      <c r="I520" s="489"/>
      <c r="J520" s="485"/>
      <c r="K520" s="485"/>
      <c r="L520" s="485"/>
      <c r="M520" s="485"/>
      <c r="N520" s="485"/>
      <c r="O520" s="485"/>
      <c r="P520" s="485"/>
      <c r="Q520" s="485"/>
      <c r="R520" s="485"/>
      <c r="S520" s="485"/>
      <c r="T520" s="485"/>
      <c r="U520" s="485"/>
      <c r="V520" s="485"/>
      <c r="W520" s="485"/>
      <c r="X520" s="485"/>
      <c r="Y520" s="485"/>
      <c r="Z520" s="485"/>
      <c r="AA520" s="485"/>
      <c r="AB520" s="485"/>
      <c r="AC520" s="485"/>
    </row>
    <row r="521" spans="1:29" s="478" customFormat="1" ht="15.75" customHeight="1" x14ac:dyDescent="0.25">
      <c r="A521" s="489"/>
      <c r="B521" s="489"/>
      <c r="C521" s="489"/>
      <c r="D521" s="489"/>
      <c r="E521" s="489"/>
      <c r="F521" s="489"/>
      <c r="G521" s="489"/>
      <c r="H521" s="489"/>
      <c r="I521" s="489"/>
      <c r="J521" s="485"/>
      <c r="K521" s="485"/>
      <c r="L521" s="485"/>
      <c r="M521" s="485"/>
      <c r="N521" s="485"/>
      <c r="O521" s="485"/>
      <c r="P521" s="485"/>
      <c r="Q521" s="485"/>
      <c r="R521" s="485"/>
      <c r="S521" s="485"/>
      <c r="T521" s="485"/>
      <c r="U521" s="485"/>
      <c r="V521" s="485"/>
      <c r="W521" s="485"/>
      <c r="X521" s="485"/>
      <c r="Y521" s="485"/>
      <c r="Z521" s="485"/>
      <c r="AA521" s="485"/>
      <c r="AB521" s="485"/>
      <c r="AC521" s="485"/>
    </row>
    <row r="522" spans="1:29" s="478" customFormat="1" ht="15.75" customHeight="1" x14ac:dyDescent="0.25">
      <c r="A522" s="489"/>
      <c r="B522" s="489"/>
      <c r="C522" s="489"/>
      <c r="D522" s="489"/>
      <c r="E522" s="489"/>
      <c r="F522" s="489"/>
      <c r="G522" s="489"/>
      <c r="H522" s="489"/>
      <c r="I522" s="489"/>
      <c r="J522" s="485"/>
      <c r="K522" s="485"/>
      <c r="L522" s="485"/>
      <c r="M522" s="485"/>
      <c r="N522" s="485"/>
      <c r="O522" s="485"/>
      <c r="P522" s="485"/>
      <c r="Q522" s="485"/>
      <c r="R522" s="485"/>
      <c r="S522" s="485"/>
      <c r="T522" s="485"/>
      <c r="U522" s="485"/>
      <c r="V522" s="485"/>
      <c r="W522" s="485"/>
      <c r="X522" s="485"/>
      <c r="Y522" s="485"/>
      <c r="Z522" s="485"/>
      <c r="AA522" s="485"/>
      <c r="AB522" s="485"/>
      <c r="AC522" s="485"/>
    </row>
    <row r="523" spans="1:29" s="478" customFormat="1" ht="15.75" customHeight="1" x14ac:dyDescent="0.25">
      <c r="A523" s="489"/>
      <c r="B523" s="489"/>
      <c r="C523" s="489"/>
      <c r="D523" s="489"/>
      <c r="E523" s="489"/>
      <c r="F523" s="489"/>
      <c r="G523" s="489"/>
      <c r="H523" s="489"/>
      <c r="I523" s="489"/>
      <c r="J523" s="485"/>
      <c r="K523" s="485"/>
      <c r="L523" s="485"/>
      <c r="M523" s="485"/>
      <c r="N523" s="485"/>
      <c r="O523" s="485"/>
      <c r="P523" s="485"/>
      <c r="Q523" s="485"/>
      <c r="R523" s="485"/>
      <c r="S523" s="485"/>
      <c r="T523" s="485"/>
      <c r="U523" s="485"/>
      <c r="V523" s="485"/>
      <c r="W523" s="485"/>
      <c r="X523" s="485"/>
      <c r="Y523" s="485"/>
      <c r="Z523" s="485"/>
      <c r="AA523" s="485"/>
      <c r="AB523" s="485"/>
      <c r="AC523" s="485"/>
    </row>
    <row r="524" spans="1:29" s="478" customFormat="1" ht="15.75" customHeight="1" x14ac:dyDescent="0.25">
      <c r="A524" s="489"/>
      <c r="B524" s="489"/>
      <c r="C524" s="489"/>
      <c r="D524" s="489"/>
      <c r="E524" s="489"/>
      <c r="F524" s="489"/>
      <c r="G524" s="489"/>
      <c r="H524" s="489"/>
      <c r="I524" s="489"/>
      <c r="J524" s="485"/>
      <c r="K524" s="485"/>
      <c r="L524" s="485"/>
      <c r="M524" s="485"/>
      <c r="N524" s="485"/>
      <c r="O524" s="485"/>
      <c r="P524" s="485"/>
      <c r="Q524" s="485"/>
      <c r="R524" s="485"/>
      <c r="S524" s="485"/>
      <c r="T524" s="485"/>
      <c r="U524" s="485"/>
      <c r="V524" s="485"/>
      <c r="W524" s="485"/>
      <c r="X524" s="485"/>
      <c r="Y524" s="485"/>
      <c r="Z524" s="485"/>
      <c r="AA524" s="485"/>
      <c r="AB524" s="485"/>
      <c r="AC524" s="485"/>
    </row>
    <row r="525" spans="1:29" s="478" customFormat="1" ht="15.75" customHeight="1" x14ac:dyDescent="0.25">
      <c r="A525" s="489"/>
      <c r="B525" s="489"/>
      <c r="C525" s="489"/>
      <c r="D525" s="489"/>
      <c r="E525" s="489"/>
      <c r="F525" s="489"/>
      <c r="G525" s="489"/>
      <c r="H525" s="489"/>
      <c r="I525" s="489"/>
      <c r="J525" s="485"/>
      <c r="K525" s="485"/>
      <c r="L525" s="485"/>
      <c r="M525" s="485"/>
      <c r="N525" s="485"/>
      <c r="O525" s="485"/>
      <c r="P525" s="485"/>
      <c r="Q525" s="485"/>
      <c r="R525" s="485"/>
      <c r="S525" s="485"/>
      <c r="T525" s="485"/>
      <c r="U525" s="485"/>
      <c r="V525" s="485"/>
      <c r="W525" s="485"/>
      <c r="X525" s="485"/>
      <c r="Y525" s="485"/>
      <c r="Z525" s="485"/>
      <c r="AA525" s="485"/>
      <c r="AB525" s="485"/>
      <c r="AC525" s="485"/>
    </row>
    <row r="526" spans="1:29" s="478" customFormat="1" ht="15.75" customHeight="1" x14ac:dyDescent="0.25">
      <c r="A526" s="489"/>
      <c r="B526" s="489"/>
      <c r="C526" s="489"/>
      <c r="D526" s="489"/>
      <c r="E526" s="489"/>
      <c r="F526" s="489"/>
      <c r="G526" s="489"/>
      <c r="H526" s="489"/>
      <c r="I526" s="489"/>
      <c r="J526" s="485"/>
      <c r="K526" s="485"/>
      <c r="L526" s="485"/>
      <c r="M526" s="485"/>
      <c r="N526" s="485"/>
      <c r="O526" s="485"/>
      <c r="P526" s="485"/>
      <c r="Q526" s="485"/>
      <c r="R526" s="485"/>
      <c r="S526" s="485"/>
      <c r="T526" s="485"/>
      <c r="U526" s="485"/>
      <c r="V526" s="485"/>
      <c r="W526" s="485"/>
      <c r="X526" s="485"/>
      <c r="Y526" s="485"/>
      <c r="Z526" s="485"/>
      <c r="AA526" s="485"/>
      <c r="AB526" s="485"/>
      <c r="AC526" s="485"/>
    </row>
    <row r="527" spans="1:29" s="478" customFormat="1" ht="15.75" customHeight="1" x14ac:dyDescent="0.25">
      <c r="A527" s="489"/>
      <c r="B527" s="489"/>
      <c r="C527" s="489"/>
      <c r="D527" s="489"/>
      <c r="E527" s="489"/>
      <c r="F527" s="489"/>
      <c r="G527" s="489"/>
      <c r="H527" s="489"/>
      <c r="I527" s="489"/>
      <c r="J527" s="485"/>
      <c r="K527" s="485"/>
      <c r="L527" s="485"/>
      <c r="M527" s="485"/>
      <c r="N527" s="485"/>
      <c r="O527" s="485"/>
      <c r="P527" s="485"/>
      <c r="Q527" s="485"/>
      <c r="R527" s="485"/>
      <c r="S527" s="485"/>
      <c r="T527" s="485"/>
      <c r="U527" s="485"/>
      <c r="V527" s="485"/>
      <c r="W527" s="485"/>
      <c r="X527" s="485"/>
      <c r="Y527" s="485"/>
      <c r="Z527" s="485"/>
      <c r="AA527" s="485"/>
      <c r="AB527" s="485"/>
      <c r="AC527" s="485"/>
    </row>
    <row r="528" spans="1:29" s="478" customFormat="1" ht="15.75" customHeight="1" x14ac:dyDescent="0.25">
      <c r="A528" s="489"/>
      <c r="B528" s="489"/>
      <c r="C528" s="489"/>
      <c r="D528" s="489"/>
      <c r="E528" s="489"/>
      <c r="F528" s="489"/>
      <c r="G528" s="489"/>
      <c r="H528" s="489"/>
      <c r="I528" s="489"/>
      <c r="J528" s="485"/>
      <c r="K528" s="485"/>
      <c r="L528" s="485"/>
      <c r="M528" s="485"/>
      <c r="N528" s="485"/>
      <c r="O528" s="485"/>
      <c r="P528" s="485"/>
      <c r="Q528" s="485"/>
      <c r="R528" s="485"/>
      <c r="S528" s="485"/>
      <c r="T528" s="485"/>
      <c r="U528" s="485"/>
      <c r="V528" s="485"/>
      <c r="W528" s="485"/>
      <c r="X528" s="485"/>
      <c r="Y528" s="485"/>
      <c r="Z528" s="485"/>
      <c r="AA528" s="485"/>
      <c r="AB528" s="485"/>
      <c r="AC528" s="485"/>
    </row>
    <row r="529" spans="1:29" s="478" customFormat="1" ht="15.75" customHeight="1" x14ac:dyDescent="0.25">
      <c r="A529" s="489"/>
      <c r="B529" s="489"/>
      <c r="C529" s="489"/>
      <c r="D529" s="489"/>
      <c r="E529" s="489"/>
      <c r="F529" s="489"/>
      <c r="G529" s="489"/>
      <c r="H529" s="489"/>
      <c r="I529" s="489"/>
      <c r="J529" s="485"/>
      <c r="K529" s="485"/>
      <c r="L529" s="485"/>
      <c r="M529" s="485"/>
      <c r="N529" s="485"/>
      <c r="O529" s="485"/>
      <c r="P529" s="485"/>
      <c r="Q529" s="485"/>
      <c r="R529" s="485"/>
      <c r="S529" s="485"/>
      <c r="T529" s="485"/>
      <c r="U529" s="485"/>
      <c r="V529" s="485"/>
      <c r="W529" s="485"/>
      <c r="X529" s="485"/>
      <c r="Y529" s="485"/>
      <c r="Z529" s="485"/>
      <c r="AA529" s="485"/>
      <c r="AB529" s="485"/>
      <c r="AC529" s="485"/>
    </row>
    <row r="530" spans="1:29" s="478" customFormat="1" ht="15.75" customHeight="1" x14ac:dyDescent="0.25">
      <c r="A530" s="489"/>
      <c r="B530" s="489"/>
      <c r="C530" s="489"/>
      <c r="D530" s="489"/>
      <c r="E530" s="489"/>
      <c r="F530" s="489"/>
      <c r="G530" s="489"/>
      <c r="H530" s="489"/>
      <c r="I530" s="489"/>
      <c r="J530" s="485"/>
      <c r="K530" s="485"/>
      <c r="L530" s="485"/>
      <c r="M530" s="485"/>
      <c r="N530" s="485"/>
      <c r="O530" s="485"/>
      <c r="P530" s="485"/>
      <c r="Q530" s="485"/>
      <c r="R530" s="485"/>
      <c r="S530" s="485"/>
      <c r="T530" s="485"/>
      <c r="U530" s="485"/>
      <c r="V530" s="485"/>
      <c r="W530" s="485"/>
      <c r="X530" s="485"/>
      <c r="Y530" s="485"/>
      <c r="Z530" s="485"/>
      <c r="AA530" s="485"/>
      <c r="AB530" s="485"/>
      <c r="AC530" s="485"/>
    </row>
    <row r="531" spans="1:29" s="478" customFormat="1" ht="15.75" customHeight="1" x14ac:dyDescent="0.25">
      <c r="A531" s="489"/>
      <c r="B531" s="489"/>
      <c r="C531" s="489"/>
      <c r="D531" s="489"/>
      <c r="E531" s="489"/>
      <c r="F531" s="489"/>
      <c r="G531" s="489"/>
      <c r="H531" s="489"/>
      <c r="I531" s="489"/>
      <c r="J531" s="485"/>
      <c r="K531" s="485"/>
      <c r="L531" s="485"/>
      <c r="M531" s="485"/>
      <c r="N531" s="485"/>
      <c r="O531" s="485"/>
      <c r="P531" s="485"/>
      <c r="Q531" s="485"/>
      <c r="R531" s="485"/>
      <c r="S531" s="485"/>
      <c r="T531" s="485"/>
      <c r="U531" s="485"/>
      <c r="V531" s="485"/>
      <c r="W531" s="485"/>
      <c r="X531" s="485"/>
      <c r="Y531" s="485"/>
      <c r="Z531" s="485"/>
      <c r="AA531" s="485"/>
      <c r="AB531" s="485"/>
      <c r="AC531" s="485"/>
    </row>
    <row r="532" spans="1:29" s="478" customFormat="1" ht="15.75" customHeight="1" x14ac:dyDescent="0.25">
      <c r="A532" s="489"/>
      <c r="B532" s="489"/>
      <c r="C532" s="489"/>
      <c r="D532" s="489"/>
      <c r="E532" s="489"/>
      <c r="F532" s="489"/>
      <c r="G532" s="489"/>
      <c r="H532" s="489"/>
      <c r="I532" s="489"/>
      <c r="J532" s="485"/>
      <c r="K532" s="485"/>
      <c r="L532" s="485"/>
      <c r="M532" s="485"/>
      <c r="N532" s="485"/>
      <c r="O532" s="485"/>
      <c r="P532" s="485"/>
      <c r="Q532" s="485"/>
      <c r="R532" s="485"/>
      <c r="S532" s="485"/>
      <c r="T532" s="485"/>
      <c r="U532" s="485"/>
      <c r="V532" s="485"/>
      <c r="W532" s="485"/>
      <c r="X532" s="485"/>
      <c r="Y532" s="485"/>
      <c r="Z532" s="485"/>
      <c r="AA532" s="485"/>
      <c r="AB532" s="485"/>
      <c r="AC532" s="485"/>
    </row>
    <row r="533" spans="1:29" s="478" customFormat="1" ht="15.75" customHeight="1" x14ac:dyDescent="0.25">
      <c r="A533" s="489"/>
      <c r="B533" s="489"/>
      <c r="C533" s="489"/>
      <c r="D533" s="489"/>
      <c r="E533" s="489"/>
      <c r="F533" s="489"/>
      <c r="G533" s="489"/>
      <c r="H533" s="489"/>
      <c r="I533" s="489"/>
      <c r="J533" s="485"/>
      <c r="K533" s="485"/>
      <c r="L533" s="485"/>
      <c r="M533" s="485"/>
      <c r="N533" s="485"/>
      <c r="O533" s="485"/>
      <c r="P533" s="485"/>
      <c r="Q533" s="485"/>
      <c r="R533" s="485"/>
      <c r="S533" s="485"/>
      <c r="T533" s="485"/>
      <c r="U533" s="485"/>
      <c r="V533" s="485"/>
      <c r="W533" s="485"/>
      <c r="X533" s="485"/>
      <c r="Y533" s="485"/>
      <c r="Z533" s="485"/>
      <c r="AA533" s="485"/>
      <c r="AB533" s="485"/>
      <c r="AC533" s="485"/>
    </row>
    <row r="534" spans="1:29" s="478" customFormat="1" ht="15.75" customHeight="1" x14ac:dyDescent="0.25">
      <c r="A534" s="489"/>
      <c r="B534" s="489"/>
      <c r="C534" s="489"/>
      <c r="D534" s="489"/>
      <c r="E534" s="489"/>
      <c r="F534" s="489"/>
      <c r="G534" s="489"/>
      <c r="H534" s="489"/>
      <c r="I534" s="489"/>
      <c r="J534" s="485"/>
      <c r="K534" s="485"/>
      <c r="L534" s="485"/>
      <c r="M534" s="485"/>
      <c r="N534" s="485"/>
      <c r="O534" s="485"/>
      <c r="P534" s="485"/>
      <c r="Q534" s="485"/>
      <c r="R534" s="485"/>
      <c r="S534" s="485"/>
      <c r="T534" s="485"/>
      <c r="U534" s="485"/>
      <c r="V534" s="485"/>
      <c r="W534" s="485"/>
      <c r="X534" s="485"/>
      <c r="Y534" s="485"/>
      <c r="Z534" s="485"/>
      <c r="AA534" s="485"/>
      <c r="AB534" s="485"/>
      <c r="AC534" s="485"/>
    </row>
    <row r="535" spans="1:29" s="478" customFormat="1" ht="15.75" customHeight="1" x14ac:dyDescent="0.25">
      <c r="A535" s="489"/>
      <c r="B535" s="489"/>
      <c r="C535" s="489"/>
      <c r="D535" s="489"/>
      <c r="E535" s="489"/>
      <c r="F535" s="489"/>
      <c r="G535" s="489"/>
      <c r="H535" s="489"/>
      <c r="I535" s="489"/>
      <c r="J535" s="485"/>
      <c r="K535" s="485"/>
      <c r="L535" s="485"/>
      <c r="M535" s="485"/>
      <c r="N535" s="485"/>
      <c r="O535" s="485"/>
      <c r="P535" s="485"/>
      <c r="Q535" s="485"/>
      <c r="R535" s="485"/>
      <c r="S535" s="485"/>
      <c r="T535" s="485"/>
      <c r="U535" s="485"/>
      <c r="V535" s="485"/>
      <c r="W535" s="485"/>
      <c r="X535" s="485"/>
      <c r="Y535" s="485"/>
      <c r="Z535" s="485"/>
      <c r="AA535" s="485"/>
      <c r="AB535" s="485"/>
      <c r="AC535" s="485"/>
    </row>
    <row r="536" spans="1:29" s="478" customFormat="1" ht="15.75" customHeight="1" x14ac:dyDescent="0.25">
      <c r="A536" s="489"/>
      <c r="B536" s="489"/>
      <c r="C536" s="489"/>
      <c r="D536" s="489"/>
      <c r="E536" s="489"/>
      <c r="F536" s="489"/>
      <c r="G536" s="489"/>
      <c r="H536" s="489"/>
      <c r="I536" s="489"/>
      <c r="J536" s="485"/>
      <c r="K536" s="485"/>
      <c r="L536" s="485"/>
      <c r="M536" s="485"/>
      <c r="N536" s="485"/>
      <c r="O536" s="485"/>
      <c r="P536" s="485"/>
      <c r="Q536" s="485"/>
      <c r="R536" s="485"/>
      <c r="S536" s="485"/>
      <c r="T536" s="485"/>
      <c r="U536" s="485"/>
      <c r="V536" s="485"/>
      <c r="W536" s="485"/>
      <c r="X536" s="485"/>
      <c r="Y536" s="485"/>
      <c r="Z536" s="485"/>
      <c r="AA536" s="485"/>
      <c r="AB536" s="485"/>
      <c r="AC536" s="485"/>
    </row>
    <row r="537" spans="1:29" s="478" customFormat="1" ht="15.75" customHeight="1" x14ac:dyDescent="0.25">
      <c r="A537" s="489"/>
      <c r="B537" s="489"/>
      <c r="C537" s="489"/>
      <c r="D537" s="489"/>
      <c r="E537" s="489"/>
      <c r="F537" s="489"/>
      <c r="G537" s="489"/>
      <c r="H537" s="489"/>
      <c r="I537" s="489"/>
      <c r="J537" s="485"/>
      <c r="K537" s="485"/>
      <c r="L537" s="485"/>
      <c r="M537" s="485"/>
      <c r="N537" s="485"/>
      <c r="O537" s="485"/>
      <c r="P537" s="485"/>
      <c r="Q537" s="485"/>
      <c r="R537" s="485"/>
      <c r="S537" s="485"/>
      <c r="T537" s="485"/>
      <c r="U537" s="485"/>
      <c r="V537" s="485"/>
      <c r="W537" s="485"/>
      <c r="X537" s="485"/>
      <c r="Y537" s="485"/>
      <c r="Z537" s="485"/>
      <c r="AA537" s="485"/>
      <c r="AB537" s="485"/>
      <c r="AC537" s="485"/>
    </row>
    <row r="538" spans="1:29" s="478" customFormat="1" ht="15.75" customHeight="1" x14ac:dyDescent="0.25">
      <c r="A538" s="489"/>
      <c r="B538" s="489"/>
      <c r="C538" s="489"/>
      <c r="D538" s="489"/>
      <c r="E538" s="489"/>
      <c r="F538" s="489"/>
      <c r="G538" s="489"/>
      <c r="H538" s="489"/>
      <c r="I538" s="489"/>
      <c r="J538" s="485"/>
      <c r="K538" s="485"/>
      <c r="L538" s="485"/>
      <c r="M538" s="485"/>
      <c r="N538" s="485"/>
      <c r="O538" s="485"/>
      <c r="P538" s="485"/>
      <c r="Q538" s="485"/>
      <c r="R538" s="485"/>
      <c r="S538" s="485"/>
      <c r="T538" s="485"/>
      <c r="U538" s="485"/>
      <c r="V538" s="485"/>
      <c r="W538" s="485"/>
      <c r="X538" s="485"/>
      <c r="Y538" s="485"/>
      <c r="Z538" s="485"/>
      <c r="AA538" s="485"/>
      <c r="AB538" s="485"/>
      <c r="AC538" s="485"/>
    </row>
    <row r="539" spans="1:29" s="478" customFormat="1" ht="15.75" customHeight="1" x14ac:dyDescent="0.25">
      <c r="A539" s="489"/>
      <c r="B539" s="489"/>
      <c r="C539" s="489"/>
      <c r="D539" s="489"/>
      <c r="E539" s="489"/>
      <c r="F539" s="489"/>
      <c r="G539" s="489"/>
      <c r="H539" s="489"/>
      <c r="I539" s="489"/>
      <c r="J539" s="485"/>
      <c r="K539" s="485"/>
      <c r="L539" s="485"/>
      <c r="M539" s="485"/>
      <c r="N539" s="485"/>
      <c r="O539" s="485"/>
      <c r="P539" s="485"/>
      <c r="Q539" s="485"/>
      <c r="R539" s="485"/>
      <c r="S539" s="485"/>
      <c r="T539" s="485"/>
      <c r="U539" s="485"/>
      <c r="V539" s="485"/>
      <c r="W539" s="485"/>
      <c r="X539" s="485"/>
      <c r="Y539" s="485"/>
      <c r="Z539" s="485"/>
      <c r="AA539" s="485"/>
      <c r="AB539" s="485"/>
      <c r="AC539" s="485"/>
    </row>
    <row r="540" spans="1:29" s="478" customFormat="1" ht="15.75" customHeight="1" x14ac:dyDescent="0.25">
      <c r="A540" s="489"/>
      <c r="B540" s="489"/>
      <c r="C540" s="489"/>
      <c r="D540" s="489"/>
      <c r="E540" s="489"/>
      <c r="F540" s="489"/>
      <c r="G540" s="489"/>
      <c r="H540" s="489"/>
      <c r="I540" s="489"/>
      <c r="J540" s="485"/>
      <c r="K540" s="485"/>
      <c r="L540" s="485"/>
      <c r="M540" s="485"/>
      <c r="N540" s="485"/>
      <c r="O540" s="485"/>
      <c r="P540" s="485"/>
      <c r="Q540" s="485"/>
      <c r="R540" s="485"/>
      <c r="S540" s="485"/>
      <c r="T540" s="485"/>
      <c r="U540" s="485"/>
      <c r="V540" s="485"/>
      <c r="W540" s="485"/>
      <c r="X540" s="485"/>
      <c r="Y540" s="485"/>
      <c r="Z540" s="485"/>
      <c r="AA540" s="485"/>
      <c r="AB540" s="485"/>
      <c r="AC540" s="485"/>
    </row>
    <row r="541" spans="1:29" s="478" customFormat="1" ht="15.75" customHeight="1" x14ac:dyDescent="0.25">
      <c r="A541" s="489"/>
      <c r="B541" s="489"/>
      <c r="C541" s="489"/>
      <c r="D541" s="489"/>
      <c r="E541" s="489"/>
      <c r="F541" s="489"/>
      <c r="G541" s="489"/>
      <c r="H541" s="489"/>
      <c r="I541" s="489"/>
      <c r="J541" s="485"/>
      <c r="K541" s="485"/>
      <c r="L541" s="485"/>
      <c r="M541" s="485"/>
      <c r="N541" s="485"/>
      <c r="O541" s="485"/>
      <c r="P541" s="485"/>
      <c r="Q541" s="485"/>
      <c r="R541" s="485"/>
      <c r="S541" s="485"/>
      <c r="T541" s="485"/>
      <c r="U541" s="485"/>
      <c r="V541" s="485"/>
      <c r="W541" s="485"/>
      <c r="X541" s="485"/>
      <c r="Y541" s="485"/>
      <c r="Z541" s="485"/>
      <c r="AA541" s="485"/>
      <c r="AB541" s="485"/>
      <c r="AC541" s="485"/>
    </row>
    <row r="542" spans="1:29" s="478" customFormat="1" ht="15.75" customHeight="1" x14ac:dyDescent="0.25">
      <c r="A542" s="489"/>
      <c r="B542" s="489"/>
      <c r="C542" s="489"/>
      <c r="D542" s="489"/>
      <c r="E542" s="489"/>
      <c r="F542" s="489"/>
      <c r="G542" s="489"/>
      <c r="H542" s="489"/>
      <c r="I542" s="489"/>
      <c r="J542" s="485"/>
      <c r="K542" s="485"/>
      <c r="L542" s="485"/>
      <c r="M542" s="485"/>
      <c r="N542" s="485"/>
      <c r="O542" s="485"/>
      <c r="P542" s="485"/>
      <c r="Q542" s="485"/>
      <c r="R542" s="485"/>
      <c r="S542" s="485"/>
      <c r="T542" s="485"/>
      <c r="U542" s="485"/>
      <c r="V542" s="485"/>
      <c r="W542" s="485"/>
      <c r="X542" s="485"/>
      <c r="Y542" s="485"/>
      <c r="Z542" s="485"/>
      <c r="AA542" s="485"/>
      <c r="AB542" s="485"/>
      <c r="AC542" s="485"/>
    </row>
    <row r="543" spans="1:29" s="478" customFormat="1" ht="15.75" customHeight="1" x14ac:dyDescent="0.25">
      <c r="A543" s="489"/>
      <c r="B543" s="489"/>
      <c r="C543" s="489"/>
      <c r="D543" s="489"/>
      <c r="E543" s="489"/>
      <c r="F543" s="489"/>
      <c r="G543" s="489"/>
      <c r="H543" s="489"/>
      <c r="I543" s="489"/>
      <c r="J543" s="485"/>
      <c r="K543" s="485"/>
      <c r="L543" s="485"/>
      <c r="M543" s="485"/>
      <c r="N543" s="485"/>
      <c r="O543" s="485"/>
      <c r="P543" s="485"/>
      <c r="Q543" s="485"/>
      <c r="R543" s="485"/>
      <c r="S543" s="485"/>
      <c r="T543" s="485"/>
      <c r="U543" s="485"/>
      <c r="V543" s="485"/>
      <c r="W543" s="485"/>
      <c r="X543" s="485"/>
      <c r="Y543" s="485"/>
      <c r="Z543" s="485"/>
      <c r="AA543" s="485"/>
      <c r="AB543" s="485"/>
      <c r="AC543" s="485"/>
    </row>
    <row r="544" spans="1:29" s="478" customFormat="1" ht="15.75" customHeight="1" x14ac:dyDescent="0.25">
      <c r="A544" s="489"/>
      <c r="B544" s="489"/>
      <c r="C544" s="489"/>
      <c r="D544" s="489"/>
      <c r="E544" s="489"/>
      <c r="F544" s="489"/>
      <c r="G544" s="489"/>
      <c r="H544" s="489"/>
      <c r="I544" s="489"/>
      <c r="J544" s="485"/>
      <c r="K544" s="485"/>
      <c r="L544" s="485"/>
      <c r="M544" s="485"/>
      <c r="N544" s="485"/>
      <c r="O544" s="485"/>
      <c r="P544" s="485"/>
      <c r="Q544" s="485"/>
      <c r="R544" s="485"/>
      <c r="S544" s="485"/>
      <c r="T544" s="485"/>
      <c r="U544" s="485"/>
      <c r="V544" s="485"/>
      <c r="W544" s="485"/>
      <c r="X544" s="485"/>
      <c r="Y544" s="485"/>
      <c r="Z544" s="485"/>
      <c r="AA544" s="485"/>
      <c r="AB544" s="485"/>
      <c r="AC544" s="485"/>
    </row>
    <row r="545" spans="1:29" s="478" customFormat="1" ht="15.75" customHeight="1" x14ac:dyDescent="0.25">
      <c r="A545" s="489"/>
      <c r="B545" s="489"/>
      <c r="C545" s="489"/>
      <c r="D545" s="489"/>
      <c r="E545" s="489"/>
      <c r="F545" s="489"/>
      <c r="G545" s="489"/>
      <c r="H545" s="489"/>
      <c r="I545" s="489"/>
      <c r="J545" s="485"/>
      <c r="K545" s="485"/>
      <c r="L545" s="485"/>
      <c r="M545" s="485"/>
      <c r="N545" s="485"/>
      <c r="O545" s="485"/>
      <c r="P545" s="485"/>
      <c r="Q545" s="485"/>
      <c r="R545" s="485"/>
      <c r="S545" s="485"/>
      <c r="T545" s="485"/>
      <c r="U545" s="485"/>
      <c r="V545" s="485"/>
      <c r="W545" s="485"/>
      <c r="X545" s="485"/>
      <c r="Y545" s="485"/>
      <c r="Z545" s="485"/>
      <c r="AA545" s="485"/>
      <c r="AB545" s="485"/>
      <c r="AC545" s="485"/>
    </row>
    <row r="546" spans="1:29" s="478" customFormat="1" ht="15.75" customHeight="1" x14ac:dyDescent="0.25">
      <c r="A546" s="489"/>
      <c r="B546" s="489"/>
      <c r="C546" s="489"/>
      <c r="D546" s="489"/>
      <c r="E546" s="489"/>
      <c r="F546" s="489"/>
      <c r="G546" s="489"/>
      <c r="H546" s="489"/>
      <c r="I546" s="489"/>
      <c r="J546" s="485"/>
      <c r="K546" s="485"/>
      <c r="L546" s="485"/>
      <c r="M546" s="485"/>
      <c r="N546" s="485"/>
      <c r="O546" s="485"/>
      <c r="P546" s="485"/>
      <c r="Q546" s="485"/>
      <c r="R546" s="485"/>
      <c r="S546" s="485"/>
      <c r="T546" s="485"/>
      <c r="U546" s="485"/>
      <c r="V546" s="485"/>
      <c r="W546" s="485"/>
      <c r="X546" s="485"/>
      <c r="Y546" s="485"/>
      <c r="Z546" s="485"/>
      <c r="AA546" s="485"/>
      <c r="AB546" s="485"/>
      <c r="AC546" s="485"/>
    </row>
    <row r="547" spans="1:29" s="478" customFormat="1" ht="15.75" customHeight="1" x14ac:dyDescent="0.25">
      <c r="A547" s="489"/>
      <c r="B547" s="489"/>
      <c r="C547" s="489"/>
      <c r="D547" s="489"/>
      <c r="E547" s="489"/>
      <c r="F547" s="489"/>
      <c r="G547" s="489"/>
      <c r="H547" s="489"/>
      <c r="I547" s="489"/>
      <c r="J547" s="485"/>
      <c r="K547" s="485"/>
      <c r="L547" s="485"/>
      <c r="M547" s="485"/>
      <c r="N547" s="485"/>
      <c r="O547" s="485"/>
      <c r="P547" s="485"/>
      <c r="Q547" s="485"/>
      <c r="R547" s="485"/>
      <c r="S547" s="485"/>
      <c r="T547" s="485"/>
      <c r="U547" s="485"/>
      <c r="V547" s="485"/>
      <c r="W547" s="485"/>
      <c r="X547" s="485"/>
      <c r="Y547" s="485"/>
      <c r="Z547" s="485"/>
      <c r="AA547" s="485"/>
      <c r="AB547" s="485"/>
      <c r="AC547" s="485"/>
    </row>
    <row r="548" spans="1:29" s="478" customFormat="1" ht="15.75" customHeight="1" x14ac:dyDescent="0.25">
      <c r="A548" s="489"/>
      <c r="B548" s="489"/>
      <c r="C548" s="489"/>
      <c r="D548" s="489"/>
      <c r="E548" s="489"/>
      <c r="F548" s="489"/>
      <c r="G548" s="489"/>
      <c r="H548" s="489"/>
      <c r="I548" s="489"/>
      <c r="J548" s="485"/>
      <c r="K548" s="485"/>
      <c r="L548" s="485"/>
      <c r="M548" s="485"/>
      <c r="N548" s="485"/>
      <c r="O548" s="485"/>
      <c r="P548" s="485"/>
      <c r="Q548" s="485"/>
      <c r="R548" s="485"/>
      <c r="S548" s="485"/>
      <c r="T548" s="485"/>
      <c r="U548" s="485"/>
      <c r="V548" s="485"/>
      <c r="W548" s="485"/>
      <c r="X548" s="485"/>
      <c r="Y548" s="485"/>
      <c r="Z548" s="485"/>
      <c r="AA548" s="485"/>
      <c r="AB548" s="485"/>
      <c r="AC548" s="485"/>
    </row>
    <row r="549" spans="1:29" s="478" customFormat="1" ht="15.75" customHeight="1" x14ac:dyDescent="0.25">
      <c r="A549" s="489"/>
      <c r="B549" s="489"/>
      <c r="C549" s="489"/>
      <c r="D549" s="489"/>
      <c r="E549" s="489"/>
      <c r="F549" s="489"/>
      <c r="G549" s="489"/>
      <c r="H549" s="489"/>
      <c r="I549" s="489"/>
      <c r="J549" s="485"/>
      <c r="K549" s="485"/>
      <c r="L549" s="485"/>
      <c r="M549" s="485"/>
      <c r="N549" s="485"/>
      <c r="O549" s="485"/>
      <c r="P549" s="485"/>
      <c r="Q549" s="485"/>
      <c r="R549" s="485"/>
      <c r="S549" s="485"/>
      <c r="T549" s="485"/>
      <c r="U549" s="485"/>
      <c r="V549" s="485"/>
      <c r="W549" s="485"/>
      <c r="X549" s="485"/>
      <c r="Y549" s="485"/>
      <c r="Z549" s="485"/>
      <c r="AA549" s="485"/>
      <c r="AB549" s="485"/>
      <c r="AC549" s="485"/>
    </row>
    <row r="550" spans="1:29" s="478" customFormat="1" ht="15.75" customHeight="1" x14ac:dyDescent="0.25">
      <c r="A550" s="489"/>
      <c r="B550" s="489"/>
      <c r="C550" s="489"/>
      <c r="D550" s="489"/>
      <c r="E550" s="489"/>
      <c r="F550" s="489"/>
      <c r="G550" s="489"/>
      <c r="H550" s="489"/>
      <c r="I550" s="489"/>
      <c r="J550" s="485"/>
      <c r="K550" s="485"/>
      <c r="L550" s="485"/>
      <c r="M550" s="485"/>
      <c r="N550" s="485"/>
      <c r="O550" s="485"/>
      <c r="P550" s="485"/>
      <c r="Q550" s="485"/>
      <c r="R550" s="485"/>
      <c r="S550" s="485"/>
      <c r="T550" s="485"/>
      <c r="U550" s="485"/>
      <c r="V550" s="485"/>
      <c r="W550" s="485"/>
      <c r="X550" s="485"/>
      <c r="Y550" s="485"/>
      <c r="Z550" s="485"/>
      <c r="AA550" s="485"/>
      <c r="AB550" s="485"/>
      <c r="AC550" s="485"/>
    </row>
    <row r="551" spans="1:29" s="478" customFormat="1" ht="15.75" customHeight="1" x14ac:dyDescent="0.25">
      <c r="A551" s="489"/>
      <c r="B551" s="489"/>
      <c r="C551" s="489"/>
      <c r="D551" s="489"/>
      <c r="E551" s="489"/>
      <c r="F551" s="489"/>
      <c r="G551" s="489"/>
      <c r="H551" s="489"/>
      <c r="I551" s="489"/>
      <c r="J551" s="485"/>
      <c r="K551" s="485"/>
      <c r="L551" s="485"/>
      <c r="M551" s="485"/>
      <c r="N551" s="485"/>
      <c r="O551" s="485"/>
      <c r="P551" s="485"/>
      <c r="Q551" s="485"/>
      <c r="R551" s="485"/>
      <c r="S551" s="485"/>
      <c r="T551" s="485"/>
      <c r="U551" s="485"/>
      <c r="V551" s="485"/>
      <c r="W551" s="485"/>
      <c r="X551" s="485"/>
      <c r="Y551" s="485"/>
      <c r="Z551" s="485"/>
      <c r="AA551" s="485"/>
      <c r="AB551" s="485"/>
      <c r="AC551" s="485"/>
    </row>
    <row r="552" spans="1:29" s="478" customFormat="1" ht="15.75" customHeight="1" x14ac:dyDescent="0.25">
      <c r="A552" s="489"/>
      <c r="B552" s="489"/>
      <c r="C552" s="489"/>
      <c r="D552" s="489"/>
      <c r="E552" s="489"/>
      <c r="F552" s="489"/>
      <c r="G552" s="489"/>
      <c r="H552" s="489"/>
      <c r="I552" s="489"/>
      <c r="J552" s="485"/>
      <c r="K552" s="485"/>
      <c r="L552" s="485"/>
      <c r="M552" s="485"/>
      <c r="N552" s="485"/>
      <c r="O552" s="485"/>
      <c r="P552" s="485"/>
      <c r="Q552" s="485"/>
      <c r="R552" s="485"/>
      <c r="S552" s="485"/>
      <c r="T552" s="485"/>
      <c r="U552" s="485"/>
      <c r="V552" s="485"/>
      <c r="W552" s="485"/>
      <c r="X552" s="485"/>
      <c r="Y552" s="485"/>
      <c r="Z552" s="485"/>
      <c r="AA552" s="485"/>
      <c r="AB552" s="485"/>
      <c r="AC552" s="485"/>
    </row>
    <row r="553" spans="1:29" s="478" customFormat="1" ht="15.75" customHeight="1" x14ac:dyDescent="0.25">
      <c r="A553" s="489"/>
      <c r="B553" s="489"/>
      <c r="C553" s="489"/>
      <c r="D553" s="489"/>
      <c r="E553" s="489"/>
      <c r="F553" s="489"/>
      <c r="G553" s="489"/>
      <c r="H553" s="489"/>
      <c r="I553" s="489"/>
      <c r="J553" s="485"/>
      <c r="K553" s="485"/>
      <c r="L553" s="485"/>
      <c r="M553" s="485"/>
      <c r="N553" s="485"/>
      <c r="O553" s="485"/>
      <c r="P553" s="485"/>
      <c r="Q553" s="485"/>
      <c r="R553" s="485"/>
      <c r="S553" s="485"/>
      <c r="T553" s="485"/>
      <c r="U553" s="485"/>
      <c r="V553" s="485"/>
      <c r="W553" s="485"/>
      <c r="X553" s="485"/>
      <c r="Y553" s="485"/>
      <c r="Z553" s="485"/>
      <c r="AA553" s="485"/>
      <c r="AB553" s="485"/>
      <c r="AC553" s="485"/>
    </row>
    <row r="554" spans="1:29" s="478" customFormat="1" ht="15.75" customHeight="1" x14ac:dyDescent="0.25">
      <c r="A554" s="489"/>
      <c r="B554" s="489"/>
      <c r="C554" s="489"/>
      <c r="D554" s="489"/>
      <c r="E554" s="489"/>
      <c r="F554" s="489"/>
      <c r="G554" s="489"/>
      <c r="H554" s="489"/>
      <c r="I554" s="489"/>
      <c r="J554" s="485"/>
      <c r="K554" s="485"/>
      <c r="L554" s="485"/>
      <c r="M554" s="485"/>
      <c r="N554" s="485"/>
      <c r="O554" s="485"/>
      <c r="P554" s="485"/>
      <c r="Q554" s="485"/>
      <c r="R554" s="485"/>
      <c r="S554" s="485"/>
      <c r="T554" s="485"/>
      <c r="U554" s="485"/>
      <c r="V554" s="485"/>
      <c r="W554" s="485"/>
      <c r="X554" s="485"/>
      <c r="Y554" s="485"/>
      <c r="Z554" s="485"/>
      <c r="AA554" s="485"/>
      <c r="AB554" s="485"/>
      <c r="AC554" s="485"/>
    </row>
    <row r="555" spans="1:29" s="478" customFormat="1" ht="15.75" customHeight="1" x14ac:dyDescent="0.25">
      <c r="A555" s="489"/>
      <c r="B555" s="489"/>
      <c r="C555" s="489"/>
      <c r="D555" s="489"/>
      <c r="E555" s="489"/>
      <c r="F555" s="489"/>
      <c r="G555" s="489"/>
      <c r="H555" s="489"/>
      <c r="I555" s="489"/>
      <c r="J555" s="485"/>
      <c r="K555" s="485"/>
      <c r="L555" s="485"/>
      <c r="M555" s="485"/>
      <c r="N555" s="485"/>
      <c r="O555" s="485"/>
      <c r="P555" s="485"/>
      <c r="Q555" s="485"/>
      <c r="R555" s="485"/>
      <c r="S555" s="485"/>
      <c r="T555" s="485"/>
      <c r="U555" s="485"/>
      <c r="V555" s="485"/>
      <c r="W555" s="485"/>
      <c r="X555" s="485"/>
      <c r="Y555" s="485"/>
      <c r="Z555" s="485"/>
      <c r="AA555" s="485"/>
      <c r="AB555" s="485"/>
      <c r="AC555" s="485"/>
    </row>
    <row r="556" spans="1:29" s="478" customFormat="1" ht="15.75" customHeight="1" x14ac:dyDescent="0.25">
      <c r="A556" s="489"/>
      <c r="B556" s="489"/>
      <c r="C556" s="489"/>
      <c r="D556" s="489"/>
      <c r="E556" s="489"/>
      <c r="F556" s="489"/>
      <c r="G556" s="489"/>
      <c r="H556" s="489"/>
      <c r="I556" s="489"/>
      <c r="J556" s="485"/>
      <c r="K556" s="485"/>
      <c r="L556" s="485"/>
      <c r="M556" s="485"/>
      <c r="N556" s="485"/>
      <c r="O556" s="485"/>
      <c r="P556" s="485"/>
      <c r="Q556" s="485"/>
      <c r="R556" s="485"/>
      <c r="S556" s="485"/>
      <c r="T556" s="485"/>
      <c r="U556" s="485"/>
      <c r="V556" s="485"/>
      <c r="W556" s="485"/>
      <c r="X556" s="485"/>
      <c r="Y556" s="485"/>
      <c r="Z556" s="485"/>
      <c r="AA556" s="485"/>
      <c r="AB556" s="485"/>
      <c r="AC556" s="485"/>
    </row>
    <row r="557" spans="1:29" s="478" customFormat="1" ht="15.75" customHeight="1" x14ac:dyDescent="0.25">
      <c r="A557" s="489"/>
      <c r="B557" s="489"/>
      <c r="C557" s="489"/>
      <c r="D557" s="489"/>
      <c r="E557" s="489"/>
      <c r="F557" s="489"/>
      <c r="G557" s="489"/>
      <c r="H557" s="489"/>
      <c r="I557" s="489"/>
      <c r="J557" s="485"/>
      <c r="K557" s="485"/>
      <c r="L557" s="485"/>
      <c r="M557" s="485"/>
      <c r="N557" s="485"/>
      <c r="O557" s="485"/>
      <c r="P557" s="485"/>
      <c r="Q557" s="485"/>
      <c r="R557" s="485"/>
      <c r="S557" s="485"/>
      <c r="T557" s="485"/>
      <c r="U557" s="485"/>
      <c r="V557" s="485"/>
      <c r="W557" s="485"/>
      <c r="X557" s="485"/>
      <c r="Y557" s="485"/>
      <c r="Z557" s="485"/>
      <c r="AA557" s="485"/>
      <c r="AB557" s="485"/>
      <c r="AC557" s="485"/>
    </row>
    <row r="558" spans="1:29" s="478" customFormat="1" ht="15.75" customHeight="1" x14ac:dyDescent="0.25">
      <c r="A558" s="489"/>
      <c r="B558" s="489"/>
      <c r="C558" s="489"/>
      <c r="D558" s="489"/>
      <c r="E558" s="489"/>
      <c r="F558" s="489"/>
      <c r="G558" s="489"/>
      <c r="H558" s="489"/>
      <c r="I558" s="489"/>
      <c r="J558" s="485"/>
      <c r="K558" s="485"/>
      <c r="L558" s="485"/>
      <c r="M558" s="485"/>
      <c r="N558" s="485"/>
      <c r="O558" s="485"/>
      <c r="P558" s="485"/>
      <c r="Q558" s="485"/>
      <c r="R558" s="485"/>
      <c r="S558" s="485"/>
      <c r="T558" s="485"/>
      <c r="U558" s="485"/>
      <c r="V558" s="485"/>
      <c r="W558" s="485"/>
      <c r="X558" s="485"/>
      <c r="Y558" s="485"/>
      <c r="Z558" s="485"/>
      <c r="AA558" s="485"/>
      <c r="AB558" s="485"/>
      <c r="AC558" s="485"/>
    </row>
    <row r="559" spans="1:29" s="478" customFormat="1" ht="15.75" customHeight="1" x14ac:dyDescent="0.25">
      <c r="A559" s="489"/>
      <c r="B559" s="489"/>
      <c r="C559" s="489"/>
      <c r="D559" s="489"/>
      <c r="E559" s="489"/>
      <c r="F559" s="489"/>
      <c r="G559" s="489"/>
      <c r="H559" s="489"/>
      <c r="I559" s="489"/>
      <c r="J559" s="485"/>
      <c r="K559" s="485"/>
      <c r="L559" s="485"/>
      <c r="M559" s="485"/>
      <c r="N559" s="485"/>
      <c r="O559" s="485"/>
      <c r="P559" s="485"/>
      <c r="Q559" s="485"/>
      <c r="R559" s="485"/>
      <c r="S559" s="485"/>
      <c r="T559" s="485"/>
      <c r="U559" s="485"/>
      <c r="V559" s="485"/>
      <c r="W559" s="485"/>
      <c r="X559" s="485"/>
      <c r="Y559" s="485"/>
      <c r="Z559" s="485"/>
      <c r="AA559" s="485"/>
      <c r="AB559" s="485"/>
      <c r="AC559" s="485"/>
    </row>
    <row r="560" spans="1:29" s="478" customFormat="1" ht="15.75" customHeight="1" x14ac:dyDescent="0.25">
      <c r="A560" s="489"/>
      <c r="B560" s="489"/>
      <c r="C560" s="489"/>
      <c r="D560" s="489"/>
      <c r="E560" s="489"/>
      <c r="F560" s="489"/>
      <c r="G560" s="489"/>
      <c r="H560" s="489"/>
      <c r="I560" s="489"/>
      <c r="J560" s="485"/>
      <c r="K560" s="485"/>
      <c r="L560" s="485"/>
      <c r="M560" s="485"/>
      <c r="N560" s="485"/>
      <c r="O560" s="485"/>
      <c r="P560" s="485"/>
      <c r="Q560" s="485"/>
      <c r="R560" s="485"/>
      <c r="S560" s="485"/>
      <c r="T560" s="485"/>
      <c r="U560" s="485"/>
      <c r="V560" s="485"/>
      <c r="W560" s="485"/>
      <c r="X560" s="485"/>
      <c r="Y560" s="485"/>
      <c r="Z560" s="485"/>
      <c r="AA560" s="485"/>
      <c r="AB560" s="485"/>
      <c r="AC560" s="485"/>
    </row>
    <row r="561" spans="1:29" s="478" customFormat="1" ht="15.75" customHeight="1" x14ac:dyDescent="0.25">
      <c r="A561" s="489"/>
      <c r="B561" s="489"/>
      <c r="C561" s="489"/>
      <c r="D561" s="489"/>
      <c r="E561" s="489"/>
      <c r="F561" s="489"/>
      <c r="G561" s="489"/>
      <c r="H561" s="489"/>
      <c r="I561" s="489"/>
      <c r="J561" s="485"/>
      <c r="K561" s="485"/>
      <c r="L561" s="485"/>
      <c r="M561" s="485"/>
      <c r="N561" s="485"/>
      <c r="O561" s="485"/>
      <c r="P561" s="485"/>
      <c r="Q561" s="485"/>
      <c r="R561" s="485"/>
      <c r="S561" s="485"/>
      <c r="T561" s="485"/>
      <c r="U561" s="485"/>
      <c r="V561" s="485"/>
      <c r="W561" s="485"/>
      <c r="X561" s="485"/>
      <c r="Y561" s="485"/>
      <c r="Z561" s="485"/>
      <c r="AA561" s="485"/>
      <c r="AB561" s="485"/>
      <c r="AC561" s="485"/>
    </row>
    <row r="562" spans="1:29" s="478" customFormat="1" ht="15.75" customHeight="1" x14ac:dyDescent="0.25">
      <c r="A562" s="489"/>
      <c r="B562" s="489"/>
      <c r="C562" s="489"/>
      <c r="D562" s="489"/>
      <c r="E562" s="489"/>
      <c r="F562" s="489"/>
      <c r="G562" s="489"/>
      <c r="H562" s="489"/>
      <c r="I562" s="489"/>
      <c r="J562" s="485"/>
      <c r="K562" s="485"/>
      <c r="L562" s="485"/>
      <c r="M562" s="485"/>
      <c r="N562" s="485"/>
      <c r="O562" s="485"/>
      <c r="P562" s="485"/>
      <c r="Q562" s="485"/>
      <c r="R562" s="485"/>
      <c r="S562" s="485"/>
      <c r="T562" s="485"/>
      <c r="U562" s="485"/>
      <c r="V562" s="485"/>
      <c r="W562" s="485"/>
      <c r="X562" s="485"/>
      <c r="Y562" s="485"/>
      <c r="Z562" s="485"/>
      <c r="AA562" s="485"/>
      <c r="AB562" s="485"/>
      <c r="AC562" s="485"/>
    </row>
    <row r="563" spans="1:29" s="478" customFormat="1" ht="15.75" customHeight="1" x14ac:dyDescent="0.25">
      <c r="A563" s="489"/>
      <c r="B563" s="489"/>
      <c r="C563" s="489"/>
      <c r="D563" s="489"/>
      <c r="E563" s="489"/>
      <c r="F563" s="489"/>
      <c r="G563" s="489"/>
      <c r="H563" s="489"/>
      <c r="I563" s="489"/>
      <c r="J563" s="485"/>
      <c r="K563" s="485"/>
      <c r="L563" s="485"/>
      <c r="M563" s="485"/>
      <c r="N563" s="485"/>
      <c r="O563" s="485"/>
      <c r="P563" s="485"/>
      <c r="Q563" s="485"/>
      <c r="R563" s="485"/>
      <c r="S563" s="485"/>
      <c r="T563" s="485"/>
      <c r="U563" s="485"/>
      <c r="V563" s="485"/>
      <c r="W563" s="485"/>
      <c r="X563" s="485"/>
      <c r="Y563" s="485"/>
      <c r="Z563" s="485"/>
      <c r="AA563" s="485"/>
      <c r="AB563" s="485"/>
      <c r="AC563" s="485"/>
    </row>
    <row r="564" spans="1:29" s="478" customFormat="1" ht="15.75" customHeight="1" x14ac:dyDescent="0.25">
      <c r="A564" s="489"/>
      <c r="B564" s="489"/>
      <c r="C564" s="489"/>
      <c r="D564" s="489"/>
      <c r="E564" s="489"/>
      <c r="F564" s="489"/>
      <c r="G564" s="489"/>
      <c r="H564" s="489"/>
      <c r="I564" s="489"/>
      <c r="J564" s="485"/>
      <c r="K564" s="485"/>
      <c r="L564" s="485"/>
      <c r="M564" s="485"/>
      <c r="N564" s="485"/>
      <c r="O564" s="485"/>
      <c r="P564" s="485"/>
      <c r="Q564" s="485"/>
      <c r="R564" s="485"/>
      <c r="S564" s="485"/>
      <c r="T564" s="485"/>
      <c r="U564" s="485"/>
      <c r="V564" s="485"/>
      <c r="W564" s="485"/>
      <c r="X564" s="485"/>
      <c r="Y564" s="485"/>
      <c r="Z564" s="485"/>
      <c r="AA564" s="485"/>
      <c r="AB564" s="485"/>
      <c r="AC564" s="485"/>
    </row>
    <row r="565" spans="1:29" s="478" customFormat="1" ht="15.75" customHeight="1" x14ac:dyDescent="0.25">
      <c r="A565" s="489"/>
      <c r="B565" s="489"/>
      <c r="C565" s="489"/>
      <c r="D565" s="489"/>
      <c r="E565" s="489"/>
      <c r="F565" s="489"/>
      <c r="G565" s="489"/>
      <c r="H565" s="489"/>
      <c r="I565" s="489"/>
      <c r="J565" s="485"/>
      <c r="K565" s="485"/>
      <c r="L565" s="485"/>
      <c r="M565" s="485"/>
      <c r="N565" s="485"/>
      <c r="O565" s="485"/>
      <c r="P565" s="485"/>
      <c r="Q565" s="485"/>
      <c r="R565" s="485"/>
      <c r="S565" s="485"/>
      <c r="T565" s="485"/>
      <c r="U565" s="485"/>
      <c r="V565" s="485"/>
      <c r="W565" s="485"/>
      <c r="X565" s="485"/>
      <c r="Y565" s="485"/>
      <c r="Z565" s="485"/>
      <c r="AA565" s="485"/>
      <c r="AB565" s="485"/>
      <c r="AC565" s="485"/>
    </row>
    <row r="566" spans="1:29" s="478" customFormat="1" ht="15.75" customHeight="1" x14ac:dyDescent="0.25">
      <c r="A566" s="489"/>
      <c r="B566" s="489"/>
      <c r="C566" s="489"/>
      <c r="D566" s="489"/>
      <c r="E566" s="489"/>
      <c r="F566" s="489"/>
      <c r="G566" s="489"/>
      <c r="H566" s="489"/>
      <c r="I566" s="489"/>
      <c r="J566" s="485"/>
      <c r="K566" s="485"/>
      <c r="L566" s="485"/>
      <c r="M566" s="485"/>
      <c r="N566" s="485"/>
      <c r="O566" s="485"/>
      <c r="P566" s="485"/>
      <c r="Q566" s="485"/>
      <c r="R566" s="485"/>
      <c r="S566" s="485"/>
      <c r="T566" s="485"/>
      <c r="U566" s="485"/>
      <c r="V566" s="485"/>
      <c r="W566" s="485"/>
      <c r="X566" s="485"/>
      <c r="Y566" s="485"/>
      <c r="Z566" s="485"/>
      <c r="AA566" s="485"/>
      <c r="AB566" s="485"/>
      <c r="AC566" s="485"/>
    </row>
    <row r="567" spans="1:29" s="478" customFormat="1" ht="15.75" customHeight="1" x14ac:dyDescent="0.25">
      <c r="A567" s="489"/>
      <c r="B567" s="489"/>
      <c r="C567" s="489"/>
      <c r="D567" s="489"/>
      <c r="E567" s="489"/>
      <c r="F567" s="489"/>
      <c r="G567" s="489"/>
      <c r="H567" s="489"/>
      <c r="I567" s="489"/>
      <c r="J567" s="485"/>
      <c r="K567" s="485"/>
      <c r="L567" s="485"/>
      <c r="M567" s="485"/>
      <c r="N567" s="485"/>
      <c r="O567" s="485"/>
      <c r="P567" s="485"/>
      <c r="Q567" s="485"/>
      <c r="R567" s="485"/>
      <c r="S567" s="485"/>
      <c r="T567" s="485"/>
      <c r="U567" s="485"/>
      <c r="V567" s="485"/>
      <c r="W567" s="485"/>
      <c r="X567" s="485"/>
      <c r="Y567" s="485"/>
      <c r="Z567" s="485"/>
      <c r="AA567" s="485"/>
      <c r="AB567" s="485"/>
      <c r="AC567" s="485"/>
    </row>
    <row r="568" spans="1:29" s="478" customFormat="1" ht="15.75" customHeight="1" x14ac:dyDescent="0.25">
      <c r="A568" s="489"/>
      <c r="B568" s="489"/>
      <c r="C568" s="489"/>
      <c r="D568" s="489"/>
      <c r="E568" s="489"/>
      <c r="F568" s="489"/>
      <c r="G568" s="489"/>
      <c r="H568" s="489"/>
      <c r="I568" s="489"/>
      <c r="J568" s="485"/>
      <c r="K568" s="485"/>
      <c r="L568" s="485"/>
      <c r="M568" s="485"/>
      <c r="N568" s="485"/>
      <c r="O568" s="485"/>
      <c r="P568" s="485"/>
      <c r="Q568" s="485"/>
      <c r="R568" s="485"/>
      <c r="S568" s="485"/>
      <c r="T568" s="485"/>
      <c r="U568" s="485"/>
      <c r="V568" s="485"/>
      <c r="W568" s="485"/>
      <c r="X568" s="485"/>
      <c r="Y568" s="485"/>
      <c r="Z568" s="485"/>
      <c r="AA568" s="485"/>
      <c r="AB568" s="485"/>
      <c r="AC568" s="485"/>
    </row>
    <row r="569" spans="1:29" s="478" customFormat="1" ht="15.75" customHeight="1" x14ac:dyDescent="0.25">
      <c r="A569" s="489"/>
      <c r="B569" s="489"/>
      <c r="C569" s="489"/>
      <c r="D569" s="489"/>
      <c r="E569" s="489"/>
      <c r="F569" s="489"/>
      <c r="G569" s="489"/>
      <c r="H569" s="489"/>
      <c r="I569" s="489"/>
      <c r="J569" s="485"/>
      <c r="K569" s="485"/>
      <c r="L569" s="485"/>
      <c r="M569" s="485"/>
      <c r="N569" s="485"/>
      <c r="O569" s="485"/>
      <c r="P569" s="485"/>
      <c r="Q569" s="485"/>
      <c r="R569" s="485"/>
      <c r="S569" s="485"/>
      <c r="T569" s="485"/>
      <c r="U569" s="485"/>
      <c r="V569" s="485"/>
      <c r="W569" s="485"/>
      <c r="X569" s="485"/>
      <c r="Y569" s="485"/>
      <c r="Z569" s="485"/>
      <c r="AA569" s="485"/>
      <c r="AB569" s="485"/>
      <c r="AC569" s="485"/>
    </row>
    <row r="570" spans="1:29" s="478" customFormat="1" ht="15.75" customHeight="1" x14ac:dyDescent="0.25">
      <c r="A570" s="489"/>
      <c r="B570" s="489"/>
      <c r="C570" s="489"/>
      <c r="D570" s="489"/>
      <c r="E570" s="489"/>
      <c r="F570" s="489"/>
      <c r="G570" s="489"/>
      <c r="H570" s="489"/>
      <c r="I570" s="489"/>
      <c r="J570" s="485"/>
      <c r="K570" s="485"/>
      <c r="L570" s="485"/>
      <c r="M570" s="485"/>
      <c r="N570" s="485"/>
      <c r="O570" s="485"/>
      <c r="P570" s="485"/>
      <c r="Q570" s="485"/>
      <c r="R570" s="485"/>
      <c r="S570" s="485"/>
      <c r="T570" s="485"/>
      <c r="U570" s="485"/>
      <c r="V570" s="485"/>
      <c r="W570" s="485"/>
      <c r="X570" s="485"/>
      <c r="Y570" s="485"/>
      <c r="Z570" s="485"/>
      <c r="AA570" s="485"/>
      <c r="AB570" s="485"/>
      <c r="AC570" s="485"/>
    </row>
    <row r="571" spans="1:29" s="478" customFormat="1" ht="15.75" customHeight="1" x14ac:dyDescent="0.25">
      <c r="A571" s="489"/>
      <c r="B571" s="489"/>
      <c r="C571" s="489"/>
      <c r="D571" s="489"/>
      <c r="E571" s="489"/>
      <c r="F571" s="489"/>
      <c r="G571" s="489"/>
      <c r="H571" s="489"/>
      <c r="I571" s="489"/>
      <c r="J571" s="485"/>
      <c r="K571" s="485"/>
      <c r="L571" s="485"/>
      <c r="M571" s="485"/>
      <c r="N571" s="485"/>
      <c r="O571" s="485"/>
      <c r="P571" s="485"/>
      <c r="Q571" s="485"/>
      <c r="R571" s="485"/>
      <c r="S571" s="485"/>
      <c r="T571" s="485"/>
      <c r="U571" s="485"/>
      <c r="V571" s="485"/>
      <c r="W571" s="485"/>
      <c r="X571" s="485"/>
      <c r="Y571" s="485"/>
      <c r="Z571" s="485"/>
      <c r="AA571" s="485"/>
      <c r="AB571" s="485"/>
      <c r="AC571" s="485"/>
    </row>
    <row r="572" spans="1:29" s="478" customFormat="1" ht="15.75" customHeight="1" x14ac:dyDescent="0.25">
      <c r="A572" s="489"/>
      <c r="B572" s="489"/>
      <c r="C572" s="489"/>
      <c r="D572" s="489"/>
      <c r="E572" s="489"/>
      <c r="F572" s="489"/>
      <c r="G572" s="489"/>
      <c r="H572" s="489"/>
      <c r="I572" s="489"/>
      <c r="J572" s="485"/>
      <c r="K572" s="485"/>
      <c r="L572" s="485"/>
      <c r="M572" s="485"/>
      <c r="N572" s="485"/>
      <c r="O572" s="485"/>
      <c r="P572" s="485"/>
      <c r="Q572" s="485"/>
      <c r="R572" s="485"/>
      <c r="S572" s="485"/>
      <c r="T572" s="485"/>
      <c r="U572" s="485"/>
      <c r="V572" s="485"/>
      <c r="W572" s="485"/>
      <c r="X572" s="485"/>
      <c r="Y572" s="485"/>
      <c r="Z572" s="485"/>
      <c r="AA572" s="485"/>
      <c r="AB572" s="485"/>
      <c r="AC572" s="485"/>
    </row>
    <row r="573" spans="1:29" s="478" customFormat="1" ht="15.75" customHeight="1" x14ac:dyDescent="0.25">
      <c r="A573" s="489"/>
      <c r="B573" s="489"/>
      <c r="C573" s="489"/>
      <c r="D573" s="489"/>
      <c r="E573" s="489"/>
      <c r="F573" s="489"/>
      <c r="G573" s="489"/>
      <c r="H573" s="489"/>
      <c r="I573" s="489"/>
      <c r="J573" s="485"/>
      <c r="K573" s="485"/>
      <c r="L573" s="485"/>
      <c r="M573" s="485"/>
      <c r="N573" s="485"/>
      <c r="O573" s="485"/>
      <c r="P573" s="485"/>
      <c r="Q573" s="485"/>
      <c r="R573" s="485"/>
      <c r="S573" s="485"/>
      <c r="T573" s="485"/>
      <c r="U573" s="485"/>
      <c r="V573" s="485"/>
      <c r="W573" s="485"/>
      <c r="X573" s="485"/>
      <c r="Y573" s="485"/>
      <c r="Z573" s="485"/>
      <c r="AA573" s="485"/>
      <c r="AB573" s="485"/>
      <c r="AC573" s="485"/>
    </row>
    <row r="574" spans="1:29" s="478" customFormat="1" ht="15.75" customHeight="1" x14ac:dyDescent="0.25">
      <c r="A574" s="489"/>
      <c r="B574" s="489"/>
      <c r="C574" s="489"/>
      <c r="D574" s="489"/>
      <c r="E574" s="489"/>
      <c r="F574" s="489"/>
      <c r="G574" s="489"/>
      <c r="H574" s="489"/>
      <c r="I574" s="489"/>
      <c r="J574" s="485"/>
      <c r="K574" s="485"/>
      <c r="L574" s="485"/>
      <c r="M574" s="485"/>
      <c r="N574" s="485"/>
      <c r="O574" s="485"/>
      <c r="P574" s="485"/>
      <c r="Q574" s="485"/>
      <c r="R574" s="485"/>
      <c r="S574" s="485"/>
      <c r="T574" s="485"/>
      <c r="U574" s="485"/>
      <c r="V574" s="485"/>
      <c r="W574" s="485"/>
      <c r="X574" s="485"/>
      <c r="Y574" s="485"/>
      <c r="Z574" s="485"/>
      <c r="AA574" s="485"/>
      <c r="AB574" s="485"/>
      <c r="AC574" s="485"/>
    </row>
    <row r="575" spans="1:29" s="478" customFormat="1" ht="15.75" customHeight="1" x14ac:dyDescent="0.25">
      <c r="A575" s="489"/>
      <c r="B575" s="489"/>
      <c r="C575" s="489"/>
      <c r="D575" s="489"/>
      <c r="E575" s="489"/>
      <c r="F575" s="489"/>
      <c r="G575" s="489"/>
      <c r="H575" s="489"/>
      <c r="I575" s="489"/>
      <c r="J575" s="485"/>
      <c r="K575" s="485"/>
      <c r="L575" s="485"/>
      <c r="M575" s="485"/>
      <c r="N575" s="485"/>
      <c r="O575" s="485"/>
      <c r="P575" s="485"/>
      <c r="Q575" s="485"/>
      <c r="R575" s="485"/>
      <c r="S575" s="485"/>
      <c r="T575" s="485"/>
      <c r="U575" s="485"/>
      <c r="V575" s="485"/>
      <c r="W575" s="485"/>
      <c r="X575" s="485"/>
      <c r="Y575" s="485"/>
      <c r="Z575" s="485"/>
      <c r="AA575" s="485"/>
      <c r="AB575" s="485"/>
      <c r="AC575" s="485"/>
    </row>
    <row r="576" spans="1:29" s="478" customFormat="1" ht="15.75" customHeight="1" x14ac:dyDescent="0.25">
      <c r="A576" s="489"/>
      <c r="B576" s="489"/>
      <c r="C576" s="489"/>
      <c r="D576" s="489"/>
      <c r="E576" s="489"/>
      <c r="F576" s="489"/>
      <c r="G576" s="489"/>
      <c r="H576" s="489"/>
      <c r="I576" s="489"/>
      <c r="J576" s="485"/>
      <c r="K576" s="485"/>
      <c r="L576" s="485"/>
      <c r="M576" s="485"/>
      <c r="N576" s="485"/>
      <c r="O576" s="485"/>
      <c r="P576" s="485"/>
      <c r="Q576" s="485"/>
      <c r="R576" s="485"/>
      <c r="S576" s="485"/>
      <c r="T576" s="485"/>
      <c r="U576" s="485"/>
      <c r="V576" s="485"/>
      <c r="W576" s="485"/>
      <c r="X576" s="485"/>
      <c r="Y576" s="485"/>
      <c r="Z576" s="485"/>
      <c r="AA576" s="485"/>
      <c r="AB576" s="485"/>
      <c r="AC576" s="485"/>
    </row>
    <row r="577" spans="1:29" s="478" customFormat="1" ht="15.75" customHeight="1" x14ac:dyDescent="0.25">
      <c r="A577" s="489"/>
      <c r="B577" s="489"/>
      <c r="C577" s="489"/>
      <c r="D577" s="489"/>
      <c r="E577" s="489"/>
      <c r="F577" s="489"/>
      <c r="G577" s="489"/>
      <c r="H577" s="489"/>
      <c r="I577" s="489"/>
      <c r="J577" s="485"/>
      <c r="K577" s="485"/>
      <c r="L577" s="485"/>
      <c r="M577" s="485"/>
      <c r="N577" s="485"/>
      <c r="O577" s="485"/>
      <c r="P577" s="485"/>
      <c r="Q577" s="485"/>
      <c r="R577" s="485"/>
      <c r="S577" s="485"/>
      <c r="T577" s="485"/>
      <c r="U577" s="485"/>
      <c r="V577" s="485"/>
      <c r="W577" s="485"/>
      <c r="X577" s="485"/>
      <c r="Y577" s="485"/>
      <c r="Z577" s="485"/>
      <c r="AA577" s="485"/>
      <c r="AB577" s="485"/>
      <c r="AC577" s="485"/>
    </row>
    <row r="578" spans="1:29" s="478" customFormat="1" ht="15.75" customHeight="1" x14ac:dyDescent="0.25">
      <c r="A578" s="489"/>
      <c r="B578" s="489"/>
      <c r="C578" s="489"/>
      <c r="D578" s="489"/>
      <c r="E578" s="489"/>
      <c r="F578" s="489"/>
      <c r="G578" s="489"/>
      <c r="H578" s="489"/>
      <c r="I578" s="489"/>
      <c r="J578" s="485"/>
      <c r="K578" s="485"/>
      <c r="L578" s="485"/>
      <c r="M578" s="485"/>
      <c r="N578" s="485"/>
      <c r="O578" s="485"/>
      <c r="P578" s="485"/>
      <c r="Q578" s="485"/>
      <c r="R578" s="485"/>
      <c r="S578" s="485"/>
      <c r="T578" s="485"/>
      <c r="U578" s="485"/>
      <c r="V578" s="485"/>
      <c r="W578" s="485"/>
      <c r="X578" s="485"/>
      <c r="Y578" s="485"/>
      <c r="Z578" s="485"/>
      <c r="AA578" s="485"/>
      <c r="AB578" s="485"/>
      <c r="AC578" s="485"/>
    </row>
    <row r="579" spans="1:29" s="478" customFormat="1" ht="15.75" customHeight="1" x14ac:dyDescent="0.25">
      <c r="A579" s="489"/>
      <c r="B579" s="489"/>
      <c r="C579" s="489"/>
      <c r="D579" s="489"/>
      <c r="E579" s="489"/>
      <c r="F579" s="489"/>
      <c r="G579" s="489"/>
      <c r="H579" s="489"/>
      <c r="I579" s="489"/>
      <c r="J579" s="485"/>
      <c r="K579" s="485"/>
      <c r="L579" s="485"/>
      <c r="M579" s="485"/>
      <c r="N579" s="485"/>
      <c r="O579" s="485"/>
      <c r="P579" s="485"/>
      <c r="Q579" s="485"/>
      <c r="R579" s="485"/>
      <c r="S579" s="485"/>
      <c r="T579" s="485"/>
      <c r="U579" s="485"/>
      <c r="V579" s="485"/>
      <c r="W579" s="485"/>
      <c r="X579" s="485"/>
      <c r="Y579" s="485"/>
      <c r="Z579" s="485"/>
      <c r="AA579" s="485"/>
      <c r="AB579" s="485"/>
      <c r="AC579" s="485"/>
    </row>
    <row r="580" spans="1:29" s="478" customFormat="1" ht="15.75" customHeight="1" x14ac:dyDescent="0.25">
      <c r="A580" s="489"/>
      <c r="B580" s="489"/>
      <c r="C580" s="489"/>
      <c r="D580" s="489"/>
      <c r="E580" s="489"/>
      <c r="F580" s="489"/>
      <c r="G580" s="489"/>
      <c r="H580" s="489"/>
      <c r="I580" s="489"/>
      <c r="J580" s="485"/>
      <c r="K580" s="485"/>
      <c r="L580" s="485"/>
      <c r="M580" s="485"/>
      <c r="N580" s="485"/>
      <c r="O580" s="485"/>
      <c r="P580" s="485"/>
      <c r="Q580" s="485"/>
      <c r="R580" s="485"/>
      <c r="S580" s="485"/>
      <c r="T580" s="485"/>
      <c r="U580" s="485"/>
      <c r="V580" s="485"/>
      <c r="W580" s="485"/>
      <c r="X580" s="485"/>
      <c r="Y580" s="485"/>
      <c r="Z580" s="485"/>
      <c r="AA580" s="485"/>
      <c r="AB580" s="485"/>
      <c r="AC580" s="485"/>
    </row>
    <row r="581" spans="1:29" s="478" customFormat="1" ht="15.75" customHeight="1" x14ac:dyDescent="0.25">
      <c r="A581" s="489"/>
      <c r="B581" s="489"/>
      <c r="C581" s="489"/>
      <c r="D581" s="489"/>
      <c r="E581" s="489"/>
      <c r="F581" s="489"/>
      <c r="G581" s="489"/>
      <c r="H581" s="489"/>
      <c r="I581" s="489"/>
      <c r="J581" s="485"/>
      <c r="K581" s="485"/>
      <c r="L581" s="485"/>
      <c r="M581" s="485"/>
      <c r="N581" s="485"/>
      <c r="O581" s="485"/>
      <c r="P581" s="485"/>
      <c r="Q581" s="485"/>
      <c r="R581" s="485"/>
      <c r="S581" s="485"/>
      <c r="T581" s="485"/>
      <c r="U581" s="485"/>
      <c r="V581" s="485"/>
      <c r="W581" s="485"/>
      <c r="X581" s="485"/>
      <c r="Y581" s="485"/>
      <c r="Z581" s="485"/>
      <c r="AA581" s="485"/>
      <c r="AB581" s="485"/>
      <c r="AC581" s="485"/>
    </row>
    <row r="582" spans="1:29" s="478" customFormat="1" ht="15.75" customHeight="1" x14ac:dyDescent="0.25">
      <c r="A582" s="489"/>
      <c r="B582" s="489"/>
      <c r="C582" s="489"/>
      <c r="D582" s="489"/>
      <c r="E582" s="489"/>
      <c r="F582" s="489"/>
      <c r="G582" s="489"/>
      <c r="H582" s="489"/>
      <c r="I582" s="489"/>
      <c r="J582" s="485"/>
      <c r="K582" s="485"/>
      <c r="L582" s="485"/>
      <c r="M582" s="485"/>
      <c r="N582" s="485"/>
      <c r="O582" s="485"/>
      <c r="P582" s="485"/>
      <c r="Q582" s="485"/>
      <c r="R582" s="485"/>
      <c r="S582" s="485"/>
      <c r="T582" s="485"/>
      <c r="U582" s="485"/>
      <c r="V582" s="485"/>
      <c r="W582" s="485"/>
      <c r="X582" s="485"/>
      <c r="Y582" s="485"/>
      <c r="Z582" s="485"/>
      <c r="AA582" s="485"/>
      <c r="AB582" s="485"/>
      <c r="AC582" s="485"/>
    </row>
    <row r="583" spans="1:29" s="478" customFormat="1" ht="15.75" customHeight="1" x14ac:dyDescent="0.25">
      <c r="A583" s="489"/>
      <c r="B583" s="489"/>
      <c r="C583" s="489"/>
      <c r="D583" s="489"/>
      <c r="E583" s="489"/>
      <c r="F583" s="489"/>
      <c r="G583" s="489"/>
      <c r="H583" s="489"/>
      <c r="I583" s="489"/>
      <c r="J583" s="485"/>
      <c r="K583" s="485"/>
      <c r="L583" s="485"/>
      <c r="M583" s="485"/>
      <c r="N583" s="485"/>
      <c r="O583" s="485"/>
      <c r="P583" s="485"/>
      <c r="Q583" s="485"/>
      <c r="R583" s="485"/>
      <c r="S583" s="485"/>
      <c r="T583" s="485"/>
      <c r="U583" s="485"/>
      <c r="V583" s="485"/>
      <c r="W583" s="485"/>
      <c r="X583" s="485"/>
      <c r="Y583" s="485"/>
      <c r="Z583" s="485"/>
      <c r="AA583" s="485"/>
      <c r="AB583" s="485"/>
      <c r="AC583" s="485"/>
    </row>
    <row r="584" spans="1:29" s="478" customFormat="1" ht="15.75" customHeight="1" x14ac:dyDescent="0.25">
      <c r="A584" s="489"/>
      <c r="B584" s="489"/>
      <c r="C584" s="489"/>
      <c r="D584" s="489"/>
      <c r="E584" s="489"/>
      <c r="F584" s="489"/>
      <c r="G584" s="489"/>
      <c r="H584" s="489"/>
      <c r="I584" s="489"/>
      <c r="J584" s="485"/>
      <c r="K584" s="485"/>
      <c r="L584" s="485"/>
      <c r="M584" s="485"/>
      <c r="N584" s="485"/>
      <c r="O584" s="485"/>
      <c r="P584" s="485"/>
      <c r="Q584" s="485"/>
      <c r="R584" s="485"/>
      <c r="S584" s="485"/>
      <c r="T584" s="485"/>
      <c r="U584" s="485"/>
      <c r="V584" s="485"/>
      <c r="W584" s="485"/>
      <c r="X584" s="485"/>
      <c r="Y584" s="485"/>
      <c r="Z584" s="485"/>
      <c r="AA584" s="485"/>
      <c r="AB584" s="485"/>
      <c r="AC584" s="485"/>
    </row>
    <row r="585" spans="1:29" s="478" customFormat="1" ht="15.75" customHeight="1" x14ac:dyDescent="0.25">
      <c r="A585" s="489"/>
      <c r="B585" s="489"/>
      <c r="C585" s="489"/>
      <c r="D585" s="489"/>
      <c r="E585" s="489"/>
      <c r="F585" s="489"/>
      <c r="G585" s="489"/>
      <c r="H585" s="489"/>
      <c r="I585" s="489"/>
      <c r="J585" s="485"/>
      <c r="K585" s="485"/>
      <c r="L585" s="485"/>
      <c r="M585" s="485"/>
      <c r="N585" s="485"/>
      <c r="O585" s="485"/>
      <c r="P585" s="485"/>
      <c r="Q585" s="485"/>
      <c r="R585" s="485"/>
      <c r="S585" s="485"/>
      <c r="T585" s="485"/>
      <c r="U585" s="485"/>
      <c r="V585" s="485"/>
      <c r="W585" s="485"/>
      <c r="X585" s="485"/>
      <c r="Y585" s="485"/>
      <c r="Z585" s="485"/>
      <c r="AA585" s="485"/>
      <c r="AB585" s="485"/>
      <c r="AC585" s="485"/>
    </row>
    <row r="586" spans="1:29" s="478" customFormat="1" ht="15.75" customHeight="1" x14ac:dyDescent="0.25">
      <c r="A586" s="489"/>
      <c r="B586" s="489"/>
      <c r="C586" s="489"/>
      <c r="D586" s="489"/>
      <c r="E586" s="489"/>
      <c r="F586" s="489"/>
      <c r="G586" s="489"/>
      <c r="H586" s="489"/>
      <c r="I586" s="489"/>
      <c r="J586" s="485"/>
      <c r="K586" s="485"/>
      <c r="L586" s="485"/>
      <c r="M586" s="485"/>
      <c r="N586" s="485"/>
      <c r="O586" s="485"/>
      <c r="P586" s="485"/>
      <c r="Q586" s="485"/>
      <c r="R586" s="485"/>
      <c r="S586" s="485"/>
      <c r="T586" s="485"/>
      <c r="U586" s="485"/>
      <c r="V586" s="485"/>
      <c r="W586" s="485"/>
      <c r="X586" s="485"/>
      <c r="Y586" s="485"/>
      <c r="Z586" s="485"/>
      <c r="AA586" s="485"/>
      <c r="AB586" s="485"/>
      <c r="AC586" s="485"/>
    </row>
    <row r="587" spans="1:29" s="478" customFormat="1" ht="15.75" customHeight="1" x14ac:dyDescent="0.25">
      <c r="A587" s="489"/>
      <c r="B587" s="489"/>
      <c r="C587" s="489"/>
      <c r="D587" s="489"/>
      <c r="E587" s="489"/>
      <c r="F587" s="489"/>
      <c r="G587" s="489"/>
      <c r="H587" s="489"/>
      <c r="I587" s="489"/>
      <c r="J587" s="485"/>
      <c r="K587" s="485"/>
      <c r="L587" s="485"/>
      <c r="M587" s="485"/>
      <c r="N587" s="485"/>
      <c r="O587" s="485"/>
      <c r="P587" s="485"/>
      <c r="Q587" s="485"/>
      <c r="R587" s="485"/>
      <c r="S587" s="485"/>
      <c r="T587" s="485"/>
      <c r="U587" s="485"/>
      <c r="V587" s="485"/>
      <c r="W587" s="485"/>
      <c r="X587" s="485"/>
      <c r="Y587" s="485"/>
      <c r="Z587" s="485"/>
      <c r="AA587" s="485"/>
      <c r="AB587" s="485"/>
      <c r="AC587" s="485"/>
    </row>
    <row r="588" spans="1:29" s="478" customFormat="1" ht="15.75" customHeight="1" x14ac:dyDescent="0.25">
      <c r="A588" s="489"/>
      <c r="B588" s="489"/>
      <c r="C588" s="489"/>
      <c r="D588" s="489"/>
      <c r="E588" s="489"/>
      <c r="F588" s="489"/>
      <c r="G588" s="489"/>
      <c r="H588" s="489"/>
      <c r="I588" s="489"/>
      <c r="J588" s="485"/>
      <c r="K588" s="485"/>
      <c r="L588" s="485"/>
      <c r="M588" s="485"/>
      <c r="N588" s="485"/>
      <c r="O588" s="485"/>
      <c r="P588" s="485"/>
      <c r="Q588" s="485"/>
      <c r="R588" s="485"/>
      <c r="S588" s="485"/>
      <c r="T588" s="485"/>
      <c r="U588" s="485"/>
      <c r="V588" s="485"/>
      <c r="W588" s="485"/>
      <c r="X588" s="485"/>
      <c r="Y588" s="485"/>
      <c r="Z588" s="485"/>
      <c r="AA588" s="485"/>
      <c r="AB588" s="485"/>
      <c r="AC588" s="485"/>
    </row>
    <row r="589" spans="1:29" s="478" customFormat="1" ht="15.75" customHeight="1" x14ac:dyDescent="0.25">
      <c r="A589" s="489"/>
      <c r="B589" s="489"/>
      <c r="C589" s="489"/>
      <c r="D589" s="489"/>
      <c r="E589" s="489"/>
      <c r="F589" s="489"/>
      <c r="G589" s="489"/>
      <c r="H589" s="489"/>
      <c r="I589" s="489"/>
      <c r="J589" s="485"/>
      <c r="K589" s="485"/>
      <c r="L589" s="485"/>
      <c r="M589" s="485"/>
      <c r="N589" s="485"/>
      <c r="O589" s="485"/>
      <c r="P589" s="485"/>
      <c r="Q589" s="485"/>
      <c r="R589" s="485"/>
      <c r="S589" s="485"/>
      <c r="T589" s="485"/>
      <c r="U589" s="485"/>
      <c r="V589" s="485"/>
      <c r="W589" s="485"/>
      <c r="X589" s="485"/>
      <c r="Y589" s="485"/>
      <c r="Z589" s="485"/>
      <c r="AA589" s="485"/>
      <c r="AB589" s="485"/>
      <c r="AC589" s="485"/>
    </row>
    <row r="590" spans="1:29" s="478" customFormat="1" ht="15.75" customHeight="1" x14ac:dyDescent="0.25">
      <c r="A590" s="489"/>
      <c r="B590" s="489"/>
      <c r="C590" s="489"/>
      <c r="D590" s="489"/>
      <c r="E590" s="489"/>
      <c r="F590" s="489"/>
      <c r="G590" s="489"/>
      <c r="H590" s="489"/>
      <c r="I590" s="489"/>
      <c r="J590" s="485"/>
      <c r="K590" s="485"/>
      <c r="L590" s="485"/>
      <c r="M590" s="485"/>
      <c r="N590" s="485"/>
      <c r="O590" s="485"/>
      <c r="P590" s="485"/>
      <c r="Q590" s="485"/>
      <c r="R590" s="485"/>
      <c r="S590" s="485"/>
      <c r="T590" s="485"/>
      <c r="U590" s="485"/>
      <c r="V590" s="485"/>
      <c r="W590" s="485"/>
      <c r="X590" s="485"/>
      <c r="Y590" s="485"/>
      <c r="Z590" s="485"/>
      <c r="AA590" s="485"/>
      <c r="AB590" s="485"/>
      <c r="AC590" s="485"/>
    </row>
    <row r="591" spans="1:29" s="478" customFormat="1" ht="15.75" customHeight="1" x14ac:dyDescent="0.25">
      <c r="A591" s="489"/>
      <c r="B591" s="489"/>
      <c r="C591" s="489"/>
      <c r="D591" s="489"/>
      <c r="E591" s="489"/>
      <c r="F591" s="489"/>
      <c r="G591" s="489"/>
      <c r="H591" s="489"/>
      <c r="I591" s="489"/>
      <c r="J591" s="485"/>
      <c r="K591" s="485"/>
      <c r="L591" s="485"/>
      <c r="M591" s="485"/>
      <c r="N591" s="485"/>
      <c r="O591" s="485"/>
      <c r="P591" s="485"/>
      <c r="Q591" s="485"/>
      <c r="R591" s="485"/>
      <c r="S591" s="485"/>
      <c r="T591" s="485"/>
      <c r="U591" s="485"/>
      <c r="V591" s="485"/>
      <c r="W591" s="485"/>
      <c r="X591" s="485"/>
      <c r="Y591" s="485"/>
      <c r="Z591" s="485"/>
      <c r="AA591" s="485"/>
      <c r="AB591" s="485"/>
      <c r="AC591" s="485"/>
    </row>
    <row r="592" spans="1:29" s="478" customFormat="1" ht="15.75" customHeight="1" x14ac:dyDescent="0.25">
      <c r="A592" s="489"/>
      <c r="B592" s="489"/>
      <c r="C592" s="489"/>
      <c r="D592" s="489"/>
      <c r="E592" s="489"/>
      <c r="F592" s="489"/>
      <c r="G592" s="489"/>
      <c r="H592" s="489"/>
      <c r="I592" s="489"/>
      <c r="J592" s="485"/>
      <c r="K592" s="485"/>
      <c r="L592" s="485"/>
      <c r="M592" s="485"/>
      <c r="N592" s="485"/>
      <c r="O592" s="485"/>
      <c r="P592" s="485"/>
      <c r="Q592" s="485"/>
      <c r="R592" s="485"/>
      <c r="S592" s="485"/>
      <c r="T592" s="485"/>
      <c r="U592" s="485"/>
      <c r="V592" s="485"/>
      <c r="W592" s="485"/>
      <c r="X592" s="485"/>
      <c r="Y592" s="485"/>
      <c r="Z592" s="485"/>
      <c r="AA592" s="485"/>
      <c r="AB592" s="485"/>
      <c r="AC592" s="485"/>
    </row>
    <row r="593" spans="1:29" s="478" customFormat="1" ht="15.75" customHeight="1" x14ac:dyDescent="0.25">
      <c r="A593" s="489"/>
      <c r="B593" s="489"/>
      <c r="C593" s="489"/>
      <c r="D593" s="489"/>
      <c r="E593" s="489"/>
      <c r="F593" s="489"/>
      <c r="G593" s="489"/>
      <c r="H593" s="489"/>
      <c r="I593" s="489"/>
      <c r="J593" s="485"/>
      <c r="K593" s="485"/>
      <c r="L593" s="485"/>
      <c r="M593" s="485"/>
      <c r="N593" s="485"/>
      <c r="O593" s="485"/>
      <c r="P593" s="485"/>
      <c r="Q593" s="485"/>
      <c r="R593" s="485"/>
      <c r="S593" s="485"/>
      <c r="T593" s="485"/>
      <c r="U593" s="485"/>
      <c r="V593" s="485"/>
      <c r="W593" s="485"/>
      <c r="X593" s="485"/>
      <c r="Y593" s="485"/>
      <c r="Z593" s="485"/>
      <c r="AA593" s="485"/>
      <c r="AB593" s="485"/>
      <c r="AC593" s="485"/>
    </row>
    <row r="594" spans="1:29" s="478" customFormat="1" ht="15.75" customHeight="1" x14ac:dyDescent="0.25">
      <c r="A594" s="489"/>
      <c r="B594" s="489"/>
      <c r="C594" s="489"/>
      <c r="D594" s="489"/>
      <c r="E594" s="489"/>
      <c r="F594" s="489"/>
      <c r="G594" s="489"/>
      <c r="H594" s="489"/>
      <c r="I594" s="489"/>
      <c r="J594" s="485"/>
      <c r="K594" s="485"/>
      <c r="L594" s="485"/>
      <c r="M594" s="485"/>
      <c r="N594" s="485"/>
      <c r="O594" s="485"/>
      <c r="P594" s="485"/>
      <c r="Q594" s="485"/>
      <c r="R594" s="485"/>
      <c r="S594" s="485"/>
      <c r="T594" s="485"/>
      <c r="U594" s="485"/>
      <c r="V594" s="485"/>
      <c r="W594" s="485"/>
      <c r="X594" s="485"/>
      <c r="Y594" s="485"/>
      <c r="Z594" s="485"/>
      <c r="AA594" s="485"/>
      <c r="AB594" s="485"/>
      <c r="AC594" s="485"/>
    </row>
    <row r="595" spans="1:29" s="478" customFormat="1" ht="15.75" customHeight="1" x14ac:dyDescent="0.25">
      <c r="A595" s="489"/>
      <c r="B595" s="489"/>
      <c r="C595" s="489"/>
      <c r="D595" s="489"/>
      <c r="E595" s="489"/>
      <c r="F595" s="489"/>
      <c r="G595" s="489"/>
      <c r="H595" s="489"/>
      <c r="I595" s="489"/>
      <c r="J595" s="485"/>
      <c r="K595" s="485"/>
      <c r="L595" s="485"/>
      <c r="M595" s="485"/>
      <c r="N595" s="485"/>
      <c r="O595" s="485"/>
      <c r="P595" s="485"/>
      <c r="Q595" s="485"/>
      <c r="R595" s="485"/>
      <c r="S595" s="485"/>
      <c r="T595" s="485"/>
      <c r="U595" s="485"/>
      <c r="V595" s="485"/>
      <c r="W595" s="485"/>
      <c r="X595" s="485"/>
      <c r="Y595" s="485"/>
      <c r="Z595" s="485"/>
      <c r="AA595" s="485"/>
      <c r="AB595" s="485"/>
      <c r="AC595" s="485"/>
    </row>
    <row r="596" spans="1:29" s="478" customFormat="1" ht="15.75" customHeight="1" x14ac:dyDescent="0.25">
      <c r="A596" s="489"/>
      <c r="B596" s="489"/>
      <c r="C596" s="489"/>
      <c r="D596" s="489"/>
      <c r="E596" s="489"/>
      <c r="F596" s="489"/>
      <c r="G596" s="489"/>
      <c r="H596" s="489"/>
      <c r="I596" s="489"/>
      <c r="J596" s="485"/>
      <c r="K596" s="485"/>
      <c r="L596" s="485"/>
      <c r="M596" s="485"/>
      <c r="N596" s="485"/>
      <c r="O596" s="485"/>
      <c r="P596" s="485"/>
      <c r="Q596" s="485"/>
      <c r="R596" s="485"/>
      <c r="S596" s="485"/>
      <c r="T596" s="485"/>
      <c r="U596" s="485"/>
      <c r="V596" s="485"/>
      <c r="W596" s="485"/>
      <c r="X596" s="485"/>
      <c r="Y596" s="485"/>
      <c r="Z596" s="485"/>
      <c r="AA596" s="485"/>
      <c r="AB596" s="485"/>
      <c r="AC596" s="485"/>
    </row>
    <row r="597" spans="1:29" s="478" customFormat="1" ht="15.75" customHeight="1" x14ac:dyDescent="0.25">
      <c r="A597" s="489"/>
      <c r="B597" s="489"/>
      <c r="C597" s="489"/>
      <c r="D597" s="489"/>
      <c r="E597" s="489"/>
      <c r="F597" s="489"/>
      <c r="G597" s="489"/>
      <c r="H597" s="489"/>
      <c r="I597" s="489"/>
      <c r="J597" s="485"/>
      <c r="K597" s="485"/>
      <c r="L597" s="485"/>
      <c r="M597" s="485"/>
      <c r="N597" s="485"/>
      <c r="O597" s="485"/>
      <c r="P597" s="485"/>
      <c r="Q597" s="485"/>
      <c r="R597" s="485"/>
      <c r="S597" s="485"/>
      <c r="T597" s="485"/>
      <c r="U597" s="485"/>
      <c r="V597" s="485"/>
      <c r="W597" s="485"/>
      <c r="X597" s="485"/>
      <c r="Y597" s="485"/>
      <c r="Z597" s="485"/>
      <c r="AA597" s="485"/>
      <c r="AB597" s="485"/>
      <c r="AC597" s="485"/>
    </row>
    <row r="598" spans="1:29" s="478" customFormat="1" ht="15.75" customHeight="1" x14ac:dyDescent="0.25">
      <c r="A598" s="489"/>
      <c r="B598" s="489"/>
      <c r="C598" s="489"/>
      <c r="D598" s="489"/>
      <c r="E598" s="489"/>
      <c r="F598" s="489"/>
      <c r="G598" s="489"/>
      <c r="H598" s="489"/>
      <c r="I598" s="489"/>
      <c r="J598" s="485"/>
      <c r="K598" s="485"/>
      <c r="L598" s="485"/>
      <c r="M598" s="485"/>
      <c r="N598" s="485"/>
      <c r="O598" s="485"/>
      <c r="P598" s="485"/>
      <c r="Q598" s="485"/>
      <c r="R598" s="485"/>
      <c r="S598" s="485"/>
      <c r="T598" s="485"/>
      <c r="U598" s="485"/>
      <c r="V598" s="485"/>
      <c r="W598" s="485"/>
      <c r="X598" s="485"/>
      <c r="Y598" s="485"/>
      <c r="Z598" s="485"/>
      <c r="AA598" s="485"/>
      <c r="AB598" s="485"/>
      <c r="AC598" s="485"/>
    </row>
    <row r="599" spans="1:29" s="478" customFormat="1" ht="15.75" customHeight="1" x14ac:dyDescent="0.25">
      <c r="A599" s="489"/>
      <c r="B599" s="489"/>
      <c r="C599" s="489"/>
      <c r="D599" s="489"/>
      <c r="E599" s="489"/>
      <c r="F599" s="489"/>
      <c r="G599" s="489"/>
      <c r="H599" s="489"/>
      <c r="I599" s="489"/>
      <c r="J599" s="485"/>
      <c r="K599" s="485"/>
      <c r="L599" s="485"/>
      <c r="M599" s="485"/>
      <c r="N599" s="485"/>
      <c r="O599" s="485"/>
      <c r="P599" s="485"/>
      <c r="Q599" s="485"/>
      <c r="R599" s="485"/>
      <c r="S599" s="485"/>
      <c r="T599" s="485"/>
      <c r="U599" s="485"/>
      <c r="V599" s="485"/>
      <c r="W599" s="485"/>
      <c r="X599" s="485"/>
      <c r="Y599" s="485"/>
      <c r="Z599" s="485"/>
      <c r="AA599" s="485"/>
      <c r="AB599" s="485"/>
      <c r="AC599" s="485"/>
    </row>
    <row r="600" spans="1:29" s="478" customFormat="1" ht="15.75" customHeight="1" x14ac:dyDescent="0.25">
      <c r="A600" s="489"/>
      <c r="B600" s="489"/>
      <c r="C600" s="489"/>
      <c r="D600" s="489"/>
      <c r="E600" s="489"/>
      <c r="F600" s="489"/>
      <c r="G600" s="489"/>
      <c r="H600" s="489"/>
      <c r="I600" s="489"/>
      <c r="J600" s="485"/>
      <c r="K600" s="485"/>
      <c r="L600" s="485"/>
      <c r="M600" s="485"/>
      <c r="N600" s="485"/>
      <c r="O600" s="485"/>
      <c r="P600" s="485"/>
      <c r="Q600" s="485"/>
      <c r="R600" s="485"/>
      <c r="S600" s="485"/>
      <c r="T600" s="485"/>
      <c r="U600" s="485"/>
      <c r="V600" s="485"/>
      <c r="W600" s="485"/>
      <c r="X600" s="485"/>
      <c r="Y600" s="485"/>
      <c r="Z600" s="485"/>
      <c r="AA600" s="485"/>
      <c r="AB600" s="485"/>
      <c r="AC600" s="485"/>
    </row>
    <row r="601" spans="1:29" s="478" customFormat="1" ht="15.75" customHeight="1" x14ac:dyDescent="0.25">
      <c r="A601" s="489"/>
      <c r="B601" s="489"/>
      <c r="C601" s="489"/>
      <c r="D601" s="489"/>
      <c r="E601" s="489"/>
      <c r="F601" s="489"/>
      <c r="G601" s="489"/>
      <c r="H601" s="489"/>
      <c r="I601" s="489"/>
      <c r="J601" s="485"/>
      <c r="K601" s="485"/>
      <c r="L601" s="485"/>
      <c r="M601" s="485"/>
      <c r="N601" s="485"/>
      <c r="O601" s="485"/>
      <c r="P601" s="485"/>
      <c r="Q601" s="485"/>
      <c r="R601" s="485"/>
      <c r="S601" s="485"/>
      <c r="T601" s="485"/>
      <c r="U601" s="485"/>
      <c r="V601" s="485"/>
      <c r="W601" s="485"/>
      <c r="X601" s="485"/>
      <c r="Y601" s="485"/>
      <c r="Z601" s="485"/>
      <c r="AA601" s="485"/>
      <c r="AB601" s="485"/>
      <c r="AC601" s="485"/>
    </row>
    <row r="602" spans="1:29" s="478" customFormat="1" ht="15.75" customHeight="1" x14ac:dyDescent="0.25">
      <c r="A602" s="489"/>
      <c r="B602" s="489"/>
      <c r="C602" s="489"/>
      <c r="D602" s="489"/>
      <c r="E602" s="489"/>
      <c r="F602" s="489"/>
      <c r="G602" s="489"/>
      <c r="H602" s="489"/>
      <c r="I602" s="489"/>
      <c r="J602" s="485"/>
      <c r="K602" s="485"/>
      <c r="L602" s="485"/>
      <c r="M602" s="485"/>
      <c r="N602" s="485"/>
      <c r="O602" s="485"/>
      <c r="P602" s="485"/>
      <c r="Q602" s="485"/>
      <c r="R602" s="485"/>
      <c r="S602" s="485"/>
      <c r="T602" s="485"/>
      <c r="U602" s="485"/>
      <c r="V602" s="485"/>
      <c r="W602" s="485"/>
      <c r="X602" s="485"/>
      <c r="Y602" s="485"/>
      <c r="Z602" s="485"/>
      <c r="AA602" s="485"/>
      <c r="AB602" s="485"/>
      <c r="AC602" s="485"/>
    </row>
    <row r="603" spans="1:29" s="478" customFormat="1" ht="15.75" customHeight="1" x14ac:dyDescent="0.25">
      <c r="A603" s="489"/>
      <c r="B603" s="489"/>
      <c r="C603" s="489"/>
      <c r="D603" s="489"/>
      <c r="E603" s="489"/>
      <c r="F603" s="489"/>
      <c r="G603" s="489"/>
      <c r="H603" s="489"/>
      <c r="I603" s="489"/>
      <c r="J603" s="485"/>
      <c r="K603" s="485"/>
      <c r="L603" s="485"/>
      <c r="M603" s="485"/>
      <c r="N603" s="485"/>
      <c r="O603" s="485"/>
      <c r="P603" s="485"/>
      <c r="Q603" s="485"/>
      <c r="R603" s="485"/>
      <c r="S603" s="485"/>
      <c r="T603" s="485"/>
      <c r="U603" s="485"/>
      <c r="V603" s="485"/>
      <c r="W603" s="485"/>
      <c r="X603" s="485"/>
      <c r="Y603" s="485"/>
      <c r="Z603" s="485"/>
      <c r="AA603" s="485"/>
      <c r="AB603" s="485"/>
      <c r="AC603" s="485"/>
    </row>
    <row r="604" spans="1:29" s="478" customFormat="1" ht="15.75" customHeight="1" x14ac:dyDescent="0.25">
      <c r="A604" s="489"/>
      <c r="B604" s="489"/>
      <c r="C604" s="489"/>
      <c r="D604" s="489"/>
      <c r="E604" s="489"/>
      <c r="F604" s="489"/>
      <c r="G604" s="489"/>
      <c r="H604" s="489"/>
      <c r="I604" s="489"/>
      <c r="J604" s="485"/>
      <c r="K604" s="485"/>
      <c r="L604" s="485"/>
      <c r="M604" s="485"/>
      <c r="N604" s="485"/>
      <c r="O604" s="485"/>
      <c r="P604" s="485"/>
      <c r="Q604" s="485"/>
      <c r="R604" s="485"/>
      <c r="S604" s="485"/>
      <c r="T604" s="485"/>
      <c r="U604" s="485"/>
      <c r="V604" s="485"/>
      <c r="W604" s="485"/>
      <c r="X604" s="485"/>
      <c r="Y604" s="485"/>
      <c r="Z604" s="485"/>
      <c r="AA604" s="485"/>
      <c r="AB604" s="485"/>
      <c r="AC604" s="485"/>
    </row>
    <row r="605" spans="1:29" s="478" customFormat="1" ht="15.75" customHeight="1" x14ac:dyDescent="0.25">
      <c r="A605" s="489"/>
      <c r="B605" s="489"/>
      <c r="C605" s="489"/>
      <c r="D605" s="489"/>
      <c r="E605" s="489"/>
      <c r="F605" s="489"/>
      <c r="G605" s="489"/>
      <c r="H605" s="489"/>
      <c r="I605" s="489"/>
      <c r="J605" s="485"/>
      <c r="K605" s="485"/>
      <c r="L605" s="485"/>
      <c r="M605" s="485"/>
      <c r="N605" s="485"/>
      <c r="O605" s="485"/>
      <c r="P605" s="485"/>
      <c r="Q605" s="485"/>
      <c r="R605" s="485"/>
      <c r="S605" s="485"/>
      <c r="T605" s="485"/>
      <c r="U605" s="485"/>
      <c r="V605" s="485"/>
      <c r="W605" s="485"/>
      <c r="X605" s="485"/>
      <c r="Y605" s="485"/>
      <c r="Z605" s="485"/>
      <c r="AA605" s="485"/>
      <c r="AB605" s="485"/>
      <c r="AC605" s="485"/>
    </row>
    <row r="606" spans="1:29" s="478" customFormat="1" ht="15.75" customHeight="1" x14ac:dyDescent="0.25">
      <c r="A606" s="489"/>
      <c r="B606" s="489"/>
      <c r="C606" s="489"/>
      <c r="D606" s="489"/>
      <c r="E606" s="489"/>
      <c r="F606" s="489"/>
      <c r="G606" s="489"/>
      <c r="H606" s="489"/>
      <c r="I606" s="489"/>
      <c r="J606" s="485"/>
      <c r="K606" s="485"/>
      <c r="L606" s="485"/>
      <c r="M606" s="485"/>
      <c r="N606" s="485"/>
      <c r="O606" s="485"/>
      <c r="P606" s="485"/>
      <c r="Q606" s="485"/>
      <c r="R606" s="485"/>
      <c r="S606" s="485"/>
      <c r="T606" s="485"/>
      <c r="U606" s="485"/>
      <c r="V606" s="485"/>
      <c r="W606" s="485"/>
      <c r="X606" s="485"/>
      <c r="Y606" s="485"/>
      <c r="Z606" s="485"/>
      <c r="AA606" s="485"/>
      <c r="AB606" s="485"/>
      <c r="AC606" s="485"/>
    </row>
    <row r="607" spans="1:29" s="478" customFormat="1" ht="15.75" customHeight="1" x14ac:dyDescent="0.25">
      <c r="A607" s="489"/>
      <c r="B607" s="489"/>
      <c r="C607" s="489"/>
      <c r="D607" s="489"/>
      <c r="E607" s="489"/>
      <c r="F607" s="489"/>
      <c r="G607" s="489"/>
      <c r="H607" s="489"/>
      <c r="I607" s="489"/>
      <c r="J607" s="485"/>
      <c r="K607" s="485"/>
      <c r="L607" s="485"/>
      <c r="M607" s="485"/>
      <c r="N607" s="485"/>
      <c r="O607" s="485"/>
      <c r="P607" s="485"/>
      <c r="Q607" s="485"/>
      <c r="R607" s="485"/>
      <c r="S607" s="485"/>
      <c r="T607" s="485"/>
      <c r="U607" s="485"/>
      <c r="V607" s="485"/>
      <c r="W607" s="485"/>
      <c r="X607" s="485"/>
      <c r="Y607" s="485"/>
      <c r="Z607" s="485"/>
      <c r="AA607" s="485"/>
      <c r="AB607" s="485"/>
      <c r="AC607" s="485"/>
    </row>
    <row r="608" spans="1:29" s="478" customFormat="1" ht="15.75" customHeight="1" x14ac:dyDescent="0.25">
      <c r="A608" s="489"/>
      <c r="B608" s="489"/>
      <c r="C608" s="489"/>
      <c r="D608" s="489"/>
      <c r="E608" s="489"/>
      <c r="F608" s="489"/>
      <c r="G608" s="489"/>
      <c r="H608" s="489"/>
      <c r="I608" s="489"/>
      <c r="J608" s="485"/>
      <c r="K608" s="485"/>
      <c r="L608" s="485"/>
      <c r="M608" s="485"/>
      <c r="N608" s="485"/>
      <c r="O608" s="485"/>
      <c r="P608" s="485"/>
      <c r="Q608" s="485"/>
      <c r="R608" s="485"/>
      <c r="S608" s="485"/>
      <c r="T608" s="485"/>
      <c r="U608" s="485"/>
      <c r="V608" s="485"/>
      <c r="W608" s="485"/>
      <c r="X608" s="485"/>
      <c r="Y608" s="485"/>
      <c r="Z608" s="485"/>
      <c r="AA608" s="485"/>
      <c r="AB608" s="485"/>
      <c r="AC608" s="485"/>
    </row>
    <row r="609" spans="1:29" s="478" customFormat="1" ht="15.75" customHeight="1" x14ac:dyDescent="0.25">
      <c r="A609" s="489"/>
      <c r="B609" s="489"/>
      <c r="C609" s="489"/>
      <c r="D609" s="489"/>
      <c r="E609" s="489"/>
      <c r="F609" s="489"/>
      <c r="G609" s="489"/>
      <c r="H609" s="489"/>
      <c r="I609" s="489"/>
      <c r="J609" s="485"/>
      <c r="K609" s="485"/>
      <c r="L609" s="485"/>
      <c r="M609" s="485"/>
      <c r="N609" s="485"/>
      <c r="O609" s="485"/>
      <c r="P609" s="485"/>
      <c r="Q609" s="485"/>
      <c r="R609" s="485"/>
      <c r="S609" s="485"/>
      <c r="T609" s="485"/>
      <c r="U609" s="485"/>
      <c r="V609" s="485"/>
      <c r="W609" s="485"/>
      <c r="X609" s="485"/>
      <c r="Y609" s="485"/>
      <c r="Z609" s="485"/>
      <c r="AA609" s="485"/>
      <c r="AB609" s="485"/>
      <c r="AC609" s="485"/>
    </row>
    <row r="610" spans="1:29" s="478" customFormat="1" ht="15.75" customHeight="1" x14ac:dyDescent="0.25">
      <c r="A610" s="489"/>
      <c r="B610" s="489"/>
      <c r="C610" s="489"/>
      <c r="D610" s="489"/>
      <c r="E610" s="489"/>
      <c r="F610" s="489"/>
      <c r="G610" s="489"/>
      <c r="H610" s="489"/>
      <c r="I610" s="489"/>
      <c r="J610" s="485"/>
      <c r="K610" s="485"/>
      <c r="L610" s="485"/>
      <c r="M610" s="485"/>
      <c r="N610" s="485"/>
      <c r="O610" s="485"/>
      <c r="P610" s="485"/>
      <c r="Q610" s="485"/>
      <c r="R610" s="485"/>
      <c r="S610" s="485"/>
      <c r="T610" s="485"/>
      <c r="U610" s="485"/>
      <c r="V610" s="485"/>
      <c r="W610" s="485"/>
      <c r="X610" s="485"/>
      <c r="Y610" s="485"/>
      <c r="Z610" s="485"/>
      <c r="AA610" s="485"/>
      <c r="AB610" s="485"/>
      <c r="AC610" s="485"/>
    </row>
    <row r="611" spans="1:29" s="478" customFormat="1" ht="15.75" customHeight="1" x14ac:dyDescent="0.25">
      <c r="A611" s="489"/>
      <c r="B611" s="489"/>
      <c r="C611" s="489"/>
      <c r="D611" s="489"/>
      <c r="E611" s="489"/>
      <c r="F611" s="489"/>
      <c r="G611" s="489"/>
      <c r="H611" s="489"/>
      <c r="I611" s="489"/>
      <c r="J611" s="485"/>
      <c r="K611" s="485"/>
      <c r="L611" s="485"/>
      <c r="M611" s="485"/>
      <c r="N611" s="485"/>
      <c r="O611" s="485"/>
      <c r="P611" s="485"/>
      <c r="Q611" s="485"/>
      <c r="R611" s="485"/>
      <c r="S611" s="485"/>
      <c r="T611" s="485"/>
      <c r="U611" s="485"/>
      <c r="V611" s="485"/>
      <c r="W611" s="485"/>
      <c r="X611" s="485"/>
      <c r="Y611" s="485"/>
      <c r="Z611" s="485"/>
      <c r="AA611" s="485"/>
      <c r="AB611" s="485"/>
      <c r="AC611" s="485"/>
    </row>
    <row r="612" spans="1:29" s="478" customFormat="1" ht="15.75" customHeight="1" x14ac:dyDescent="0.25">
      <c r="A612" s="489"/>
      <c r="B612" s="489"/>
      <c r="C612" s="489"/>
      <c r="D612" s="489"/>
      <c r="E612" s="489"/>
      <c r="F612" s="489"/>
      <c r="G612" s="489"/>
      <c r="H612" s="489"/>
      <c r="I612" s="489"/>
      <c r="J612" s="485"/>
      <c r="K612" s="485"/>
      <c r="L612" s="485"/>
      <c r="M612" s="485"/>
      <c r="N612" s="485"/>
      <c r="O612" s="485"/>
      <c r="P612" s="485"/>
      <c r="Q612" s="485"/>
      <c r="R612" s="485"/>
      <c r="S612" s="485"/>
      <c r="T612" s="485"/>
      <c r="U612" s="485"/>
      <c r="V612" s="485"/>
      <c r="W612" s="485"/>
      <c r="X612" s="485"/>
      <c r="Y612" s="485"/>
      <c r="Z612" s="485"/>
      <c r="AA612" s="485"/>
      <c r="AB612" s="485"/>
      <c r="AC612" s="485"/>
    </row>
    <row r="613" spans="1:29" s="478" customFormat="1" ht="15.75" customHeight="1" x14ac:dyDescent="0.25">
      <c r="A613" s="489"/>
      <c r="B613" s="489"/>
      <c r="C613" s="489"/>
      <c r="D613" s="489"/>
      <c r="E613" s="489"/>
      <c r="F613" s="489"/>
      <c r="G613" s="489"/>
      <c r="H613" s="489"/>
      <c r="I613" s="489"/>
      <c r="J613" s="485"/>
      <c r="K613" s="485"/>
      <c r="L613" s="485"/>
      <c r="M613" s="485"/>
      <c r="N613" s="485"/>
      <c r="O613" s="485"/>
      <c r="P613" s="485"/>
      <c r="Q613" s="485"/>
      <c r="R613" s="485"/>
      <c r="S613" s="485"/>
      <c r="T613" s="485"/>
      <c r="U613" s="485"/>
      <c r="V613" s="485"/>
      <c r="W613" s="485"/>
      <c r="X613" s="485"/>
      <c r="Y613" s="485"/>
      <c r="Z613" s="485"/>
      <c r="AA613" s="485"/>
      <c r="AB613" s="485"/>
      <c r="AC613" s="485"/>
    </row>
    <row r="614" spans="1:29" s="478" customFormat="1" ht="15.75" customHeight="1" x14ac:dyDescent="0.25">
      <c r="A614" s="489"/>
      <c r="B614" s="489"/>
      <c r="C614" s="489"/>
      <c r="D614" s="489"/>
      <c r="E614" s="489"/>
      <c r="F614" s="489"/>
      <c r="G614" s="489"/>
      <c r="H614" s="489"/>
      <c r="I614" s="489"/>
      <c r="J614" s="485"/>
      <c r="K614" s="485"/>
      <c r="L614" s="485"/>
      <c r="M614" s="485"/>
      <c r="N614" s="485"/>
      <c r="O614" s="485"/>
      <c r="P614" s="485"/>
      <c r="Q614" s="485"/>
      <c r="R614" s="485"/>
      <c r="S614" s="485"/>
      <c r="T614" s="485"/>
      <c r="U614" s="485"/>
      <c r="V614" s="485"/>
      <c r="W614" s="485"/>
      <c r="X614" s="485"/>
      <c r="Y614" s="485"/>
      <c r="Z614" s="485"/>
      <c r="AA614" s="485"/>
      <c r="AB614" s="485"/>
      <c r="AC614" s="485"/>
    </row>
    <row r="615" spans="1:29" s="478" customFormat="1" ht="15.75" customHeight="1" x14ac:dyDescent="0.25">
      <c r="A615" s="489"/>
      <c r="B615" s="489"/>
      <c r="C615" s="489"/>
      <c r="D615" s="489"/>
      <c r="E615" s="489"/>
      <c r="F615" s="489"/>
      <c r="G615" s="489"/>
      <c r="H615" s="489"/>
      <c r="I615" s="489"/>
      <c r="J615" s="485"/>
      <c r="K615" s="485"/>
      <c r="L615" s="485"/>
      <c r="M615" s="485"/>
      <c r="N615" s="485"/>
      <c r="O615" s="485"/>
      <c r="P615" s="485"/>
      <c r="Q615" s="485"/>
      <c r="R615" s="485"/>
      <c r="S615" s="485"/>
      <c r="T615" s="485"/>
      <c r="U615" s="485"/>
      <c r="V615" s="485"/>
      <c r="W615" s="485"/>
      <c r="X615" s="485"/>
      <c r="Y615" s="485"/>
      <c r="Z615" s="485"/>
      <c r="AA615" s="485"/>
      <c r="AB615" s="485"/>
      <c r="AC615" s="485"/>
    </row>
    <row r="616" spans="1:29" s="478" customFormat="1" ht="15.75" customHeight="1" x14ac:dyDescent="0.25">
      <c r="A616" s="489"/>
      <c r="B616" s="489"/>
      <c r="C616" s="489"/>
      <c r="D616" s="489"/>
      <c r="E616" s="489"/>
      <c r="F616" s="489"/>
      <c r="G616" s="489"/>
      <c r="H616" s="489"/>
      <c r="I616" s="489"/>
      <c r="J616" s="485"/>
      <c r="K616" s="485"/>
      <c r="L616" s="485"/>
      <c r="M616" s="485"/>
      <c r="N616" s="485"/>
      <c r="O616" s="485"/>
      <c r="P616" s="485"/>
      <c r="Q616" s="485"/>
      <c r="R616" s="485"/>
      <c r="S616" s="485"/>
      <c r="T616" s="485"/>
      <c r="U616" s="485"/>
      <c r="V616" s="485"/>
      <c r="W616" s="485"/>
      <c r="X616" s="485"/>
      <c r="Y616" s="485"/>
      <c r="Z616" s="485"/>
      <c r="AA616" s="485"/>
      <c r="AB616" s="485"/>
      <c r="AC616" s="485"/>
    </row>
    <row r="617" spans="1:29" s="478" customFormat="1" ht="15.75" customHeight="1" x14ac:dyDescent="0.25">
      <c r="A617" s="489"/>
      <c r="B617" s="489"/>
      <c r="C617" s="489"/>
      <c r="D617" s="489"/>
      <c r="E617" s="489"/>
      <c r="F617" s="489"/>
      <c r="G617" s="489"/>
      <c r="H617" s="489"/>
      <c r="I617" s="489"/>
      <c r="J617" s="485"/>
      <c r="K617" s="485"/>
      <c r="L617" s="485"/>
      <c r="M617" s="485"/>
      <c r="N617" s="485"/>
      <c r="O617" s="485"/>
      <c r="P617" s="485"/>
      <c r="Q617" s="485"/>
      <c r="R617" s="485"/>
      <c r="S617" s="485"/>
      <c r="T617" s="485"/>
      <c r="U617" s="485"/>
      <c r="V617" s="485"/>
      <c r="W617" s="485"/>
      <c r="X617" s="485"/>
      <c r="Y617" s="485"/>
      <c r="Z617" s="485"/>
      <c r="AA617" s="485"/>
      <c r="AB617" s="485"/>
      <c r="AC617" s="485"/>
    </row>
    <row r="618" spans="1:29" s="478" customFormat="1" ht="15.75" customHeight="1" x14ac:dyDescent="0.25">
      <c r="A618" s="489"/>
      <c r="B618" s="489"/>
      <c r="C618" s="489"/>
      <c r="D618" s="489"/>
      <c r="E618" s="489"/>
      <c r="F618" s="489"/>
      <c r="G618" s="489"/>
      <c r="H618" s="489"/>
      <c r="I618" s="489"/>
      <c r="J618" s="485"/>
      <c r="K618" s="485"/>
      <c r="L618" s="485"/>
      <c r="M618" s="485"/>
      <c r="N618" s="485"/>
      <c r="O618" s="485"/>
      <c r="P618" s="485"/>
      <c r="Q618" s="485"/>
      <c r="R618" s="485"/>
      <c r="S618" s="485"/>
      <c r="T618" s="485"/>
      <c r="U618" s="485"/>
      <c r="V618" s="485"/>
      <c r="W618" s="485"/>
      <c r="X618" s="485"/>
      <c r="Y618" s="485"/>
      <c r="Z618" s="485"/>
      <c r="AA618" s="485"/>
      <c r="AB618" s="485"/>
      <c r="AC618" s="485"/>
    </row>
    <row r="619" spans="1:29" s="478" customFormat="1" ht="15.75" customHeight="1" x14ac:dyDescent="0.25">
      <c r="A619" s="489"/>
      <c r="B619" s="489"/>
      <c r="C619" s="489"/>
      <c r="D619" s="489"/>
      <c r="E619" s="489"/>
      <c r="F619" s="489"/>
      <c r="G619" s="489"/>
      <c r="H619" s="489"/>
      <c r="I619" s="489"/>
      <c r="J619" s="485"/>
      <c r="K619" s="485"/>
      <c r="L619" s="485"/>
      <c r="M619" s="485"/>
      <c r="N619" s="485"/>
      <c r="O619" s="485"/>
      <c r="P619" s="485"/>
      <c r="Q619" s="485"/>
      <c r="R619" s="485"/>
      <c r="S619" s="485"/>
      <c r="T619" s="485"/>
      <c r="U619" s="485"/>
      <c r="V619" s="485"/>
      <c r="W619" s="485"/>
      <c r="X619" s="485"/>
      <c r="Y619" s="485"/>
      <c r="Z619" s="485"/>
      <c r="AA619" s="485"/>
      <c r="AB619" s="485"/>
      <c r="AC619" s="485"/>
    </row>
    <row r="620" spans="1:29" s="478" customFormat="1" ht="15.75" customHeight="1" x14ac:dyDescent="0.25">
      <c r="A620" s="489"/>
      <c r="B620" s="489"/>
      <c r="C620" s="489"/>
      <c r="D620" s="489"/>
      <c r="E620" s="489"/>
      <c r="F620" s="489"/>
      <c r="G620" s="489"/>
      <c r="H620" s="489"/>
      <c r="I620" s="489"/>
      <c r="J620" s="485"/>
      <c r="K620" s="485"/>
      <c r="L620" s="485"/>
      <c r="M620" s="485"/>
      <c r="N620" s="485"/>
      <c r="O620" s="485"/>
      <c r="P620" s="485"/>
      <c r="Q620" s="485"/>
      <c r="R620" s="485"/>
      <c r="S620" s="485"/>
      <c r="T620" s="485"/>
      <c r="U620" s="485"/>
      <c r="V620" s="485"/>
      <c r="W620" s="485"/>
      <c r="X620" s="485"/>
      <c r="Y620" s="485"/>
      <c r="Z620" s="485"/>
      <c r="AA620" s="485"/>
      <c r="AB620" s="485"/>
      <c r="AC620" s="485"/>
    </row>
    <row r="621" spans="1:29" s="478" customFormat="1" ht="15.75" customHeight="1" x14ac:dyDescent="0.25">
      <c r="A621" s="489"/>
      <c r="B621" s="489"/>
      <c r="C621" s="489"/>
      <c r="D621" s="489"/>
      <c r="E621" s="489"/>
      <c r="F621" s="489"/>
      <c r="G621" s="489"/>
      <c r="H621" s="489"/>
      <c r="I621" s="489"/>
      <c r="J621" s="485"/>
      <c r="K621" s="485"/>
      <c r="L621" s="485"/>
      <c r="M621" s="485"/>
      <c r="N621" s="485"/>
      <c r="O621" s="485"/>
      <c r="P621" s="485"/>
      <c r="Q621" s="485"/>
      <c r="R621" s="485"/>
      <c r="S621" s="485"/>
      <c r="T621" s="485"/>
      <c r="U621" s="485"/>
      <c r="V621" s="485"/>
      <c r="W621" s="485"/>
      <c r="X621" s="485"/>
      <c r="Y621" s="485"/>
      <c r="Z621" s="485"/>
      <c r="AA621" s="485"/>
      <c r="AB621" s="485"/>
      <c r="AC621" s="485"/>
    </row>
    <row r="622" spans="1:29" s="478" customFormat="1" ht="15.75" customHeight="1" x14ac:dyDescent="0.25">
      <c r="A622" s="489"/>
      <c r="B622" s="489"/>
      <c r="C622" s="489"/>
      <c r="D622" s="489"/>
      <c r="E622" s="489"/>
      <c r="F622" s="489"/>
      <c r="G622" s="489"/>
      <c r="H622" s="489"/>
      <c r="I622" s="489"/>
      <c r="J622" s="485"/>
      <c r="K622" s="485"/>
      <c r="L622" s="485"/>
      <c r="M622" s="485"/>
      <c r="N622" s="485"/>
      <c r="O622" s="485"/>
      <c r="P622" s="485"/>
      <c r="Q622" s="485"/>
      <c r="R622" s="485"/>
      <c r="S622" s="485"/>
      <c r="T622" s="485"/>
      <c r="U622" s="485"/>
      <c r="V622" s="485"/>
      <c r="W622" s="485"/>
      <c r="X622" s="485"/>
      <c r="Y622" s="485"/>
      <c r="Z622" s="485"/>
      <c r="AA622" s="485"/>
      <c r="AB622" s="485"/>
      <c r="AC622" s="485"/>
    </row>
    <row r="623" spans="1:29" s="478" customFormat="1" ht="15.75" customHeight="1" x14ac:dyDescent="0.25">
      <c r="A623" s="489"/>
      <c r="B623" s="489"/>
      <c r="C623" s="489"/>
      <c r="D623" s="489"/>
      <c r="E623" s="489"/>
      <c r="F623" s="489"/>
      <c r="G623" s="489"/>
      <c r="H623" s="489"/>
      <c r="I623" s="489"/>
      <c r="J623" s="485"/>
      <c r="K623" s="485"/>
      <c r="L623" s="485"/>
      <c r="M623" s="485"/>
      <c r="N623" s="485"/>
      <c r="O623" s="485"/>
      <c r="P623" s="485"/>
      <c r="Q623" s="485"/>
      <c r="R623" s="485"/>
      <c r="S623" s="485"/>
      <c r="T623" s="485"/>
      <c r="U623" s="485"/>
      <c r="V623" s="485"/>
      <c r="W623" s="485"/>
      <c r="X623" s="485"/>
      <c r="Y623" s="485"/>
      <c r="Z623" s="485"/>
      <c r="AA623" s="485"/>
      <c r="AB623" s="485"/>
      <c r="AC623" s="485"/>
    </row>
    <row r="624" spans="1:29" s="478" customFormat="1" ht="15.75" customHeight="1" x14ac:dyDescent="0.25">
      <c r="A624" s="489"/>
      <c r="B624" s="489"/>
      <c r="C624" s="489"/>
      <c r="D624" s="489"/>
      <c r="E624" s="489"/>
      <c r="F624" s="489"/>
      <c r="G624" s="489"/>
      <c r="H624" s="489"/>
      <c r="I624" s="489"/>
      <c r="J624" s="485"/>
      <c r="K624" s="485"/>
      <c r="L624" s="485"/>
      <c r="M624" s="485"/>
      <c r="N624" s="485"/>
      <c r="O624" s="485"/>
      <c r="P624" s="485"/>
      <c r="Q624" s="485"/>
      <c r="R624" s="485"/>
      <c r="S624" s="485"/>
      <c r="T624" s="485"/>
      <c r="U624" s="485"/>
      <c r="V624" s="485"/>
      <c r="W624" s="485"/>
      <c r="X624" s="485"/>
      <c r="Y624" s="485"/>
      <c r="Z624" s="485"/>
      <c r="AA624" s="485"/>
      <c r="AB624" s="485"/>
      <c r="AC624" s="485"/>
    </row>
    <row r="625" spans="1:29" s="478" customFormat="1" ht="15.75" customHeight="1" x14ac:dyDescent="0.25">
      <c r="A625" s="489"/>
      <c r="B625" s="489"/>
      <c r="C625" s="489"/>
      <c r="D625" s="489"/>
      <c r="E625" s="489"/>
      <c r="F625" s="489"/>
      <c r="G625" s="489"/>
      <c r="H625" s="489"/>
      <c r="I625" s="489"/>
      <c r="J625" s="485"/>
      <c r="K625" s="485"/>
      <c r="L625" s="485"/>
      <c r="M625" s="485"/>
      <c r="N625" s="485"/>
      <c r="O625" s="485"/>
      <c r="P625" s="485"/>
      <c r="Q625" s="485"/>
      <c r="R625" s="485"/>
      <c r="S625" s="485"/>
      <c r="T625" s="485"/>
      <c r="U625" s="485"/>
      <c r="V625" s="485"/>
      <c r="W625" s="485"/>
      <c r="X625" s="485"/>
      <c r="Y625" s="485"/>
      <c r="Z625" s="485"/>
      <c r="AA625" s="485"/>
      <c r="AB625" s="485"/>
      <c r="AC625" s="485"/>
    </row>
    <row r="626" spans="1:29" s="478" customFormat="1" ht="15.75" customHeight="1" x14ac:dyDescent="0.25">
      <c r="A626" s="489"/>
      <c r="B626" s="489"/>
      <c r="C626" s="489"/>
      <c r="D626" s="489"/>
      <c r="E626" s="489"/>
      <c r="F626" s="489"/>
      <c r="G626" s="489"/>
      <c r="H626" s="489"/>
      <c r="I626" s="489"/>
      <c r="J626" s="485"/>
      <c r="K626" s="485"/>
      <c r="L626" s="485"/>
      <c r="M626" s="485"/>
      <c r="N626" s="485"/>
      <c r="O626" s="485"/>
      <c r="P626" s="485"/>
      <c r="Q626" s="485"/>
      <c r="R626" s="485"/>
      <c r="S626" s="485"/>
      <c r="T626" s="485"/>
      <c r="U626" s="485"/>
      <c r="V626" s="485"/>
      <c r="W626" s="485"/>
      <c r="X626" s="485"/>
      <c r="Y626" s="485"/>
      <c r="Z626" s="485"/>
      <c r="AA626" s="485"/>
      <c r="AB626" s="485"/>
      <c r="AC626" s="485"/>
    </row>
    <row r="627" spans="1:29" s="478" customFormat="1" ht="15.75" customHeight="1" x14ac:dyDescent="0.25">
      <c r="A627" s="489"/>
      <c r="B627" s="489"/>
      <c r="C627" s="489"/>
      <c r="D627" s="489"/>
      <c r="E627" s="489"/>
      <c r="F627" s="489"/>
      <c r="G627" s="489"/>
      <c r="H627" s="489"/>
      <c r="I627" s="489"/>
      <c r="J627" s="485"/>
      <c r="K627" s="485"/>
      <c r="L627" s="485"/>
      <c r="M627" s="485"/>
      <c r="N627" s="485"/>
      <c r="O627" s="485"/>
      <c r="P627" s="485"/>
      <c r="Q627" s="485"/>
      <c r="R627" s="485"/>
      <c r="S627" s="485"/>
      <c r="T627" s="485"/>
      <c r="U627" s="485"/>
      <c r="V627" s="485"/>
      <c r="W627" s="485"/>
      <c r="X627" s="485"/>
      <c r="Y627" s="485"/>
      <c r="Z627" s="485"/>
      <c r="AA627" s="485"/>
      <c r="AB627" s="485"/>
      <c r="AC627" s="485"/>
    </row>
    <row r="628" spans="1:29" s="478" customFormat="1" ht="15.75" customHeight="1" x14ac:dyDescent="0.25">
      <c r="A628" s="489"/>
      <c r="B628" s="489"/>
      <c r="C628" s="489"/>
      <c r="D628" s="489"/>
      <c r="E628" s="489"/>
      <c r="F628" s="489"/>
      <c r="G628" s="489"/>
      <c r="H628" s="489"/>
      <c r="I628" s="489"/>
      <c r="J628" s="485"/>
      <c r="K628" s="485"/>
      <c r="L628" s="485"/>
      <c r="M628" s="485"/>
      <c r="N628" s="485"/>
      <c r="O628" s="485"/>
      <c r="P628" s="485"/>
      <c r="Q628" s="485"/>
      <c r="R628" s="485"/>
      <c r="S628" s="485"/>
      <c r="T628" s="485"/>
      <c r="U628" s="485"/>
      <c r="V628" s="485"/>
      <c r="W628" s="485"/>
      <c r="X628" s="485"/>
      <c r="Y628" s="485"/>
      <c r="Z628" s="485"/>
      <c r="AA628" s="485"/>
      <c r="AB628" s="485"/>
      <c r="AC628" s="485"/>
    </row>
    <row r="629" spans="1:29" s="478" customFormat="1" ht="15.75" customHeight="1" x14ac:dyDescent="0.25">
      <c r="A629" s="489"/>
      <c r="B629" s="489"/>
      <c r="C629" s="489"/>
      <c r="D629" s="489"/>
      <c r="E629" s="489"/>
      <c r="F629" s="489"/>
      <c r="G629" s="489"/>
      <c r="H629" s="489"/>
      <c r="I629" s="489"/>
      <c r="J629" s="485"/>
      <c r="K629" s="485"/>
      <c r="L629" s="485"/>
      <c r="M629" s="485"/>
      <c r="N629" s="485"/>
      <c r="O629" s="485"/>
      <c r="P629" s="485"/>
      <c r="Q629" s="485"/>
      <c r="R629" s="485"/>
      <c r="S629" s="485"/>
      <c r="T629" s="485"/>
      <c r="U629" s="485"/>
      <c r="V629" s="485"/>
      <c r="W629" s="485"/>
      <c r="X629" s="485"/>
      <c r="Y629" s="485"/>
      <c r="Z629" s="485"/>
      <c r="AA629" s="485"/>
      <c r="AB629" s="485"/>
      <c r="AC629" s="485"/>
    </row>
    <row r="630" spans="1:29" s="478" customFormat="1" ht="15.75" customHeight="1" x14ac:dyDescent="0.25">
      <c r="A630" s="489"/>
      <c r="B630" s="489"/>
      <c r="C630" s="489"/>
      <c r="D630" s="489"/>
      <c r="E630" s="489"/>
      <c r="F630" s="489"/>
      <c r="G630" s="489"/>
      <c r="H630" s="489"/>
      <c r="I630" s="489"/>
      <c r="J630" s="485"/>
      <c r="K630" s="485"/>
      <c r="L630" s="485"/>
      <c r="M630" s="485"/>
      <c r="N630" s="485"/>
      <c r="O630" s="485"/>
      <c r="P630" s="485"/>
      <c r="Q630" s="485"/>
      <c r="R630" s="485"/>
      <c r="S630" s="485"/>
      <c r="T630" s="485"/>
      <c r="U630" s="485"/>
      <c r="V630" s="485"/>
      <c r="W630" s="485"/>
      <c r="X630" s="485"/>
      <c r="Y630" s="485"/>
      <c r="Z630" s="485"/>
      <c r="AA630" s="485"/>
      <c r="AB630" s="485"/>
      <c r="AC630" s="485"/>
    </row>
    <row r="631" spans="1:29" s="478" customFormat="1" ht="15.75" customHeight="1" x14ac:dyDescent="0.25">
      <c r="A631" s="489"/>
      <c r="B631" s="489"/>
      <c r="C631" s="489"/>
      <c r="D631" s="489"/>
      <c r="E631" s="489"/>
      <c r="F631" s="489"/>
      <c r="G631" s="489"/>
      <c r="H631" s="489"/>
      <c r="I631" s="489"/>
      <c r="J631" s="485"/>
      <c r="K631" s="485"/>
      <c r="L631" s="485"/>
      <c r="M631" s="485"/>
      <c r="N631" s="485"/>
      <c r="O631" s="485"/>
      <c r="P631" s="485"/>
      <c r="Q631" s="485"/>
      <c r="R631" s="485"/>
      <c r="S631" s="485"/>
      <c r="T631" s="485"/>
      <c r="U631" s="485"/>
      <c r="V631" s="485"/>
      <c r="W631" s="485"/>
      <c r="X631" s="485"/>
      <c r="Y631" s="485"/>
      <c r="Z631" s="485"/>
      <c r="AA631" s="485"/>
      <c r="AB631" s="485"/>
      <c r="AC631" s="485"/>
    </row>
    <row r="632" spans="1:29" s="478" customFormat="1" ht="15.75" customHeight="1" x14ac:dyDescent="0.25">
      <c r="A632" s="489"/>
      <c r="B632" s="489"/>
      <c r="C632" s="489"/>
      <c r="D632" s="489"/>
      <c r="E632" s="489"/>
      <c r="F632" s="489"/>
      <c r="G632" s="489"/>
      <c r="H632" s="489"/>
      <c r="I632" s="489"/>
      <c r="J632" s="485"/>
      <c r="K632" s="485"/>
      <c r="L632" s="485"/>
      <c r="M632" s="485"/>
      <c r="N632" s="485"/>
      <c r="O632" s="485"/>
      <c r="P632" s="485"/>
      <c r="Q632" s="485"/>
      <c r="R632" s="485"/>
      <c r="S632" s="485"/>
      <c r="T632" s="485"/>
      <c r="U632" s="485"/>
      <c r="V632" s="485"/>
      <c r="W632" s="485"/>
      <c r="X632" s="485"/>
      <c r="Y632" s="485"/>
      <c r="Z632" s="485"/>
      <c r="AA632" s="485"/>
      <c r="AB632" s="485"/>
      <c r="AC632" s="485"/>
    </row>
    <row r="633" spans="1:29" s="478" customFormat="1" ht="15.75" customHeight="1" x14ac:dyDescent="0.25">
      <c r="A633" s="489"/>
      <c r="B633" s="489"/>
      <c r="C633" s="489"/>
      <c r="D633" s="489"/>
      <c r="E633" s="489"/>
      <c r="F633" s="489"/>
      <c r="G633" s="489"/>
      <c r="H633" s="489"/>
      <c r="I633" s="489"/>
      <c r="J633" s="485"/>
      <c r="K633" s="485"/>
      <c r="L633" s="485"/>
      <c r="M633" s="485"/>
      <c r="N633" s="485"/>
      <c r="O633" s="485"/>
      <c r="P633" s="485"/>
      <c r="Q633" s="485"/>
      <c r="R633" s="485"/>
      <c r="S633" s="485"/>
      <c r="T633" s="485"/>
      <c r="U633" s="485"/>
      <c r="V633" s="485"/>
      <c r="W633" s="485"/>
      <c r="X633" s="485"/>
      <c r="Y633" s="485"/>
      <c r="Z633" s="485"/>
      <c r="AA633" s="485"/>
      <c r="AB633" s="485"/>
      <c r="AC633" s="485"/>
    </row>
    <row r="634" spans="1:29" s="478" customFormat="1" ht="15.75" customHeight="1" x14ac:dyDescent="0.25">
      <c r="A634" s="489"/>
      <c r="B634" s="489"/>
      <c r="C634" s="489"/>
      <c r="D634" s="489"/>
      <c r="E634" s="489"/>
      <c r="F634" s="489"/>
      <c r="G634" s="489"/>
      <c r="H634" s="489"/>
      <c r="I634" s="489"/>
      <c r="J634" s="485"/>
      <c r="K634" s="485"/>
      <c r="L634" s="485"/>
      <c r="M634" s="485"/>
      <c r="N634" s="485"/>
      <c r="O634" s="485"/>
      <c r="P634" s="485"/>
      <c r="Q634" s="485"/>
      <c r="R634" s="485"/>
      <c r="S634" s="485"/>
      <c r="T634" s="485"/>
      <c r="U634" s="485"/>
      <c r="V634" s="485"/>
      <c r="W634" s="485"/>
      <c r="X634" s="485"/>
      <c r="Y634" s="485"/>
      <c r="Z634" s="485"/>
      <c r="AA634" s="485"/>
      <c r="AB634" s="485"/>
      <c r="AC634" s="485"/>
    </row>
    <row r="635" spans="1:29" s="478" customFormat="1" ht="15.75" customHeight="1" x14ac:dyDescent="0.25">
      <c r="A635" s="489"/>
      <c r="B635" s="489"/>
      <c r="C635" s="489"/>
      <c r="D635" s="489"/>
      <c r="E635" s="489"/>
      <c r="F635" s="489"/>
      <c r="G635" s="489"/>
      <c r="H635" s="489"/>
      <c r="I635" s="489"/>
      <c r="J635" s="485"/>
      <c r="K635" s="485"/>
      <c r="L635" s="485"/>
      <c r="M635" s="485"/>
      <c r="N635" s="485"/>
      <c r="O635" s="485"/>
      <c r="P635" s="485"/>
      <c r="Q635" s="485"/>
      <c r="R635" s="485"/>
      <c r="S635" s="485"/>
      <c r="T635" s="485"/>
      <c r="U635" s="485"/>
      <c r="V635" s="485"/>
      <c r="W635" s="485"/>
      <c r="X635" s="485"/>
      <c r="Y635" s="485"/>
      <c r="Z635" s="485"/>
      <c r="AA635" s="485"/>
      <c r="AB635" s="485"/>
      <c r="AC635" s="485"/>
    </row>
    <row r="636" spans="1:29" s="478" customFormat="1" ht="15.75" customHeight="1" x14ac:dyDescent="0.25">
      <c r="A636" s="489"/>
      <c r="B636" s="489"/>
      <c r="C636" s="489"/>
      <c r="D636" s="489"/>
      <c r="E636" s="489"/>
      <c r="F636" s="489"/>
      <c r="G636" s="489"/>
      <c r="H636" s="489"/>
      <c r="I636" s="489"/>
      <c r="J636" s="485"/>
      <c r="K636" s="485"/>
      <c r="L636" s="485"/>
      <c r="M636" s="485"/>
      <c r="N636" s="485"/>
      <c r="O636" s="485"/>
      <c r="P636" s="485"/>
      <c r="Q636" s="485"/>
      <c r="R636" s="485"/>
      <c r="S636" s="485"/>
      <c r="T636" s="485"/>
      <c r="U636" s="485"/>
      <c r="V636" s="485"/>
      <c r="W636" s="485"/>
      <c r="X636" s="485"/>
      <c r="Y636" s="485"/>
      <c r="Z636" s="485"/>
      <c r="AA636" s="485"/>
      <c r="AB636" s="485"/>
      <c r="AC636" s="485"/>
    </row>
    <row r="637" spans="1:29" s="478" customFormat="1" ht="15.75" customHeight="1" x14ac:dyDescent="0.25">
      <c r="A637" s="489"/>
      <c r="B637" s="489"/>
      <c r="C637" s="489"/>
      <c r="D637" s="489"/>
      <c r="E637" s="489"/>
      <c r="F637" s="489"/>
      <c r="G637" s="489"/>
      <c r="H637" s="489"/>
      <c r="I637" s="489"/>
      <c r="J637" s="485"/>
      <c r="K637" s="485"/>
      <c r="L637" s="485"/>
      <c r="M637" s="485"/>
      <c r="N637" s="485"/>
      <c r="O637" s="485"/>
      <c r="P637" s="485"/>
      <c r="Q637" s="485"/>
      <c r="R637" s="485"/>
      <c r="S637" s="485"/>
      <c r="T637" s="485"/>
      <c r="U637" s="485"/>
      <c r="V637" s="485"/>
      <c r="W637" s="485"/>
      <c r="X637" s="485"/>
      <c r="Y637" s="485"/>
      <c r="Z637" s="485"/>
      <c r="AA637" s="485"/>
      <c r="AB637" s="485"/>
      <c r="AC637" s="485"/>
    </row>
    <row r="638" spans="1:29" s="478" customFormat="1" ht="15.75" customHeight="1" x14ac:dyDescent="0.25">
      <c r="A638" s="489"/>
      <c r="B638" s="489"/>
      <c r="C638" s="489"/>
      <c r="D638" s="489"/>
      <c r="E638" s="489"/>
      <c r="F638" s="489"/>
      <c r="G638" s="489"/>
      <c r="H638" s="489"/>
      <c r="I638" s="489"/>
      <c r="J638" s="485"/>
      <c r="K638" s="485"/>
      <c r="L638" s="485"/>
      <c r="M638" s="485"/>
      <c r="N638" s="485"/>
      <c r="O638" s="485"/>
      <c r="P638" s="485"/>
      <c r="Q638" s="485"/>
      <c r="R638" s="485"/>
      <c r="S638" s="485"/>
      <c r="T638" s="485"/>
      <c r="U638" s="485"/>
      <c r="V638" s="485"/>
      <c r="W638" s="485"/>
      <c r="X638" s="485"/>
      <c r="Y638" s="485"/>
      <c r="Z638" s="485"/>
      <c r="AA638" s="485"/>
      <c r="AB638" s="485"/>
      <c r="AC638" s="485"/>
    </row>
    <row r="639" spans="1:29" s="478" customFormat="1" ht="15.75" customHeight="1" x14ac:dyDescent="0.25">
      <c r="A639" s="489"/>
      <c r="B639" s="489"/>
      <c r="C639" s="489"/>
      <c r="D639" s="489"/>
      <c r="E639" s="489"/>
      <c r="F639" s="489"/>
      <c r="G639" s="489"/>
      <c r="H639" s="489"/>
      <c r="I639" s="489"/>
      <c r="J639" s="485"/>
      <c r="K639" s="485"/>
      <c r="L639" s="485"/>
      <c r="M639" s="485"/>
      <c r="N639" s="485"/>
      <c r="O639" s="485"/>
      <c r="P639" s="485"/>
      <c r="Q639" s="485"/>
      <c r="R639" s="485"/>
      <c r="S639" s="485"/>
      <c r="T639" s="485"/>
      <c r="U639" s="485"/>
      <c r="V639" s="485"/>
      <c r="W639" s="485"/>
      <c r="X639" s="485"/>
      <c r="Y639" s="485"/>
      <c r="Z639" s="485"/>
      <c r="AA639" s="485"/>
      <c r="AB639" s="485"/>
      <c r="AC639" s="485"/>
    </row>
    <row r="640" spans="1:29" s="478" customFormat="1" ht="15.75" customHeight="1" x14ac:dyDescent="0.25">
      <c r="A640" s="489"/>
      <c r="B640" s="489"/>
      <c r="C640" s="489"/>
      <c r="D640" s="489"/>
      <c r="E640" s="489"/>
      <c r="F640" s="489"/>
      <c r="G640" s="489"/>
      <c r="H640" s="489"/>
      <c r="I640" s="489"/>
      <c r="J640" s="485"/>
      <c r="K640" s="485"/>
      <c r="L640" s="485"/>
      <c r="M640" s="485"/>
      <c r="N640" s="485"/>
      <c r="O640" s="485"/>
      <c r="P640" s="485"/>
      <c r="Q640" s="485"/>
      <c r="R640" s="485"/>
      <c r="S640" s="485"/>
      <c r="T640" s="485"/>
      <c r="U640" s="485"/>
      <c r="V640" s="485"/>
      <c r="W640" s="485"/>
      <c r="X640" s="485"/>
      <c r="Y640" s="485"/>
      <c r="Z640" s="485"/>
      <c r="AA640" s="485"/>
      <c r="AB640" s="485"/>
      <c r="AC640" s="485"/>
    </row>
    <row r="641" spans="1:29" s="478" customFormat="1" ht="15.75" customHeight="1" x14ac:dyDescent="0.25">
      <c r="A641" s="489"/>
      <c r="B641" s="489"/>
      <c r="C641" s="489"/>
      <c r="D641" s="489"/>
      <c r="E641" s="489"/>
      <c r="F641" s="489"/>
      <c r="G641" s="489"/>
      <c r="H641" s="489"/>
      <c r="I641" s="489"/>
      <c r="J641" s="485"/>
      <c r="K641" s="485"/>
      <c r="L641" s="485"/>
      <c r="M641" s="485"/>
      <c r="N641" s="485"/>
      <c r="O641" s="485"/>
      <c r="P641" s="485"/>
      <c r="Q641" s="485"/>
      <c r="R641" s="485"/>
      <c r="S641" s="485"/>
      <c r="T641" s="485"/>
      <c r="U641" s="485"/>
      <c r="V641" s="485"/>
      <c r="W641" s="485"/>
      <c r="X641" s="485"/>
      <c r="Y641" s="485"/>
      <c r="Z641" s="485"/>
      <c r="AA641" s="485"/>
      <c r="AB641" s="485"/>
      <c r="AC641" s="485"/>
    </row>
    <row r="642" spans="1:29" s="478" customFormat="1" ht="15.75" customHeight="1" x14ac:dyDescent="0.25">
      <c r="A642" s="489"/>
      <c r="B642" s="489"/>
      <c r="C642" s="489"/>
      <c r="D642" s="489"/>
      <c r="E642" s="489"/>
      <c r="F642" s="489"/>
      <c r="G642" s="489"/>
      <c r="H642" s="489"/>
      <c r="I642" s="489"/>
      <c r="J642" s="485"/>
      <c r="K642" s="485"/>
      <c r="L642" s="485"/>
      <c r="M642" s="485"/>
      <c r="N642" s="485"/>
      <c r="O642" s="485"/>
      <c r="P642" s="485"/>
      <c r="Q642" s="485"/>
      <c r="R642" s="485"/>
      <c r="S642" s="485"/>
      <c r="T642" s="485"/>
      <c r="U642" s="485"/>
      <c r="V642" s="485"/>
      <c r="W642" s="485"/>
      <c r="X642" s="485"/>
      <c r="Y642" s="485"/>
      <c r="Z642" s="485"/>
      <c r="AA642" s="485"/>
      <c r="AB642" s="485"/>
      <c r="AC642" s="485"/>
    </row>
    <row r="643" spans="1:29" s="478" customFormat="1" ht="15.75" customHeight="1" x14ac:dyDescent="0.25">
      <c r="A643" s="489"/>
      <c r="B643" s="489"/>
      <c r="C643" s="489"/>
      <c r="D643" s="489"/>
      <c r="E643" s="489"/>
      <c r="F643" s="489"/>
      <c r="G643" s="489"/>
      <c r="H643" s="489"/>
      <c r="I643" s="489"/>
      <c r="J643" s="485"/>
      <c r="K643" s="485"/>
      <c r="L643" s="485"/>
      <c r="M643" s="485"/>
      <c r="N643" s="485"/>
      <c r="O643" s="485"/>
      <c r="P643" s="485"/>
      <c r="Q643" s="485"/>
      <c r="R643" s="485"/>
      <c r="S643" s="485"/>
      <c r="T643" s="485"/>
      <c r="U643" s="485"/>
      <c r="V643" s="485"/>
      <c r="W643" s="485"/>
      <c r="X643" s="485"/>
      <c r="Y643" s="485"/>
      <c r="Z643" s="485"/>
      <c r="AA643" s="485"/>
      <c r="AB643" s="485"/>
      <c r="AC643" s="485"/>
    </row>
    <row r="644" spans="1:29" s="478" customFormat="1" ht="15.75" customHeight="1" x14ac:dyDescent="0.25">
      <c r="A644" s="489"/>
      <c r="B644" s="489"/>
      <c r="C644" s="489"/>
      <c r="D644" s="489"/>
      <c r="E644" s="489"/>
      <c r="F644" s="489"/>
      <c r="G644" s="489"/>
      <c r="H644" s="489"/>
      <c r="I644" s="489"/>
      <c r="J644" s="485"/>
      <c r="K644" s="485"/>
      <c r="L644" s="485"/>
      <c r="M644" s="485"/>
      <c r="N644" s="485"/>
      <c r="O644" s="485"/>
      <c r="P644" s="485"/>
      <c r="Q644" s="485"/>
      <c r="R644" s="485"/>
      <c r="S644" s="485"/>
      <c r="T644" s="485"/>
      <c r="U644" s="485"/>
      <c r="V644" s="485"/>
      <c r="W644" s="485"/>
      <c r="X644" s="485"/>
      <c r="Y644" s="485"/>
      <c r="Z644" s="485"/>
      <c r="AA644" s="485"/>
      <c r="AB644" s="485"/>
      <c r="AC644" s="485"/>
    </row>
    <row r="645" spans="1:29" s="478" customFormat="1" ht="15.75" customHeight="1" x14ac:dyDescent="0.25">
      <c r="A645" s="489"/>
      <c r="B645" s="489"/>
      <c r="C645" s="489"/>
      <c r="D645" s="489"/>
      <c r="E645" s="489"/>
      <c r="F645" s="489"/>
      <c r="G645" s="489"/>
      <c r="H645" s="489"/>
      <c r="I645" s="489"/>
      <c r="J645" s="485"/>
      <c r="K645" s="485"/>
      <c r="L645" s="485"/>
      <c r="M645" s="485"/>
      <c r="N645" s="485"/>
      <c r="O645" s="485"/>
      <c r="P645" s="485"/>
      <c r="Q645" s="485"/>
      <c r="R645" s="485"/>
      <c r="S645" s="485"/>
      <c r="T645" s="485"/>
      <c r="U645" s="485"/>
      <c r="V645" s="485"/>
      <c r="W645" s="485"/>
      <c r="X645" s="485"/>
      <c r="Y645" s="485"/>
      <c r="Z645" s="485"/>
      <c r="AA645" s="485"/>
      <c r="AB645" s="485"/>
      <c r="AC645" s="485"/>
    </row>
    <row r="646" spans="1:29" s="478" customFormat="1" ht="15.75" customHeight="1" x14ac:dyDescent="0.25">
      <c r="A646" s="489"/>
      <c r="B646" s="489"/>
      <c r="C646" s="489"/>
      <c r="D646" s="489"/>
      <c r="E646" s="489"/>
      <c r="F646" s="489"/>
      <c r="G646" s="489"/>
      <c r="H646" s="489"/>
      <c r="I646" s="489"/>
      <c r="J646" s="485"/>
      <c r="K646" s="485"/>
      <c r="L646" s="485"/>
      <c r="M646" s="485"/>
      <c r="N646" s="485"/>
      <c r="O646" s="485"/>
      <c r="P646" s="485"/>
      <c r="Q646" s="485"/>
      <c r="R646" s="485"/>
      <c r="S646" s="485"/>
      <c r="T646" s="485"/>
      <c r="U646" s="485"/>
      <c r="V646" s="485"/>
      <c r="W646" s="485"/>
      <c r="X646" s="485"/>
      <c r="Y646" s="485"/>
      <c r="Z646" s="485"/>
      <c r="AA646" s="485"/>
      <c r="AB646" s="485"/>
      <c r="AC646" s="485"/>
    </row>
    <row r="647" spans="1:29" s="478" customFormat="1" ht="15.75" customHeight="1" x14ac:dyDescent="0.25">
      <c r="A647" s="489"/>
      <c r="B647" s="489"/>
      <c r="C647" s="489"/>
      <c r="D647" s="489"/>
      <c r="E647" s="489"/>
      <c r="F647" s="489"/>
      <c r="G647" s="489"/>
      <c r="H647" s="489"/>
      <c r="I647" s="489"/>
      <c r="J647" s="485"/>
      <c r="K647" s="485"/>
      <c r="L647" s="485"/>
      <c r="M647" s="485"/>
      <c r="N647" s="485"/>
      <c r="O647" s="485"/>
      <c r="P647" s="485"/>
      <c r="Q647" s="485"/>
      <c r="R647" s="485"/>
      <c r="S647" s="485"/>
      <c r="T647" s="485"/>
      <c r="U647" s="485"/>
      <c r="V647" s="485"/>
      <c r="W647" s="485"/>
      <c r="X647" s="485"/>
      <c r="Y647" s="485"/>
      <c r="Z647" s="485"/>
      <c r="AA647" s="485"/>
      <c r="AB647" s="485"/>
      <c r="AC647" s="485"/>
    </row>
    <row r="648" spans="1:29" s="478" customFormat="1" ht="15.75" customHeight="1" x14ac:dyDescent="0.25">
      <c r="A648" s="489"/>
      <c r="B648" s="489"/>
      <c r="C648" s="489"/>
      <c r="D648" s="489"/>
      <c r="E648" s="489"/>
      <c r="F648" s="489"/>
      <c r="G648" s="489"/>
      <c r="H648" s="489"/>
      <c r="I648" s="489"/>
      <c r="J648" s="485"/>
      <c r="K648" s="485"/>
      <c r="L648" s="485"/>
      <c r="M648" s="485"/>
      <c r="N648" s="485"/>
      <c r="O648" s="485"/>
      <c r="P648" s="485"/>
      <c r="Q648" s="485"/>
      <c r="R648" s="485"/>
      <c r="S648" s="485"/>
      <c r="T648" s="485"/>
      <c r="U648" s="485"/>
      <c r="V648" s="485"/>
      <c r="W648" s="485"/>
      <c r="X648" s="485"/>
      <c r="Y648" s="485"/>
      <c r="Z648" s="485"/>
      <c r="AA648" s="485"/>
      <c r="AB648" s="485"/>
      <c r="AC648" s="485"/>
    </row>
    <row r="649" spans="1:29" s="478" customFormat="1" ht="15.75" customHeight="1" x14ac:dyDescent="0.25">
      <c r="A649" s="489"/>
      <c r="B649" s="489"/>
      <c r="C649" s="489"/>
      <c r="D649" s="489"/>
      <c r="E649" s="489"/>
      <c r="F649" s="489"/>
      <c r="G649" s="489"/>
      <c r="H649" s="489"/>
      <c r="I649" s="489"/>
      <c r="J649" s="485"/>
      <c r="K649" s="485"/>
      <c r="L649" s="485"/>
      <c r="M649" s="485"/>
      <c r="N649" s="485"/>
      <c r="O649" s="485"/>
      <c r="P649" s="485"/>
      <c r="Q649" s="485"/>
      <c r="R649" s="485"/>
      <c r="S649" s="485"/>
      <c r="T649" s="485"/>
      <c r="U649" s="485"/>
      <c r="V649" s="485"/>
      <c r="W649" s="485"/>
      <c r="X649" s="485"/>
      <c r="Y649" s="485"/>
      <c r="Z649" s="485"/>
      <c r="AA649" s="485"/>
      <c r="AB649" s="485"/>
      <c r="AC649" s="485"/>
    </row>
    <row r="650" spans="1:29" s="478" customFormat="1" ht="15.75" customHeight="1" x14ac:dyDescent="0.25">
      <c r="A650" s="489"/>
      <c r="B650" s="489"/>
      <c r="C650" s="489"/>
      <c r="D650" s="489"/>
      <c r="E650" s="489"/>
      <c r="F650" s="489"/>
      <c r="G650" s="489"/>
      <c r="H650" s="489"/>
      <c r="I650" s="489"/>
      <c r="J650" s="485"/>
      <c r="K650" s="485"/>
      <c r="L650" s="485"/>
      <c r="M650" s="485"/>
      <c r="N650" s="485"/>
      <c r="O650" s="485"/>
      <c r="P650" s="485"/>
      <c r="Q650" s="485"/>
      <c r="R650" s="485"/>
      <c r="S650" s="485"/>
      <c r="T650" s="485"/>
      <c r="U650" s="485"/>
      <c r="V650" s="485"/>
      <c r="W650" s="485"/>
      <c r="X650" s="485"/>
      <c r="Y650" s="485"/>
      <c r="Z650" s="485"/>
      <c r="AA650" s="485"/>
      <c r="AB650" s="485"/>
      <c r="AC650" s="485"/>
    </row>
    <row r="651" spans="1:29" s="478" customFormat="1" ht="15.75" customHeight="1" x14ac:dyDescent="0.25">
      <c r="A651" s="489"/>
      <c r="B651" s="489"/>
      <c r="C651" s="489"/>
      <c r="D651" s="489"/>
      <c r="E651" s="489"/>
      <c r="F651" s="489"/>
      <c r="G651" s="489"/>
      <c r="H651" s="489"/>
      <c r="I651" s="489"/>
      <c r="J651" s="485"/>
      <c r="K651" s="485"/>
      <c r="L651" s="485"/>
      <c r="M651" s="485"/>
      <c r="N651" s="485"/>
      <c r="O651" s="485"/>
      <c r="P651" s="485"/>
      <c r="Q651" s="485"/>
      <c r="R651" s="485"/>
      <c r="S651" s="485"/>
      <c r="T651" s="485"/>
      <c r="U651" s="485"/>
      <c r="V651" s="485"/>
      <c r="W651" s="485"/>
      <c r="X651" s="485"/>
      <c r="Y651" s="485"/>
      <c r="Z651" s="485"/>
      <c r="AA651" s="485"/>
      <c r="AB651" s="485"/>
      <c r="AC651" s="485"/>
    </row>
    <row r="652" spans="1:29" s="478" customFormat="1" ht="15.75" customHeight="1" x14ac:dyDescent="0.25">
      <c r="A652" s="489"/>
      <c r="B652" s="489"/>
      <c r="C652" s="489"/>
      <c r="D652" s="489"/>
      <c r="E652" s="489"/>
      <c r="F652" s="489"/>
      <c r="G652" s="489"/>
      <c r="H652" s="489"/>
      <c r="I652" s="489"/>
      <c r="J652" s="485"/>
      <c r="K652" s="485"/>
      <c r="L652" s="485"/>
      <c r="M652" s="485"/>
      <c r="N652" s="485"/>
      <c r="O652" s="485"/>
      <c r="P652" s="485"/>
      <c r="Q652" s="485"/>
      <c r="R652" s="485"/>
      <c r="S652" s="485"/>
      <c r="T652" s="485"/>
      <c r="U652" s="485"/>
      <c r="V652" s="485"/>
      <c r="W652" s="485"/>
      <c r="X652" s="485"/>
      <c r="Y652" s="485"/>
      <c r="Z652" s="485"/>
      <c r="AA652" s="485"/>
      <c r="AB652" s="485"/>
      <c r="AC652" s="485"/>
    </row>
    <row r="653" spans="1:29" s="478" customFormat="1" ht="15.75" customHeight="1" x14ac:dyDescent="0.25">
      <c r="A653" s="489"/>
      <c r="B653" s="489"/>
      <c r="C653" s="489"/>
      <c r="D653" s="489"/>
      <c r="E653" s="489"/>
      <c r="F653" s="489"/>
      <c r="G653" s="489"/>
      <c r="H653" s="489"/>
      <c r="I653" s="489"/>
      <c r="J653" s="485"/>
      <c r="K653" s="485"/>
      <c r="L653" s="485"/>
      <c r="M653" s="485"/>
      <c r="N653" s="485"/>
      <c r="O653" s="485"/>
      <c r="P653" s="485"/>
      <c r="Q653" s="485"/>
      <c r="R653" s="485"/>
      <c r="S653" s="485"/>
      <c r="T653" s="485"/>
      <c r="U653" s="485"/>
      <c r="V653" s="485"/>
      <c r="W653" s="485"/>
      <c r="X653" s="485"/>
      <c r="Y653" s="485"/>
      <c r="Z653" s="485"/>
      <c r="AA653" s="485"/>
      <c r="AB653" s="485"/>
      <c r="AC653" s="485"/>
    </row>
    <row r="654" spans="1:29" s="478" customFormat="1" ht="15.75" customHeight="1" x14ac:dyDescent="0.25">
      <c r="A654" s="489"/>
      <c r="B654" s="489"/>
      <c r="C654" s="489"/>
      <c r="D654" s="489"/>
      <c r="E654" s="489"/>
      <c r="F654" s="489"/>
      <c r="G654" s="489"/>
      <c r="H654" s="489"/>
      <c r="I654" s="489"/>
      <c r="J654" s="485"/>
      <c r="K654" s="485"/>
      <c r="L654" s="485"/>
      <c r="M654" s="485"/>
      <c r="N654" s="485"/>
      <c r="O654" s="485"/>
      <c r="P654" s="485"/>
      <c r="Q654" s="485"/>
      <c r="R654" s="485"/>
      <c r="S654" s="485"/>
      <c r="T654" s="485"/>
      <c r="U654" s="485"/>
      <c r="V654" s="485"/>
      <c r="W654" s="485"/>
      <c r="X654" s="485"/>
      <c r="Y654" s="485"/>
      <c r="Z654" s="485"/>
      <c r="AA654" s="485"/>
      <c r="AB654" s="485"/>
      <c r="AC654" s="485"/>
    </row>
    <row r="655" spans="1:29" s="478" customFormat="1" ht="15.75" customHeight="1" x14ac:dyDescent="0.25">
      <c r="A655" s="489"/>
      <c r="B655" s="489"/>
      <c r="C655" s="489"/>
      <c r="D655" s="489"/>
      <c r="E655" s="489"/>
      <c r="F655" s="489"/>
      <c r="G655" s="489"/>
      <c r="H655" s="489"/>
      <c r="I655" s="489"/>
      <c r="J655" s="485"/>
      <c r="K655" s="485"/>
      <c r="L655" s="485"/>
      <c r="M655" s="485"/>
      <c r="N655" s="485"/>
      <c r="O655" s="485"/>
      <c r="P655" s="485"/>
      <c r="Q655" s="485"/>
      <c r="R655" s="485"/>
      <c r="S655" s="485"/>
      <c r="T655" s="485"/>
      <c r="U655" s="485"/>
      <c r="V655" s="485"/>
      <c r="W655" s="485"/>
      <c r="X655" s="485"/>
      <c r="Y655" s="485"/>
      <c r="Z655" s="485"/>
      <c r="AA655" s="485"/>
      <c r="AB655" s="485"/>
      <c r="AC655" s="485"/>
    </row>
    <row r="656" spans="1:29" s="478" customFormat="1" ht="15.75" customHeight="1" x14ac:dyDescent="0.25">
      <c r="A656" s="489"/>
      <c r="B656" s="489"/>
      <c r="C656" s="489"/>
      <c r="D656" s="489"/>
      <c r="E656" s="489"/>
      <c r="F656" s="489"/>
      <c r="G656" s="489"/>
      <c r="H656" s="489"/>
      <c r="I656" s="489"/>
      <c r="J656" s="485"/>
      <c r="K656" s="485"/>
      <c r="L656" s="485"/>
      <c r="M656" s="485"/>
      <c r="N656" s="485"/>
      <c r="O656" s="485"/>
      <c r="P656" s="485"/>
      <c r="Q656" s="485"/>
      <c r="R656" s="485"/>
      <c r="S656" s="485"/>
      <c r="T656" s="485"/>
      <c r="U656" s="485"/>
      <c r="V656" s="485"/>
      <c r="W656" s="485"/>
      <c r="X656" s="485"/>
      <c r="Y656" s="485"/>
      <c r="Z656" s="485"/>
      <c r="AA656" s="485"/>
      <c r="AB656" s="485"/>
      <c r="AC656" s="485"/>
    </row>
    <row r="657" spans="1:29" s="478" customFormat="1" ht="15.75" customHeight="1" x14ac:dyDescent="0.25">
      <c r="A657" s="489"/>
      <c r="B657" s="489"/>
      <c r="C657" s="489"/>
      <c r="D657" s="489"/>
      <c r="E657" s="489"/>
      <c r="F657" s="489"/>
      <c r="G657" s="489"/>
      <c r="H657" s="489"/>
      <c r="I657" s="489"/>
      <c r="J657" s="485"/>
      <c r="K657" s="485"/>
      <c r="L657" s="485"/>
      <c r="M657" s="485"/>
      <c r="N657" s="485"/>
      <c r="O657" s="485"/>
      <c r="P657" s="485"/>
      <c r="Q657" s="485"/>
      <c r="R657" s="485"/>
      <c r="S657" s="485"/>
      <c r="T657" s="485"/>
      <c r="U657" s="485"/>
      <c r="V657" s="485"/>
      <c r="W657" s="485"/>
      <c r="X657" s="485"/>
      <c r="Y657" s="485"/>
      <c r="Z657" s="485"/>
      <c r="AA657" s="485"/>
      <c r="AB657" s="485"/>
      <c r="AC657" s="485"/>
    </row>
    <row r="658" spans="1:29" s="478" customFormat="1" ht="15.75" customHeight="1" x14ac:dyDescent="0.25">
      <c r="A658" s="489"/>
      <c r="B658" s="489"/>
      <c r="C658" s="489"/>
      <c r="D658" s="489"/>
      <c r="E658" s="489"/>
      <c r="F658" s="489"/>
      <c r="G658" s="489"/>
      <c r="H658" s="489"/>
      <c r="I658" s="489"/>
      <c r="J658" s="485"/>
      <c r="K658" s="485"/>
      <c r="L658" s="485"/>
      <c r="M658" s="485"/>
      <c r="N658" s="485"/>
      <c r="O658" s="485"/>
      <c r="P658" s="485"/>
      <c r="Q658" s="485"/>
      <c r="R658" s="485"/>
      <c r="S658" s="485"/>
      <c r="T658" s="485"/>
      <c r="U658" s="485"/>
      <c r="V658" s="485"/>
      <c r="W658" s="485"/>
      <c r="X658" s="485"/>
      <c r="Y658" s="485"/>
      <c r="Z658" s="485"/>
      <c r="AA658" s="485"/>
      <c r="AB658" s="485"/>
      <c r="AC658" s="485"/>
    </row>
    <row r="659" spans="1:29" s="478" customFormat="1" ht="15.75" customHeight="1" x14ac:dyDescent="0.25">
      <c r="A659" s="489"/>
      <c r="B659" s="489"/>
      <c r="C659" s="489"/>
      <c r="D659" s="489"/>
      <c r="E659" s="489"/>
      <c r="F659" s="489"/>
      <c r="G659" s="489"/>
      <c r="H659" s="489"/>
      <c r="I659" s="489"/>
      <c r="J659" s="485"/>
      <c r="K659" s="485"/>
      <c r="L659" s="485"/>
      <c r="M659" s="485"/>
      <c r="N659" s="485"/>
      <c r="O659" s="485"/>
      <c r="P659" s="485"/>
      <c r="Q659" s="485"/>
      <c r="R659" s="485"/>
      <c r="S659" s="485"/>
      <c r="T659" s="485"/>
      <c r="U659" s="485"/>
      <c r="V659" s="485"/>
      <c r="W659" s="485"/>
      <c r="X659" s="485"/>
      <c r="Y659" s="485"/>
      <c r="Z659" s="485"/>
      <c r="AA659" s="485"/>
      <c r="AB659" s="485"/>
      <c r="AC659" s="485"/>
    </row>
    <row r="660" spans="1:29" s="478" customFormat="1" ht="15.75" customHeight="1" x14ac:dyDescent="0.25">
      <c r="A660" s="489"/>
      <c r="B660" s="489"/>
      <c r="C660" s="489"/>
      <c r="D660" s="489"/>
      <c r="E660" s="489"/>
      <c r="F660" s="489"/>
      <c r="G660" s="489"/>
      <c r="H660" s="489"/>
      <c r="I660" s="489"/>
      <c r="J660" s="485"/>
      <c r="K660" s="485"/>
      <c r="L660" s="485"/>
      <c r="M660" s="485"/>
      <c r="N660" s="485"/>
      <c r="O660" s="485"/>
      <c r="P660" s="485"/>
      <c r="Q660" s="485"/>
      <c r="R660" s="485"/>
      <c r="S660" s="485"/>
      <c r="T660" s="485"/>
      <c r="U660" s="485"/>
      <c r="V660" s="485"/>
      <c r="W660" s="485"/>
      <c r="X660" s="485"/>
      <c r="Y660" s="485"/>
      <c r="Z660" s="485"/>
      <c r="AA660" s="485"/>
      <c r="AB660" s="485"/>
      <c r="AC660" s="485"/>
    </row>
    <row r="661" spans="1:29" s="478" customFormat="1" ht="15.75" customHeight="1" x14ac:dyDescent="0.25">
      <c r="A661" s="489"/>
      <c r="B661" s="489"/>
      <c r="C661" s="489"/>
      <c r="D661" s="489"/>
      <c r="E661" s="489"/>
      <c r="F661" s="489"/>
      <c r="G661" s="489"/>
      <c r="H661" s="489"/>
      <c r="I661" s="489"/>
      <c r="J661" s="485"/>
      <c r="K661" s="485"/>
      <c r="L661" s="485"/>
      <c r="M661" s="485"/>
      <c r="N661" s="485"/>
      <c r="O661" s="485"/>
      <c r="P661" s="485"/>
      <c r="Q661" s="485"/>
      <c r="R661" s="485"/>
      <c r="S661" s="485"/>
      <c r="T661" s="485"/>
      <c r="U661" s="485"/>
      <c r="V661" s="485"/>
      <c r="W661" s="485"/>
      <c r="X661" s="485"/>
      <c r="Y661" s="485"/>
      <c r="Z661" s="485"/>
      <c r="AA661" s="485"/>
      <c r="AB661" s="485"/>
      <c r="AC661" s="485"/>
    </row>
    <row r="662" spans="1:29" s="478" customFormat="1" ht="15.75" customHeight="1" x14ac:dyDescent="0.25">
      <c r="A662" s="489"/>
      <c r="B662" s="489"/>
      <c r="C662" s="489"/>
      <c r="D662" s="489"/>
      <c r="E662" s="489"/>
      <c r="F662" s="489"/>
      <c r="G662" s="489"/>
      <c r="H662" s="489"/>
      <c r="I662" s="489"/>
      <c r="J662" s="485"/>
      <c r="K662" s="485"/>
      <c r="L662" s="485"/>
      <c r="M662" s="485"/>
      <c r="N662" s="485"/>
      <c r="O662" s="485"/>
      <c r="P662" s="485"/>
      <c r="Q662" s="485"/>
      <c r="R662" s="485"/>
      <c r="S662" s="485"/>
      <c r="T662" s="485"/>
      <c r="U662" s="485"/>
      <c r="V662" s="485"/>
      <c r="W662" s="485"/>
      <c r="X662" s="485"/>
      <c r="Y662" s="485"/>
      <c r="Z662" s="485"/>
      <c r="AA662" s="485"/>
      <c r="AB662" s="485"/>
      <c r="AC662" s="485"/>
    </row>
    <row r="663" spans="1:29" s="478" customFormat="1" ht="15.75" customHeight="1" x14ac:dyDescent="0.25">
      <c r="A663" s="489"/>
      <c r="B663" s="489"/>
      <c r="C663" s="489"/>
      <c r="D663" s="489"/>
      <c r="E663" s="489"/>
      <c r="F663" s="489"/>
      <c r="G663" s="489"/>
      <c r="H663" s="489"/>
      <c r="I663" s="489"/>
      <c r="J663" s="485"/>
      <c r="K663" s="485"/>
      <c r="L663" s="485"/>
      <c r="M663" s="485"/>
      <c r="N663" s="485"/>
      <c r="O663" s="485"/>
      <c r="P663" s="485"/>
      <c r="Q663" s="485"/>
      <c r="R663" s="485"/>
      <c r="S663" s="485"/>
      <c r="T663" s="485"/>
      <c r="U663" s="485"/>
      <c r="V663" s="485"/>
      <c r="W663" s="485"/>
      <c r="X663" s="485"/>
      <c r="Y663" s="485"/>
      <c r="Z663" s="485"/>
      <c r="AA663" s="485"/>
      <c r="AB663" s="485"/>
      <c r="AC663" s="485"/>
    </row>
    <row r="664" spans="1:29" s="478" customFormat="1" ht="15.75" customHeight="1" x14ac:dyDescent="0.25">
      <c r="A664" s="489"/>
      <c r="B664" s="489"/>
      <c r="C664" s="489"/>
      <c r="D664" s="489"/>
      <c r="E664" s="489"/>
      <c r="F664" s="489"/>
      <c r="G664" s="489"/>
      <c r="H664" s="489"/>
      <c r="I664" s="489"/>
      <c r="J664" s="485"/>
      <c r="K664" s="485"/>
      <c r="L664" s="485"/>
      <c r="M664" s="485"/>
      <c r="N664" s="485"/>
      <c r="O664" s="485"/>
      <c r="P664" s="485"/>
      <c r="Q664" s="485"/>
      <c r="R664" s="485"/>
      <c r="S664" s="485"/>
      <c r="T664" s="485"/>
      <c r="U664" s="485"/>
      <c r="V664" s="485"/>
      <c r="W664" s="485"/>
      <c r="X664" s="485"/>
      <c r="Y664" s="485"/>
      <c r="Z664" s="485"/>
      <c r="AA664" s="485"/>
      <c r="AB664" s="485"/>
      <c r="AC664" s="485"/>
    </row>
    <row r="665" spans="1:29" s="478" customFormat="1" ht="15.75" customHeight="1" x14ac:dyDescent="0.25">
      <c r="A665" s="489"/>
      <c r="B665" s="489"/>
      <c r="C665" s="489"/>
      <c r="D665" s="489"/>
      <c r="E665" s="489"/>
      <c r="F665" s="489"/>
      <c r="G665" s="489"/>
      <c r="H665" s="489"/>
      <c r="I665" s="489"/>
      <c r="J665" s="485"/>
      <c r="K665" s="485"/>
      <c r="L665" s="485"/>
      <c r="M665" s="485"/>
      <c r="N665" s="485"/>
      <c r="O665" s="485"/>
      <c r="P665" s="485"/>
      <c r="Q665" s="485"/>
      <c r="R665" s="485"/>
      <c r="S665" s="485"/>
      <c r="T665" s="485"/>
      <c r="U665" s="485"/>
      <c r="V665" s="485"/>
      <c r="W665" s="485"/>
      <c r="X665" s="485"/>
      <c r="Y665" s="485"/>
      <c r="Z665" s="485"/>
      <c r="AA665" s="485"/>
      <c r="AB665" s="485"/>
      <c r="AC665" s="485"/>
    </row>
    <row r="666" spans="1:29" s="478" customFormat="1" ht="15.75" customHeight="1" x14ac:dyDescent="0.25">
      <c r="A666" s="489"/>
      <c r="B666" s="489"/>
      <c r="C666" s="489"/>
      <c r="D666" s="489"/>
      <c r="E666" s="489"/>
      <c r="F666" s="489"/>
      <c r="G666" s="489"/>
      <c r="H666" s="489"/>
      <c r="I666" s="489"/>
      <c r="J666" s="485"/>
      <c r="K666" s="485"/>
      <c r="L666" s="485"/>
      <c r="M666" s="485"/>
      <c r="N666" s="485"/>
      <c r="O666" s="485"/>
      <c r="P666" s="485"/>
      <c r="Q666" s="485"/>
      <c r="R666" s="485"/>
      <c r="S666" s="485"/>
      <c r="T666" s="485"/>
      <c r="U666" s="485"/>
      <c r="V666" s="485"/>
      <c r="W666" s="485"/>
      <c r="X666" s="485"/>
      <c r="Y666" s="485"/>
      <c r="Z666" s="485"/>
      <c r="AA666" s="485"/>
      <c r="AB666" s="485"/>
      <c r="AC666" s="485"/>
    </row>
    <row r="667" spans="1:29" s="478" customFormat="1" ht="15.75" customHeight="1" x14ac:dyDescent="0.25">
      <c r="A667" s="489"/>
      <c r="B667" s="489"/>
      <c r="C667" s="489"/>
      <c r="D667" s="489"/>
      <c r="E667" s="489"/>
      <c r="F667" s="489"/>
      <c r="G667" s="489"/>
      <c r="H667" s="489"/>
      <c r="I667" s="489"/>
      <c r="J667" s="485"/>
      <c r="K667" s="485"/>
      <c r="L667" s="485"/>
      <c r="M667" s="485"/>
      <c r="N667" s="485"/>
      <c r="O667" s="485"/>
      <c r="P667" s="485"/>
      <c r="Q667" s="485"/>
      <c r="R667" s="485"/>
      <c r="S667" s="485"/>
      <c r="T667" s="485"/>
      <c r="U667" s="485"/>
      <c r="V667" s="485"/>
      <c r="W667" s="485"/>
      <c r="X667" s="485"/>
      <c r="Y667" s="485"/>
      <c r="Z667" s="485"/>
      <c r="AA667" s="485"/>
      <c r="AB667" s="485"/>
      <c r="AC667" s="485"/>
    </row>
    <row r="668" spans="1:29" s="478" customFormat="1" ht="15.75" customHeight="1" x14ac:dyDescent="0.25">
      <c r="A668" s="489"/>
      <c r="B668" s="489"/>
      <c r="C668" s="489"/>
      <c r="D668" s="489"/>
      <c r="E668" s="489"/>
      <c r="F668" s="489"/>
      <c r="G668" s="489"/>
      <c r="H668" s="489"/>
      <c r="I668" s="489"/>
      <c r="J668" s="485"/>
      <c r="K668" s="485"/>
      <c r="L668" s="485"/>
      <c r="M668" s="485"/>
      <c r="N668" s="485"/>
      <c r="O668" s="485"/>
      <c r="P668" s="485"/>
      <c r="Q668" s="485"/>
      <c r="R668" s="485"/>
      <c r="S668" s="485"/>
      <c r="T668" s="485"/>
      <c r="U668" s="485"/>
      <c r="V668" s="485"/>
      <c r="W668" s="485"/>
      <c r="X668" s="485"/>
      <c r="Y668" s="485"/>
      <c r="Z668" s="485"/>
      <c r="AA668" s="485"/>
      <c r="AB668" s="485"/>
      <c r="AC668" s="485"/>
    </row>
    <row r="669" spans="1:29" s="478" customFormat="1" ht="15.75" customHeight="1" x14ac:dyDescent="0.25">
      <c r="A669" s="489"/>
      <c r="B669" s="489"/>
      <c r="C669" s="489"/>
      <c r="D669" s="489"/>
      <c r="E669" s="489"/>
      <c r="F669" s="489"/>
      <c r="G669" s="489"/>
      <c r="H669" s="489"/>
      <c r="I669" s="489"/>
      <c r="J669" s="485"/>
      <c r="K669" s="485"/>
      <c r="L669" s="485"/>
      <c r="M669" s="485"/>
      <c r="N669" s="485"/>
      <c r="O669" s="485"/>
      <c r="P669" s="485"/>
      <c r="Q669" s="485"/>
      <c r="R669" s="485"/>
      <c r="S669" s="485"/>
      <c r="T669" s="485"/>
      <c r="U669" s="485"/>
      <c r="V669" s="485"/>
      <c r="W669" s="485"/>
      <c r="X669" s="485"/>
      <c r="Y669" s="485"/>
      <c r="Z669" s="485"/>
      <c r="AA669" s="485"/>
      <c r="AB669" s="485"/>
      <c r="AC669" s="485"/>
    </row>
    <row r="670" spans="1:29" s="478" customFormat="1" ht="15.75" customHeight="1" x14ac:dyDescent="0.25">
      <c r="A670" s="489"/>
      <c r="B670" s="489"/>
      <c r="C670" s="489"/>
      <c r="D670" s="489"/>
      <c r="E670" s="489"/>
      <c r="F670" s="489"/>
      <c r="G670" s="489"/>
      <c r="H670" s="489"/>
      <c r="I670" s="489"/>
      <c r="J670" s="485"/>
      <c r="K670" s="485"/>
      <c r="L670" s="485"/>
      <c r="M670" s="485"/>
      <c r="N670" s="485"/>
      <c r="O670" s="485"/>
      <c r="P670" s="485"/>
      <c r="Q670" s="485"/>
      <c r="R670" s="485"/>
      <c r="S670" s="485"/>
      <c r="T670" s="485"/>
      <c r="U670" s="485"/>
      <c r="V670" s="485"/>
      <c r="W670" s="485"/>
      <c r="X670" s="485"/>
      <c r="Y670" s="485"/>
      <c r="Z670" s="485"/>
      <c r="AA670" s="485"/>
      <c r="AB670" s="485"/>
      <c r="AC670" s="485"/>
    </row>
    <row r="671" spans="1:29" s="478" customFormat="1" ht="15.75" customHeight="1" x14ac:dyDescent="0.25">
      <c r="A671" s="489"/>
      <c r="B671" s="489"/>
      <c r="C671" s="489"/>
      <c r="D671" s="489"/>
      <c r="E671" s="489"/>
      <c r="F671" s="489"/>
      <c r="G671" s="489"/>
      <c r="H671" s="489"/>
      <c r="I671" s="489"/>
      <c r="J671" s="485"/>
      <c r="K671" s="485"/>
      <c r="L671" s="485"/>
      <c r="M671" s="485"/>
      <c r="N671" s="485"/>
      <c r="O671" s="485"/>
      <c r="P671" s="485"/>
      <c r="Q671" s="485"/>
      <c r="R671" s="485"/>
      <c r="S671" s="485"/>
      <c r="T671" s="485"/>
      <c r="U671" s="485"/>
      <c r="V671" s="485"/>
      <c r="W671" s="485"/>
      <c r="X671" s="485"/>
      <c r="Y671" s="485"/>
      <c r="Z671" s="485"/>
      <c r="AA671" s="485"/>
      <c r="AB671" s="485"/>
      <c r="AC671" s="485"/>
    </row>
    <row r="672" spans="1:29" s="478" customFormat="1" ht="15.75" customHeight="1" x14ac:dyDescent="0.25">
      <c r="A672" s="489"/>
      <c r="B672" s="489"/>
      <c r="C672" s="489"/>
      <c r="D672" s="489"/>
      <c r="E672" s="489"/>
      <c r="F672" s="489"/>
      <c r="G672" s="489"/>
      <c r="H672" s="489"/>
      <c r="I672" s="489"/>
      <c r="J672" s="485"/>
      <c r="K672" s="485"/>
      <c r="L672" s="485"/>
      <c r="M672" s="485"/>
      <c r="N672" s="485"/>
      <c r="O672" s="485"/>
      <c r="P672" s="485"/>
      <c r="Q672" s="485"/>
      <c r="R672" s="485"/>
      <c r="S672" s="485"/>
      <c r="T672" s="485"/>
      <c r="U672" s="485"/>
      <c r="V672" s="485"/>
      <c r="W672" s="485"/>
      <c r="X672" s="485"/>
      <c r="Y672" s="485"/>
      <c r="Z672" s="485"/>
      <c r="AA672" s="485"/>
      <c r="AB672" s="485"/>
      <c r="AC672" s="485"/>
    </row>
    <row r="673" spans="1:29" s="478" customFormat="1" ht="15.75" customHeight="1" x14ac:dyDescent="0.25">
      <c r="A673" s="489"/>
      <c r="B673" s="489"/>
      <c r="C673" s="489"/>
      <c r="D673" s="489"/>
      <c r="E673" s="489"/>
      <c r="F673" s="489"/>
      <c r="G673" s="489"/>
      <c r="H673" s="489"/>
      <c r="I673" s="489"/>
      <c r="J673" s="485"/>
      <c r="K673" s="485"/>
      <c r="L673" s="485"/>
      <c r="M673" s="485"/>
      <c r="N673" s="485"/>
      <c r="O673" s="485"/>
      <c r="P673" s="485"/>
      <c r="Q673" s="485"/>
      <c r="R673" s="485"/>
      <c r="S673" s="485"/>
      <c r="T673" s="485"/>
      <c r="U673" s="485"/>
      <c r="V673" s="485"/>
      <c r="W673" s="485"/>
      <c r="X673" s="485"/>
      <c r="Y673" s="485"/>
      <c r="Z673" s="485"/>
      <c r="AA673" s="485"/>
      <c r="AB673" s="485"/>
      <c r="AC673" s="485"/>
    </row>
    <row r="674" spans="1:29" s="478" customFormat="1" ht="15.75" customHeight="1" x14ac:dyDescent="0.25">
      <c r="A674" s="489"/>
      <c r="B674" s="489"/>
      <c r="C674" s="489"/>
      <c r="D674" s="489"/>
      <c r="E674" s="489"/>
      <c r="F674" s="489"/>
      <c r="G674" s="489"/>
      <c r="H674" s="489"/>
      <c r="I674" s="489"/>
      <c r="J674" s="485"/>
      <c r="K674" s="485"/>
      <c r="L674" s="485"/>
      <c r="M674" s="485"/>
      <c r="N674" s="485"/>
      <c r="O674" s="485"/>
      <c r="P674" s="485"/>
      <c r="Q674" s="485"/>
      <c r="R674" s="485"/>
      <c r="S674" s="485"/>
      <c r="T674" s="485"/>
      <c r="U674" s="485"/>
      <c r="V674" s="485"/>
      <c r="W674" s="485"/>
      <c r="X674" s="485"/>
      <c r="Y674" s="485"/>
      <c r="Z674" s="485"/>
      <c r="AA674" s="485"/>
      <c r="AB674" s="485"/>
      <c r="AC674" s="485"/>
    </row>
    <row r="675" spans="1:29" s="478" customFormat="1" ht="15.75" customHeight="1" x14ac:dyDescent="0.25">
      <c r="A675" s="489"/>
      <c r="B675" s="489"/>
      <c r="C675" s="489"/>
      <c r="D675" s="489"/>
      <c r="E675" s="489"/>
      <c r="F675" s="489"/>
      <c r="G675" s="489"/>
      <c r="H675" s="489"/>
      <c r="I675" s="489"/>
      <c r="J675" s="485"/>
      <c r="K675" s="485"/>
      <c r="L675" s="485"/>
      <c r="M675" s="485"/>
      <c r="N675" s="485"/>
      <c r="O675" s="485"/>
      <c r="P675" s="485"/>
      <c r="Q675" s="485"/>
      <c r="R675" s="485"/>
      <c r="S675" s="485"/>
      <c r="T675" s="485"/>
      <c r="U675" s="485"/>
      <c r="V675" s="485"/>
      <c r="W675" s="485"/>
      <c r="X675" s="485"/>
      <c r="Y675" s="485"/>
      <c r="Z675" s="485"/>
      <c r="AA675" s="485"/>
      <c r="AB675" s="485"/>
      <c r="AC675" s="485"/>
    </row>
    <row r="676" spans="1:29" s="478" customFormat="1" ht="15.75" customHeight="1" x14ac:dyDescent="0.25">
      <c r="A676" s="489"/>
      <c r="B676" s="489"/>
      <c r="C676" s="489"/>
      <c r="D676" s="489"/>
      <c r="E676" s="489"/>
      <c r="F676" s="489"/>
      <c r="G676" s="489"/>
      <c r="H676" s="489"/>
      <c r="I676" s="489"/>
      <c r="J676" s="485"/>
      <c r="K676" s="485"/>
      <c r="L676" s="485"/>
      <c r="M676" s="485"/>
      <c r="N676" s="485"/>
      <c r="O676" s="485"/>
      <c r="P676" s="485"/>
      <c r="Q676" s="485"/>
      <c r="R676" s="485"/>
      <c r="S676" s="485"/>
      <c r="T676" s="485"/>
      <c r="U676" s="485"/>
      <c r="V676" s="485"/>
      <c r="W676" s="485"/>
      <c r="X676" s="485"/>
      <c r="Y676" s="485"/>
      <c r="Z676" s="485"/>
      <c r="AA676" s="485"/>
      <c r="AB676" s="485"/>
      <c r="AC676" s="485"/>
    </row>
    <row r="677" spans="1:29" s="478" customFormat="1" ht="15.75" customHeight="1" x14ac:dyDescent="0.25">
      <c r="A677" s="489"/>
      <c r="B677" s="489"/>
      <c r="C677" s="489"/>
      <c r="D677" s="489"/>
      <c r="E677" s="489"/>
      <c r="F677" s="489"/>
      <c r="G677" s="489"/>
      <c r="H677" s="489"/>
      <c r="I677" s="489"/>
      <c r="J677" s="485"/>
      <c r="K677" s="485"/>
      <c r="L677" s="485"/>
      <c r="M677" s="485"/>
      <c r="N677" s="485"/>
      <c r="O677" s="485"/>
      <c r="P677" s="485"/>
      <c r="Q677" s="485"/>
      <c r="R677" s="485"/>
      <c r="S677" s="485"/>
      <c r="T677" s="485"/>
      <c r="U677" s="485"/>
      <c r="V677" s="485"/>
      <c r="W677" s="485"/>
      <c r="X677" s="485"/>
      <c r="Y677" s="485"/>
      <c r="Z677" s="485"/>
      <c r="AA677" s="485"/>
      <c r="AB677" s="485"/>
      <c r="AC677" s="485"/>
    </row>
    <row r="678" spans="1:29" s="478" customFormat="1" ht="15.75" customHeight="1" x14ac:dyDescent="0.25">
      <c r="A678" s="489"/>
      <c r="B678" s="489"/>
      <c r="C678" s="489"/>
      <c r="D678" s="489"/>
      <c r="E678" s="489"/>
      <c r="F678" s="489"/>
      <c r="G678" s="489"/>
      <c r="H678" s="489"/>
      <c r="I678" s="489"/>
      <c r="J678" s="485"/>
      <c r="K678" s="485"/>
      <c r="L678" s="485"/>
      <c r="M678" s="485"/>
      <c r="N678" s="485"/>
      <c r="O678" s="485"/>
      <c r="P678" s="485"/>
      <c r="Q678" s="485"/>
      <c r="R678" s="485"/>
      <c r="S678" s="485"/>
      <c r="T678" s="485"/>
      <c r="U678" s="485"/>
      <c r="V678" s="485"/>
      <c r="W678" s="485"/>
      <c r="X678" s="485"/>
      <c r="Y678" s="485"/>
      <c r="Z678" s="485"/>
      <c r="AA678" s="485"/>
      <c r="AB678" s="485"/>
      <c r="AC678" s="485"/>
    </row>
    <row r="679" spans="1:29" s="478" customFormat="1" ht="15.75" customHeight="1" x14ac:dyDescent="0.25">
      <c r="A679" s="489"/>
      <c r="B679" s="489"/>
      <c r="C679" s="489"/>
      <c r="D679" s="489"/>
      <c r="E679" s="489"/>
      <c r="F679" s="489"/>
      <c r="G679" s="489"/>
      <c r="H679" s="489"/>
      <c r="I679" s="489"/>
      <c r="J679" s="485"/>
      <c r="K679" s="485"/>
      <c r="L679" s="485"/>
      <c r="M679" s="485"/>
      <c r="N679" s="485"/>
      <c r="O679" s="485"/>
      <c r="P679" s="485"/>
      <c r="Q679" s="485"/>
      <c r="R679" s="485"/>
      <c r="S679" s="485"/>
      <c r="T679" s="485"/>
      <c r="U679" s="485"/>
      <c r="V679" s="485"/>
      <c r="W679" s="485"/>
      <c r="X679" s="485"/>
      <c r="Y679" s="485"/>
      <c r="Z679" s="485"/>
      <c r="AA679" s="485"/>
      <c r="AB679" s="485"/>
      <c r="AC679" s="485"/>
    </row>
    <row r="680" spans="1:29" s="478" customFormat="1" ht="15.75" customHeight="1" x14ac:dyDescent="0.25">
      <c r="A680" s="489"/>
      <c r="B680" s="489"/>
      <c r="C680" s="489"/>
      <c r="D680" s="489"/>
      <c r="E680" s="489"/>
      <c r="F680" s="489"/>
      <c r="G680" s="489"/>
      <c r="H680" s="489"/>
      <c r="I680" s="489"/>
      <c r="J680" s="485"/>
      <c r="K680" s="485"/>
      <c r="L680" s="485"/>
      <c r="M680" s="485"/>
      <c r="N680" s="485"/>
      <c r="O680" s="485"/>
      <c r="P680" s="485"/>
      <c r="Q680" s="485"/>
      <c r="R680" s="485"/>
      <c r="S680" s="485"/>
      <c r="T680" s="485"/>
      <c r="U680" s="485"/>
      <c r="V680" s="485"/>
      <c r="W680" s="485"/>
      <c r="X680" s="485"/>
      <c r="Y680" s="485"/>
      <c r="Z680" s="485"/>
      <c r="AA680" s="485"/>
      <c r="AB680" s="485"/>
      <c r="AC680" s="485"/>
    </row>
    <row r="681" spans="1:29" s="478" customFormat="1" ht="15.75" customHeight="1" x14ac:dyDescent="0.25">
      <c r="A681" s="489"/>
      <c r="B681" s="489"/>
      <c r="C681" s="489"/>
      <c r="D681" s="489"/>
      <c r="E681" s="489"/>
      <c r="F681" s="489"/>
      <c r="G681" s="489"/>
      <c r="H681" s="489"/>
      <c r="I681" s="489"/>
      <c r="J681" s="485"/>
      <c r="K681" s="485"/>
      <c r="L681" s="485"/>
      <c r="M681" s="485"/>
      <c r="N681" s="485"/>
      <c r="O681" s="485"/>
      <c r="P681" s="485"/>
      <c r="Q681" s="485"/>
      <c r="R681" s="485"/>
      <c r="S681" s="485"/>
      <c r="T681" s="485"/>
      <c r="U681" s="485"/>
      <c r="V681" s="485"/>
      <c r="W681" s="485"/>
      <c r="X681" s="485"/>
      <c r="Y681" s="485"/>
      <c r="Z681" s="485"/>
      <c r="AA681" s="485"/>
      <c r="AB681" s="485"/>
      <c r="AC681" s="485"/>
    </row>
    <row r="682" spans="1:29" s="478" customFormat="1" ht="15.75" customHeight="1" x14ac:dyDescent="0.25">
      <c r="A682" s="489"/>
      <c r="B682" s="489"/>
      <c r="C682" s="489"/>
      <c r="D682" s="489"/>
      <c r="E682" s="489"/>
      <c r="F682" s="489"/>
      <c r="G682" s="489"/>
      <c r="H682" s="489"/>
      <c r="I682" s="489"/>
      <c r="J682" s="485"/>
      <c r="K682" s="485"/>
      <c r="L682" s="485"/>
      <c r="M682" s="485"/>
      <c r="N682" s="485"/>
      <c r="O682" s="485"/>
      <c r="P682" s="485"/>
      <c r="Q682" s="485"/>
      <c r="R682" s="485"/>
      <c r="S682" s="485"/>
      <c r="T682" s="485"/>
      <c r="U682" s="485"/>
      <c r="V682" s="485"/>
      <c r="W682" s="485"/>
      <c r="X682" s="485"/>
      <c r="Y682" s="485"/>
      <c r="Z682" s="485"/>
      <c r="AA682" s="485"/>
      <c r="AB682" s="485"/>
      <c r="AC682" s="485"/>
    </row>
    <row r="683" spans="1:29" s="478" customFormat="1" ht="15.75" customHeight="1" x14ac:dyDescent="0.25">
      <c r="A683" s="489"/>
      <c r="B683" s="489"/>
      <c r="C683" s="489"/>
      <c r="D683" s="489"/>
      <c r="E683" s="489"/>
      <c r="F683" s="489"/>
      <c r="G683" s="489"/>
      <c r="H683" s="489"/>
      <c r="I683" s="489"/>
      <c r="J683" s="485"/>
      <c r="K683" s="485"/>
      <c r="L683" s="485"/>
      <c r="M683" s="485"/>
      <c r="N683" s="485"/>
      <c r="O683" s="485"/>
      <c r="P683" s="485"/>
      <c r="Q683" s="485"/>
      <c r="R683" s="485"/>
      <c r="S683" s="485"/>
      <c r="T683" s="485"/>
      <c r="U683" s="485"/>
      <c r="V683" s="485"/>
      <c r="W683" s="485"/>
      <c r="X683" s="485"/>
      <c r="Y683" s="485"/>
      <c r="Z683" s="485"/>
      <c r="AA683" s="485"/>
      <c r="AB683" s="485"/>
      <c r="AC683" s="485"/>
    </row>
    <row r="684" spans="1:29" s="478" customFormat="1" ht="15.75" customHeight="1" x14ac:dyDescent="0.25">
      <c r="A684" s="489"/>
      <c r="B684" s="489"/>
      <c r="C684" s="489"/>
      <c r="D684" s="489"/>
      <c r="E684" s="489"/>
      <c r="F684" s="489"/>
      <c r="G684" s="489"/>
      <c r="H684" s="489"/>
      <c r="I684" s="489"/>
      <c r="J684" s="485"/>
      <c r="K684" s="485"/>
      <c r="L684" s="485"/>
      <c r="M684" s="485"/>
      <c r="N684" s="485"/>
      <c r="O684" s="485"/>
      <c r="P684" s="485"/>
      <c r="Q684" s="485"/>
      <c r="R684" s="485"/>
      <c r="S684" s="485"/>
      <c r="T684" s="485"/>
      <c r="U684" s="485"/>
      <c r="V684" s="485"/>
      <c r="W684" s="485"/>
      <c r="X684" s="485"/>
      <c r="Y684" s="485"/>
      <c r="Z684" s="485"/>
      <c r="AA684" s="485"/>
      <c r="AB684" s="485"/>
      <c r="AC684" s="485"/>
    </row>
    <row r="685" spans="1:29" s="478" customFormat="1" ht="15.75" customHeight="1" x14ac:dyDescent="0.25">
      <c r="A685" s="489"/>
      <c r="B685" s="489"/>
      <c r="C685" s="489"/>
      <c r="D685" s="489"/>
      <c r="E685" s="489"/>
      <c r="F685" s="489"/>
      <c r="G685" s="489"/>
      <c r="H685" s="489"/>
      <c r="I685" s="489"/>
      <c r="J685" s="485"/>
      <c r="K685" s="485"/>
      <c r="L685" s="485"/>
      <c r="M685" s="485"/>
      <c r="N685" s="485"/>
      <c r="O685" s="485"/>
      <c r="P685" s="485"/>
      <c r="Q685" s="485"/>
      <c r="R685" s="485"/>
      <c r="S685" s="485"/>
      <c r="T685" s="485"/>
      <c r="U685" s="485"/>
      <c r="V685" s="485"/>
      <c r="W685" s="485"/>
      <c r="X685" s="485"/>
      <c r="Y685" s="485"/>
      <c r="Z685" s="485"/>
      <c r="AA685" s="485"/>
      <c r="AB685" s="485"/>
      <c r="AC685" s="485"/>
    </row>
    <row r="686" spans="1:29" s="478" customFormat="1" ht="15.75" customHeight="1" x14ac:dyDescent="0.25">
      <c r="A686" s="489"/>
      <c r="B686" s="489"/>
      <c r="C686" s="489"/>
      <c r="D686" s="489"/>
      <c r="E686" s="489"/>
      <c r="F686" s="489"/>
      <c r="G686" s="489"/>
      <c r="H686" s="489"/>
      <c r="I686" s="489"/>
      <c r="J686" s="485"/>
      <c r="K686" s="485"/>
      <c r="L686" s="485"/>
      <c r="M686" s="485"/>
      <c r="N686" s="485"/>
      <c r="O686" s="485"/>
      <c r="P686" s="485"/>
      <c r="Q686" s="485"/>
      <c r="R686" s="485"/>
      <c r="S686" s="485"/>
      <c r="T686" s="485"/>
      <c r="U686" s="485"/>
      <c r="V686" s="485"/>
      <c r="W686" s="485"/>
      <c r="X686" s="485"/>
      <c r="Y686" s="485"/>
      <c r="Z686" s="485"/>
      <c r="AA686" s="485"/>
      <c r="AB686" s="485"/>
      <c r="AC686" s="485"/>
    </row>
    <row r="687" spans="1:29" s="478" customFormat="1" ht="15.75" customHeight="1" x14ac:dyDescent="0.25">
      <c r="A687" s="489"/>
      <c r="B687" s="489"/>
      <c r="C687" s="489"/>
      <c r="D687" s="489"/>
      <c r="E687" s="489"/>
      <c r="F687" s="489"/>
      <c r="G687" s="489"/>
      <c r="H687" s="489"/>
      <c r="I687" s="489"/>
      <c r="J687" s="485"/>
      <c r="K687" s="485"/>
      <c r="L687" s="485"/>
      <c r="M687" s="485"/>
      <c r="N687" s="485"/>
      <c r="O687" s="485"/>
      <c r="P687" s="485"/>
      <c r="Q687" s="485"/>
      <c r="R687" s="485"/>
      <c r="S687" s="485"/>
      <c r="T687" s="485"/>
      <c r="U687" s="485"/>
      <c r="V687" s="485"/>
      <c r="W687" s="485"/>
      <c r="X687" s="485"/>
      <c r="Y687" s="485"/>
      <c r="Z687" s="485"/>
      <c r="AA687" s="485"/>
      <c r="AB687" s="485"/>
      <c r="AC687" s="485"/>
    </row>
    <row r="688" spans="1:29" s="478" customFormat="1" ht="15.75" customHeight="1" x14ac:dyDescent="0.25">
      <c r="A688" s="489"/>
      <c r="B688" s="489"/>
      <c r="C688" s="489"/>
      <c r="D688" s="489"/>
      <c r="E688" s="489"/>
      <c r="F688" s="489"/>
      <c r="G688" s="489"/>
      <c r="H688" s="489"/>
      <c r="I688" s="489"/>
      <c r="J688" s="485"/>
      <c r="K688" s="485"/>
      <c r="L688" s="485"/>
      <c r="M688" s="485"/>
      <c r="N688" s="485"/>
      <c r="O688" s="485"/>
      <c r="P688" s="485"/>
      <c r="Q688" s="485"/>
      <c r="R688" s="485"/>
      <c r="S688" s="485"/>
      <c r="T688" s="485"/>
      <c r="U688" s="485"/>
      <c r="V688" s="485"/>
      <c r="W688" s="485"/>
      <c r="X688" s="485"/>
      <c r="Y688" s="485"/>
      <c r="Z688" s="485"/>
      <c r="AA688" s="485"/>
      <c r="AB688" s="485"/>
      <c r="AC688" s="485"/>
    </row>
    <row r="689" spans="1:29" s="478" customFormat="1" ht="15.75" customHeight="1" x14ac:dyDescent="0.25">
      <c r="A689" s="489"/>
      <c r="B689" s="489"/>
      <c r="C689" s="489"/>
      <c r="D689" s="489"/>
      <c r="E689" s="489"/>
      <c r="F689" s="489"/>
      <c r="G689" s="489"/>
      <c r="H689" s="489"/>
      <c r="I689" s="489"/>
      <c r="J689" s="485"/>
      <c r="K689" s="485"/>
      <c r="L689" s="485"/>
      <c r="M689" s="485"/>
      <c r="N689" s="485"/>
      <c r="O689" s="485"/>
      <c r="P689" s="485"/>
      <c r="Q689" s="485"/>
      <c r="R689" s="485"/>
      <c r="S689" s="485"/>
      <c r="T689" s="485"/>
      <c r="U689" s="485"/>
      <c r="V689" s="485"/>
      <c r="W689" s="485"/>
      <c r="X689" s="485"/>
      <c r="Y689" s="485"/>
      <c r="Z689" s="485"/>
      <c r="AA689" s="485"/>
      <c r="AB689" s="485"/>
      <c r="AC689" s="485"/>
    </row>
    <row r="690" spans="1:29" s="478" customFormat="1" ht="15.75" customHeight="1" x14ac:dyDescent="0.25">
      <c r="A690" s="489"/>
      <c r="B690" s="489"/>
      <c r="C690" s="489"/>
      <c r="D690" s="489"/>
      <c r="E690" s="489"/>
      <c r="F690" s="489"/>
      <c r="G690" s="489"/>
      <c r="H690" s="489"/>
      <c r="I690" s="489"/>
      <c r="J690" s="485"/>
      <c r="K690" s="485"/>
      <c r="L690" s="485"/>
      <c r="M690" s="485"/>
      <c r="N690" s="485"/>
      <c r="O690" s="485"/>
      <c r="P690" s="485"/>
      <c r="Q690" s="485"/>
      <c r="R690" s="485"/>
      <c r="S690" s="485"/>
      <c r="T690" s="485"/>
      <c r="U690" s="485"/>
      <c r="V690" s="485"/>
      <c r="W690" s="485"/>
      <c r="X690" s="485"/>
      <c r="Y690" s="485"/>
      <c r="Z690" s="485"/>
      <c r="AA690" s="485"/>
      <c r="AB690" s="485"/>
      <c r="AC690" s="485"/>
    </row>
    <row r="691" spans="1:29" s="478" customFormat="1" ht="15.75" customHeight="1" x14ac:dyDescent="0.25">
      <c r="A691" s="489"/>
      <c r="B691" s="489"/>
      <c r="C691" s="489"/>
      <c r="D691" s="489"/>
      <c r="E691" s="489"/>
      <c r="F691" s="489"/>
      <c r="G691" s="489"/>
      <c r="H691" s="489"/>
      <c r="I691" s="489"/>
      <c r="J691" s="485"/>
      <c r="K691" s="485"/>
      <c r="L691" s="485"/>
      <c r="M691" s="485"/>
      <c r="N691" s="485"/>
      <c r="O691" s="485"/>
      <c r="P691" s="485"/>
      <c r="Q691" s="485"/>
      <c r="R691" s="485"/>
      <c r="S691" s="485"/>
      <c r="T691" s="485"/>
      <c r="U691" s="485"/>
      <c r="V691" s="485"/>
      <c r="W691" s="485"/>
      <c r="X691" s="485"/>
      <c r="Y691" s="485"/>
      <c r="Z691" s="485"/>
      <c r="AA691" s="485"/>
      <c r="AB691" s="485"/>
      <c r="AC691" s="485"/>
    </row>
    <row r="692" spans="1:29" s="478" customFormat="1" ht="15.75" customHeight="1" x14ac:dyDescent="0.25">
      <c r="A692" s="489"/>
      <c r="B692" s="489"/>
      <c r="C692" s="489"/>
      <c r="D692" s="489"/>
      <c r="E692" s="489"/>
      <c r="F692" s="489"/>
      <c r="G692" s="489"/>
      <c r="H692" s="489"/>
      <c r="I692" s="489"/>
      <c r="J692" s="485"/>
      <c r="K692" s="485"/>
      <c r="L692" s="485"/>
      <c r="M692" s="485"/>
      <c r="N692" s="485"/>
      <c r="O692" s="485"/>
      <c r="P692" s="485"/>
      <c r="Q692" s="485"/>
      <c r="R692" s="485"/>
      <c r="S692" s="485"/>
      <c r="T692" s="485"/>
      <c r="U692" s="485"/>
      <c r="V692" s="485"/>
      <c r="W692" s="485"/>
      <c r="X692" s="485"/>
      <c r="Y692" s="485"/>
      <c r="Z692" s="485"/>
      <c r="AA692" s="485"/>
      <c r="AB692" s="485"/>
      <c r="AC692" s="485"/>
    </row>
    <row r="693" spans="1:29" s="478" customFormat="1" ht="15.75" customHeight="1" x14ac:dyDescent="0.25">
      <c r="A693" s="489"/>
      <c r="B693" s="489"/>
      <c r="C693" s="489"/>
      <c r="D693" s="489"/>
      <c r="E693" s="489"/>
      <c r="F693" s="489"/>
      <c r="G693" s="489"/>
      <c r="H693" s="489"/>
      <c r="I693" s="489"/>
      <c r="J693" s="485"/>
      <c r="K693" s="485"/>
      <c r="L693" s="485"/>
      <c r="M693" s="485"/>
      <c r="N693" s="485"/>
      <c r="O693" s="485"/>
      <c r="P693" s="485"/>
      <c r="Q693" s="485"/>
      <c r="R693" s="485"/>
      <c r="S693" s="485"/>
      <c r="T693" s="485"/>
      <c r="U693" s="485"/>
      <c r="V693" s="485"/>
      <c r="W693" s="485"/>
      <c r="X693" s="485"/>
      <c r="Y693" s="485"/>
      <c r="Z693" s="485"/>
      <c r="AA693" s="485"/>
      <c r="AB693" s="485"/>
      <c r="AC693" s="485"/>
    </row>
    <row r="694" spans="1:29" s="478" customFormat="1" ht="15.75" customHeight="1" x14ac:dyDescent="0.25">
      <c r="A694" s="489"/>
      <c r="B694" s="489"/>
      <c r="C694" s="489"/>
      <c r="D694" s="489"/>
      <c r="E694" s="489"/>
      <c r="F694" s="489"/>
      <c r="G694" s="489"/>
      <c r="H694" s="489"/>
      <c r="I694" s="489"/>
      <c r="J694" s="485"/>
      <c r="K694" s="485"/>
      <c r="L694" s="485"/>
      <c r="M694" s="485"/>
      <c r="N694" s="485"/>
      <c r="O694" s="485"/>
      <c r="P694" s="485"/>
      <c r="Q694" s="485"/>
      <c r="R694" s="485"/>
      <c r="S694" s="485"/>
      <c r="T694" s="485"/>
      <c r="U694" s="485"/>
      <c r="V694" s="485"/>
      <c r="W694" s="485"/>
      <c r="X694" s="485"/>
      <c r="Y694" s="485"/>
      <c r="Z694" s="485"/>
      <c r="AA694" s="485"/>
      <c r="AB694" s="485"/>
      <c r="AC694" s="485"/>
    </row>
    <row r="695" spans="1:29" s="478" customFormat="1" ht="15.75" customHeight="1" x14ac:dyDescent="0.25">
      <c r="A695" s="489"/>
      <c r="B695" s="489"/>
      <c r="C695" s="489"/>
      <c r="D695" s="489"/>
      <c r="E695" s="489"/>
      <c r="F695" s="489"/>
      <c r="G695" s="489"/>
      <c r="H695" s="489"/>
      <c r="I695" s="489"/>
      <c r="J695" s="485"/>
      <c r="K695" s="485"/>
      <c r="L695" s="485"/>
      <c r="M695" s="485"/>
      <c r="N695" s="485"/>
      <c r="O695" s="485"/>
      <c r="P695" s="485"/>
      <c r="Q695" s="485"/>
      <c r="R695" s="485"/>
      <c r="S695" s="485"/>
      <c r="T695" s="485"/>
      <c r="U695" s="485"/>
      <c r="V695" s="485"/>
      <c r="W695" s="485"/>
      <c r="X695" s="485"/>
      <c r="Y695" s="485"/>
      <c r="Z695" s="485"/>
      <c r="AA695" s="485"/>
      <c r="AB695" s="485"/>
      <c r="AC695" s="485"/>
    </row>
    <row r="696" spans="1:29" s="478" customFormat="1" ht="15.75" customHeight="1" x14ac:dyDescent="0.25">
      <c r="A696" s="489"/>
      <c r="B696" s="489"/>
      <c r="C696" s="489"/>
      <c r="D696" s="489"/>
      <c r="E696" s="489"/>
      <c r="F696" s="489"/>
      <c r="G696" s="489"/>
      <c r="H696" s="489"/>
      <c r="I696" s="489"/>
      <c r="J696" s="485"/>
      <c r="K696" s="485"/>
      <c r="L696" s="485"/>
      <c r="M696" s="485"/>
      <c r="N696" s="485"/>
      <c r="O696" s="485"/>
      <c r="P696" s="485"/>
      <c r="Q696" s="485"/>
      <c r="R696" s="485"/>
      <c r="S696" s="485"/>
      <c r="T696" s="485"/>
      <c r="U696" s="485"/>
      <c r="V696" s="485"/>
      <c r="W696" s="485"/>
      <c r="X696" s="485"/>
      <c r="Y696" s="485"/>
      <c r="Z696" s="485"/>
      <c r="AA696" s="485"/>
      <c r="AB696" s="485"/>
      <c r="AC696" s="485"/>
    </row>
    <row r="697" spans="1:29" s="478" customFormat="1" ht="15.75" customHeight="1" x14ac:dyDescent="0.25">
      <c r="A697" s="489"/>
      <c r="B697" s="489"/>
      <c r="C697" s="489"/>
      <c r="D697" s="489"/>
      <c r="E697" s="489"/>
      <c r="F697" s="489"/>
      <c r="G697" s="489"/>
      <c r="H697" s="489"/>
      <c r="I697" s="489"/>
      <c r="J697" s="485"/>
      <c r="K697" s="485"/>
      <c r="L697" s="485"/>
      <c r="M697" s="485"/>
      <c r="N697" s="485"/>
      <c r="O697" s="485"/>
      <c r="P697" s="485"/>
      <c r="Q697" s="485"/>
      <c r="R697" s="485"/>
      <c r="S697" s="485"/>
      <c r="T697" s="485"/>
      <c r="U697" s="485"/>
      <c r="V697" s="485"/>
      <c r="W697" s="485"/>
      <c r="X697" s="485"/>
      <c r="Y697" s="485"/>
      <c r="Z697" s="485"/>
      <c r="AA697" s="485"/>
      <c r="AB697" s="485"/>
      <c r="AC697" s="485"/>
    </row>
    <row r="698" spans="1:29" s="478" customFormat="1" ht="15.75" customHeight="1" x14ac:dyDescent="0.25">
      <c r="A698" s="489"/>
      <c r="B698" s="489"/>
      <c r="C698" s="489"/>
      <c r="D698" s="489"/>
      <c r="E698" s="489"/>
      <c r="F698" s="489"/>
      <c r="G698" s="489"/>
      <c r="H698" s="489"/>
      <c r="I698" s="489"/>
      <c r="J698" s="485"/>
      <c r="K698" s="485"/>
      <c r="L698" s="485"/>
      <c r="M698" s="485"/>
      <c r="N698" s="485"/>
      <c r="O698" s="485"/>
      <c r="P698" s="485"/>
      <c r="Q698" s="485"/>
      <c r="R698" s="485"/>
      <c r="S698" s="485"/>
      <c r="T698" s="485"/>
      <c r="U698" s="485"/>
      <c r="V698" s="485"/>
      <c r="W698" s="485"/>
      <c r="X698" s="485"/>
      <c r="Y698" s="485"/>
      <c r="Z698" s="485"/>
      <c r="AA698" s="485"/>
      <c r="AB698" s="485"/>
      <c r="AC698" s="485"/>
    </row>
    <row r="699" spans="1:29" s="478" customFormat="1" ht="15.75" customHeight="1" x14ac:dyDescent="0.25">
      <c r="A699" s="489"/>
      <c r="B699" s="489"/>
      <c r="C699" s="489"/>
      <c r="D699" s="489"/>
      <c r="E699" s="489"/>
      <c r="F699" s="489"/>
      <c r="G699" s="489"/>
      <c r="H699" s="489"/>
      <c r="I699" s="489"/>
      <c r="J699" s="485"/>
      <c r="K699" s="485"/>
      <c r="L699" s="485"/>
      <c r="M699" s="485"/>
      <c r="N699" s="485"/>
      <c r="O699" s="485"/>
      <c r="P699" s="485"/>
      <c r="Q699" s="485"/>
      <c r="R699" s="485"/>
      <c r="S699" s="485"/>
      <c r="T699" s="485"/>
      <c r="U699" s="485"/>
      <c r="V699" s="485"/>
      <c r="W699" s="485"/>
      <c r="X699" s="485"/>
      <c r="Y699" s="485"/>
      <c r="Z699" s="485"/>
      <c r="AA699" s="485"/>
      <c r="AB699" s="485"/>
      <c r="AC699" s="485"/>
    </row>
    <row r="700" spans="1:29" s="478" customFormat="1" ht="15.75" customHeight="1" x14ac:dyDescent="0.25">
      <c r="A700" s="489"/>
      <c r="B700" s="489"/>
      <c r="C700" s="489"/>
      <c r="D700" s="489"/>
      <c r="E700" s="489"/>
      <c r="F700" s="489"/>
      <c r="G700" s="489"/>
      <c r="H700" s="489"/>
      <c r="I700" s="489"/>
      <c r="J700" s="485"/>
      <c r="K700" s="485"/>
      <c r="L700" s="485"/>
      <c r="M700" s="485"/>
      <c r="N700" s="485"/>
      <c r="O700" s="485"/>
      <c r="P700" s="485"/>
      <c r="Q700" s="485"/>
      <c r="R700" s="485"/>
      <c r="S700" s="485"/>
      <c r="T700" s="485"/>
      <c r="U700" s="485"/>
      <c r="V700" s="485"/>
      <c r="W700" s="485"/>
      <c r="X700" s="485"/>
      <c r="Y700" s="485"/>
      <c r="Z700" s="485"/>
      <c r="AA700" s="485"/>
      <c r="AB700" s="485"/>
      <c r="AC700" s="485"/>
    </row>
    <row r="701" spans="1:29" s="478" customFormat="1" ht="15.75" customHeight="1" x14ac:dyDescent="0.25">
      <c r="A701" s="489"/>
      <c r="B701" s="489"/>
      <c r="C701" s="489"/>
      <c r="D701" s="489"/>
      <c r="E701" s="489"/>
      <c r="F701" s="489"/>
      <c r="G701" s="489"/>
      <c r="H701" s="489"/>
      <c r="I701" s="489"/>
      <c r="J701" s="485"/>
      <c r="K701" s="485"/>
      <c r="L701" s="485"/>
      <c r="M701" s="485"/>
      <c r="N701" s="485"/>
      <c r="O701" s="485"/>
      <c r="P701" s="485"/>
      <c r="Q701" s="485"/>
      <c r="R701" s="485"/>
      <c r="S701" s="485"/>
      <c r="T701" s="485"/>
      <c r="U701" s="485"/>
      <c r="V701" s="485"/>
      <c r="W701" s="485"/>
      <c r="X701" s="485"/>
      <c r="Y701" s="485"/>
      <c r="Z701" s="485"/>
      <c r="AA701" s="485"/>
      <c r="AB701" s="485"/>
      <c r="AC701" s="485"/>
    </row>
    <row r="702" spans="1:29" s="478" customFormat="1" ht="15.75" customHeight="1" x14ac:dyDescent="0.25">
      <c r="A702" s="489"/>
      <c r="B702" s="489"/>
      <c r="C702" s="489"/>
      <c r="D702" s="489"/>
      <c r="E702" s="489"/>
      <c r="F702" s="489"/>
      <c r="G702" s="489"/>
      <c r="H702" s="489"/>
      <c r="I702" s="489"/>
      <c r="J702" s="485"/>
      <c r="K702" s="485"/>
      <c r="L702" s="485"/>
      <c r="M702" s="485"/>
      <c r="N702" s="485"/>
      <c r="O702" s="485"/>
      <c r="P702" s="485"/>
      <c r="Q702" s="485"/>
      <c r="R702" s="485"/>
      <c r="S702" s="485"/>
      <c r="T702" s="485"/>
      <c r="U702" s="485"/>
      <c r="V702" s="485"/>
      <c r="W702" s="485"/>
      <c r="X702" s="485"/>
      <c r="Y702" s="485"/>
      <c r="Z702" s="485"/>
      <c r="AA702" s="485"/>
      <c r="AB702" s="485"/>
      <c r="AC702" s="485"/>
    </row>
    <row r="703" spans="1:29" s="478" customFormat="1" ht="15.75" customHeight="1" x14ac:dyDescent="0.25">
      <c r="A703" s="489"/>
      <c r="B703" s="489"/>
      <c r="C703" s="489"/>
      <c r="D703" s="489"/>
      <c r="E703" s="489"/>
      <c r="F703" s="489"/>
      <c r="G703" s="489"/>
      <c r="H703" s="489"/>
      <c r="I703" s="489"/>
      <c r="J703" s="485"/>
      <c r="K703" s="485"/>
      <c r="L703" s="485"/>
      <c r="M703" s="485"/>
      <c r="N703" s="485"/>
      <c r="O703" s="485"/>
      <c r="P703" s="485"/>
      <c r="Q703" s="485"/>
      <c r="R703" s="485"/>
      <c r="S703" s="485"/>
      <c r="T703" s="485"/>
      <c r="U703" s="485"/>
      <c r="V703" s="485"/>
      <c r="W703" s="485"/>
      <c r="X703" s="485"/>
      <c r="Y703" s="485"/>
      <c r="Z703" s="485"/>
      <c r="AA703" s="485"/>
      <c r="AB703" s="485"/>
      <c r="AC703" s="485"/>
    </row>
    <row r="704" spans="1:29" s="478" customFormat="1" ht="15.75" customHeight="1" x14ac:dyDescent="0.25">
      <c r="A704" s="489"/>
      <c r="B704" s="489"/>
      <c r="C704" s="489"/>
      <c r="D704" s="489"/>
      <c r="E704" s="489"/>
      <c r="F704" s="489"/>
      <c r="G704" s="489"/>
      <c r="H704" s="489"/>
      <c r="I704" s="489"/>
      <c r="J704" s="485"/>
      <c r="K704" s="485"/>
      <c r="L704" s="485"/>
      <c r="M704" s="485"/>
      <c r="N704" s="485"/>
      <c r="O704" s="485"/>
      <c r="P704" s="485"/>
      <c r="Q704" s="485"/>
      <c r="R704" s="485"/>
      <c r="S704" s="485"/>
      <c r="T704" s="485"/>
      <c r="U704" s="485"/>
      <c r="V704" s="485"/>
      <c r="W704" s="485"/>
      <c r="X704" s="485"/>
      <c r="Y704" s="485"/>
      <c r="Z704" s="485"/>
      <c r="AA704" s="485"/>
      <c r="AB704" s="485"/>
      <c r="AC704" s="485"/>
    </row>
    <row r="705" spans="1:29" s="478" customFormat="1" ht="15.75" customHeight="1" x14ac:dyDescent="0.25">
      <c r="A705" s="489"/>
      <c r="B705" s="489"/>
      <c r="C705" s="489"/>
      <c r="D705" s="489"/>
      <c r="E705" s="489"/>
      <c r="F705" s="489"/>
      <c r="G705" s="489"/>
      <c r="H705" s="489"/>
      <c r="I705" s="489"/>
      <c r="J705" s="485"/>
      <c r="K705" s="485"/>
      <c r="L705" s="485"/>
      <c r="M705" s="485"/>
      <c r="N705" s="485"/>
      <c r="O705" s="485"/>
      <c r="P705" s="485"/>
      <c r="Q705" s="485"/>
      <c r="R705" s="485"/>
      <c r="S705" s="485"/>
      <c r="T705" s="485"/>
      <c r="U705" s="485"/>
      <c r="V705" s="485"/>
      <c r="W705" s="485"/>
      <c r="X705" s="485"/>
      <c r="Y705" s="485"/>
      <c r="Z705" s="485"/>
      <c r="AA705" s="485"/>
      <c r="AB705" s="485"/>
      <c r="AC705" s="485"/>
    </row>
    <row r="706" spans="1:29" s="478" customFormat="1" ht="15.75" customHeight="1" x14ac:dyDescent="0.25">
      <c r="A706" s="489"/>
      <c r="B706" s="489"/>
      <c r="C706" s="489"/>
      <c r="D706" s="489"/>
      <c r="E706" s="489"/>
      <c r="F706" s="489"/>
      <c r="G706" s="489"/>
      <c r="H706" s="489"/>
      <c r="I706" s="489"/>
      <c r="J706" s="485"/>
      <c r="K706" s="485"/>
      <c r="L706" s="485"/>
      <c r="M706" s="485"/>
      <c r="N706" s="485"/>
      <c r="O706" s="485"/>
      <c r="P706" s="485"/>
      <c r="Q706" s="485"/>
      <c r="R706" s="485"/>
      <c r="S706" s="485"/>
      <c r="T706" s="485"/>
      <c r="U706" s="485"/>
      <c r="V706" s="485"/>
      <c r="W706" s="485"/>
      <c r="X706" s="485"/>
      <c r="Y706" s="485"/>
      <c r="Z706" s="485"/>
      <c r="AA706" s="485"/>
      <c r="AB706" s="485"/>
      <c r="AC706" s="485"/>
    </row>
    <row r="707" spans="1:29" s="478" customFormat="1" ht="15.75" customHeight="1" x14ac:dyDescent="0.25">
      <c r="A707" s="489"/>
      <c r="B707" s="489"/>
      <c r="C707" s="489"/>
      <c r="D707" s="489"/>
      <c r="E707" s="489"/>
      <c r="F707" s="489"/>
      <c r="G707" s="489"/>
      <c r="H707" s="489"/>
      <c r="I707" s="489"/>
      <c r="J707" s="485"/>
      <c r="K707" s="485"/>
      <c r="L707" s="485"/>
      <c r="M707" s="485"/>
      <c r="N707" s="485"/>
      <c r="O707" s="485"/>
      <c r="P707" s="485"/>
      <c r="Q707" s="485"/>
      <c r="R707" s="485"/>
      <c r="S707" s="485"/>
      <c r="T707" s="485"/>
      <c r="U707" s="485"/>
      <c r="V707" s="485"/>
      <c r="W707" s="485"/>
      <c r="X707" s="485"/>
      <c r="Y707" s="485"/>
      <c r="Z707" s="485"/>
      <c r="AA707" s="485"/>
      <c r="AB707" s="485"/>
      <c r="AC707" s="485"/>
    </row>
    <row r="708" spans="1:29" s="478" customFormat="1" ht="15.75" customHeight="1" x14ac:dyDescent="0.25">
      <c r="A708" s="489"/>
      <c r="B708" s="489"/>
      <c r="C708" s="489"/>
      <c r="D708" s="489"/>
      <c r="E708" s="489"/>
      <c r="F708" s="489"/>
      <c r="G708" s="489"/>
      <c r="H708" s="489"/>
      <c r="I708" s="489"/>
      <c r="J708" s="485"/>
      <c r="K708" s="485"/>
      <c r="L708" s="485"/>
      <c r="M708" s="485"/>
      <c r="N708" s="485"/>
      <c r="O708" s="485"/>
      <c r="P708" s="485"/>
      <c r="Q708" s="485"/>
      <c r="R708" s="485"/>
      <c r="S708" s="485"/>
      <c r="T708" s="485"/>
      <c r="U708" s="485"/>
      <c r="V708" s="485"/>
      <c r="W708" s="485"/>
      <c r="X708" s="485"/>
      <c r="Y708" s="485"/>
      <c r="Z708" s="485"/>
      <c r="AA708" s="485"/>
      <c r="AB708" s="485"/>
      <c r="AC708" s="485"/>
    </row>
    <row r="709" spans="1:29" s="478" customFormat="1" ht="15.75" customHeight="1" x14ac:dyDescent="0.25">
      <c r="A709" s="489"/>
      <c r="B709" s="489"/>
      <c r="C709" s="489"/>
      <c r="D709" s="489"/>
      <c r="E709" s="489"/>
      <c r="F709" s="489"/>
      <c r="G709" s="489"/>
      <c r="H709" s="489"/>
      <c r="I709" s="489"/>
      <c r="J709" s="485"/>
      <c r="K709" s="485"/>
      <c r="L709" s="485"/>
      <c r="M709" s="485"/>
      <c r="N709" s="485"/>
      <c r="O709" s="485"/>
      <c r="P709" s="485"/>
      <c r="Q709" s="485"/>
      <c r="R709" s="485"/>
      <c r="S709" s="485"/>
      <c r="T709" s="485"/>
      <c r="U709" s="485"/>
      <c r="V709" s="485"/>
      <c r="W709" s="485"/>
      <c r="X709" s="485"/>
      <c r="Y709" s="485"/>
      <c r="Z709" s="485"/>
      <c r="AA709" s="485"/>
      <c r="AB709" s="485"/>
      <c r="AC709" s="485"/>
    </row>
    <row r="710" spans="1:29" s="478" customFormat="1" ht="15.75" customHeight="1" x14ac:dyDescent="0.25">
      <c r="A710" s="489"/>
      <c r="B710" s="489"/>
      <c r="C710" s="489"/>
      <c r="D710" s="489"/>
      <c r="E710" s="489"/>
      <c r="F710" s="489"/>
      <c r="G710" s="489"/>
      <c r="H710" s="489"/>
      <c r="I710" s="489"/>
      <c r="J710" s="485"/>
      <c r="K710" s="485"/>
      <c r="L710" s="485"/>
      <c r="M710" s="485"/>
      <c r="N710" s="485"/>
      <c r="O710" s="485"/>
      <c r="P710" s="485"/>
      <c r="Q710" s="485"/>
      <c r="R710" s="485"/>
      <c r="S710" s="485"/>
      <c r="T710" s="485"/>
      <c r="U710" s="485"/>
      <c r="V710" s="485"/>
      <c r="W710" s="485"/>
      <c r="X710" s="485"/>
      <c r="Y710" s="485"/>
      <c r="Z710" s="485"/>
      <c r="AA710" s="485"/>
      <c r="AB710" s="485"/>
      <c r="AC710" s="485"/>
    </row>
    <row r="711" spans="1:29" s="478" customFormat="1" ht="15.75" customHeight="1" x14ac:dyDescent="0.25">
      <c r="A711" s="489"/>
      <c r="B711" s="489"/>
      <c r="C711" s="489"/>
      <c r="D711" s="489"/>
      <c r="E711" s="489"/>
      <c r="F711" s="489"/>
      <c r="G711" s="489"/>
      <c r="H711" s="489"/>
      <c r="I711" s="489"/>
      <c r="J711" s="485"/>
      <c r="K711" s="485"/>
      <c r="L711" s="485"/>
      <c r="M711" s="485"/>
      <c r="N711" s="485"/>
      <c r="O711" s="485"/>
      <c r="P711" s="485"/>
      <c r="Q711" s="485"/>
      <c r="R711" s="485"/>
      <c r="S711" s="485"/>
      <c r="T711" s="485"/>
      <c r="U711" s="485"/>
      <c r="V711" s="485"/>
      <c r="W711" s="485"/>
      <c r="X711" s="485"/>
      <c r="Y711" s="485"/>
      <c r="Z711" s="485"/>
      <c r="AA711" s="485"/>
      <c r="AB711" s="485"/>
      <c r="AC711" s="485"/>
    </row>
    <row r="712" spans="1:29" s="478" customFormat="1" ht="15.75" customHeight="1" x14ac:dyDescent="0.25">
      <c r="A712" s="489"/>
      <c r="B712" s="489"/>
      <c r="C712" s="489"/>
      <c r="D712" s="489"/>
      <c r="E712" s="489"/>
      <c r="F712" s="489"/>
      <c r="G712" s="489"/>
      <c r="H712" s="489"/>
      <c r="I712" s="489"/>
      <c r="J712" s="485"/>
      <c r="K712" s="485"/>
      <c r="L712" s="485"/>
      <c r="M712" s="485"/>
      <c r="N712" s="485"/>
      <c r="O712" s="485"/>
      <c r="P712" s="485"/>
      <c r="Q712" s="485"/>
      <c r="R712" s="485"/>
      <c r="S712" s="485"/>
      <c r="T712" s="485"/>
      <c r="U712" s="485"/>
      <c r="V712" s="485"/>
      <c r="W712" s="485"/>
      <c r="X712" s="485"/>
      <c r="Y712" s="485"/>
      <c r="Z712" s="485"/>
      <c r="AA712" s="485"/>
      <c r="AB712" s="485"/>
      <c r="AC712" s="485"/>
    </row>
    <row r="713" spans="1:29" s="478" customFormat="1" ht="15.75" customHeight="1" x14ac:dyDescent="0.25">
      <c r="A713" s="489"/>
      <c r="B713" s="489"/>
      <c r="C713" s="489"/>
      <c r="D713" s="489"/>
      <c r="E713" s="489"/>
      <c r="F713" s="489"/>
      <c r="G713" s="489"/>
      <c r="H713" s="489"/>
      <c r="I713" s="489"/>
      <c r="J713" s="485"/>
      <c r="K713" s="485"/>
      <c r="L713" s="485"/>
      <c r="M713" s="485"/>
      <c r="N713" s="485"/>
      <c r="O713" s="485"/>
      <c r="P713" s="485"/>
      <c r="Q713" s="485"/>
      <c r="R713" s="485"/>
      <c r="S713" s="485"/>
      <c r="T713" s="485"/>
      <c r="U713" s="485"/>
      <c r="V713" s="485"/>
      <c r="W713" s="485"/>
      <c r="X713" s="485"/>
      <c r="Y713" s="485"/>
      <c r="Z713" s="485"/>
      <c r="AA713" s="485"/>
      <c r="AB713" s="485"/>
      <c r="AC713" s="485"/>
    </row>
    <row r="714" spans="1:29" s="478" customFormat="1" ht="15.75" customHeight="1" x14ac:dyDescent="0.25">
      <c r="A714" s="489"/>
      <c r="B714" s="489"/>
      <c r="C714" s="489"/>
      <c r="D714" s="489"/>
      <c r="E714" s="489"/>
      <c r="F714" s="489"/>
      <c r="G714" s="489"/>
      <c r="H714" s="489"/>
      <c r="I714" s="489"/>
      <c r="J714" s="485"/>
      <c r="K714" s="485"/>
      <c r="L714" s="485"/>
      <c r="M714" s="485"/>
      <c r="N714" s="485"/>
      <c r="O714" s="485"/>
      <c r="P714" s="485"/>
      <c r="Q714" s="485"/>
      <c r="R714" s="485"/>
      <c r="S714" s="485"/>
      <c r="T714" s="485"/>
      <c r="U714" s="485"/>
      <c r="V714" s="485"/>
      <c r="W714" s="485"/>
      <c r="X714" s="485"/>
      <c r="Y714" s="485"/>
      <c r="Z714" s="485"/>
      <c r="AA714" s="485"/>
      <c r="AB714" s="485"/>
      <c r="AC714" s="485"/>
    </row>
    <row r="715" spans="1:29" s="478" customFormat="1" ht="15.75" customHeight="1" x14ac:dyDescent="0.25">
      <c r="A715" s="489"/>
      <c r="B715" s="489"/>
      <c r="C715" s="489"/>
      <c r="D715" s="489"/>
      <c r="E715" s="489"/>
      <c r="F715" s="489"/>
      <c r="G715" s="489"/>
      <c r="H715" s="489"/>
      <c r="I715" s="489"/>
      <c r="J715" s="485"/>
      <c r="K715" s="485"/>
      <c r="L715" s="485"/>
      <c r="M715" s="485"/>
      <c r="N715" s="485"/>
      <c r="O715" s="485"/>
      <c r="P715" s="485"/>
      <c r="Q715" s="485"/>
      <c r="R715" s="485"/>
      <c r="S715" s="485"/>
      <c r="T715" s="485"/>
      <c r="U715" s="485"/>
      <c r="V715" s="485"/>
      <c r="W715" s="485"/>
      <c r="X715" s="485"/>
      <c r="Y715" s="485"/>
      <c r="Z715" s="485"/>
      <c r="AA715" s="485"/>
      <c r="AB715" s="485"/>
      <c r="AC715" s="485"/>
    </row>
    <row r="716" spans="1:29" s="478" customFormat="1" ht="15.75" customHeight="1" x14ac:dyDescent="0.25">
      <c r="A716" s="489"/>
      <c r="B716" s="489"/>
      <c r="C716" s="489"/>
      <c r="D716" s="489"/>
      <c r="E716" s="489"/>
      <c r="F716" s="489"/>
      <c r="G716" s="489"/>
      <c r="H716" s="489"/>
      <c r="I716" s="489"/>
      <c r="J716" s="485"/>
      <c r="K716" s="485"/>
      <c r="L716" s="485"/>
      <c r="M716" s="485"/>
      <c r="N716" s="485"/>
      <c r="O716" s="485"/>
      <c r="P716" s="485"/>
      <c r="Q716" s="485"/>
      <c r="R716" s="485"/>
      <c r="S716" s="485"/>
      <c r="T716" s="485"/>
      <c r="U716" s="485"/>
      <c r="V716" s="485"/>
      <c r="W716" s="485"/>
      <c r="X716" s="485"/>
      <c r="Y716" s="485"/>
      <c r="Z716" s="485"/>
      <c r="AA716" s="485"/>
      <c r="AB716" s="485"/>
      <c r="AC716" s="485"/>
    </row>
    <row r="717" spans="1:29" s="478" customFormat="1" ht="15.75" customHeight="1" x14ac:dyDescent="0.25">
      <c r="A717" s="489"/>
      <c r="B717" s="489"/>
      <c r="C717" s="489"/>
      <c r="D717" s="489"/>
      <c r="E717" s="489"/>
      <c r="F717" s="489"/>
      <c r="G717" s="489"/>
      <c r="H717" s="489"/>
      <c r="I717" s="489"/>
      <c r="J717" s="485"/>
      <c r="K717" s="485"/>
      <c r="L717" s="485"/>
      <c r="M717" s="485"/>
      <c r="N717" s="485"/>
      <c r="O717" s="485"/>
      <c r="P717" s="485"/>
      <c r="Q717" s="485"/>
      <c r="R717" s="485"/>
      <c r="S717" s="485"/>
      <c r="T717" s="485"/>
      <c r="U717" s="485"/>
      <c r="V717" s="485"/>
      <c r="W717" s="485"/>
      <c r="X717" s="485"/>
      <c r="Y717" s="485"/>
      <c r="Z717" s="485"/>
      <c r="AA717" s="485"/>
      <c r="AB717" s="485"/>
      <c r="AC717" s="485"/>
    </row>
    <row r="718" spans="1:29" s="478" customFormat="1" ht="15.75" customHeight="1" x14ac:dyDescent="0.25">
      <c r="A718" s="489"/>
      <c r="B718" s="489"/>
      <c r="C718" s="489"/>
      <c r="D718" s="489"/>
      <c r="E718" s="489"/>
      <c r="F718" s="489"/>
      <c r="G718" s="489"/>
      <c r="H718" s="489"/>
      <c r="I718" s="489"/>
      <c r="J718" s="485"/>
      <c r="K718" s="485"/>
      <c r="L718" s="485"/>
      <c r="M718" s="485"/>
      <c r="N718" s="485"/>
      <c r="O718" s="485"/>
      <c r="P718" s="485"/>
      <c r="Q718" s="485"/>
      <c r="R718" s="485"/>
      <c r="S718" s="485"/>
      <c r="T718" s="485"/>
      <c r="U718" s="485"/>
      <c r="V718" s="485"/>
      <c r="W718" s="485"/>
      <c r="X718" s="485"/>
      <c r="Y718" s="485"/>
      <c r="Z718" s="485"/>
      <c r="AA718" s="485"/>
      <c r="AB718" s="485"/>
      <c r="AC718" s="485"/>
    </row>
    <row r="719" spans="1:29" s="478" customFormat="1" ht="15.75" customHeight="1" x14ac:dyDescent="0.25">
      <c r="A719" s="489"/>
      <c r="B719" s="489"/>
      <c r="C719" s="489"/>
      <c r="D719" s="489"/>
      <c r="E719" s="489"/>
      <c r="F719" s="489"/>
      <c r="G719" s="489"/>
      <c r="H719" s="489"/>
      <c r="I719" s="489"/>
      <c r="J719" s="485"/>
      <c r="K719" s="485"/>
      <c r="L719" s="485"/>
      <c r="M719" s="485"/>
      <c r="N719" s="485"/>
      <c r="O719" s="485"/>
      <c r="P719" s="485"/>
      <c r="Q719" s="485"/>
      <c r="R719" s="485"/>
      <c r="S719" s="485"/>
      <c r="T719" s="485"/>
      <c r="U719" s="485"/>
      <c r="V719" s="485"/>
      <c r="W719" s="485"/>
      <c r="X719" s="485"/>
      <c r="Y719" s="485"/>
      <c r="Z719" s="485"/>
      <c r="AA719" s="485"/>
      <c r="AB719" s="485"/>
      <c r="AC719" s="485"/>
    </row>
    <row r="720" spans="1:29" s="478" customFormat="1" ht="15.75" customHeight="1" x14ac:dyDescent="0.25">
      <c r="A720" s="489"/>
      <c r="B720" s="489"/>
      <c r="C720" s="489"/>
      <c r="D720" s="489"/>
      <c r="E720" s="489"/>
      <c r="F720" s="489"/>
      <c r="G720" s="489"/>
      <c r="H720" s="489"/>
      <c r="I720" s="489"/>
      <c r="J720" s="485"/>
      <c r="K720" s="485"/>
      <c r="L720" s="485"/>
      <c r="M720" s="485"/>
      <c r="N720" s="485"/>
      <c r="O720" s="485"/>
      <c r="P720" s="485"/>
      <c r="Q720" s="485"/>
      <c r="R720" s="485"/>
      <c r="S720" s="485"/>
      <c r="T720" s="485"/>
      <c r="U720" s="485"/>
      <c r="V720" s="485"/>
      <c r="W720" s="485"/>
      <c r="X720" s="485"/>
      <c r="Y720" s="485"/>
      <c r="Z720" s="485"/>
      <c r="AA720" s="485"/>
      <c r="AB720" s="485"/>
      <c r="AC720" s="485"/>
    </row>
    <row r="721" spans="1:29" s="478" customFormat="1" ht="15.75" customHeight="1" x14ac:dyDescent="0.25">
      <c r="A721" s="489"/>
      <c r="B721" s="489"/>
      <c r="C721" s="489"/>
      <c r="D721" s="489"/>
      <c r="E721" s="489"/>
      <c r="F721" s="489"/>
      <c r="G721" s="489"/>
      <c r="H721" s="489"/>
      <c r="I721" s="489"/>
      <c r="J721" s="485"/>
      <c r="K721" s="485"/>
      <c r="L721" s="485"/>
      <c r="M721" s="485"/>
      <c r="N721" s="485"/>
      <c r="O721" s="485"/>
      <c r="P721" s="485"/>
      <c r="Q721" s="485"/>
      <c r="R721" s="485"/>
      <c r="S721" s="485"/>
      <c r="T721" s="485"/>
      <c r="U721" s="485"/>
      <c r="V721" s="485"/>
      <c r="W721" s="485"/>
      <c r="X721" s="485"/>
      <c r="Y721" s="485"/>
      <c r="Z721" s="485"/>
      <c r="AA721" s="485"/>
      <c r="AB721" s="485"/>
      <c r="AC721" s="485"/>
    </row>
    <row r="722" spans="1:29" s="478" customFormat="1" ht="15.75" customHeight="1" x14ac:dyDescent="0.25">
      <c r="A722" s="489"/>
      <c r="B722" s="489"/>
      <c r="C722" s="489"/>
      <c r="D722" s="489"/>
      <c r="E722" s="489"/>
      <c r="F722" s="489"/>
      <c r="G722" s="489"/>
      <c r="H722" s="489"/>
      <c r="I722" s="489"/>
      <c r="J722" s="485"/>
      <c r="K722" s="485"/>
      <c r="L722" s="485"/>
      <c r="M722" s="485"/>
      <c r="N722" s="485"/>
      <c r="O722" s="485"/>
      <c r="P722" s="485"/>
      <c r="Q722" s="485"/>
      <c r="R722" s="485"/>
      <c r="S722" s="485"/>
      <c r="T722" s="485"/>
      <c r="U722" s="485"/>
      <c r="V722" s="485"/>
      <c r="W722" s="485"/>
      <c r="X722" s="485"/>
      <c r="Y722" s="485"/>
      <c r="Z722" s="485"/>
      <c r="AA722" s="485"/>
      <c r="AB722" s="485"/>
      <c r="AC722" s="485"/>
    </row>
    <row r="723" spans="1:29" s="478" customFormat="1" ht="15.75" customHeight="1" x14ac:dyDescent="0.25">
      <c r="A723" s="489"/>
      <c r="B723" s="489"/>
      <c r="C723" s="489"/>
      <c r="D723" s="489"/>
      <c r="E723" s="489"/>
      <c r="F723" s="489"/>
      <c r="G723" s="489"/>
      <c r="H723" s="489"/>
      <c r="I723" s="489"/>
      <c r="J723" s="485"/>
      <c r="K723" s="485"/>
      <c r="L723" s="485"/>
      <c r="M723" s="485"/>
      <c r="N723" s="485"/>
      <c r="O723" s="485"/>
      <c r="P723" s="485"/>
      <c r="Q723" s="485"/>
      <c r="R723" s="485"/>
      <c r="S723" s="485"/>
      <c r="T723" s="485"/>
      <c r="U723" s="485"/>
      <c r="V723" s="485"/>
      <c r="W723" s="485"/>
      <c r="X723" s="485"/>
      <c r="Y723" s="485"/>
      <c r="Z723" s="485"/>
      <c r="AA723" s="485"/>
      <c r="AB723" s="485"/>
      <c r="AC723" s="485"/>
    </row>
    <row r="724" spans="1:29" s="478" customFormat="1" ht="15.75" customHeight="1" x14ac:dyDescent="0.25">
      <c r="A724" s="489"/>
      <c r="B724" s="489"/>
      <c r="C724" s="489"/>
      <c r="D724" s="489"/>
      <c r="E724" s="489"/>
      <c r="F724" s="489"/>
      <c r="G724" s="489"/>
      <c r="H724" s="489"/>
      <c r="I724" s="489"/>
      <c r="J724" s="485"/>
      <c r="K724" s="485"/>
      <c r="L724" s="485"/>
      <c r="M724" s="485"/>
      <c r="N724" s="485"/>
      <c r="O724" s="485"/>
      <c r="P724" s="485"/>
      <c r="Q724" s="485"/>
      <c r="R724" s="485"/>
      <c r="S724" s="485"/>
      <c r="T724" s="485"/>
      <c r="U724" s="485"/>
      <c r="V724" s="485"/>
      <c r="W724" s="485"/>
      <c r="X724" s="485"/>
      <c r="Y724" s="485"/>
      <c r="Z724" s="485"/>
      <c r="AA724" s="485"/>
      <c r="AB724" s="485"/>
      <c r="AC724" s="485"/>
    </row>
    <row r="725" spans="1:29" s="478" customFormat="1" ht="15.75" customHeight="1" x14ac:dyDescent="0.25">
      <c r="A725" s="489"/>
      <c r="B725" s="489"/>
      <c r="C725" s="489"/>
      <c r="D725" s="489"/>
      <c r="E725" s="489"/>
      <c r="F725" s="489"/>
      <c r="G725" s="489"/>
      <c r="H725" s="489"/>
      <c r="I725" s="489"/>
      <c r="J725" s="485"/>
      <c r="K725" s="485"/>
      <c r="L725" s="485"/>
      <c r="M725" s="485"/>
      <c r="N725" s="485"/>
      <c r="O725" s="485"/>
      <c r="P725" s="485"/>
      <c r="Q725" s="485"/>
      <c r="R725" s="485"/>
      <c r="S725" s="485"/>
      <c r="T725" s="485"/>
      <c r="U725" s="485"/>
      <c r="V725" s="485"/>
      <c r="W725" s="485"/>
      <c r="X725" s="485"/>
      <c r="Y725" s="485"/>
      <c r="Z725" s="485"/>
      <c r="AA725" s="485"/>
      <c r="AB725" s="485"/>
      <c r="AC725" s="485"/>
    </row>
    <row r="726" spans="1:29" s="478" customFormat="1" ht="15.75" customHeight="1" x14ac:dyDescent="0.25">
      <c r="A726" s="489"/>
      <c r="B726" s="489"/>
      <c r="C726" s="489"/>
      <c r="D726" s="489"/>
      <c r="E726" s="489"/>
      <c r="F726" s="489"/>
      <c r="G726" s="489"/>
      <c r="H726" s="489"/>
      <c r="I726" s="489"/>
      <c r="J726" s="485"/>
      <c r="K726" s="485"/>
      <c r="L726" s="485"/>
      <c r="M726" s="485"/>
      <c r="N726" s="485"/>
      <c r="O726" s="485"/>
      <c r="P726" s="485"/>
      <c r="Q726" s="485"/>
      <c r="R726" s="485"/>
      <c r="S726" s="485"/>
      <c r="T726" s="485"/>
      <c r="U726" s="485"/>
      <c r="V726" s="485"/>
      <c r="W726" s="485"/>
      <c r="X726" s="485"/>
      <c r="Y726" s="485"/>
      <c r="Z726" s="485"/>
      <c r="AA726" s="485"/>
      <c r="AB726" s="485"/>
      <c r="AC726" s="485"/>
    </row>
    <row r="727" spans="1:29" s="478" customFormat="1" ht="15.75" customHeight="1" x14ac:dyDescent="0.25">
      <c r="A727" s="489"/>
      <c r="B727" s="489"/>
      <c r="C727" s="489"/>
      <c r="D727" s="489"/>
      <c r="E727" s="489"/>
      <c r="F727" s="489"/>
      <c r="G727" s="489"/>
      <c r="H727" s="489"/>
      <c r="I727" s="489"/>
      <c r="J727" s="485"/>
      <c r="K727" s="485"/>
      <c r="L727" s="485"/>
      <c r="M727" s="485"/>
      <c r="N727" s="485"/>
      <c r="O727" s="485"/>
      <c r="P727" s="485"/>
      <c r="Q727" s="485"/>
      <c r="R727" s="485"/>
      <c r="S727" s="485"/>
      <c r="T727" s="485"/>
      <c r="U727" s="485"/>
      <c r="V727" s="485"/>
      <c r="W727" s="485"/>
      <c r="X727" s="485"/>
      <c r="Y727" s="485"/>
      <c r="Z727" s="485"/>
      <c r="AA727" s="485"/>
      <c r="AB727" s="485"/>
      <c r="AC727" s="485"/>
    </row>
    <row r="728" spans="1:29" s="478" customFormat="1" ht="15.75" customHeight="1" x14ac:dyDescent="0.25">
      <c r="A728" s="489"/>
      <c r="B728" s="489"/>
      <c r="C728" s="489"/>
      <c r="D728" s="489"/>
      <c r="E728" s="489"/>
      <c r="F728" s="489"/>
      <c r="G728" s="489"/>
      <c r="H728" s="489"/>
      <c r="I728" s="489"/>
      <c r="J728" s="485"/>
      <c r="K728" s="485"/>
      <c r="L728" s="485"/>
      <c r="M728" s="485"/>
      <c r="N728" s="485"/>
      <c r="O728" s="485"/>
      <c r="P728" s="485"/>
      <c r="Q728" s="485"/>
      <c r="R728" s="485"/>
      <c r="S728" s="485"/>
      <c r="T728" s="485"/>
      <c r="U728" s="485"/>
      <c r="V728" s="485"/>
      <c r="W728" s="485"/>
      <c r="X728" s="485"/>
      <c r="Y728" s="485"/>
      <c r="Z728" s="485"/>
      <c r="AA728" s="485"/>
      <c r="AB728" s="485"/>
      <c r="AC728" s="485"/>
    </row>
    <row r="729" spans="1:29" s="478" customFormat="1" ht="15.75" customHeight="1" x14ac:dyDescent="0.25">
      <c r="A729" s="489"/>
      <c r="B729" s="489"/>
      <c r="C729" s="489"/>
      <c r="D729" s="489"/>
      <c r="E729" s="489"/>
      <c r="F729" s="489"/>
      <c r="G729" s="489"/>
      <c r="H729" s="489"/>
      <c r="I729" s="489"/>
      <c r="J729" s="485"/>
      <c r="K729" s="485"/>
      <c r="L729" s="485"/>
      <c r="M729" s="485"/>
      <c r="N729" s="485"/>
      <c r="O729" s="485"/>
      <c r="P729" s="485"/>
      <c r="Q729" s="485"/>
      <c r="R729" s="485"/>
      <c r="S729" s="485"/>
      <c r="T729" s="485"/>
      <c r="U729" s="485"/>
      <c r="V729" s="485"/>
      <c r="W729" s="485"/>
      <c r="X729" s="485"/>
      <c r="Y729" s="485"/>
      <c r="Z729" s="485"/>
      <c r="AA729" s="485"/>
      <c r="AB729" s="485"/>
      <c r="AC729" s="485"/>
    </row>
    <row r="730" spans="1:29" s="478" customFormat="1" ht="15.75" customHeight="1" x14ac:dyDescent="0.25">
      <c r="A730" s="489"/>
      <c r="B730" s="489"/>
      <c r="C730" s="489"/>
      <c r="D730" s="489"/>
      <c r="E730" s="489"/>
      <c r="F730" s="489"/>
      <c r="G730" s="489"/>
      <c r="H730" s="489"/>
      <c r="I730" s="489"/>
      <c r="J730" s="485"/>
      <c r="K730" s="485"/>
      <c r="L730" s="485"/>
      <c r="M730" s="485"/>
      <c r="N730" s="485"/>
      <c r="O730" s="485"/>
      <c r="P730" s="485"/>
      <c r="Q730" s="485"/>
      <c r="R730" s="485"/>
      <c r="S730" s="485"/>
      <c r="T730" s="485"/>
      <c r="U730" s="485"/>
      <c r="V730" s="485"/>
      <c r="W730" s="485"/>
      <c r="X730" s="485"/>
      <c r="Y730" s="485"/>
      <c r="Z730" s="485"/>
      <c r="AA730" s="485"/>
      <c r="AB730" s="485"/>
      <c r="AC730" s="485"/>
    </row>
    <row r="731" spans="1:29" s="478" customFormat="1" ht="15.75" customHeight="1" x14ac:dyDescent="0.25">
      <c r="A731" s="489"/>
      <c r="B731" s="489"/>
      <c r="C731" s="489"/>
      <c r="D731" s="489"/>
      <c r="E731" s="489"/>
      <c r="F731" s="489"/>
      <c r="G731" s="489"/>
      <c r="H731" s="489"/>
      <c r="I731" s="489"/>
      <c r="J731" s="485"/>
      <c r="K731" s="485"/>
      <c r="L731" s="485"/>
      <c r="M731" s="485"/>
      <c r="N731" s="485"/>
      <c r="O731" s="485"/>
      <c r="P731" s="485"/>
      <c r="Q731" s="485"/>
      <c r="R731" s="485"/>
      <c r="S731" s="485"/>
      <c r="T731" s="485"/>
      <c r="U731" s="485"/>
      <c r="V731" s="485"/>
      <c r="W731" s="485"/>
      <c r="X731" s="485"/>
      <c r="Y731" s="485"/>
      <c r="Z731" s="485"/>
      <c r="AA731" s="485"/>
      <c r="AB731" s="485"/>
      <c r="AC731" s="485"/>
    </row>
    <row r="732" spans="1:29" s="478" customFormat="1" ht="15.75" customHeight="1" x14ac:dyDescent="0.25">
      <c r="A732" s="489"/>
      <c r="B732" s="489"/>
      <c r="C732" s="489"/>
      <c r="D732" s="489"/>
      <c r="E732" s="489"/>
      <c r="F732" s="489"/>
      <c r="G732" s="489"/>
      <c r="H732" s="489"/>
      <c r="I732" s="489"/>
      <c r="J732" s="485"/>
      <c r="K732" s="485"/>
      <c r="L732" s="485"/>
      <c r="M732" s="485"/>
      <c r="N732" s="485"/>
      <c r="O732" s="485"/>
      <c r="P732" s="485"/>
      <c r="Q732" s="485"/>
      <c r="R732" s="485"/>
      <c r="S732" s="485"/>
      <c r="T732" s="485"/>
      <c r="U732" s="485"/>
      <c r="V732" s="485"/>
      <c r="W732" s="485"/>
      <c r="X732" s="485"/>
      <c r="Y732" s="485"/>
      <c r="Z732" s="485"/>
      <c r="AA732" s="485"/>
      <c r="AB732" s="485"/>
      <c r="AC732" s="485"/>
    </row>
    <row r="733" spans="1:29" s="478" customFormat="1" ht="15.75" customHeight="1" x14ac:dyDescent="0.25">
      <c r="A733" s="489"/>
      <c r="B733" s="489"/>
      <c r="C733" s="489"/>
      <c r="D733" s="489"/>
      <c r="E733" s="489"/>
      <c r="F733" s="489"/>
      <c r="G733" s="489"/>
      <c r="H733" s="489"/>
      <c r="I733" s="489"/>
      <c r="J733" s="485"/>
      <c r="K733" s="485"/>
      <c r="L733" s="485"/>
      <c r="M733" s="485"/>
      <c r="N733" s="485"/>
      <c r="O733" s="485"/>
      <c r="P733" s="485"/>
      <c r="Q733" s="485"/>
      <c r="R733" s="485"/>
      <c r="S733" s="485"/>
      <c r="T733" s="485"/>
      <c r="U733" s="485"/>
      <c r="V733" s="485"/>
      <c r="W733" s="485"/>
      <c r="X733" s="485"/>
      <c r="Y733" s="485"/>
      <c r="Z733" s="485"/>
      <c r="AA733" s="485"/>
      <c r="AB733" s="485"/>
      <c r="AC733" s="485"/>
    </row>
    <row r="734" spans="1:29" s="478" customFormat="1" ht="15.75" customHeight="1" x14ac:dyDescent="0.25">
      <c r="A734" s="489"/>
      <c r="B734" s="489"/>
      <c r="C734" s="489"/>
      <c r="D734" s="489"/>
      <c r="E734" s="489"/>
      <c r="F734" s="489"/>
      <c r="G734" s="489"/>
      <c r="H734" s="489"/>
      <c r="I734" s="489"/>
      <c r="J734" s="485"/>
      <c r="K734" s="485"/>
      <c r="L734" s="485"/>
      <c r="M734" s="485"/>
      <c r="N734" s="485"/>
      <c r="O734" s="485"/>
      <c r="P734" s="485"/>
      <c r="Q734" s="485"/>
      <c r="R734" s="485"/>
      <c r="S734" s="485"/>
      <c r="T734" s="485"/>
      <c r="U734" s="485"/>
      <c r="V734" s="485"/>
      <c r="W734" s="485"/>
      <c r="X734" s="485"/>
      <c r="Y734" s="485"/>
      <c r="Z734" s="485"/>
      <c r="AA734" s="485"/>
      <c r="AB734" s="485"/>
      <c r="AC734" s="485"/>
    </row>
    <row r="735" spans="1:29" s="478" customFormat="1" ht="15.75" customHeight="1" x14ac:dyDescent="0.25">
      <c r="A735" s="489"/>
      <c r="B735" s="489"/>
      <c r="C735" s="489"/>
      <c r="D735" s="489"/>
      <c r="E735" s="489"/>
      <c r="F735" s="489"/>
      <c r="G735" s="489"/>
      <c r="H735" s="489"/>
      <c r="I735" s="489"/>
      <c r="J735" s="485"/>
      <c r="K735" s="485"/>
      <c r="L735" s="485"/>
      <c r="M735" s="485"/>
      <c r="N735" s="485"/>
      <c r="O735" s="485"/>
      <c r="P735" s="485"/>
      <c r="Q735" s="485"/>
      <c r="R735" s="485"/>
      <c r="S735" s="485"/>
      <c r="T735" s="485"/>
      <c r="U735" s="485"/>
      <c r="V735" s="485"/>
      <c r="W735" s="485"/>
      <c r="X735" s="485"/>
      <c r="Y735" s="485"/>
      <c r="Z735" s="485"/>
      <c r="AA735" s="485"/>
      <c r="AB735" s="485"/>
      <c r="AC735" s="485"/>
    </row>
    <row r="736" spans="1:29" s="478" customFormat="1" ht="15.75" customHeight="1" x14ac:dyDescent="0.25">
      <c r="A736" s="489"/>
      <c r="B736" s="489"/>
      <c r="C736" s="489"/>
      <c r="D736" s="489"/>
      <c r="E736" s="489"/>
      <c r="F736" s="489"/>
      <c r="G736" s="489"/>
      <c r="H736" s="489"/>
      <c r="I736" s="489"/>
      <c r="J736" s="485"/>
      <c r="K736" s="485"/>
      <c r="L736" s="485"/>
      <c r="M736" s="485"/>
      <c r="N736" s="485"/>
      <c r="O736" s="485"/>
      <c r="P736" s="485"/>
      <c r="Q736" s="485"/>
      <c r="R736" s="485"/>
      <c r="S736" s="485"/>
      <c r="T736" s="485"/>
      <c r="U736" s="485"/>
      <c r="V736" s="485"/>
      <c r="W736" s="485"/>
      <c r="X736" s="485"/>
      <c r="Y736" s="485"/>
      <c r="Z736" s="485"/>
      <c r="AA736" s="485"/>
      <c r="AB736" s="485"/>
      <c r="AC736" s="485"/>
    </row>
    <row r="737" spans="1:29" s="478" customFormat="1" ht="15.75" customHeight="1" x14ac:dyDescent="0.25">
      <c r="A737" s="489"/>
      <c r="B737" s="489"/>
      <c r="C737" s="489"/>
      <c r="D737" s="489"/>
      <c r="E737" s="489"/>
      <c r="F737" s="489"/>
      <c r="G737" s="489"/>
      <c r="H737" s="489"/>
      <c r="I737" s="489"/>
      <c r="J737" s="485"/>
      <c r="K737" s="485"/>
      <c r="L737" s="485"/>
      <c r="M737" s="485"/>
      <c r="N737" s="485"/>
      <c r="O737" s="485"/>
      <c r="P737" s="485"/>
      <c r="Q737" s="485"/>
      <c r="R737" s="485"/>
      <c r="S737" s="485"/>
      <c r="T737" s="485"/>
      <c r="U737" s="485"/>
      <c r="V737" s="485"/>
      <c r="W737" s="485"/>
      <c r="X737" s="485"/>
      <c r="Y737" s="485"/>
      <c r="Z737" s="485"/>
      <c r="AA737" s="485"/>
      <c r="AB737" s="485"/>
      <c r="AC737" s="485"/>
    </row>
    <row r="738" spans="1:29" s="478" customFormat="1" ht="15.75" customHeight="1" x14ac:dyDescent="0.25">
      <c r="A738" s="489"/>
      <c r="B738" s="489"/>
      <c r="C738" s="489"/>
      <c r="D738" s="489"/>
      <c r="E738" s="489"/>
      <c r="F738" s="489"/>
      <c r="G738" s="489"/>
      <c r="H738" s="489"/>
      <c r="I738" s="489"/>
      <c r="J738" s="485"/>
      <c r="K738" s="485"/>
      <c r="L738" s="485"/>
      <c r="M738" s="485"/>
      <c r="N738" s="485"/>
      <c r="O738" s="485"/>
      <c r="P738" s="485"/>
      <c r="Q738" s="485"/>
      <c r="R738" s="485"/>
      <c r="S738" s="485"/>
      <c r="T738" s="485"/>
      <c r="U738" s="485"/>
      <c r="V738" s="485"/>
      <c r="W738" s="485"/>
      <c r="X738" s="485"/>
      <c r="Y738" s="485"/>
      <c r="Z738" s="485"/>
      <c r="AA738" s="485"/>
      <c r="AB738" s="485"/>
      <c r="AC738" s="485"/>
    </row>
    <row r="739" spans="1:29" s="478" customFormat="1" ht="15.75" customHeight="1" x14ac:dyDescent="0.25">
      <c r="A739" s="489"/>
      <c r="B739" s="489"/>
      <c r="C739" s="489"/>
      <c r="D739" s="489"/>
      <c r="E739" s="489"/>
      <c r="F739" s="489"/>
      <c r="G739" s="489"/>
      <c r="H739" s="489"/>
      <c r="I739" s="489"/>
      <c r="J739" s="485"/>
      <c r="K739" s="485"/>
      <c r="L739" s="485"/>
      <c r="M739" s="485"/>
      <c r="N739" s="485"/>
      <c r="O739" s="485"/>
      <c r="P739" s="485"/>
      <c r="Q739" s="485"/>
      <c r="R739" s="485"/>
      <c r="S739" s="485"/>
      <c r="T739" s="485"/>
      <c r="U739" s="485"/>
      <c r="V739" s="485"/>
      <c r="W739" s="485"/>
      <c r="X739" s="485"/>
      <c r="Y739" s="485"/>
      <c r="Z739" s="485"/>
      <c r="AA739" s="485"/>
      <c r="AB739" s="485"/>
      <c r="AC739" s="485"/>
    </row>
    <row r="740" spans="1:29" s="478" customFormat="1" ht="15.75" customHeight="1" x14ac:dyDescent="0.25">
      <c r="A740" s="489"/>
      <c r="B740" s="489"/>
      <c r="C740" s="489"/>
      <c r="D740" s="489"/>
      <c r="E740" s="489"/>
      <c r="F740" s="489"/>
      <c r="G740" s="489"/>
      <c r="H740" s="489"/>
      <c r="I740" s="489"/>
      <c r="J740" s="485"/>
      <c r="K740" s="485"/>
      <c r="L740" s="485"/>
      <c r="M740" s="485"/>
      <c r="N740" s="485"/>
      <c r="O740" s="485"/>
      <c r="P740" s="485"/>
      <c r="Q740" s="485"/>
      <c r="R740" s="485"/>
      <c r="S740" s="485"/>
      <c r="T740" s="485"/>
      <c r="U740" s="485"/>
      <c r="V740" s="485"/>
      <c r="W740" s="485"/>
      <c r="X740" s="485"/>
      <c r="Y740" s="485"/>
      <c r="Z740" s="485"/>
      <c r="AA740" s="485"/>
      <c r="AB740" s="485"/>
      <c r="AC740" s="485"/>
    </row>
    <row r="741" spans="1:29" s="478" customFormat="1" ht="15.75" customHeight="1" x14ac:dyDescent="0.25">
      <c r="A741" s="489"/>
      <c r="B741" s="489"/>
      <c r="C741" s="489"/>
      <c r="D741" s="489"/>
      <c r="E741" s="489"/>
      <c r="F741" s="489"/>
      <c r="G741" s="489"/>
      <c r="H741" s="489"/>
      <c r="I741" s="489"/>
      <c r="J741" s="485"/>
      <c r="K741" s="485"/>
      <c r="L741" s="485"/>
      <c r="M741" s="485"/>
      <c r="N741" s="485"/>
      <c r="O741" s="485"/>
      <c r="P741" s="485"/>
      <c r="Q741" s="485"/>
      <c r="R741" s="485"/>
      <c r="S741" s="485"/>
      <c r="T741" s="485"/>
      <c r="U741" s="485"/>
      <c r="V741" s="485"/>
      <c r="W741" s="485"/>
      <c r="X741" s="485"/>
      <c r="Y741" s="485"/>
      <c r="Z741" s="485"/>
      <c r="AA741" s="485"/>
      <c r="AB741" s="485"/>
      <c r="AC741" s="485"/>
    </row>
    <row r="742" spans="1:29" s="478" customFormat="1" ht="15.75" customHeight="1" x14ac:dyDescent="0.25">
      <c r="A742" s="489"/>
      <c r="B742" s="489"/>
      <c r="C742" s="489"/>
      <c r="D742" s="489"/>
      <c r="E742" s="489"/>
      <c r="F742" s="489"/>
      <c r="G742" s="489"/>
      <c r="H742" s="489"/>
      <c r="I742" s="489"/>
      <c r="J742" s="485"/>
      <c r="K742" s="485"/>
      <c r="L742" s="485"/>
      <c r="M742" s="485"/>
      <c r="N742" s="485"/>
      <c r="O742" s="485"/>
      <c r="P742" s="485"/>
      <c r="Q742" s="485"/>
      <c r="R742" s="485"/>
      <c r="S742" s="485"/>
      <c r="T742" s="485"/>
      <c r="U742" s="485"/>
      <c r="V742" s="485"/>
      <c r="W742" s="485"/>
      <c r="X742" s="485"/>
      <c r="Y742" s="485"/>
      <c r="Z742" s="485"/>
      <c r="AA742" s="485"/>
      <c r="AB742" s="485"/>
      <c r="AC742" s="485"/>
    </row>
    <row r="743" spans="1:29" s="478" customFormat="1" ht="15.75" customHeight="1" x14ac:dyDescent="0.25">
      <c r="A743" s="489"/>
      <c r="B743" s="489"/>
      <c r="C743" s="489"/>
      <c r="D743" s="489"/>
      <c r="E743" s="489"/>
      <c r="F743" s="489"/>
      <c r="G743" s="489"/>
      <c r="H743" s="489"/>
      <c r="I743" s="489"/>
      <c r="J743" s="485"/>
      <c r="K743" s="485"/>
      <c r="L743" s="485"/>
      <c r="M743" s="485"/>
      <c r="N743" s="485"/>
      <c r="O743" s="485"/>
      <c r="P743" s="485"/>
      <c r="Q743" s="485"/>
      <c r="R743" s="485"/>
      <c r="S743" s="485"/>
      <c r="T743" s="485"/>
      <c r="U743" s="485"/>
      <c r="V743" s="485"/>
      <c r="W743" s="485"/>
      <c r="X743" s="485"/>
      <c r="Y743" s="485"/>
      <c r="Z743" s="485"/>
      <c r="AA743" s="485"/>
      <c r="AB743" s="485"/>
      <c r="AC743" s="485"/>
    </row>
    <row r="744" spans="1:29" s="478" customFormat="1" ht="15.75" customHeight="1" x14ac:dyDescent="0.25">
      <c r="A744" s="489"/>
      <c r="B744" s="489"/>
      <c r="C744" s="489"/>
      <c r="D744" s="489"/>
      <c r="E744" s="489"/>
      <c r="F744" s="489"/>
      <c r="G744" s="489"/>
      <c r="H744" s="489"/>
      <c r="I744" s="489"/>
      <c r="J744" s="485"/>
      <c r="K744" s="485"/>
      <c r="L744" s="485"/>
      <c r="M744" s="485"/>
      <c r="N744" s="485"/>
      <c r="O744" s="485"/>
      <c r="P744" s="485"/>
      <c r="Q744" s="485"/>
      <c r="R744" s="485"/>
      <c r="S744" s="485"/>
      <c r="T744" s="485"/>
      <c r="U744" s="485"/>
      <c r="V744" s="485"/>
      <c r="W744" s="485"/>
      <c r="X744" s="485"/>
      <c r="Y744" s="485"/>
      <c r="Z744" s="485"/>
      <c r="AA744" s="485"/>
      <c r="AB744" s="485"/>
      <c r="AC744" s="485"/>
    </row>
    <row r="745" spans="1:29" s="478" customFormat="1" ht="15.75" customHeight="1" x14ac:dyDescent="0.25">
      <c r="A745" s="489"/>
      <c r="B745" s="489"/>
      <c r="C745" s="489"/>
      <c r="D745" s="489"/>
      <c r="E745" s="489"/>
      <c r="F745" s="489"/>
      <c r="G745" s="489"/>
      <c r="H745" s="489"/>
      <c r="I745" s="489"/>
      <c r="J745" s="485"/>
      <c r="K745" s="485"/>
      <c r="L745" s="485"/>
      <c r="M745" s="485"/>
      <c r="N745" s="485"/>
      <c r="O745" s="485"/>
      <c r="P745" s="485"/>
      <c r="Q745" s="485"/>
      <c r="R745" s="485"/>
      <c r="S745" s="485"/>
      <c r="T745" s="485"/>
      <c r="U745" s="485"/>
      <c r="V745" s="485"/>
      <c r="W745" s="485"/>
      <c r="X745" s="485"/>
      <c r="Y745" s="485"/>
      <c r="Z745" s="485"/>
      <c r="AA745" s="485"/>
      <c r="AB745" s="485"/>
      <c r="AC745" s="485"/>
    </row>
    <row r="746" spans="1:29" s="478" customFormat="1" ht="15.75" customHeight="1" x14ac:dyDescent="0.25">
      <c r="A746" s="489"/>
      <c r="B746" s="489"/>
      <c r="C746" s="489"/>
      <c r="D746" s="489"/>
      <c r="E746" s="489"/>
      <c r="F746" s="489"/>
      <c r="G746" s="489"/>
      <c r="H746" s="489"/>
      <c r="I746" s="489"/>
      <c r="J746" s="485"/>
      <c r="K746" s="485"/>
      <c r="L746" s="485"/>
      <c r="M746" s="485"/>
      <c r="N746" s="485"/>
      <c r="O746" s="485"/>
      <c r="P746" s="485"/>
      <c r="Q746" s="485"/>
      <c r="R746" s="485"/>
      <c r="S746" s="485"/>
      <c r="T746" s="485"/>
      <c r="U746" s="485"/>
      <c r="V746" s="485"/>
      <c r="W746" s="485"/>
      <c r="X746" s="485"/>
      <c r="Y746" s="485"/>
      <c r="Z746" s="485"/>
      <c r="AA746" s="485"/>
      <c r="AB746" s="485"/>
      <c r="AC746" s="485"/>
    </row>
    <row r="747" spans="1:29" s="478" customFormat="1" ht="15.75" customHeight="1" x14ac:dyDescent="0.25">
      <c r="A747" s="489"/>
      <c r="B747" s="489"/>
      <c r="C747" s="489"/>
      <c r="D747" s="489"/>
      <c r="E747" s="489"/>
      <c r="F747" s="489"/>
      <c r="G747" s="489"/>
      <c r="H747" s="489"/>
      <c r="I747" s="489"/>
      <c r="J747" s="485"/>
      <c r="K747" s="485"/>
      <c r="L747" s="485"/>
      <c r="M747" s="485"/>
      <c r="N747" s="485"/>
      <c r="O747" s="485"/>
      <c r="P747" s="485"/>
      <c r="Q747" s="485"/>
      <c r="R747" s="485"/>
      <c r="S747" s="485"/>
      <c r="T747" s="485"/>
      <c r="U747" s="485"/>
      <c r="V747" s="485"/>
      <c r="W747" s="485"/>
      <c r="X747" s="485"/>
      <c r="Y747" s="485"/>
      <c r="Z747" s="485"/>
      <c r="AA747" s="485"/>
      <c r="AB747" s="485"/>
      <c r="AC747" s="485"/>
    </row>
    <row r="748" spans="1:29" s="478" customFormat="1" ht="15.75" customHeight="1" x14ac:dyDescent="0.25">
      <c r="A748" s="489"/>
      <c r="B748" s="489"/>
      <c r="C748" s="489"/>
      <c r="D748" s="489"/>
      <c r="E748" s="489"/>
      <c r="F748" s="489"/>
      <c r="G748" s="489"/>
      <c r="H748" s="489"/>
      <c r="I748" s="489"/>
      <c r="J748" s="485"/>
      <c r="K748" s="485"/>
      <c r="L748" s="485"/>
      <c r="M748" s="485"/>
      <c r="N748" s="485"/>
      <c r="O748" s="485"/>
      <c r="P748" s="485"/>
      <c r="Q748" s="485"/>
      <c r="R748" s="485"/>
      <c r="S748" s="485"/>
      <c r="T748" s="485"/>
      <c r="U748" s="485"/>
      <c r="V748" s="485"/>
      <c r="W748" s="485"/>
      <c r="X748" s="485"/>
      <c r="Y748" s="485"/>
      <c r="Z748" s="485"/>
      <c r="AA748" s="485"/>
      <c r="AB748" s="485"/>
      <c r="AC748" s="485"/>
    </row>
    <row r="749" spans="1:29" s="478" customFormat="1" ht="15.75" customHeight="1" x14ac:dyDescent="0.25">
      <c r="A749" s="489"/>
      <c r="B749" s="489"/>
      <c r="C749" s="489"/>
      <c r="D749" s="489"/>
      <c r="E749" s="489"/>
      <c r="F749" s="489"/>
      <c r="G749" s="489"/>
      <c r="H749" s="489"/>
      <c r="I749" s="489"/>
      <c r="J749" s="485"/>
      <c r="K749" s="485"/>
      <c r="L749" s="485"/>
      <c r="M749" s="485"/>
      <c r="N749" s="485"/>
      <c r="O749" s="485"/>
      <c r="P749" s="485"/>
      <c r="Q749" s="485"/>
      <c r="R749" s="485"/>
      <c r="S749" s="485"/>
      <c r="T749" s="485"/>
      <c r="U749" s="485"/>
      <c r="V749" s="485"/>
      <c r="W749" s="485"/>
      <c r="X749" s="485"/>
      <c r="Y749" s="485"/>
      <c r="Z749" s="485"/>
      <c r="AA749" s="485"/>
      <c r="AB749" s="485"/>
      <c r="AC749" s="485"/>
    </row>
    <row r="750" spans="1:29" s="478" customFormat="1" ht="15.75" customHeight="1" x14ac:dyDescent="0.25">
      <c r="A750" s="489"/>
      <c r="B750" s="489"/>
      <c r="C750" s="489"/>
      <c r="D750" s="489"/>
      <c r="E750" s="489"/>
      <c r="F750" s="489"/>
      <c r="G750" s="489"/>
      <c r="H750" s="489"/>
      <c r="I750" s="489"/>
      <c r="J750" s="485"/>
      <c r="K750" s="485"/>
      <c r="L750" s="485"/>
      <c r="M750" s="485"/>
      <c r="N750" s="485"/>
      <c r="O750" s="485"/>
      <c r="P750" s="485"/>
      <c r="Q750" s="485"/>
      <c r="R750" s="485"/>
      <c r="S750" s="485"/>
      <c r="T750" s="485"/>
      <c r="U750" s="485"/>
      <c r="V750" s="485"/>
      <c r="W750" s="485"/>
      <c r="X750" s="485"/>
      <c r="Y750" s="485"/>
      <c r="Z750" s="485"/>
      <c r="AA750" s="485"/>
      <c r="AB750" s="485"/>
      <c r="AC750" s="485"/>
    </row>
    <row r="751" spans="1:29" s="478" customFormat="1" ht="15.75" customHeight="1" x14ac:dyDescent="0.25">
      <c r="A751" s="489"/>
      <c r="B751" s="489"/>
      <c r="C751" s="489"/>
      <c r="D751" s="489"/>
      <c r="E751" s="489"/>
      <c r="F751" s="489"/>
      <c r="G751" s="489"/>
      <c r="H751" s="489"/>
      <c r="I751" s="489"/>
      <c r="J751" s="485"/>
      <c r="K751" s="485"/>
      <c r="L751" s="485"/>
      <c r="M751" s="485"/>
      <c r="N751" s="485"/>
      <c r="O751" s="485"/>
      <c r="P751" s="485"/>
      <c r="Q751" s="485"/>
      <c r="R751" s="485"/>
      <c r="S751" s="485"/>
      <c r="T751" s="485"/>
      <c r="U751" s="485"/>
      <c r="V751" s="485"/>
      <c r="W751" s="485"/>
      <c r="X751" s="485"/>
      <c r="Y751" s="485"/>
      <c r="Z751" s="485"/>
      <c r="AA751" s="485"/>
      <c r="AB751" s="485"/>
      <c r="AC751" s="485"/>
    </row>
    <row r="752" spans="1:29" s="478" customFormat="1" ht="15.75" customHeight="1" x14ac:dyDescent="0.25">
      <c r="A752" s="489"/>
      <c r="B752" s="489"/>
      <c r="C752" s="489"/>
      <c r="D752" s="489"/>
      <c r="E752" s="489"/>
      <c r="F752" s="489"/>
      <c r="G752" s="489"/>
      <c r="H752" s="489"/>
      <c r="I752" s="489"/>
      <c r="J752" s="485"/>
      <c r="K752" s="485"/>
      <c r="L752" s="485"/>
      <c r="M752" s="485"/>
      <c r="N752" s="485"/>
      <c r="O752" s="485"/>
      <c r="P752" s="485"/>
      <c r="Q752" s="485"/>
      <c r="R752" s="485"/>
      <c r="S752" s="485"/>
      <c r="T752" s="485"/>
      <c r="U752" s="485"/>
      <c r="V752" s="485"/>
      <c r="W752" s="485"/>
      <c r="X752" s="485"/>
      <c r="Y752" s="485"/>
      <c r="Z752" s="485"/>
      <c r="AA752" s="485"/>
      <c r="AB752" s="485"/>
      <c r="AC752" s="485"/>
    </row>
    <row r="753" spans="1:29" s="478" customFormat="1" ht="15.75" customHeight="1" x14ac:dyDescent="0.25">
      <c r="A753" s="489"/>
      <c r="B753" s="489"/>
      <c r="C753" s="489"/>
      <c r="D753" s="489"/>
      <c r="E753" s="489"/>
      <c r="F753" s="489"/>
      <c r="G753" s="489"/>
      <c r="H753" s="489"/>
      <c r="I753" s="489"/>
      <c r="J753" s="485"/>
      <c r="K753" s="485"/>
      <c r="L753" s="485"/>
      <c r="M753" s="485"/>
      <c r="N753" s="485"/>
      <c r="O753" s="485"/>
      <c r="P753" s="485"/>
      <c r="Q753" s="485"/>
      <c r="R753" s="485"/>
      <c r="S753" s="485"/>
      <c r="T753" s="485"/>
      <c r="U753" s="485"/>
      <c r="V753" s="485"/>
      <c r="W753" s="485"/>
      <c r="X753" s="485"/>
      <c r="Y753" s="485"/>
      <c r="Z753" s="485"/>
      <c r="AA753" s="485"/>
      <c r="AB753" s="485"/>
      <c r="AC753" s="485"/>
    </row>
    <row r="754" spans="1:29" s="478" customFormat="1" ht="15.75" customHeight="1" x14ac:dyDescent="0.25">
      <c r="A754" s="489"/>
      <c r="B754" s="489"/>
      <c r="C754" s="489"/>
      <c r="D754" s="489"/>
      <c r="E754" s="489"/>
      <c r="F754" s="489"/>
      <c r="G754" s="489"/>
      <c r="H754" s="489"/>
      <c r="I754" s="489"/>
      <c r="J754" s="485"/>
      <c r="K754" s="485"/>
      <c r="L754" s="485"/>
      <c r="M754" s="485"/>
      <c r="N754" s="485"/>
      <c r="O754" s="485"/>
      <c r="P754" s="485"/>
      <c r="Q754" s="485"/>
      <c r="R754" s="485"/>
      <c r="S754" s="485"/>
      <c r="T754" s="485"/>
      <c r="U754" s="485"/>
      <c r="V754" s="485"/>
      <c r="W754" s="485"/>
      <c r="X754" s="485"/>
      <c r="Y754" s="485"/>
      <c r="Z754" s="485"/>
      <c r="AA754" s="485"/>
      <c r="AB754" s="485"/>
      <c r="AC754" s="485"/>
    </row>
    <row r="755" spans="1:29" s="478" customFormat="1" ht="15.75" customHeight="1" x14ac:dyDescent="0.25">
      <c r="A755" s="489"/>
      <c r="B755" s="489"/>
      <c r="C755" s="489"/>
      <c r="D755" s="489"/>
      <c r="E755" s="489"/>
      <c r="F755" s="489"/>
      <c r="G755" s="489"/>
      <c r="H755" s="489"/>
      <c r="I755" s="489"/>
      <c r="J755" s="485"/>
      <c r="K755" s="485"/>
      <c r="L755" s="485"/>
      <c r="M755" s="485"/>
      <c r="N755" s="485"/>
      <c r="O755" s="485"/>
      <c r="P755" s="485"/>
      <c r="Q755" s="485"/>
      <c r="R755" s="485"/>
      <c r="S755" s="485"/>
      <c r="T755" s="485"/>
      <c r="U755" s="485"/>
      <c r="V755" s="485"/>
      <c r="W755" s="485"/>
      <c r="X755" s="485"/>
      <c r="Y755" s="485"/>
      <c r="Z755" s="485"/>
      <c r="AA755" s="485"/>
      <c r="AB755" s="485"/>
      <c r="AC755" s="485"/>
    </row>
    <row r="756" spans="1:29" s="478" customFormat="1" ht="15.75" customHeight="1" x14ac:dyDescent="0.25">
      <c r="A756" s="489"/>
      <c r="B756" s="489"/>
      <c r="C756" s="489"/>
      <c r="D756" s="489"/>
      <c r="E756" s="489"/>
      <c r="F756" s="489"/>
      <c r="G756" s="489"/>
      <c r="H756" s="489"/>
      <c r="I756" s="489"/>
      <c r="J756" s="485"/>
      <c r="K756" s="485"/>
      <c r="L756" s="485"/>
      <c r="M756" s="485"/>
      <c r="N756" s="485"/>
      <c r="O756" s="485"/>
      <c r="P756" s="485"/>
      <c r="Q756" s="485"/>
      <c r="R756" s="485"/>
      <c r="S756" s="485"/>
      <c r="T756" s="485"/>
      <c r="U756" s="485"/>
      <c r="V756" s="485"/>
      <c r="W756" s="485"/>
      <c r="X756" s="485"/>
      <c r="Y756" s="485"/>
      <c r="Z756" s="485"/>
      <c r="AA756" s="485"/>
      <c r="AB756" s="485"/>
      <c r="AC756" s="485"/>
    </row>
    <row r="757" spans="1:29" s="478" customFormat="1" ht="15.75" customHeight="1" x14ac:dyDescent="0.25">
      <c r="A757" s="489"/>
      <c r="B757" s="489"/>
      <c r="C757" s="489"/>
      <c r="D757" s="489"/>
      <c r="E757" s="489"/>
      <c r="F757" s="489"/>
      <c r="G757" s="489"/>
      <c r="H757" s="489"/>
      <c r="I757" s="489"/>
      <c r="J757" s="485"/>
      <c r="K757" s="485"/>
      <c r="L757" s="485"/>
      <c r="M757" s="485"/>
      <c r="N757" s="485"/>
      <c r="O757" s="485"/>
      <c r="P757" s="485"/>
      <c r="Q757" s="485"/>
      <c r="R757" s="485"/>
      <c r="S757" s="485"/>
      <c r="T757" s="485"/>
      <c r="U757" s="485"/>
      <c r="V757" s="485"/>
      <c r="W757" s="485"/>
      <c r="X757" s="485"/>
      <c r="Y757" s="485"/>
      <c r="Z757" s="485"/>
      <c r="AA757" s="485"/>
      <c r="AB757" s="485"/>
      <c r="AC757" s="485"/>
    </row>
    <row r="758" spans="1:29" s="478" customFormat="1" ht="15.75" customHeight="1" x14ac:dyDescent="0.25">
      <c r="A758" s="489"/>
      <c r="B758" s="489"/>
      <c r="C758" s="489"/>
      <c r="D758" s="489"/>
      <c r="E758" s="489"/>
      <c r="F758" s="489"/>
      <c r="G758" s="489"/>
      <c r="H758" s="489"/>
      <c r="I758" s="489"/>
      <c r="J758" s="485"/>
      <c r="K758" s="485"/>
      <c r="L758" s="485"/>
      <c r="M758" s="485"/>
      <c r="N758" s="485"/>
      <c r="O758" s="485"/>
      <c r="P758" s="485"/>
      <c r="Q758" s="485"/>
      <c r="R758" s="485"/>
      <c r="S758" s="485"/>
      <c r="T758" s="485"/>
      <c r="U758" s="485"/>
      <c r="V758" s="485"/>
      <c r="W758" s="485"/>
      <c r="X758" s="485"/>
      <c r="Y758" s="485"/>
      <c r="Z758" s="485"/>
      <c r="AA758" s="485"/>
      <c r="AB758" s="485"/>
      <c r="AC758" s="485"/>
    </row>
    <row r="759" spans="1:29" s="478" customFormat="1" ht="15.75" customHeight="1" x14ac:dyDescent="0.25">
      <c r="A759" s="489"/>
      <c r="B759" s="489"/>
      <c r="C759" s="489"/>
      <c r="D759" s="489"/>
      <c r="E759" s="489"/>
      <c r="F759" s="489"/>
      <c r="G759" s="489"/>
      <c r="H759" s="489"/>
      <c r="I759" s="489"/>
      <c r="J759" s="485"/>
      <c r="K759" s="485"/>
      <c r="L759" s="485"/>
      <c r="M759" s="485"/>
      <c r="N759" s="485"/>
      <c r="O759" s="485"/>
      <c r="P759" s="485"/>
      <c r="Q759" s="485"/>
      <c r="R759" s="485"/>
      <c r="S759" s="485"/>
      <c r="T759" s="485"/>
      <c r="U759" s="485"/>
      <c r="V759" s="485"/>
      <c r="W759" s="485"/>
      <c r="X759" s="485"/>
      <c r="Y759" s="485"/>
      <c r="Z759" s="485"/>
      <c r="AA759" s="485"/>
      <c r="AB759" s="485"/>
      <c r="AC759" s="485"/>
    </row>
    <row r="760" spans="1:29" s="478" customFormat="1" ht="15.75" customHeight="1" x14ac:dyDescent="0.25">
      <c r="A760" s="489"/>
      <c r="B760" s="489"/>
      <c r="C760" s="489"/>
      <c r="D760" s="489"/>
      <c r="E760" s="489"/>
      <c r="F760" s="489"/>
      <c r="G760" s="489"/>
      <c r="H760" s="489"/>
      <c r="I760" s="489"/>
      <c r="J760" s="485"/>
      <c r="K760" s="485"/>
      <c r="L760" s="485"/>
      <c r="M760" s="485"/>
      <c r="N760" s="485"/>
      <c r="O760" s="485"/>
      <c r="P760" s="485"/>
      <c r="Q760" s="485"/>
      <c r="R760" s="485"/>
      <c r="S760" s="485"/>
      <c r="T760" s="485"/>
      <c r="U760" s="485"/>
      <c r="V760" s="485"/>
      <c r="W760" s="485"/>
      <c r="X760" s="485"/>
      <c r="Y760" s="485"/>
      <c r="Z760" s="485"/>
      <c r="AA760" s="485"/>
      <c r="AB760" s="485"/>
      <c r="AC760" s="485"/>
    </row>
    <row r="761" spans="1:29" s="478" customFormat="1" ht="15.75" customHeight="1" x14ac:dyDescent="0.25">
      <c r="A761" s="489"/>
      <c r="B761" s="489"/>
      <c r="C761" s="489"/>
      <c r="D761" s="489"/>
      <c r="E761" s="489"/>
      <c r="F761" s="489"/>
      <c r="G761" s="489"/>
      <c r="H761" s="489"/>
      <c r="I761" s="489"/>
      <c r="J761" s="485"/>
      <c r="K761" s="485"/>
      <c r="L761" s="485"/>
      <c r="M761" s="485"/>
      <c r="N761" s="485"/>
      <c r="O761" s="485"/>
      <c r="P761" s="485"/>
      <c r="Q761" s="485"/>
      <c r="R761" s="485"/>
      <c r="S761" s="485"/>
      <c r="T761" s="485"/>
      <c r="U761" s="485"/>
      <c r="V761" s="485"/>
      <c r="W761" s="485"/>
      <c r="X761" s="485"/>
      <c r="Y761" s="485"/>
      <c r="Z761" s="485"/>
      <c r="AA761" s="485"/>
      <c r="AB761" s="485"/>
      <c r="AC761" s="485"/>
    </row>
    <row r="762" spans="1:29" s="478" customFormat="1" ht="15.75" customHeight="1" x14ac:dyDescent="0.25">
      <c r="A762" s="489"/>
      <c r="B762" s="489"/>
      <c r="C762" s="489"/>
      <c r="D762" s="489"/>
      <c r="E762" s="489"/>
      <c r="F762" s="489"/>
      <c r="G762" s="489"/>
      <c r="H762" s="489"/>
      <c r="I762" s="489"/>
      <c r="J762" s="485"/>
      <c r="K762" s="485"/>
      <c r="L762" s="485"/>
      <c r="M762" s="485"/>
      <c r="N762" s="485"/>
      <c r="O762" s="485"/>
      <c r="P762" s="485"/>
      <c r="Q762" s="485"/>
      <c r="R762" s="485"/>
      <c r="S762" s="485"/>
      <c r="T762" s="485"/>
      <c r="U762" s="485"/>
      <c r="V762" s="485"/>
      <c r="W762" s="485"/>
      <c r="X762" s="485"/>
      <c r="Y762" s="485"/>
      <c r="Z762" s="485"/>
      <c r="AA762" s="485"/>
      <c r="AB762" s="485"/>
      <c r="AC762" s="485"/>
    </row>
    <row r="763" spans="1:29" s="478" customFormat="1" ht="15.75" customHeight="1" x14ac:dyDescent="0.25">
      <c r="A763" s="489"/>
      <c r="B763" s="489"/>
      <c r="C763" s="489"/>
      <c r="D763" s="489"/>
      <c r="E763" s="489"/>
      <c r="F763" s="489"/>
      <c r="G763" s="489"/>
      <c r="H763" s="489"/>
      <c r="I763" s="489"/>
      <c r="J763" s="485"/>
      <c r="K763" s="485"/>
      <c r="L763" s="485"/>
      <c r="M763" s="485"/>
      <c r="N763" s="485"/>
      <c r="O763" s="485"/>
      <c r="P763" s="485"/>
      <c r="Q763" s="485"/>
      <c r="R763" s="485"/>
      <c r="S763" s="485"/>
      <c r="T763" s="485"/>
      <c r="U763" s="485"/>
      <c r="V763" s="485"/>
      <c r="W763" s="485"/>
      <c r="X763" s="485"/>
      <c r="Y763" s="485"/>
      <c r="Z763" s="485"/>
      <c r="AA763" s="485"/>
      <c r="AB763" s="485"/>
      <c r="AC763" s="485"/>
    </row>
    <row r="764" spans="1:29" s="478" customFormat="1" ht="15.75" customHeight="1" x14ac:dyDescent="0.25">
      <c r="A764" s="489"/>
      <c r="B764" s="489"/>
      <c r="C764" s="489"/>
      <c r="D764" s="489"/>
      <c r="E764" s="489"/>
      <c r="F764" s="489"/>
      <c r="G764" s="489"/>
      <c r="H764" s="489"/>
      <c r="I764" s="489"/>
      <c r="J764" s="485"/>
      <c r="K764" s="485"/>
      <c r="L764" s="485"/>
      <c r="M764" s="485"/>
      <c r="N764" s="485"/>
      <c r="O764" s="485"/>
      <c r="P764" s="485"/>
      <c r="Q764" s="485"/>
      <c r="R764" s="485"/>
      <c r="S764" s="485"/>
      <c r="T764" s="485"/>
      <c r="U764" s="485"/>
      <c r="V764" s="485"/>
      <c r="W764" s="485"/>
      <c r="X764" s="485"/>
      <c r="Y764" s="485"/>
      <c r="Z764" s="485"/>
      <c r="AA764" s="485"/>
      <c r="AB764" s="485"/>
      <c r="AC764" s="485"/>
    </row>
    <row r="765" spans="1:29" s="478" customFormat="1" ht="15.75" customHeight="1" x14ac:dyDescent="0.25">
      <c r="A765" s="489"/>
      <c r="B765" s="489"/>
      <c r="C765" s="489"/>
      <c r="D765" s="489"/>
      <c r="E765" s="489"/>
      <c r="F765" s="489"/>
      <c r="G765" s="489"/>
      <c r="H765" s="489"/>
      <c r="I765" s="489"/>
      <c r="J765" s="485"/>
      <c r="K765" s="485"/>
      <c r="L765" s="485"/>
      <c r="M765" s="485"/>
      <c r="N765" s="485"/>
      <c r="O765" s="485"/>
      <c r="P765" s="485"/>
      <c r="Q765" s="485"/>
      <c r="R765" s="485"/>
      <c r="S765" s="485"/>
      <c r="T765" s="485"/>
      <c r="U765" s="485"/>
      <c r="V765" s="485"/>
      <c r="W765" s="485"/>
      <c r="X765" s="485"/>
      <c r="Y765" s="485"/>
      <c r="Z765" s="485"/>
      <c r="AA765" s="485"/>
      <c r="AB765" s="485"/>
      <c r="AC765" s="485"/>
    </row>
    <row r="766" spans="1:29" s="478" customFormat="1" ht="15.75" customHeight="1" x14ac:dyDescent="0.25">
      <c r="A766" s="489"/>
      <c r="B766" s="489"/>
      <c r="C766" s="489"/>
      <c r="D766" s="489"/>
      <c r="E766" s="489"/>
      <c r="F766" s="489"/>
      <c r="G766" s="489"/>
      <c r="H766" s="489"/>
      <c r="I766" s="489"/>
      <c r="J766" s="485"/>
      <c r="K766" s="485"/>
      <c r="L766" s="485"/>
      <c r="M766" s="485"/>
      <c r="N766" s="485"/>
      <c r="O766" s="485"/>
      <c r="P766" s="485"/>
      <c r="Q766" s="485"/>
      <c r="R766" s="485"/>
      <c r="S766" s="485"/>
      <c r="T766" s="485"/>
      <c r="U766" s="485"/>
      <c r="V766" s="485"/>
      <c r="W766" s="485"/>
      <c r="X766" s="485"/>
      <c r="Y766" s="485"/>
      <c r="Z766" s="485"/>
      <c r="AA766" s="485"/>
      <c r="AB766" s="485"/>
      <c r="AC766" s="485"/>
    </row>
    <row r="767" spans="1:29" s="478" customFormat="1" ht="15.75" customHeight="1" x14ac:dyDescent="0.25">
      <c r="A767" s="489"/>
      <c r="B767" s="489"/>
      <c r="C767" s="489"/>
      <c r="D767" s="489"/>
      <c r="E767" s="489"/>
      <c r="F767" s="489"/>
      <c r="G767" s="489"/>
      <c r="H767" s="489"/>
      <c r="I767" s="489"/>
      <c r="J767" s="485"/>
      <c r="K767" s="485"/>
      <c r="L767" s="485"/>
      <c r="M767" s="485"/>
      <c r="N767" s="485"/>
      <c r="O767" s="485"/>
      <c r="P767" s="485"/>
      <c r="Q767" s="485"/>
      <c r="R767" s="485"/>
      <c r="S767" s="485"/>
      <c r="T767" s="485"/>
      <c r="U767" s="485"/>
      <c r="V767" s="485"/>
      <c r="W767" s="485"/>
      <c r="X767" s="485"/>
      <c r="Y767" s="485"/>
      <c r="Z767" s="485"/>
      <c r="AA767" s="485"/>
      <c r="AB767" s="485"/>
      <c r="AC767" s="485"/>
    </row>
    <row r="768" spans="1:29" ht="15.75" customHeight="1" x14ac:dyDescent="0.25">
      <c r="A768" s="1"/>
      <c r="B768" s="1"/>
      <c r="C768" s="1"/>
      <c r="D768" s="1"/>
      <c r="E768" s="1"/>
      <c r="F768" s="1"/>
      <c r="G768" s="1"/>
      <c r="H768" s="1"/>
      <c r="I768" s="489"/>
      <c r="J768" s="485"/>
      <c r="K768" s="485"/>
      <c r="L768" s="485"/>
      <c r="M768" s="485"/>
      <c r="N768" s="485"/>
      <c r="O768" s="485"/>
      <c r="P768" s="485"/>
      <c r="Q768" s="485"/>
      <c r="R768" s="485"/>
      <c r="S768" s="485"/>
      <c r="T768" s="485"/>
      <c r="U768" s="485"/>
      <c r="V768" s="485"/>
      <c r="W768" s="485"/>
      <c r="X768" s="485"/>
      <c r="Y768" s="485"/>
      <c r="Z768" s="485"/>
      <c r="AA768" s="485"/>
      <c r="AB768" s="485"/>
      <c r="AC768" s="485"/>
    </row>
    <row r="769" spans="1:29" ht="15.75" customHeight="1" x14ac:dyDescent="0.25">
      <c r="A769" s="1"/>
      <c r="B769" s="1"/>
      <c r="C769" s="1"/>
      <c r="D769" s="1"/>
      <c r="E769" s="1"/>
      <c r="F769" s="1"/>
      <c r="G769" s="1"/>
      <c r="H769" s="1"/>
      <c r="I769" s="489"/>
      <c r="J769" s="485"/>
      <c r="K769" s="485"/>
      <c r="L769" s="485"/>
      <c r="M769" s="485"/>
      <c r="N769" s="485"/>
      <c r="O769" s="485"/>
      <c r="P769" s="485"/>
      <c r="Q769" s="485"/>
      <c r="R769" s="485"/>
      <c r="S769" s="485"/>
      <c r="T769" s="485"/>
      <c r="U769" s="485"/>
      <c r="V769" s="485"/>
      <c r="W769" s="485"/>
      <c r="X769" s="485"/>
      <c r="Y769" s="485"/>
      <c r="Z769" s="485"/>
      <c r="AA769" s="485"/>
      <c r="AB769" s="485"/>
      <c r="AC769" s="485"/>
    </row>
    <row r="770" spans="1:29" ht="15.75" customHeight="1" x14ac:dyDescent="0.25">
      <c r="A770" s="1"/>
      <c r="B770" s="1"/>
      <c r="C770" s="1"/>
      <c r="D770" s="1"/>
      <c r="E770" s="1"/>
      <c r="F770" s="1"/>
      <c r="G770" s="1"/>
      <c r="H770" s="1"/>
      <c r="I770" s="489"/>
      <c r="J770" s="485"/>
      <c r="K770" s="485"/>
      <c r="L770" s="485"/>
      <c r="M770" s="485"/>
      <c r="N770" s="485"/>
      <c r="O770" s="485"/>
      <c r="P770" s="485"/>
      <c r="Q770" s="485"/>
      <c r="R770" s="485"/>
      <c r="S770" s="485"/>
      <c r="T770" s="485"/>
      <c r="U770" s="485"/>
      <c r="V770" s="485"/>
      <c r="W770" s="485"/>
      <c r="X770" s="485"/>
      <c r="Y770" s="485"/>
      <c r="Z770" s="485"/>
      <c r="AA770" s="485"/>
      <c r="AB770" s="485"/>
      <c r="AC770" s="485"/>
    </row>
    <row r="771" spans="1:29" ht="15.75" customHeight="1" x14ac:dyDescent="0.25">
      <c r="A771" s="1"/>
      <c r="B771" s="1"/>
      <c r="C771" s="1"/>
      <c r="D771" s="1"/>
      <c r="E771" s="1"/>
      <c r="F771" s="1"/>
      <c r="G771" s="1"/>
      <c r="H771" s="1"/>
      <c r="I771" s="489"/>
      <c r="J771" s="485"/>
      <c r="K771" s="485"/>
      <c r="L771" s="485"/>
      <c r="M771" s="485"/>
      <c r="N771" s="485"/>
      <c r="O771" s="485"/>
      <c r="P771" s="485"/>
      <c r="Q771" s="485"/>
      <c r="R771" s="485"/>
      <c r="S771" s="485"/>
      <c r="T771" s="485"/>
      <c r="U771" s="485"/>
      <c r="V771" s="485"/>
      <c r="W771" s="485"/>
      <c r="X771" s="485"/>
      <c r="Y771" s="485"/>
      <c r="Z771" s="485"/>
      <c r="AA771" s="485"/>
      <c r="AB771" s="485"/>
      <c r="AC771" s="485"/>
    </row>
    <row r="772" spans="1:29" ht="15.75" customHeight="1" x14ac:dyDescent="0.25">
      <c r="A772" s="1"/>
      <c r="B772" s="1"/>
      <c r="C772" s="1"/>
      <c r="D772" s="1"/>
      <c r="E772" s="1"/>
      <c r="F772" s="1"/>
      <c r="G772" s="1"/>
      <c r="H772" s="1"/>
      <c r="I772" s="489"/>
      <c r="J772" s="485"/>
      <c r="K772" s="485"/>
      <c r="L772" s="485"/>
      <c r="M772" s="485"/>
      <c r="N772" s="485"/>
      <c r="O772" s="485"/>
      <c r="P772" s="485"/>
      <c r="Q772" s="485"/>
      <c r="R772" s="485"/>
      <c r="S772" s="485"/>
      <c r="T772" s="485"/>
      <c r="U772" s="485"/>
      <c r="V772" s="485"/>
      <c r="W772" s="485"/>
      <c r="X772" s="485"/>
      <c r="Y772" s="485"/>
      <c r="Z772" s="485"/>
      <c r="AA772" s="485"/>
      <c r="AB772" s="485"/>
      <c r="AC772" s="485"/>
    </row>
    <row r="773" spans="1:29" ht="15.75" customHeight="1" x14ac:dyDescent="0.25">
      <c r="A773" s="1"/>
      <c r="B773" s="1"/>
      <c r="C773" s="1"/>
      <c r="D773" s="1"/>
      <c r="E773" s="1"/>
      <c r="F773" s="1"/>
      <c r="G773" s="1"/>
      <c r="H773" s="1"/>
      <c r="I773" s="489"/>
      <c r="J773" s="485"/>
      <c r="K773" s="485"/>
      <c r="L773" s="485"/>
      <c r="M773" s="485"/>
      <c r="N773" s="485"/>
      <c r="O773" s="485"/>
      <c r="P773" s="485"/>
      <c r="Q773" s="485"/>
      <c r="R773" s="485"/>
      <c r="S773" s="485"/>
      <c r="T773" s="485"/>
      <c r="U773" s="485"/>
      <c r="V773" s="485"/>
      <c r="W773" s="485"/>
      <c r="X773" s="485"/>
      <c r="Y773" s="485"/>
      <c r="Z773" s="485"/>
      <c r="AA773" s="485"/>
      <c r="AB773" s="485"/>
      <c r="AC773" s="485"/>
    </row>
    <row r="774" spans="1:29" ht="15.75" customHeight="1" x14ac:dyDescent="0.25">
      <c r="A774" s="1"/>
      <c r="B774" s="1"/>
      <c r="C774" s="1"/>
      <c r="D774" s="1"/>
      <c r="E774" s="1"/>
      <c r="F774" s="1"/>
      <c r="G774" s="1"/>
      <c r="H774" s="1"/>
      <c r="I774" s="489"/>
      <c r="J774" s="485"/>
      <c r="K774" s="485"/>
      <c r="L774" s="485"/>
      <c r="M774" s="485"/>
      <c r="N774" s="485"/>
      <c r="O774" s="485"/>
      <c r="P774" s="485"/>
      <c r="Q774" s="485"/>
      <c r="R774" s="485"/>
      <c r="S774" s="485"/>
      <c r="T774" s="485"/>
      <c r="U774" s="485"/>
      <c r="V774" s="485"/>
      <c r="W774" s="485"/>
      <c r="X774" s="485"/>
      <c r="Y774" s="485"/>
      <c r="Z774" s="485"/>
      <c r="AA774" s="485"/>
      <c r="AB774" s="485"/>
      <c r="AC774" s="485"/>
    </row>
    <row r="775" spans="1:29" ht="15.75" customHeight="1" x14ac:dyDescent="0.25">
      <c r="A775" s="1"/>
      <c r="B775" s="1"/>
      <c r="C775" s="1"/>
      <c r="D775" s="1"/>
      <c r="E775" s="1"/>
      <c r="F775" s="1"/>
      <c r="G775" s="1"/>
      <c r="H775" s="1"/>
      <c r="I775" s="489"/>
      <c r="J775" s="485"/>
      <c r="K775" s="485"/>
      <c r="L775" s="485"/>
      <c r="M775" s="485"/>
      <c r="N775" s="485"/>
      <c r="O775" s="485"/>
      <c r="P775" s="485"/>
      <c r="Q775" s="485"/>
      <c r="R775" s="485"/>
      <c r="S775" s="485"/>
      <c r="T775" s="485"/>
      <c r="U775" s="485"/>
      <c r="V775" s="485"/>
      <c r="W775" s="485"/>
      <c r="X775" s="485"/>
      <c r="Y775" s="485"/>
      <c r="Z775" s="485"/>
      <c r="AA775" s="485"/>
      <c r="AB775" s="485"/>
      <c r="AC775" s="485"/>
    </row>
    <row r="776" spans="1:29" ht="15.75" customHeight="1" x14ac:dyDescent="0.25">
      <c r="A776" s="1"/>
      <c r="B776" s="1"/>
      <c r="C776" s="1"/>
      <c r="D776" s="1"/>
      <c r="E776" s="1"/>
      <c r="F776" s="1"/>
      <c r="G776" s="1"/>
      <c r="H776" s="1"/>
      <c r="I776" s="489"/>
      <c r="J776" s="485"/>
      <c r="K776" s="485"/>
      <c r="L776" s="485"/>
      <c r="M776" s="485"/>
      <c r="N776" s="485"/>
      <c r="O776" s="485"/>
      <c r="P776" s="485"/>
      <c r="Q776" s="485"/>
      <c r="R776" s="485"/>
      <c r="S776" s="485"/>
      <c r="T776" s="485"/>
      <c r="U776" s="485"/>
      <c r="V776" s="485"/>
      <c r="W776" s="485"/>
      <c r="X776" s="485"/>
      <c r="Y776" s="485"/>
      <c r="Z776" s="485"/>
      <c r="AA776" s="485"/>
      <c r="AB776" s="485"/>
      <c r="AC776" s="485"/>
    </row>
    <row r="777" spans="1:29" ht="15.75" customHeight="1" x14ac:dyDescent="0.25">
      <c r="A777" s="1"/>
      <c r="B777" s="1"/>
      <c r="C777" s="1"/>
      <c r="D777" s="1"/>
      <c r="E777" s="1"/>
      <c r="F777" s="1"/>
      <c r="G777" s="1"/>
      <c r="H777" s="1"/>
      <c r="I777" s="489"/>
      <c r="J777" s="485"/>
      <c r="K777" s="485"/>
      <c r="L777" s="485"/>
      <c r="M777" s="485"/>
      <c r="N777" s="485"/>
      <c r="O777" s="485"/>
      <c r="P777" s="485"/>
      <c r="Q777" s="485"/>
      <c r="R777" s="485"/>
      <c r="S777" s="485"/>
      <c r="T777" s="485"/>
      <c r="U777" s="485"/>
      <c r="V777" s="485"/>
      <c r="W777" s="485"/>
      <c r="X777" s="485"/>
      <c r="Y777" s="485"/>
      <c r="Z777" s="485"/>
      <c r="AA777" s="485"/>
      <c r="AB777" s="485"/>
      <c r="AC777" s="485"/>
    </row>
    <row r="778" spans="1:29" ht="15.75" customHeight="1" x14ac:dyDescent="0.25">
      <c r="A778" s="1"/>
      <c r="B778" s="1"/>
      <c r="C778" s="1"/>
      <c r="D778" s="1"/>
      <c r="E778" s="1"/>
      <c r="F778" s="1"/>
      <c r="G778" s="1"/>
      <c r="H778" s="1"/>
      <c r="I778" s="489"/>
      <c r="J778" s="485"/>
      <c r="K778" s="485"/>
      <c r="L778" s="485"/>
      <c r="M778" s="485"/>
      <c r="N778" s="485"/>
      <c r="O778" s="485"/>
      <c r="P778" s="485"/>
      <c r="Q778" s="485"/>
      <c r="R778" s="485"/>
      <c r="S778" s="485"/>
      <c r="T778" s="485"/>
      <c r="U778" s="485"/>
      <c r="V778" s="485"/>
      <c r="W778" s="485"/>
      <c r="X778" s="485"/>
      <c r="Y778" s="485"/>
      <c r="Z778" s="485"/>
      <c r="AA778" s="485"/>
      <c r="AB778" s="485"/>
      <c r="AC778" s="485"/>
    </row>
    <row r="779" spans="1:29" ht="15.75" customHeight="1" x14ac:dyDescent="0.25">
      <c r="A779" s="1"/>
      <c r="B779" s="1"/>
      <c r="C779" s="1"/>
      <c r="D779" s="1"/>
      <c r="E779" s="1"/>
      <c r="F779" s="1"/>
      <c r="G779" s="1"/>
      <c r="H779" s="1"/>
      <c r="I779" s="489"/>
      <c r="J779" s="485"/>
      <c r="K779" s="485"/>
      <c r="L779" s="485"/>
      <c r="M779" s="485"/>
      <c r="N779" s="485"/>
      <c r="O779" s="485"/>
      <c r="P779" s="485"/>
      <c r="Q779" s="485"/>
      <c r="R779" s="485"/>
      <c r="S779" s="485"/>
      <c r="T779" s="485"/>
      <c r="U779" s="485"/>
      <c r="V779" s="485"/>
      <c r="W779" s="485"/>
      <c r="X779" s="485"/>
      <c r="Y779" s="485"/>
      <c r="Z779" s="485"/>
      <c r="AA779" s="485"/>
      <c r="AB779" s="485"/>
      <c r="AC779" s="485"/>
    </row>
    <row r="780" spans="1:29" ht="15.75" customHeight="1" x14ac:dyDescent="0.25">
      <c r="A780" s="1"/>
      <c r="B780" s="1"/>
      <c r="C780" s="1"/>
      <c r="D780" s="1"/>
      <c r="E780" s="1"/>
      <c r="F780" s="1"/>
      <c r="G780" s="1"/>
      <c r="H780" s="1"/>
      <c r="I780" s="489"/>
      <c r="J780" s="485"/>
      <c r="K780" s="485"/>
      <c r="L780" s="485"/>
      <c r="M780" s="485"/>
      <c r="N780" s="485"/>
      <c r="O780" s="485"/>
      <c r="P780" s="485"/>
      <c r="Q780" s="485"/>
      <c r="R780" s="485"/>
      <c r="S780" s="485"/>
      <c r="T780" s="485"/>
      <c r="U780" s="485"/>
      <c r="V780" s="485"/>
      <c r="W780" s="485"/>
      <c r="X780" s="485"/>
      <c r="Y780" s="485"/>
      <c r="Z780" s="485"/>
      <c r="AA780" s="485"/>
      <c r="AB780" s="485"/>
      <c r="AC780" s="485"/>
    </row>
    <row r="781" spans="1:29" ht="15.75" customHeight="1" x14ac:dyDescent="0.25">
      <c r="A781" s="1"/>
      <c r="B781" s="1"/>
      <c r="C781" s="1"/>
      <c r="D781" s="1"/>
      <c r="E781" s="1"/>
      <c r="F781" s="1"/>
      <c r="G781" s="1"/>
      <c r="H781" s="1"/>
      <c r="I781" s="489"/>
      <c r="J781" s="485"/>
      <c r="K781" s="485"/>
      <c r="L781" s="485"/>
      <c r="M781" s="485"/>
      <c r="N781" s="485"/>
      <c r="O781" s="485"/>
      <c r="P781" s="485"/>
      <c r="Q781" s="485"/>
      <c r="R781" s="485"/>
      <c r="S781" s="485"/>
      <c r="T781" s="485"/>
      <c r="U781" s="485"/>
      <c r="V781" s="485"/>
      <c r="W781" s="485"/>
      <c r="X781" s="485"/>
      <c r="Y781" s="485"/>
      <c r="Z781" s="485"/>
      <c r="AA781" s="485"/>
      <c r="AB781" s="485"/>
      <c r="AC781" s="485"/>
    </row>
    <row r="782" spans="1:29" ht="15.75" customHeight="1" x14ac:dyDescent="0.25">
      <c r="A782" s="1"/>
      <c r="B782" s="1"/>
      <c r="C782" s="1"/>
      <c r="D782" s="1"/>
      <c r="E782" s="1"/>
      <c r="F782" s="1"/>
      <c r="G782" s="1"/>
      <c r="H782" s="1"/>
      <c r="I782" s="489"/>
      <c r="J782" s="485"/>
      <c r="K782" s="485"/>
      <c r="L782" s="485"/>
      <c r="M782" s="485"/>
      <c r="N782" s="485"/>
      <c r="O782" s="485"/>
      <c r="P782" s="485"/>
      <c r="Q782" s="485"/>
      <c r="R782" s="485"/>
      <c r="S782" s="485"/>
      <c r="T782" s="485"/>
      <c r="U782" s="485"/>
      <c r="V782" s="485"/>
      <c r="W782" s="485"/>
      <c r="X782" s="485"/>
      <c r="Y782" s="485"/>
      <c r="Z782" s="485"/>
      <c r="AA782" s="485"/>
      <c r="AB782" s="485"/>
      <c r="AC782" s="485"/>
    </row>
    <row r="783" spans="1:29" ht="15.75" customHeight="1" x14ac:dyDescent="0.25">
      <c r="A783" s="1"/>
      <c r="B783" s="1"/>
      <c r="C783" s="1"/>
      <c r="D783" s="1"/>
      <c r="E783" s="1"/>
      <c r="F783" s="1"/>
      <c r="G783" s="1"/>
      <c r="H783" s="1"/>
      <c r="I783" s="489"/>
      <c r="J783" s="485"/>
      <c r="K783" s="485"/>
      <c r="L783" s="485"/>
      <c r="M783" s="485"/>
      <c r="N783" s="485"/>
      <c r="O783" s="485"/>
      <c r="P783" s="485"/>
      <c r="Q783" s="485"/>
      <c r="R783" s="485"/>
      <c r="S783" s="485"/>
      <c r="T783" s="485"/>
      <c r="U783" s="485"/>
      <c r="V783" s="485"/>
      <c r="W783" s="485"/>
      <c r="X783" s="485"/>
      <c r="Y783" s="485"/>
      <c r="Z783" s="485"/>
      <c r="AA783" s="485"/>
      <c r="AB783" s="485"/>
      <c r="AC783" s="485"/>
    </row>
    <row r="784" spans="1:29" ht="15.75" customHeight="1" x14ac:dyDescent="0.25">
      <c r="A784" s="1"/>
      <c r="B784" s="1"/>
      <c r="C784" s="1"/>
      <c r="D784" s="1"/>
      <c r="E784" s="1"/>
      <c r="F784" s="1"/>
      <c r="G784" s="1"/>
      <c r="H784" s="1"/>
      <c r="I784" s="489"/>
      <c r="J784" s="485"/>
      <c r="K784" s="485"/>
      <c r="L784" s="485"/>
      <c r="M784" s="485"/>
      <c r="N784" s="485"/>
      <c r="O784" s="485"/>
      <c r="P784" s="485"/>
      <c r="Q784" s="485"/>
      <c r="R784" s="485"/>
      <c r="S784" s="485"/>
      <c r="T784" s="485"/>
      <c r="U784" s="485"/>
      <c r="V784" s="485"/>
      <c r="W784" s="485"/>
      <c r="X784" s="485"/>
      <c r="Y784" s="485"/>
      <c r="Z784" s="485"/>
      <c r="AA784" s="485"/>
      <c r="AB784" s="485"/>
      <c r="AC784" s="485"/>
    </row>
    <row r="785" spans="1:29" ht="15.75" customHeight="1" x14ac:dyDescent="0.25">
      <c r="A785" s="1"/>
      <c r="B785" s="1"/>
      <c r="C785" s="1"/>
      <c r="D785" s="1"/>
      <c r="E785" s="1"/>
      <c r="F785" s="1"/>
      <c r="G785" s="1"/>
      <c r="H785" s="1"/>
      <c r="I785" s="489"/>
      <c r="J785" s="485"/>
      <c r="K785" s="485"/>
      <c r="L785" s="485"/>
      <c r="M785" s="485"/>
      <c r="N785" s="485"/>
      <c r="O785" s="485"/>
      <c r="P785" s="485"/>
      <c r="Q785" s="485"/>
      <c r="R785" s="485"/>
      <c r="S785" s="485"/>
      <c r="T785" s="485"/>
      <c r="U785" s="485"/>
      <c r="V785" s="485"/>
      <c r="W785" s="485"/>
      <c r="X785" s="485"/>
      <c r="Y785" s="485"/>
      <c r="Z785" s="485"/>
      <c r="AA785" s="485"/>
      <c r="AB785" s="485"/>
      <c r="AC785" s="485"/>
    </row>
    <row r="786" spans="1:29" ht="15.75" customHeight="1" x14ac:dyDescent="0.25">
      <c r="A786" s="1"/>
      <c r="B786" s="1"/>
      <c r="C786" s="1"/>
      <c r="D786" s="1"/>
      <c r="E786" s="1"/>
      <c r="F786" s="1"/>
      <c r="G786" s="1"/>
      <c r="H786" s="1"/>
      <c r="I786" s="489"/>
      <c r="J786" s="485"/>
      <c r="K786" s="485"/>
      <c r="L786" s="485"/>
      <c r="M786" s="485"/>
      <c r="N786" s="485"/>
      <c r="O786" s="485"/>
      <c r="P786" s="485"/>
      <c r="Q786" s="485"/>
      <c r="R786" s="485"/>
      <c r="S786" s="485"/>
      <c r="T786" s="485"/>
      <c r="U786" s="485"/>
      <c r="V786" s="485"/>
      <c r="W786" s="485"/>
      <c r="X786" s="485"/>
      <c r="Y786" s="485"/>
      <c r="Z786" s="485"/>
      <c r="AA786" s="485"/>
      <c r="AB786" s="485"/>
      <c r="AC786" s="485"/>
    </row>
    <row r="787" spans="1:29" ht="15.75" customHeight="1" x14ac:dyDescent="0.25">
      <c r="A787" s="1"/>
      <c r="B787" s="1"/>
      <c r="C787" s="1"/>
      <c r="D787" s="1"/>
      <c r="E787" s="1"/>
      <c r="F787" s="1"/>
      <c r="G787" s="1"/>
      <c r="H787" s="1"/>
      <c r="I787" s="489"/>
      <c r="J787" s="485"/>
      <c r="K787" s="485"/>
      <c r="L787" s="485"/>
      <c r="M787" s="485"/>
      <c r="N787" s="485"/>
      <c r="O787" s="485"/>
      <c r="P787" s="485"/>
      <c r="Q787" s="485"/>
      <c r="R787" s="485"/>
      <c r="S787" s="485"/>
      <c r="T787" s="485"/>
      <c r="U787" s="485"/>
      <c r="V787" s="485"/>
      <c r="W787" s="485"/>
      <c r="X787" s="485"/>
      <c r="Y787" s="485"/>
      <c r="Z787" s="485"/>
      <c r="AA787" s="485"/>
      <c r="AB787" s="485"/>
      <c r="AC787" s="485"/>
    </row>
    <row r="788" spans="1:29" ht="15.75" customHeight="1" x14ac:dyDescent="0.25">
      <c r="A788" s="1"/>
      <c r="B788" s="1"/>
      <c r="C788" s="1"/>
      <c r="D788" s="1"/>
      <c r="E788" s="1"/>
      <c r="F788" s="1"/>
      <c r="G788" s="1"/>
      <c r="H788" s="1"/>
      <c r="I788" s="489"/>
      <c r="J788" s="485"/>
      <c r="K788" s="485"/>
      <c r="L788" s="485"/>
      <c r="M788" s="485"/>
      <c r="N788" s="485"/>
      <c r="O788" s="485"/>
      <c r="P788" s="485"/>
      <c r="Q788" s="485"/>
      <c r="R788" s="485"/>
      <c r="S788" s="485"/>
      <c r="T788" s="485"/>
      <c r="U788" s="485"/>
      <c r="V788" s="485"/>
      <c r="W788" s="485"/>
      <c r="X788" s="485"/>
      <c r="Y788" s="485"/>
      <c r="Z788" s="485"/>
      <c r="AA788" s="485"/>
      <c r="AB788" s="485"/>
      <c r="AC788" s="485"/>
    </row>
    <row r="789" spans="1:29" ht="15.75" customHeight="1" x14ac:dyDescent="0.25">
      <c r="A789" s="1"/>
      <c r="B789" s="1"/>
      <c r="C789" s="1"/>
      <c r="D789" s="1"/>
      <c r="E789" s="1"/>
      <c r="F789" s="1"/>
      <c r="G789" s="1"/>
      <c r="H789" s="1"/>
      <c r="I789" s="489"/>
      <c r="J789" s="485"/>
      <c r="K789" s="485"/>
      <c r="L789" s="485"/>
      <c r="M789" s="485"/>
      <c r="N789" s="485"/>
      <c r="O789" s="485"/>
      <c r="P789" s="485"/>
      <c r="Q789" s="485"/>
      <c r="R789" s="485"/>
      <c r="S789" s="485"/>
      <c r="T789" s="485"/>
      <c r="U789" s="485"/>
      <c r="V789" s="485"/>
      <c r="W789" s="485"/>
      <c r="X789" s="485"/>
      <c r="Y789" s="485"/>
      <c r="Z789" s="485"/>
      <c r="AA789" s="485"/>
      <c r="AB789" s="485"/>
      <c r="AC789" s="485"/>
    </row>
    <row r="790" spans="1:29" ht="15.75" customHeight="1" x14ac:dyDescent="0.25">
      <c r="A790" s="1"/>
      <c r="B790" s="1"/>
      <c r="C790" s="1"/>
      <c r="D790" s="1"/>
      <c r="E790" s="1"/>
      <c r="F790" s="1"/>
      <c r="G790" s="1"/>
      <c r="H790" s="1"/>
      <c r="I790" s="489"/>
      <c r="J790" s="485"/>
      <c r="K790" s="485"/>
      <c r="L790" s="485"/>
      <c r="M790" s="485"/>
      <c r="N790" s="485"/>
      <c r="O790" s="485"/>
      <c r="P790" s="485"/>
      <c r="Q790" s="485"/>
      <c r="R790" s="485"/>
      <c r="S790" s="485"/>
      <c r="T790" s="485"/>
      <c r="U790" s="485"/>
      <c r="V790" s="485"/>
      <c r="W790" s="485"/>
      <c r="X790" s="485"/>
      <c r="Y790" s="485"/>
      <c r="Z790" s="485"/>
      <c r="AA790" s="485"/>
      <c r="AB790" s="485"/>
      <c r="AC790" s="485"/>
    </row>
    <row r="791" spans="1:29" ht="15.75" customHeight="1" x14ac:dyDescent="0.25">
      <c r="A791" s="1"/>
      <c r="B791" s="1"/>
      <c r="C791" s="1"/>
      <c r="D791" s="1"/>
      <c r="E791" s="1"/>
      <c r="F791" s="1"/>
      <c r="G791" s="1"/>
      <c r="H791" s="1"/>
      <c r="I791" s="489"/>
      <c r="J791" s="485"/>
      <c r="K791" s="485"/>
      <c r="L791" s="485"/>
      <c r="M791" s="485"/>
      <c r="N791" s="485"/>
      <c r="O791" s="485"/>
      <c r="P791" s="485"/>
      <c r="Q791" s="485"/>
      <c r="R791" s="485"/>
      <c r="S791" s="485"/>
      <c r="T791" s="485"/>
      <c r="U791" s="485"/>
      <c r="V791" s="485"/>
      <c r="W791" s="485"/>
      <c r="X791" s="485"/>
      <c r="Y791" s="485"/>
      <c r="Z791" s="485"/>
      <c r="AA791" s="485"/>
      <c r="AB791" s="485"/>
      <c r="AC791" s="485"/>
    </row>
    <row r="792" spans="1:29" ht="15.75" customHeight="1" x14ac:dyDescent="0.25">
      <c r="A792" s="1"/>
      <c r="B792" s="1"/>
      <c r="C792" s="1"/>
      <c r="D792" s="1"/>
      <c r="E792" s="1"/>
      <c r="F792" s="1"/>
      <c r="G792" s="1"/>
      <c r="H792" s="1"/>
      <c r="I792" s="489"/>
      <c r="J792" s="485"/>
      <c r="K792" s="485"/>
      <c r="L792" s="485"/>
      <c r="M792" s="485"/>
      <c r="N792" s="485"/>
      <c r="O792" s="485"/>
      <c r="P792" s="485"/>
      <c r="Q792" s="485"/>
      <c r="R792" s="485"/>
      <c r="S792" s="485"/>
      <c r="T792" s="485"/>
      <c r="U792" s="485"/>
      <c r="V792" s="485"/>
      <c r="W792" s="485"/>
      <c r="X792" s="485"/>
      <c r="Y792" s="485"/>
      <c r="Z792" s="485"/>
      <c r="AA792" s="485"/>
      <c r="AB792" s="485"/>
      <c r="AC792" s="485"/>
    </row>
    <row r="793" spans="1:29" ht="15.75" customHeight="1" x14ac:dyDescent="0.25">
      <c r="A793" s="1"/>
      <c r="B793" s="1"/>
      <c r="C793" s="1"/>
      <c r="D793" s="1"/>
      <c r="E793" s="1"/>
      <c r="F793" s="1"/>
      <c r="G793" s="1"/>
      <c r="H793" s="1"/>
      <c r="I793" s="489"/>
      <c r="J793" s="485"/>
      <c r="K793" s="485"/>
      <c r="L793" s="485"/>
      <c r="M793" s="485"/>
      <c r="N793" s="485"/>
      <c r="O793" s="485"/>
      <c r="P793" s="485"/>
      <c r="Q793" s="485"/>
      <c r="R793" s="485"/>
      <c r="S793" s="485"/>
      <c r="T793" s="485"/>
      <c r="U793" s="485"/>
      <c r="V793" s="485"/>
      <c r="W793" s="485"/>
      <c r="X793" s="485"/>
      <c r="Y793" s="485"/>
      <c r="Z793" s="485"/>
      <c r="AA793" s="485"/>
      <c r="AB793" s="485"/>
      <c r="AC793" s="485"/>
    </row>
    <row r="794" spans="1:29" ht="15.75" customHeight="1" x14ac:dyDescent="0.25">
      <c r="A794" s="1"/>
      <c r="B794" s="1"/>
      <c r="C794" s="1"/>
      <c r="D794" s="1"/>
      <c r="E794" s="1"/>
      <c r="F794" s="1"/>
      <c r="G794" s="1"/>
      <c r="H794" s="1"/>
      <c r="I794" s="489"/>
      <c r="J794" s="485"/>
      <c r="K794" s="485"/>
      <c r="L794" s="485"/>
      <c r="M794" s="485"/>
      <c r="N794" s="485"/>
      <c r="O794" s="485"/>
      <c r="P794" s="485"/>
      <c r="Q794" s="485"/>
      <c r="R794" s="485"/>
      <c r="S794" s="485"/>
      <c r="T794" s="485"/>
      <c r="U794" s="485"/>
      <c r="V794" s="485"/>
      <c r="W794" s="485"/>
      <c r="X794" s="485"/>
      <c r="Y794" s="485"/>
      <c r="Z794" s="485"/>
      <c r="AA794" s="485"/>
      <c r="AB794" s="485"/>
      <c r="AC794" s="485"/>
    </row>
    <row r="795" spans="1:29" ht="15.75" customHeight="1" x14ac:dyDescent="0.25">
      <c r="A795" s="1"/>
      <c r="B795" s="1"/>
      <c r="C795" s="1"/>
      <c r="D795" s="1"/>
      <c r="E795" s="1"/>
      <c r="F795" s="1"/>
      <c r="G795" s="1"/>
      <c r="H795" s="1"/>
      <c r="I795" s="489"/>
      <c r="J795" s="485"/>
      <c r="K795" s="485"/>
      <c r="L795" s="485"/>
      <c r="M795" s="485"/>
      <c r="N795" s="485"/>
      <c r="O795" s="485"/>
      <c r="P795" s="485"/>
      <c r="Q795" s="485"/>
      <c r="R795" s="485"/>
      <c r="S795" s="485"/>
      <c r="T795" s="485"/>
      <c r="U795" s="485"/>
      <c r="V795" s="485"/>
      <c r="W795" s="485"/>
      <c r="X795" s="485"/>
      <c r="Y795" s="485"/>
      <c r="Z795" s="485"/>
      <c r="AA795" s="485"/>
      <c r="AB795" s="485"/>
      <c r="AC795" s="485"/>
    </row>
    <row r="796" spans="1:29" ht="15.75" customHeight="1" x14ac:dyDescent="0.25">
      <c r="A796" s="1"/>
      <c r="B796" s="1"/>
      <c r="C796" s="1"/>
      <c r="D796" s="1"/>
      <c r="E796" s="1"/>
      <c r="F796" s="1"/>
      <c r="G796" s="1"/>
      <c r="H796" s="1"/>
      <c r="I796" s="489"/>
      <c r="J796" s="485"/>
      <c r="K796" s="485"/>
      <c r="L796" s="485"/>
      <c r="M796" s="485"/>
      <c r="N796" s="485"/>
      <c r="O796" s="485"/>
      <c r="P796" s="485"/>
      <c r="Q796" s="485"/>
      <c r="R796" s="485"/>
      <c r="S796" s="485"/>
      <c r="T796" s="485"/>
      <c r="U796" s="485"/>
      <c r="V796" s="485"/>
      <c r="W796" s="485"/>
      <c r="X796" s="485"/>
      <c r="Y796" s="485"/>
      <c r="Z796" s="485"/>
      <c r="AA796" s="485"/>
      <c r="AB796" s="485"/>
      <c r="AC796" s="485"/>
    </row>
    <row r="797" spans="1:29" ht="15.75" customHeight="1" x14ac:dyDescent="0.25">
      <c r="A797" s="1"/>
      <c r="B797" s="1"/>
      <c r="C797" s="1"/>
      <c r="D797" s="1"/>
      <c r="E797" s="1"/>
      <c r="F797" s="1"/>
      <c r="G797" s="1"/>
      <c r="H797" s="1"/>
      <c r="I797" s="489"/>
      <c r="J797" s="485"/>
      <c r="K797" s="485"/>
      <c r="L797" s="485"/>
      <c r="M797" s="485"/>
      <c r="N797" s="485"/>
      <c r="O797" s="485"/>
      <c r="P797" s="485"/>
      <c r="Q797" s="485"/>
      <c r="R797" s="485"/>
      <c r="S797" s="485"/>
      <c r="T797" s="485"/>
      <c r="U797" s="485"/>
      <c r="V797" s="485"/>
      <c r="W797" s="485"/>
      <c r="X797" s="485"/>
      <c r="Y797" s="485"/>
      <c r="Z797" s="485"/>
      <c r="AA797" s="485"/>
      <c r="AB797" s="485"/>
      <c r="AC797" s="485"/>
    </row>
    <row r="798" spans="1:29" ht="15.75" customHeight="1" x14ac:dyDescent="0.25">
      <c r="A798" s="1"/>
      <c r="B798" s="1"/>
      <c r="C798" s="1"/>
      <c r="D798" s="1"/>
      <c r="E798" s="1"/>
      <c r="F798" s="1"/>
      <c r="G798" s="1"/>
      <c r="H798" s="1"/>
      <c r="I798" s="489"/>
      <c r="J798" s="485"/>
      <c r="K798" s="485"/>
      <c r="L798" s="485"/>
      <c r="M798" s="485"/>
      <c r="N798" s="485"/>
      <c r="O798" s="485"/>
      <c r="P798" s="485"/>
      <c r="Q798" s="485"/>
      <c r="R798" s="485"/>
      <c r="S798" s="485"/>
      <c r="T798" s="485"/>
      <c r="U798" s="485"/>
      <c r="V798" s="485"/>
      <c r="W798" s="485"/>
      <c r="X798" s="485"/>
      <c r="Y798" s="485"/>
      <c r="Z798" s="485"/>
      <c r="AA798" s="485"/>
      <c r="AB798" s="485"/>
      <c r="AC798" s="485"/>
    </row>
    <row r="799" spans="1:29" ht="15.75" customHeight="1" x14ac:dyDescent="0.25">
      <c r="A799" s="1"/>
      <c r="B799" s="1"/>
      <c r="C799" s="1"/>
      <c r="D799" s="1"/>
      <c r="E799" s="1"/>
      <c r="F799" s="1"/>
      <c r="G799" s="1"/>
      <c r="H799" s="1"/>
      <c r="I799" s="489"/>
      <c r="J799" s="485"/>
      <c r="K799" s="485"/>
      <c r="L799" s="485"/>
      <c r="M799" s="485"/>
      <c r="N799" s="485"/>
      <c r="O799" s="485"/>
      <c r="P799" s="485"/>
      <c r="Q799" s="485"/>
      <c r="R799" s="485"/>
      <c r="S799" s="485"/>
      <c r="T799" s="485"/>
      <c r="U799" s="485"/>
      <c r="V799" s="485"/>
      <c r="W799" s="485"/>
      <c r="X799" s="485"/>
      <c r="Y799" s="485"/>
      <c r="Z799" s="485"/>
      <c r="AA799" s="485"/>
      <c r="AB799" s="485"/>
      <c r="AC799" s="485"/>
    </row>
    <row r="800" spans="1:29" ht="15.75" customHeight="1" x14ac:dyDescent="0.25">
      <c r="A800" s="1"/>
      <c r="B800" s="1"/>
      <c r="C800" s="1"/>
      <c r="D800" s="1"/>
      <c r="E800" s="1"/>
      <c r="F800" s="1"/>
      <c r="G800" s="1"/>
      <c r="H800" s="1"/>
      <c r="I800" s="489"/>
      <c r="J800" s="485"/>
      <c r="K800" s="485"/>
      <c r="L800" s="485"/>
      <c r="M800" s="485"/>
      <c r="N800" s="485"/>
      <c r="O800" s="485"/>
      <c r="P800" s="485"/>
      <c r="Q800" s="485"/>
      <c r="R800" s="485"/>
      <c r="S800" s="485"/>
      <c r="T800" s="485"/>
      <c r="U800" s="485"/>
      <c r="V800" s="485"/>
      <c r="W800" s="485"/>
      <c r="X800" s="485"/>
      <c r="Y800" s="485"/>
      <c r="Z800" s="485"/>
      <c r="AA800" s="485"/>
      <c r="AB800" s="485"/>
      <c r="AC800" s="485"/>
    </row>
    <row r="801" spans="1:29" ht="15.75" customHeight="1" x14ac:dyDescent="0.25">
      <c r="A801" s="1"/>
      <c r="B801" s="1"/>
      <c r="C801" s="1"/>
      <c r="D801" s="1"/>
      <c r="E801" s="1"/>
      <c r="F801" s="1"/>
      <c r="G801" s="1"/>
      <c r="H801" s="1"/>
      <c r="I801" s="489"/>
      <c r="J801" s="485"/>
      <c r="K801" s="485"/>
      <c r="L801" s="485"/>
      <c r="M801" s="485"/>
      <c r="N801" s="485"/>
      <c r="O801" s="485"/>
      <c r="P801" s="485"/>
      <c r="Q801" s="485"/>
      <c r="R801" s="485"/>
      <c r="S801" s="485"/>
      <c r="T801" s="485"/>
      <c r="U801" s="485"/>
      <c r="V801" s="485"/>
      <c r="W801" s="485"/>
      <c r="X801" s="485"/>
      <c r="Y801" s="485"/>
      <c r="Z801" s="485"/>
      <c r="AA801" s="485"/>
      <c r="AB801" s="485"/>
      <c r="AC801" s="485"/>
    </row>
    <row r="802" spans="1:29" ht="15.75" customHeight="1" x14ac:dyDescent="0.25">
      <c r="A802" s="1"/>
      <c r="B802" s="1"/>
      <c r="C802" s="1"/>
      <c r="D802" s="1"/>
      <c r="E802" s="1"/>
      <c r="F802" s="1"/>
      <c r="G802" s="1"/>
      <c r="H802" s="1"/>
      <c r="I802" s="489"/>
      <c r="J802" s="485"/>
      <c r="K802" s="485"/>
      <c r="L802" s="485"/>
      <c r="M802" s="485"/>
      <c r="N802" s="485"/>
      <c r="O802" s="485"/>
      <c r="P802" s="485"/>
      <c r="Q802" s="485"/>
      <c r="R802" s="485"/>
      <c r="S802" s="485"/>
      <c r="T802" s="485"/>
      <c r="U802" s="485"/>
      <c r="V802" s="485"/>
      <c r="W802" s="485"/>
      <c r="X802" s="485"/>
      <c r="Y802" s="485"/>
      <c r="Z802" s="485"/>
      <c r="AA802" s="485"/>
      <c r="AB802" s="485"/>
      <c r="AC802" s="485"/>
    </row>
    <row r="803" spans="1:29" ht="15.75" customHeight="1" x14ac:dyDescent="0.25">
      <c r="A803" s="1"/>
      <c r="B803" s="1"/>
      <c r="C803" s="1"/>
      <c r="D803" s="1"/>
      <c r="E803" s="1"/>
      <c r="F803" s="1"/>
      <c r="G803" s="1"/>
      <c r="H803" s="1"/>
      <c r="I803" s="489"/>
      <c r="J803" s="485"/>
      <c r="K803" s="485"/>
      <c r="L803" s="485"/>
      <c r="M803" s="485"/>
      <c r="N803" s="485"/>
      <c r="O803" s="485"/>
      <c r="P803" s="485"/>
      <c r="Q803" s="485"/>
      <c r="R803" s="485"/>
      <c r="S803" s="485"/>
      <c r="T803" s="485"/>
      <c r="U803" s="485"/>
      <c r="V803" s="485"/>
      <c r="W803" s="485"/>
      <c r="X803" s="485"/>
      <c r="Y803" s="485"/>
      <c r="Z803" s="485"/>
      <c r="AA803" s="485"/>
      <c r="AB803" s="485"/>
      <c r="AC803" s="485"/>
    </row>
    <row r="804" spans="1:29" ht="15.75" customHeight="1" x14ac:dyDescent="0.25">
      <c r="A804" s="1"/>
      <c r="B804" s="1"/>
      <c r="C804" s="1"/>
      <c r="D804" s="1"/>
      <c r="E804" s="1"/>
      <c r="F804" s="1"/>
      <c r="G804" s="1"/>
      <c r="H804" s="1"/>
      <c r="I804" s="489"/>
      <c r="J804" s="485"/>
      <c r="K804" s="485"/>
      <c r="L804" s="485"/>
      <c r="M804" s="485"/>
      <c r="N804" s="485"/>
      <c r="O804" s="485"/>
      <c r="P804" s="485"/>
      <c r="Q804" s="485"/>
      <c r="R804" s="485"/>
      <c r="S804" s="485"/>
      <c r="T804" s="485"/>
      <c r="U804" s="485"/>
      <c r="V804" s="485"/>
      <c r="W804" s="485"/>
      <c r="X804" s="485"/>
      <c r="Y804" s="485"/>
      <c r="Z804" s="485"/>
      <c r="AA804" s="485"/>
      <c r="AB804" s="485"/>
      <c r="AC804" s="485"/>
    </row>
    <row r="805" spans="1:29" ht="15.75" customHeight="1" x14ac:dyDescent="0.25">
      <c r="A805" s="1"/>
      <c r="B805" s="1"/>
      <c r="C805" s="1"/>
      <c r="D805" s="1"/>
      <c r="E805" s="1"/>
      <c r="F805" s="1"/>
      <c r="G805" s="1"/>
      <c r="H805" s="1"/>
      <c r="I805" s="489"/>
      <c r="J805" s="485"/>
      <c r="K805" s="485"/>
      <c r="L805" s="485"/>
      <c r="M805" s="485"/>
      <c r="N805" s="485"/>
      <c r="O805" s="485"/>
      <c r="P805" s="485"/>
      <c r="Q805" s="485"/>
      <c r="R805" s="485"/>
      <c r="S805" s="485"/>
      <c r="T805" s="485"/>
      <c r="U805" s="485"/>
      <c r="V805" s="485"/>
      <c r="W805" s="485"/>
      <c r="X805" s="485"/>
      <c r="Y805" s="485"/>
      <c r="Z805" s="485"/>
      <c r="AA805" s="485"/>
      <c r="AB805" s="485"/>
      <c r="AC805" s="485"/>
    </row>
    <row r="806" spans="1:29" ht="15.75" customHeight="1" x14ac:dyDescent="0.25">
      <c r="A806" s="1"/>
      <c r="B806" s="1"/>
      <c r="C806" s="1"/>
      <c r="D806" s="1"/>
      <c r="E806" s="1"/>
      <c r="F806" s="1"/>
      <c r="G806" s="1"/>
      <c r="H806" s="1"/>
      <c r="I806" s="489"/>
      <c r="J806" s="485"/>
      <c r="K806" s="485"/>
      <c r="L806" s="485"/>
      <c r="M806" s="485"/>
      <c r="N806" s="485"/>
      <c r="O806" s="485"/>
      <c r="P806" s="485"/>
      <c r="Q806" s="485"/>
      <c r="R806" s="485"/>
      <c r="S806" s="485"/>
      <c r="T806" s="485"/>
      <c r="U806" s="485"/>
      <c r="V806" s="485"/>
      <c r="W806" s="485"/>
      <c r="X806" s="485"/>
      <c r="Y806" s="485"/>
      <c r="Z806" s="485"/>
      <c r="AA806" s="485"/>
      <c r="AB806" s="485"/>
      <c r="AC806" s="485"/>
    </row>
    <row r="807" spans="1:29" ht="15.75" customHeight="1" x14ac:dyDescent="0.25">
      <c r="A807" s="1"/>
      <c r="B807" s="1"/>
      <c r="C807" s="1"/>
      <c r="D807" s="1"/>
      <c r="E807" s="1"/>
      <c r="F807" s="1"/>
      <c r="G807" s="1"/>
      <c r="H807" s="1"/>
      <c r="I807" s="489"/>
      <c r="J807" s="485"/>
      <c r="K807" s="485"/>
      <c r="L807" s="485"/>
      <c r="M807" s="485"/>
      <c r="N807" s="485"/>
      <c r="O807" s="485"/>
      <c r="P807" s="485"/>
      <c r="Q807" s="485"/>
      <c r="R807" s="485"/>
      <c r="S807" s="485"/>
      <c r="T807" s="485"/>
      <c r="U807" s="485"/>
      <c r="V807" s="485"/>
      <c r="W807" s="485"/>
      <c r="X807" s="485"/>
      <c r="Y807" s="485"/>
      <c r="Z807" s="485"/>
      <c r="AA807" s="485"/>
      <c r="AB807" s="485"/>
      <c r="AC807" s="485"/>
    </row>
    <row r="808" spans="1:29" ht="15.75" customHeight="1" x14ac:dyDescent="0.25">
      <c r="A808" s="1"/>
      <c r="B808" s="1"/>
      <c r="C808" s="1"/>
      <c r="D808" s="1"/>
      <c r="E808" s="1"/>
      <c r="F808" s="1"/>
      <c r="G808" s="1"/>
      <c r="H808" s="1"/>
      <c r="I808" s="489"/>
      <c r="J808" s="485"/>
      <c r="K808" s="485"/>
      <c r="L808" s="485"/>
      <c r="M808" s="485"/>
      <c r="N808" s="485"/>
      <c r="O808" s="485"/>
      <c r="P808" s="485"/>
      <c r="Q808" s="485"/>
      <c r="R808" s="485"/>
      <c r="S808" s="485"/>
      <c r="T808" s="485"/>
      <c r="U808" s="485"/>
      <c r="V808" s="485"/>
      <c r="W808" s="485"/>
      <c r="X808" s="485"/>
      <c r="Y808" s="485"/>
      <c r="Z808" s="485"/>
      <c r="AA808" s="485"/>
      <c r="AB808" s="485"/>
      <c r="AC808" s="485"/>
    </row>
    <row r="809" spans="1:29" ht="15.75" customHeight="1" x14ac:dyDescent="0.25">
      <c r="A809" s="1"/>
      <c r="B809" s="1"/>
      <c r="C809" s="1"/>
      <c r="D809" s="1"/>
      <c r="E809" s="1"/>
      <c r="F809" s="1"/>
      <c r="G809" s="1"/>
      <c r="H809" s="1"/>
      <c r="I809" s="489"/>
      <c r="J809" s="485"/>
      <c r="K809" s="485"/>
      <c r="L809" s="485"/>
      <c r="M809" s="485"/>
      <c r="N809" s="485"/>
      <c r="O809" s="485"/>
      <c r="P809" s="485"/>
      <c r="Q809" s="485"/>
      <c r="R809" s="485"/>
      <c r="S809" s="485"/>
      <c r="T809" s="485"/>
      <c r="U809" s="485"/>
      <c r="V809" s="485"/>
      <c r="W809" s="485"/>
      <c r="X809" s="485"/>
      <c r="Y809" s="485"/>
      <c r="Z809" s="485"/>
      <c r="AA809" s="485"/>
      <c r="AB809" s="485"/>
      <c r="AC809" s="485"/>
    </row>
    <row r="810" spans="1:29" ht="15.75" customHeight="1" x14ac:dyDescent="0.25">
      <c r="A810" s="1"/>
      <c r="B810" s="1"/>
      <c r="C810" s="1"/>
      <c r="D810" s="1"/>
      <c r="E810" s="1"/>
      <c r="F810" s="1"/>
      <c r="G810" s="1"/>
      <c r="H810" s="1"/>
      <c r="I810" s="489"/>
      <c r="J810" s="485"/>
      <c r="K810" s="485"/>
      <c r="L810" s="485"/>
      <c r="M810" s="485"/>
      <c r="N810" s="485"/>
      <c r="O810" s="485"/>
      <c r="P810" s="485"/>
      <c r="Q810" s="485"/>
      <c r="R810" s="485"/>
      <c r="S810" s="485"/>
      <c r="T810" s="485"/>
      <c r="U810" s="485"/>
      <c r="V810" s="485"/>
      <c r="W810" s="485"/>
      <c r="X810" s="485"/>
      <c r="Y810" s="485"/>
      <c r="Z810" s="485"/>
      <c r="AA810" s="485"/>
      <c r="AB810" s="485"/>
      <c r="AC810" s="485"/>
    </row>
    <row r="811" spans="1:29" ht="15.75" customHeight="1" x14ac:dyDescent="0.25">
      <c r="A811" s="1"/>
      <c r="B811" s="1"/>
      <c r="C811" s="1"/>
      <c r="D811" s="1"/>
      <c r="E811" s="1"/>
      <c r="F811" s="1"/>
      <c r="G811" s="1"/>
      <c r="H811" s="1"/>
      <c r="I811" s="489"/>
      <c r="J811" s="485"/>
      <c r="K811" s="485"/>
      <c r="L811" s="485"/>
      <c r="M811" s="485"/>
      <c r="N811" s="485"/>
      <c r="O811" s="485"/>
      <c r="P811" s="485"/>
      <c r="Q811" s="485"/>
      <c r="R811" s="485"/>
      <c r="S811" s="485"/>
      <c r="T811" s="485"/>
      <c r="U811" s="485"/>
      <c r="V811" s="485"/>
      <c r="W811" s="485"/>
      <c r="X811" s="485"/>
      <c r="Y811" s="485"/>
      <c r="Z811" s="485"/>
      <c r="AA811" s="485"/>
      <c r="AB811" s="485"/>
      <c r="AC811" s="485"/>
    </row>
    <row r="812" spans="1:29" ht="15.75" customHeight="1" x14ac:dyDescent="0.25">
      <c r="A812" s="1"/>
      <c r="B812" s="1"/>
      <c r="C812" s="1"/>
      <c r="D812" s="1"/>
      <c r="E812" s="1"/>
      <c r="F812" s="1"/>
      <c r="G812" s="1"/>
      <c r="H812" s="1"/>
      <c r="I812" s="489"/>
      <c r="J812" s="485"/>
      <c r="K812" s="485"/>
      <c r="L812" s="485"/>
      <c r="M812" s="485"/>
      <c r="N812" s="485"/>
      <c r="O812" s="485"/>
      <c r="P812" s="485"/>
      <c r="Q812" s="485"/>
      <c r="R812" s="485"/>
      <c r="S812" s="485"/>
      <c r="T812" s="485"/>
      <c r="U812" s="485"/>
      <c r="V812" s="485"/>
      <c r="W812" s="485"/>
      <c r="X812" s="485"/>
      <c r="Y812" s="485"/>
      <c r="Z812" s="485"/>
      <c r="AA812" s="485"/>
      <c r="AB812" s="485"/>
      <c r="AC812" s="485"/>
    </row>
    <row r="813" spans="1:29" ht="15.75" customHeight="1" x14ac:dyDescent="0.25">
      <c r="A813" s="1"/>
      <c r="B813" s="1"/>
      <c r="C813" s="1"/>
      <c r="D813" s="1"/>
      <c r="E813" s="1"/>
      <c r="F813" s="1"/>
      <c r="G813" s="1"/>
      <c r="H813" s="1"/>
      <c r="I813" s="489"/>
      <c r="J813" s="485"/>
      <c r="K813" s="485"/>
      <c r="L813" s="485"/>
      <c r="M813" s="485"/>
      <c r="N813" s="485"/>
      <c r="O813" s="485"/>
      <c r="P813" s="485"/>
      <c r="Q813" s="485"/>
      <c r="R813" s="485"/>
      <c r="S813" s="485"/>
      <c r="T813" s="485"/>
      <c r="U813" s="485"/>
      <c r="V813" s="485"/>
      <c r="W813" s="485"/>
      <c r="X813" s="485"/>
      <c r="Y813" s="485"/>
      <c r="Z813" s="485"/>
      <c r="AA813" s="485"/>
      <c r="AB813" s="485"/>
      <c r="AC813" s="485"/>
    </row>
    <row r="814" spans="1:29" ht="15.75" customHeight="1" x14ac:dyDescent="0.25">
      <c r="A814" s="1"/>
      <c r="B814" s="1"/>
      <c r="C814" s="1"/>
      <c r="D814" s="1"/>
      <c r="E814" s="1"/>
      <c r="F814" s="1"/>
      <c r="G814" s="1"/>
      <c r="H814" s="1"/>
      <c r="I814" s="489"/>
      <c r="J814" s="485"/>
      <c r="K814" s="485"/>
      <c r="L814" s="485"/>
      <c r="M814" s="485"/>
      <c r="N814" s="485"/>
      <c r="O814" s="485"/>
      <c r="P814" s="485"/>
      <c r="Q814" s="485"/>
      <c r="R814" s="485"/>
      <c r="S814" s="485"/>
      <c r="T814" s="485"/>
      <c r="U814" s="485"/>
      <c r="V814" s="485"/>
      <c r="W814" s="485"/>
      <c r="X814" s="485"/>
      <c r="Y814" s="485"/>
      <c r="Z814" s="485"/>
      <c r="AA814" s="485"/>
      <c r="AB814" s="485"/>
      <c r="AC814" s="485"/>
    </row>
    <row r="815" spans="1:29" ht="15.75" customHeight="1" x14ac:dyDescent="0.25">
      <c r="A815" s="1"/>
      <c r="B815" s="1"/>
      <c r="C815" s="1"/>
      <c r="D815" s="1"/>
      <c r="E815" s="1"/>
      <c r="F815" s="1"/>
      <c r="G815" s="1"/>
      <c r="H815" s="1"/>
      <c r="I815" s="489"/>
      <c r="J815" s="485"/>
      <c r="K815" s="485"/>
      <c r="L815" s="485"/>
      <c r="M815" s="485"/>
      <c r="N815" s="485"/>
      <c r="O815" s="485"/>
      <c r="P815" s="485"/>
      <c r="Q815" s="485"/>
      <c r="R815" s="485"/>
      <c r="S815" s="485"/>
      <c r="T815" s="485"/>
      <c r="U815" s="485"/>
      <c r="V815" s="485"/>
      <c r="W815" s="485"/>
      <c r="X815" s="485"/>
      <c r="Y815" s="485"/>
      <c r="Z815" s="485"/>
      <c r="AA815" s="485"/>
      <c r="AB815" s="485"/>
      <c r="AC815" s="485"/>
    </row>
    <row r="816" spans="1:29" ht="15.75" customHeight="1" x14ac:dyDescent="0.25">
      <c r="A816" s="1"/>
      <c r="B816" s="1"/>
      <c r="C816" s="1"/>
      <c r="D816" s="1"/>
      <c r="E816" s="1"/>
      <c r="F816" s="1"/>
      <c r="G816" s="1"/>
      <c r="H816" s="1"/>
      <c r="I816" s="489"/>
      <c r="J816" s="485"/>
      <c r="K816" s="485"/>
      <c r="L816" s="485"/>
      <c r="M816" s="485"/>
      <c r="N816" s="485"/>
      <c r="O816" s="485"/>
      <c r="P816" s="485"/>
      <c r="Q816" s="485"/>
      <c r="R816" s="485"/>
      <c r="S816" s="485"/>
      <c r="T816" s="485"/>
      <c r="U816" s="485"/>
      <c r="V816" s="485"/>
      <c r="W816" s="485"/>
      <c r="X816" s="485"/>
      <c r="Y816" s="485"/>
      <c r="Z816" s="485"/>
      <c r="AA816" s="485"/>
      <c r="AB816" s="485"/>
      <c r="AC816" s="485"/>
    </row>
    <row r="817" spans="1:29" ht="15.75" customHeight="1" x14ac:dyDescent="0.25">
      <c r="A817" s="1"/>
      <c r="B817" s="1"/>
      <c r="C817" s="1"/>
      <c r="D817" s="1"/>
      <c r="E817" s="1"/>
      <c r="F817" s="1"/>
      <c r="G817" s="1"/>
      <c r="H817" s="1"/>
      <c r="I817" s="489"/>
      <c r="J817" s="485"/>
      <c r="K817" s="485"/>
      <c r="L817" s="485"/>
      <c r="M817" s="485"/>
      <c r="N817" s="485"/>
      <c r="O817" s="485"/>
      <c r="P817" s="485"/>
      <c r="Q817" s="485"/>
      <c r="R817" s="485"/>
      <c r="S817" s="485"/>
      <c r="T817" s="485"/>
      <c r="U817" s="485"/>
      <c r="V817" s="485"/>
      <c r="W817" s="485"/>
      <c r="X817" s="485"/>
      <c r="Y817" s="485"/>
      <c r="Z817" s="485"/>
      <c r="AA817" s="485"/>
      <c r="AB817" s="485"/>
      <c r="AC817" s="485"/>
    </row>
    <row r="818" spans="1:29" ht="15.75" customHeight="1" x14ac:dyDescent="0.25">
      <c r="A818" s="1"/>
      <c r="B818" s="1"/>
      <c r="C818" s="1"/>
      <c r="D818" s="1"/>
      <c r="E818" s="1"/>
      <c r="F818" s="1"/>
      <c r="G818" s="1"/>
      <c r="H818" s="1"/>
      <c r="I818" s="489"/>
      <c r="J818" s="485"/>
      <c r="K818" s="485"/>
      <c r="L818" s="485"/>
      <c r="M818" s="485"/>
      <c r="N818" s="485"/>
      <c r="O818" s="485"/>
      <c r="P818" s="485"/>
      <c r="Q818" s="485"/>
      <c r="R818" s="485"/>
      <c r="S818" s="485"/>
      <c r="T818" s="485"/>
      <c r="U818" s="485"/>
      <c r="V818" s="485"/>
      <c r="W818" s="485"/>
      <c r="X818" s="485"/>
      <c r="Y818" s="485"/>
      <c r="Z818" s="485"/>
      <c r="AA818" s="485"/>
      <c r="AB818" s="485"/>
      <c r="AC818" s="485"/>
    </row>
    <row r="819" spans="1:29" ht="15.75" customHeight="1" x14ac:dyDescent="0.25">
      <c r="A819" s="1"/>
      <c r="B819" s="1"/>
      <c r="C819" s="1"/>
      <c r="D819" s="1"/>
      <c r="E819" s="1"/>
      <c r="F819" s="1"/>
      <c r="G819" s="1"/>
      <c r="H819" s="1"/>
      <c r="I819" s="489"/>
      <c r="J819" s="485"/>
      <c r="K819" s="485"/>
      <c r="L819" s="485"/>
      <c r="M819" s="485"/>
      <c r="N819" s="485"/>
      <c r="O819" s="485"/>
      <c r="P819" s="485"/>
      <c r="Q819" s="485"/>
      <c r="R819" s="485"/>
      <c r="S819" s="485"/>
      <c r="T819" s="485"/>
      <c r="U819" s="485"/>
      <c r="V819" s="485"/>
      <c r="W819" s="485"/>
      <c r="X819" s="485"/>
      <c r="Y819" s="485"/>
      <c r="Z819" s="485"/>
      <c r="AA819" s="485"/>
      <c r="AB819" s="485"/>
      <c r="AC819" s="485"/>
    </row>
    <row r="820" spans="1:29" ht="15.75" customHeight="1" x14ac:dyDescent="0.25">
      <c r="A820" s="1"/>
      <c r="B820" s="1"/>
      <c r="C820" s="1"/>
      <c r="D820" s="1"/>
      <c r="E820" s="1"/>
      <c r="F820" s="1"/>
      <c r="G820" s="1"/>
      <c r="H820" s="1"/>
      <c r="I820" s="489"/>
      <c r="J820" s="485"/>
      <c r="K820" s="485"/>
      <c r="L820" s="485"/>
      <c r="M820" s="485"/>
      <c r="N820" s="485"/>
      <c r="O820" s="485"/>
      <c r="P820" s="485"/>
      <c r="Q820" s="485"/>
      <c r="R820" s="485"/>
      <c r="S820" s="485"/>
      <c r="T820" s="485"/>
      <c r="U820" s="485"/>
      <c r="V820" s="485"/>
      <c r="W820" s="485"/>
      <c r="X820" s="485"/>
      <c r="Y820" s="485"/>
      <c r="Z820" s="485"/>
      <c r="AA820" s="485"/>
      <c r="AB820" s="485"/>
      <c r="AC820" s="485"/>
    </row>
    <row r="821" spans="1:29" ht="15.75" customHeight="1" x14ac:dyDescent="0.25">
      <c r="A821" s="1"/>
      <c r="B821" s="1"/>
      <c r="C821" s="1"/>
      <c r="D821" s="1"/>
      <c r="E821" s="1"/>
      <c r="F821" s="1"/>
      <c r="G821" s="1"/>
      <c r="H821" s="1"/>
      <c r="I821" s="489"/>
      <c r="J821" s="485"/>
      <c r="K821" s="485"/>
      <c r="L821" s="485"/>
      <c r="M821" s="485"/>
      <c r="N821" s="485"/>
      <c r="O821" s="485"/>
      <c r="P821" s="485"/>
      <c r="Q821" s="485"/>
      <c r="R821" s="485"/>
      <c r="S821" s="485"/>
      <c r="T821" s="485"/>
      <c r="U821" s="485"/>
      <c r="V821" s="485"/>
      <c r="W821" s="485"/>
      <c r="X821" s="485"/>
      <c r="Y821" s="485"/>
      <c r="Z821" s="485"/>
      <c r="AA821" s="485"/>
      <c r="AB821" s="485"/>
      <c r="AC821" s="485"/>
    </row>
    <row r="822" spans="1:29" ht="15.75" customHeight="1" x14ac:dyDescent="0.25">
      <c r="A822" s="1"/>
      <c r="B822" s="1"/>
      <c r="C822" s="1"/>
      <c r="D822" s="1"/>
      <c r="E822" s="1"/>
      <c r="F822" s="1"/>
      <c r="G822" s="1"/>
      <c r="H822" s="1"/>
      <c r="I822" s="489"/>
      <c r="J822" s="485"/>
      <c r="K822" s="485"/>
      <c r="L822" s="485"/>
      <c r="M822" s="485"/>
      <c r="N822" s="485"/>
      <c r="O822" s="485"/>
      <c r="P822" s="485"/>
      <c r="Q822" s="485"/>
      <c r="R822" s="485"/>
      <c r="S822" s="485"/>
      <c r="T822" s="485"/>
      <c r="U822" s="485"/>
      <c r="V822" s="485"/>
      <c r="W822" s="485"/>
      <c r="X822" s="485"/>
      <c r="Y822" s="485"/>
      <c r="Z822" s="485"/>
      <c r="AA822" s="485"/>
      <c r="AB822" s="485"/>
      <c r="AC822" s="485"/>
    </row>
    <row r="823" spans="1:29" ht="15.75" customHeight="1" x14ac:dyDescent="0.25">
      <c r="A823" s="1"/>
      <c r="B823" s="1"/>
      <c r="C823" s="1"/>
      <c r="D823" s="1"/>
      <c r="E823" s="1"/>
      <c r="F823" s="1"/>
      <c r="G823" s="1"/>
      <c r="H823" s="1"/>
      <c r="I823" s="489"/>
      <c r="J823" s="485"/>
      <c r="K823" s="485"/>
      <c r="L823" s="485"/>
      <c r="M823" s="485"/>
      <c r="N823" s="485"/>
      <c r="O823" s="485"/>
      <c r="P823" s="485"/>
      <c r="Q823" s="485"/>
      <c r="R823" s="485"/>
      <c r="S823" s="485"/>
      <c r="T823" s="485"/>
      <c r="U823" s="485"/>
      <c r="V823" s="485"/>
      <c r="W823" s="485"/>
      <c r="X823" s="485"/>
      <c r="Y823" s="485"/>
      <c r="Z823" s="485"/>
      <c r="AA823" s="485"/>
      <c r="AB823" s="485"/>
      <c r="AC823" s="485"/>
    </row>
    <row r="824" spans="1:29" ht="15.75" customHeight="1" x14ac:dyDescent="0.25">
      <c r="A824" s="1"/>
      <c r="B824" s="1"/>
      <c r="C824" s="1"/>
      <c r="D824" s="1"/>
      <c r="E824" s="1"/>
      <c r="F824" s="1"/>
      <c r="G824" s="1"/>
      <c r="H824" s="1"/>
      <c r="I824" s="489"/>
      <c r="J824" s="485"/>
      <c r="K824" s="485"/>
      <c r="L824" s="485"/>
      <c r="M824" s="485"/>
      <c r="N824" s="485"/>
      <c r="O824" s="485"/>
      <c r="P824" s="485"/>
      <c r="Q824" s="485"/>
      <c r="R824" s="485"/>
      <c r="S824" s="485"/>
      <c r="T824" s="485"/>
      <c r="U824" s="485"/>
      <c r="V824" s="485"/>
      <c r="W824" s="485"/>
      <c r="X824" s="485"/>
      <c r="Y824" s="485"/>
      <c r="Z824" s="485"/>
      <c r="AA824" s="485"/>
      <c r="AB824" s="485"/>
      <c r="AC824" s="485"/>
    </row>
    <row r="825" spans="1:29" ht="15.75" customHeight="1" x14ac:dyDescent="0.25">
      <c r="A825" s="1"/>
      <c r="B825" s="1"/>
      <c r="C825" s="1"/>
      <c r="D825" s="1"/>
      <c r="E825" s="1"/>
      <c r="F825" s="1"/>
      <c r="G825" s="1"/>
      <c r="H825" s="1"/>
      <c r="I825" s="489"/>
      <c r="J825" s="485"/>
      <c r="K825" s="485"/>
      <c r="L825" s="485"/>
      <c r="M825" s="485"/>
      <c r="N825" s="485"/>
      <c r="O825" s="485"/>
      <c r="P825" s="485"/>
      <c r="Q825" s="485"/>
      <c r="R825" s="485"/>
      <c r="S825" s="485"/>
      <c r="T825" s="485"/>
      <c r="U825" s="485"/>
      <c r="V825" s="485"/>
      <c r="W825" s="485"/>
      <c r="X825" s="485"/>
      <c r="Y825" s="485"/>
      <c r="Z825" s="485"/>
      <c r="AA825" s="485"/>
      <c r="AB825" s="485"/>
      <c r="AC825" s="485"/>
    </row>
    <row r="826" spans="1:29" ht="15.75" customHeight="1" x14ac:dyDescent="0.25">
      <c r="A826" s="1"/>
      <c r="B826" s="1"/>
      <c r="C826" s="1"/>
      <c r="D826" s="1"/>
      <c r="E826" s="1"/>
      <c r="F826" s="1"/>
      <c r="G826" s="1"/>
      <c r="H826" s="1"/>
      <c r="I826" s="489"/>
      <c r="J826" s="485"/>
      <c r="K826" s="485"/>
      <c r="L826" s="485"/>
      <c r="M826" s="485"/>
      <c r="N826" s="485"/>
      <c r="O826" s="485"/>
      <c r="P826" s="485"/>
      <c r="Q826" s="485"/>
      <c r="R826" s="485"/>
      <c r="S826" s="485"/>
      <c r="T826" s="485"/>
      <c r="U826" s="485"/>
      <c r="V826" s="485"/>
      <c r="W826" s="485"/>
      <c r="X826" s="485"/>
      <c r="Y826" s="485"/>
      <c r="Z826" s="485"/>
      <c r="AA826" s="485"/>
      <c r="AB826" s="485"/>
      <c r="AC826" s="485"/>
    </row>
    <row r="827" spans="1:29" ht="15.75" customHeight="1" x14ac:dyDescent="0.25">
      <c r="A827" s="1"/>
      <c r="B827" s="1"/>
      <c r="C827" s="1"/>
      <c r="D827" s="1"/>
      <c r="E827" s="1"/>
      <c r="F827" s="1"/>
      <c r="G827" s="1"/>
      <c r="H827" s="1"/>
      <c r="I827" s="489"/>
      <c r="J827" s="485"/>
      <c r="K827" s="485"/>
      <c r="L827" s="485"/>
      <c r="M827" s="485"/>
      <c r="N827" s="485"/>
      <c r="O827" s="485"/>
      <c r="P827" s="485"/>
      <c r="Q827" s="485"/>
      <c r="R827" s="485"/>
      <c r="S827" s="485"/>
      <c r="T827" s="485"/>
      <c r="U827" s="485"/>
      <c r="V827" s="485"/>
      <c r="W827" s="485"/>
      <c r="X827" s="485"/>
      <c r="Y827" s="485"/>
      <c r="Z827" s="485"/>
      <c r="AA827" s="485"/>
      <c r="AB827" s="485"/>
      <c r="AC827" s="485"/>
    </row>
    <row r="828" spans="1:29" ht="15.75" customHeight="1" x14ac:dyDescent="0.25">
      <c r="A828" s="1"/>
      <c r="B828" s="1"/>
      <c r="C828" s="1"/>
      <c r="D828" s="1"/>
      <c r="E828" s="1"/>
      <c r="F828" s="1"/>
      <c r="G828" s="1"/>
      <c r="H828" s="1"/>
      <c r="I828" s="489"/>
      <c r="J828" s="485"/>
      <c r="K828" s="485"/>
      <c r="L828" s="485"/>
      <c r="M828" s="485"/>
      <c r="N828" s="485"/>
      <c r="O828" s="485"/>
      <c r="P828" s="485"/>
      <c r="Q828" s="485"/>
      <c r="R828" s="485"/>
      <c r="S828" s="485"/>
      <c r="T828" s="485"/>
      <c r="U828" s="485"/>
      <c r="V828" s="485"/>
      <c r="W828" s="485"/>
      <c r="X828" s="485"/>
      <c r="Y828" s="485"/>
      <c r="Z828" s="485"/>
      <c r="AA828" s="485"/>
      <c r="AB828" s="485"/>
      <c r="AC828" s="485"/>
    </row>
    <row r="829" spans="1:29" ht="15.75" customHeight="1" x14ac:dyDescent="0.25">
      <c r="A829" s="1"/>
      <c r="B829" s="1"/>
      <c r="C829" s="1"/>
      <c r="D829" s="1"/>
      <c r="E829" s="1"/>
      <c r="F829" s="1"/>
      <c r="G829" s="1"/>
      <c r="H829" s="1"/>
      <c r="I829" s="489"/>
      <c r="J829" s="485"/>
      <c r="K829" s="485"/>
      <c r="L829" s="485"/>
      <c r="M829" s="485"/>
      <c r="N829" s="485"/>
      <c r="O829" s="485"/>
      <c r="P829" s="485"/>
      <c r="Q829" s="485"/>
      <c r="R829" s="485"/>
      <c r="S829" s="485"/>
      <c r="T829" s="485"/>
      <c r="U829" s="485"/>
      <c r="V829" s="485"/>
      <c r="W829" s="485"/>
      <c r="X829" s="485"/>
      <c r="Y829" s="485"/>
      <c r="Z829" s="485"/>
      <c r="AA829" s="485"/>
      <c r="AB829" s="485"/>
      <c r="AC829" s="485"/>
    </row>
    <row r="830" spans="1:29" ht="15.75" customHeight="1" x14ac:dyDescent="0.25">
      <c r="A830" s="1"/>
      <c r="B830" s="1"/>
      <c r="C830" s="1"/>
      <c r="D830" s="1"/>
      <c r="E830" s="1"/>
      <c r="F830" s="1"/>
      <c r="G830" s="1"/>
      <c r="H830" s="1"/>
      <c r="I830" s="489"/>
      <c r="J830" s="485"/>
      <c r="K830" s="485"/>
      <c r="L830" s="485"/>
      <c r="M830" s="485"/>
      <c r="N830" s="485"/>
      <c r="O830" s="485"/>
      <c r="P830" s="485"/>
      <c r="Q830" s="485"/>
      <c r="R830" s="485"/>
      <c r="S830" s="485"/>
      <c r="T830" s="485"/>
      <c r="U830" s="485"/>
      <c r="V830" s="485"/>
      <c r="W830" s="485"/>
      <c r="X830" s="485"/>
      <c r="Y830" s="485"/>
      <c r="Z830" s="485"/>
      <c r="AA830" s="485"/>
      <c r="AB830" s="485"/>
      <c r="AC830" s="485"/>
    </row>
    <row r="831" spans="1:29" ht="15.75" customHeight="1" x14ac:dyDescent="0.25">
      <c r="A831" s="1"/>
      <c r="B831" s="1"/>
      <c r="C831" s="1"/>
      <c r="D831" s="1"/>
      <c r="E831" s="1"/>
      <c r="F831" s="1"/>
      <c r="G831" s="1"/>
      <c r="H831" s="1"/>
      <c r="I831" s="489"/>
      <c r="J831" s="485"/>
      <c r="K831" s="485"/>
      <c r="L831" s="485"/>
      <c r="M831" s="485"/>
      <c r="N831" s="485"/>
      <c r="O831" s="485"/>
      <c r="P831" s="485"/>
      <c r="Q831" s="485"/>
      <c r="R831" s="485"/>
      <c r="S831" s="485"/>
      <c r="T831" s="485"/>
      <c r="U831" s="485"/>
      <c r="V831" s="485"/>
      <c r="W831" s="485"/>
      <c r="X831" s="485"/>
      <c r="Y831" s="485"/>
      <c r="Z831" s="485"/>
      <c r="AA831" s="485"/>
      <c r="AB831" s="485"/>
      <c r="AC831" s="485"/>
    </row>
    <row r="832" spans="1:29" ht="15.75" customHeight="1" x14ac:dyDescent="0.25">
      <c r="A832" s="1"/>
      <c r="B832" s="1"/>
      <c r="C832" s="1"/>
      <c r="D832" s="1"/>
      <c r="E832" s="1"/>
      <c r="F832" s="1"/>
      <c r="G832" s="1"/>
      <c r="H832" s="1"/>
      <c r="I832" s="489"/>
      <c r="J832" s="485"/>
      <c r="K832" s="485"/>
      <c r="L832" s="485"/>
      <c r="M832" s="485"/>
      <c r="N832" s="485"/>
      <c r="O832" s="485"/>
      <c r="P832" s="485"/>
      <c r="Q832" s="485"/>
      <c r="R832" s="485"/>
      <c r="S832" s="485"/>
      <c r="T832" s="485"/>
      <c r="U832" s="485"/>
      <c r="V832" s="485"/>
      <c r="W832" s="485"/>
      <c r="X832" s="485"/>
      <c r="Y832" s="485"/>
      <c r="Z832" s="485"/>
      <c r="AA832" s="485"/>
      <c r="AB832" s="485"/>
      <c r="AC832" s="485"/>
    </row>
    <row r="833" spans="1:29" ht="15.75" customHeight="1" x14ac:dyDescent="0.25">
      <c r="A833" s="1"/>
      <c r="B833" s="1"/>
      <c r="C833" s="1"/>
      <c r="D833" s="1"/>
      <c r="E833" s="1"/>
      <c r="F833" s="1"/>
      <c r="G833" s="1"/>
      <c r="H833" s="1"/>
      <c r="I833" s="489"/>
      <c r="J833" s="485"/>
      <c r="K833" s="485"/>
      <c r="L833" s="485"/>
      <c r="M833" s="485"/>
      <c r="N833" s="485"/>
      <c r="O833" s="485"/>
      <c r="P833" s="485"/>
      <c r="Q833" s="485"/>
      <c r="R833" s="485"/>
      <c r="S833" s="485"/>
      <c r="T833" s="485"/>
      <c r="U833" s="485"/>
      <c r="V833" s="485"/>
      <c r="W833" s="485"/>
      <c r="X833" s="485"/>
      <c r="Y833" s="485"/>
      <c r="Z833" s="485"/>
      <c r="AA833" s="485"/>
      <c r="AB833" s="485"/>
      <c r="AC833" s="485"/>
    </row>
    <row r="834" spans="1:29" ht="15.75" customHeight="1" x14ac:dyDescent="0.25">
      <c r="A834" s="1"/>
      <c r="B834" s="1"/>
      <c r="C834" s="1"/>
      <c r="D834" s="1"/>
      <c r="E834" s="1"/>
      <c r="F834" s="1"/>
      <c r="G834" s="1"/>
      <c r="H834" s="1"/>
      <c r="I834" s="489"/>
      <c r="J834" s="485"/>
      <c r="K834" s="485"/>
      <c r="L834" s="485"/>
      <c r="M834" s="485"/>
      <c r="N834" s="485"/>
      <c r="O834" s="485"/>
      <c r="P834" s="485"/>
      <c r="Q834" s="485"/>
      <c r="R834" s="485"/>
      <c r="S834" s="485"/>
      <c r="T834" s="485"/>
      <c r="U834" s="485"/>
      <c r="V834" s="485"/>
      <c r="W834" s="485"/>
      <c r="X834" s="485"/>
      <c r="Y834" s="485"/>
      <c r="Z834" s="485"/>
      <c r="AA834" s="485"/>
      <c r="AB834" s="485"/>
      <c r="AC834" s="485"/>
    </row>
    <row r="835" spans="1:29" ht="15.75" customHeight="1" x14ac:dyDescent="0.25">
      <c r="A835" s="1"/>
      <c r="B835" s="1"/>
      <c r="C835" s="1"/>
      <c r="D835" s="1"/>
      <c r="E835" s="1"/>
      <c r="F835" s="1"/>
      <c r="G835" s="1"/>
      <c r="H835" s="1"/>
      <c r="I835" s="489"/>
      <c r="J835" s="485"/>
      <c r="K835" s="485"/>
      <c r="L835" s="485"/>
      <c r="M835" s="485"/>
      <c r="N835" s="485"/>
      <c r="O835" s="485"/>
      <c r="P835" s="485"/>
      <c r="Q835" s="485"/>
      <c r="R835" s="485"/>
      <c r="S835" s="485"/>
      <c r="T835" s="485"/>
      <c r="U835" s="485"/>
      <c r="V835" s="485"/>
      <c r="W835" s="485"/>
      <c r="X835" s="485"/>
      <c r="Y835" s="485"/>
      <c r="Z835" s="485"/>
      <c r="AA835" s="485"/>
      <c r="AB835" s="485"/>
      <c r="AC835" s="485"/>
    </row>
    <row r="836" spans="1:29" ht="15.75" customHeight="1" x14ac:dyDescent="0.25">
      <c r="A836" s="1"/>
      <c r="B836" s="1"/>
      <c r="C836" s="1"/>
      <c r="D836" s="1"/>
      <c r="E836" s="1"/>
      <c r="F836" s="1"/>
      <c r="G836" s="1"/>
      <c r="H836" s="1"/>
      <c r="I836" s="489"/>
      <c r="J836" s="485"/>
      <c r="K836" s="485"/>
      <c r="L836" s="485"/>
      <c r="M836" s="485"/>
      <c r="N836" s="485"/>
      <c r="O836" s="485"/>
      <c r="P836" s="485"/>
      <c r="Q836" s="485"/>
      <c r="R836" s="485"/>
      <c r="S836" s="485"/>
      <c r="T836" s="485"/>
      <c r="U836" s="485"/>
      <c r="V836" s="485"/>
      <c r="W836" s="485"/>
      <c r="X836" s="485"/>
      <c r="Y836" s="485"/>
      <c r="Z836" s="485"/>
      <c r="AA836" s="485"/>
      <c r="AB836" s="485"/>
      <c r="AC836" s="485"/>
    </row>
    <row r="837" spans="1:29" ht="15.75" customHeight="1" x14ac:dyDescent="0.25">
      <c r="A837" s="1"/>
      <c r="B837" s="1"/>
      <c r="C837" s="1"/>
      <c r="D837" s="1"/>
      <c r="E837" s="1"/>
      <c r="F837" s="1"/>
      <c r="G837" s="1"/>
      <c r="H837" s="1"/>
      <c r="I837" s="489"/>
      <c r="J837" s="485"/>
      <c r="K837" s="485"/>
      <c r="L837" s="485"/>
      <c r="M837" s="485"/>
      <c r="N837" s="485"/>
      <c r="O837" s="485"/>
      <c r="P837" s="485"/>
      <c r="Q837" s="485"/>
      <c r="R837" s="485"/>
      <c r="S837" s="485"/>
      <c r="T837" s="485"/>
      <c r="U837" s="485"/>
      <c r="V837" s="485"/>
      <c r="W837" s="485"/>
      <c r="X837" s="485"/>
      <c r="Y837" s="485"/>
      <c r="Z837" s="485"/>
      <c r="AA837" s="485"/>
      <c r="AB837" s="485"/>
      <c r="AC837" s="485"/>
    </row>
    <row r="838" spans="1:29" ht="15.75" customHeight="1" x14ac:dyDescent="0.25">
      <c r="A838" s="1"/>
      <c r="B838" s="1"/>
      <c r="C838" s="1"/>
      <c r="D838" s="1"/>
      <c r="E838" s="1"/>
      <c r="F838" s="1"/>
      <c r="G838" s="1"/>
      <c r="H838" s="1"/>
      <c r="I838" s="489"/>
      <c r="J838" s="485"/>
      <c r="K838" s="485"/>
      <c r="L838" s="485"/>
      <c r="M838" s="485"/>
      <c r="N838" s="485"/>
      <c r="O838" s="485"/>
      <c r="P838" s="485"/>
      <c r="Q838" s="485"/>
      <c r="R838" s="485"/>
      <c r="S838" s="485"/>
      <c r="T838" s="485"/>
      <c r="U838" s="485"/>
      <c r="V838" s="485"/>
      <c r="W838" s="485"/>
      <c r="X838" s="485"/>
      <c r="Y838" s="485"/>
      <c r="Z838" s="485"/>
      <c r="AA838" s="485"/>
      <c r="AB838" s="485"/>
      <c r="AC838" s="485"/>
    </row>
    <row r="839" spans="1:29" ht="15.75" customHeight="1" x14ac:dyDescent="0.25">
      <c r="A839" s="1"/>
      <c r="B839" s="1"/>
      <c r="C839" s="1"/>
      <c r="D839" s="1"/>
      <c r="E839" s="1"/>
      <c r="F839" s="1"/>
      <c r="G839" s="1"/>
      <c r="H839" s="1"/>
      <c r="I839" s="489"/>
      <c r="J839" s="485"/>
      <c r="K839" s="485"/>
      <c r="L839" s="485"/>
      <c r="M839" s="485"/>
      <c r="N839" s="485"/>
      <c r="O839" s="485"/>
      <c r="P839" s="485"/>
      <c r="Q839" s="485"/>
      <c r="R839" s="485"/>
      <c r="S839" s="485"/>
      <c r="T839" s="485"/>
      <c r="U839" s="485"/>
      <c r="V839" s="485"/>
      <c r="W839" s="485"/>
      <c r="X839" s="485"/>
      <c r="Y839" s="485"/>
      <c r="Z839" s="485"/>
      <c r="AA839" s="485"/>
      <c r="AB839" s="485"/>
      <c r="AC839" s="485"/>
    </row>
    <row r="840" spans="1:29" ht="15.75" customHeight="1" x14ac:dyDescent="0.25">
      <c r="A840" s="1"/>
      <c r="B840" s="1"/>
      <c r="C840" s="1"/>
      <c r="D840" s="1"/>
      <c r="E840" s="1"/>
      <c r="F840" s="1"/>
      <c r="G840" s="1"/>
      <c r="H840" s="1"/>
      <c r="I840" s="489"/>
      <c r="J840" s="485"/>
      <c r="K840" s="485"/>
      <c r="L840" s="485"/>
      <c r="M840" s="485"/>
      <c r="N840" s="485"/>
      <c r="O840" s="485"/>
      <c r="P840" s="485"/>
      <c r="Q840" s="485"/>
      <c r="R840" s="485"/>
      <c r="S840" s="485"/>
      <c r="T840" s="485"/>
      <c r="U840" s="485"/>
      <c r="V840" s="485"/>
      <c r="W840" s="485"/>
      <c r="X840" s="485"/>
      <c r="Y840" s="485"/>
      <c r="Z840" s="485"/>
      <c r="AA840" s="485"/>
      <c r="AB840" s="485"/>
      <c r="AC840" s="485"/>
    </row>
    <row r="841" spans="1:29" ht="15.75" customHeight="1" x14ac:dyDescent="0.25">
      <c r="A841" s="1"/>
      <c r="B841" s="1"/>
      <c r="C841" s="1"/>
      <c r="D841" s="1"/>
      <c r="E841" s="1"/>
      <c r="F841" s="1"/>
      <c r="G841" s="1"/>
      <c r="H841" s="1"/>
      <c r="I841" s="489"/>
      <c r="J841" s="485"/>
      <c r="K841" s="485"/>
      <c r="L841" s="485"/>
      <c r="M841" s="485"/>
      <c r="N841" s="485"/>
      <c r="O841" s="485"/>
      <c r="P841" s="485"/>
      <c r="Q841" s="485"/>
      <c r="R841" s="485"/>
      <c r="S841" s="485"/>
      <c r="T841" s="485"/>
      <c r="U841" s="485"/>
      <c r="V841" s="485"/>
      <c r="W841" s="485"/>
      <c r="X841" s="485"/>
      <c r="Y841" s="485"/>
      <c r="Z841" s="485"/>
      <c r="AA841" s="485"/>
      <c r="AB841" s="485"/>
      <c r="AC841" s="485"/>
    </row>
    <row r="842" spans="1:29" ht="15.75" customHeight="1" x14ac:dyDescent="0.25">
      <c r="A842" s="1"/>
      <c r="B842" s="1"/>
      <c r="C842" s="1"/>
      <c r="D842" s="1"/>
      <c r="E842" s="1"/>
      <c r="F842" s="1"/>
      <c r="G842" s="1"/>
      <c r="H842" s="1"/>
      <c r="I842" s="489"/>
      <c r="J842" s="485"/>
      <c r="K842" s="485"/>
      <c r="L842" s="485"/>
      <c r="M842" s="485"/>
      <c r="N842" s="485"/>
      <c r="O842" s="485"/>
      <c r="P842" s="485"/>
      <c r="Q842" s="485"/>
      <c r="R842" s="485"/>
      <c r="S842" s="485"/>
      <c r="T842" s="485"/>
      <c r="U842" s="485"/>
      <c r="V842" s="485"/>
      <c r="W842" s="485"/>
      <c r="X842" s="485"/>
      <c r="Y842" s="485"/>
      <c r="Z842" s="485"/>
      <c r="AA842" s="485"/>
      <c r="AB842" s="485"/>
      <c r="AC842" s="485"/>
    </row>
    <row r="843" spans="1:29" ht="15.75" customHeight="1" x14ac:dyDescent="0.25">
      <c r="A843" s="1"/>
      <c r="B843" s="1"/>
      <c r="C843" s="1"/>
      <c r="D843" s="1"/>
      <c r="E843" s="1"/>
      <c r="F843" s="1"/>
      <c r="G843" s="1"/>
      <c r="H843" s="1"/>
      <c r="I843" s="489"/>
      <c r="J843" s="485"/>
      <c r="K843" s="485"/>
      <c r="L843" s="485"/>
      <c r="M843" s="485"/>
      <c r="N843" s="485"/>
      <c r="O843" s="485"/>
      <c r="P843" s="485"/>
      <c r="Q843" s="485"/>
      <c r="R843" s="485"/>
      <c r="S843" s="485"/>
      <c r="T843" s="485"/>
      <c r="U843" s="485"/>
      <c r="V843" s="485"/>
      <c r="W843" s="485"/>
      <c r="X843" s="485"/>
      <c r="Y843" s="485"/>
      <c r="Z843" s="485"/>
      <c r="AA843" s="485"/>
      <c r="AB843" s="485"/>
      <c r="AC843" s="485"/>
    </row>
    <row r="844" spans="1:29" ht="15.75" customHeight="1" x14ac:dyDescent="0.25">
      <c r="A844" s="1"/>
      <c r="B844" s="1"/>
      <c r="C844" s="1"/>
      <c r="D844" s="1"/>
      <c r="E844" s="1"/>
      <c r="F844" s="1"/>
      <c r="G844" s="1"/>
      <c r="H844" s="1"/>
      <c r="I844" s="489"/>
      <c r="J844" s="485"/>
      <c r="K844" s="485"/>
      <c r="L844" s="485"/>
      <c r="M844" s="485"/>
      <c r="N844" s="485"/>
      <c r="O844" s="485"/>
      <c r="P844" s="485"/>
      <c r="Q844" s="485"/>
      <c r="R844" s="485"/>
      <c r="S844" s="485"/>
      <c r="T844" s="485"/>
      <c r="U844" s="485"/>
      <c r="V844" s="485"/>
      <c r="W844" s="485"/>
      <c r="X844" s="485"/>
      <c r="Y844" s="485"/>
      <c r="Z844" s="485"/>
      <c r="AA844" s="485"/>
      <c r="AB844" s="485"/>
      <c r="AC844" s="485"/>
    </row>
    <row r="845" spans="1:29" ht="15.75" customHeight="1" x14ac:dyDescent="0.25">
      <c r="A845" s="1"/>
      <c r="B845" s="1"/>
      <c r="C845" s="1"/>
      <c r="D845" s="1"/>
      <c r="E845" s="1"/>
      <c r="F845" s="1"/>
      <c r="G845" s="1"/>
      <c r="H845" s="1"/>
      <c r="I845" s="489"/>
      <c r="J845" s="485"/>
      <c r="K845" s="485"/>
      <c r="L845" s="485"/>
      <c r="M845" s="485"/>
      <c r="N845" s="485"/>
      <c r="O845" s="485"/>
      <c r="P845" s="485"/>
      <c r="Q845" s="485"/>
      <c r="R845" s="485"/>
      <c r="S845" s="485"/>
      <c r="T845" s="485"/>
      <c r="U845" s="485"/>
      <c r="V845" s="485"/>
      <c r="W845" s="485"/>
      <c r="X845" s="485"/>
      <c r="Y845" s="485"/>
      <c r="Z845" s="485"/>
      <c r="AA845" s="485"/>
      <c r="AB845" s="485"/>
      <c r="AC845" s="485"/>
    </row>
    <row r="846" spans="1:29" ht="15.75" customHeight="1" x14ac:dyDescent="0.25">
      <c r="A846" s="1"/>
      <c r="B846" s="1"/>
      <c r="C846" s="1"/>
      <c r="D846" s="1"/>
      <c r="E846" s="1"/>
      <c r="F846" s="1"/>
      <c r="G846" s="1"/>
      <c r="H846" s="1"/>
      <c r="I846" s="489"/>
      <c r="J846" s="485"/>
      <c r="K846" s="485"/>
      <c r="L846" s="485"/>
      <c r="M846" s="485"/>
      <c r="N846" s="485"/>
      <c r="O846" s="485"/>
      <c r="P846" s="485"/>
      <c r="Q846" s="485"/>
      <c r="R846" s="485"/>
      <c r="S846" s="485"/>
      <c r="T846" s="485"/>
      <c r="U846" s="485"/>
      <c r="V846" s="485"/>
      <c r="W846" s="485"/>
      <c r="X846" s="485"/>
      <c r="Y846" s="485"/>
      <c r="Z846" s="485"/>
      <c r="AA846" s="485"/>
      <c r="AB846" s="485"/>
      <c r="AC846" s="485"/>
    </row>
    <row r="847" spans="1:29" ht="15.75" customHeight="1" x14ac:dyDescent="0.25">
      <c r="A847" s="1"/>
      <c r="B847" s="1"/>
      <c r="C847" s="1"/>
      <c r="D847" s="1"/>
      <c r="E847" s="1"/>
      <c r="F847" s="1"/>
      <c r="G847" s="1"/>
      <c r="H847" s="1"/>
      <c r="I847" s="489"/>
      <c r="J847" s="485"/>
      <c r="K847" s="485"/>
      <c r="L847" s="485"/>
      <c r="M847" s="485"/>
      <c r="N847" s="485"/>
      <c r="O847" s="485"/>
      <c r="P847" s="485"/>
      <c r="Q847" s="485"/>
      <c r="R847" s="485"/>
      <c r="S847" s="485"/>
      <c r="T847" s="485"/>
      <c r="U847" s="485"/>
      <c r="V847" s="485"/>
      <c r="W847" s="485"/>
      <c r="X847" s="485"/>
      <c r="Y847" s="485"/>
      <c r="Z847" s="485"/>
      <c r="AA847" s="485"/>
      <c r="AB847" s="485"/>
      <c r="AC847" s="485"/>
    </row>
    <row r="848" spans="1:29" ht="15.75" customHeight="1" x14ac:dyDescent="0.25">
      <c r="A848" s="1"/>
      <c r="B848" s="1"/>
      <c r="C848" s="1"/>
      <c r="D848" s="1"/>
      <c r="E848" s="1"/>
      <c r="F848" s="1"/>
      <c r="G848" s="1"/>
      <c r="H848" s="1"/>
      <c r="I848" s="489"/>
      <c r="J848" s="485"/>
      <c r="K848" s="485"/>
      <c r="L848" s="485"/>
      <c r="M848" s="485"/>
      <c r="N848" s="485"/>
      <c r="O848" s="485"/>
      <c r="P848" s="485"/>
      <c r="Q848" s="485"/>
      <c r="R848" s="485"/>
      <c r="S848" s="485"/>
      <c r="T848" s="485"/>
      <c r="U848" s="485"/>
      <c r="V848" s="485"/>
      <c r="W848" s="485"/>
      <c r="X848" s="485"/>
      <c r="Y848" s="485"/>
      <c r="Z848" s="485"/>
      <c r="AA848" s="485"/>
      <c r="AB848" s="485"/>
      <c r="AC848" s="485"/>
    </row>
    <row r="849" spans="1:29" ht="15.75" customHeight="1" x14ac:dyDescent="0.25">
      <c r="A849" s="1"/>
      <c r="B849" s="1"/>
      <c r="C849" s="1"/>
      <c r="D849" s="1"/>
      <c r="E849" s="1"/>
      <c r="F849" s="1"/>
      <c r="G849" s="1"/>
      <c r="H849" s="1"/>
      <c r="I849" s="489"/>
      <c r="J849" s="485"/>
      <c r="K849" s="485"/>
      <c r="L849" s="485"/>
      <c r="M849" s="485"/>
      <c r="N849" s="485"/>
      <c r="O849" s="485"/>
      <c r="P849" s="485"/>
      <c r="Q849" s="485"/>
      <c r="R849" s="485"/>
      <c r="S849" s="485"/>
      <c r="T849" s="485"/>
      <c r="U849" s="485"/>
      <c r="V849" s="485"/>
      <c r="W849" s="485"/>
      <c r="X849" s="485"/>
      <c r="Y849" s="485"/>
      <c r="Z849" s="485"/>
      <c r="AA849" s="485"/>
      <c r="AB849" s="485"/>
      <c r="AC849" s="485"/>
    </row>
    <row r="850" spans="1:29" ht="15.75" customHeight="1" x14ac:dyDescent="0.25">
      <c r="A850" s="1"/>
      <c r="B850" s="1"/>
      <c r="C850" s="1"/>
      <c r="D850" s="1"/>
      <c r="E850" s="1"/>
      <c r="F850" s="1"/>
      <c r="G850" s="1"/>
      <c r="H850" s="1"/>
      <c r="I850" s="489"/>
      <c r="J850" s="485"/>
      <c r="K850" s="485"/>
      <c r="L850" s="485"/>
      <c r="M850" s="485"/>
      <c r="N850" s="485"/>
      <c r="O850" s="485"/>
      <c r="P850" s="485"/>
      <c r="Q850" s="485"/>
      <c r="R850" s="485"/>
      <c r="S850" s="485"/>
      <c r="T850" s="485"/>
      <c r="U850" s="485"/>
      <c r="V850" s="485"/>
      <c r="W850" s="485"/>
      <c r="X850" s="485"/>
      <c r="Y850" s="485"/>
      <c r="Z850" s="485"/>
      <c r="AA850" s="485"/>
      <c r="AB850" s="485"/>
      <c r="AC850" s="485"/>
    </row>
    <row r="851" spans="1:29" ht="15.75" customHeight="1" x14ac:dyDescent="0.25">
      <c r="A851" s="1"/>
      <c r="B851" s="1"/>
      <c r="C851" s="1"/>
      <c r="D851" s="1"/>
      <c r="E851" s="1"/>
      <c r="F851" s="1"/>
      <c r="G851" s="1"/>
      <c r="H851" s="1"/>
      <c r="I851" s="489"/>
      <c r="J851" s="485"/>
      <c r="K851" s="485"/>
      <c r="L851" s="485"/>
      <c r="M851" s="485"/>
      <c r="N851" s="485"/>
      <c r="O851" s="485"/>
      <c r="P851" s="485"/>
      <c r="Q851" s="485"/>
      <c r="R851" s="485"/>
      <c r="S851" s="485"/>
      <c r="T851" s="485"/>
      <c r="U851" s="485"/>
      <c r="V851" s="485"/>
      <c r="W851" s="485"/>
      <c r="X851" s="485"/>
      <c r="Y851" s="485"/>
      <c r="Z851" s="485"/>
      <c r="AA851" s="485"/>
      <c r="AB851" s="485"/>
      <c r="AC851" s="485"/>
    </row>
    <row r="852" spans="1:29" ht="15.75" customHeight="1" x14ac:dyDescent="0.25">
      <c r="A852" s="1"/>
      <c r="B852" s="1"/>
      <c r="C852" s="1"/>
      <c r="D852" s="1"/>
      <c r="E852" s="1"/>
      <c r="F852" s="1"/>
      <c r="G852" s="1"/>
      <c r="H852" s="1"/>
      <c r="I852" s="489"/>
      <c r="J852" s="485"/>
      <c r="K852" s="485"/>
      <c r="L852" s="485"/>
      <c r="M852" s="485"/>
      <c r="N852" s="485"/>
      <c r="O852" s="485"/>
      <c r="P852" s="485"/>
      <c r="Q852" s="485"/>
      <c r="R852" s="485"/>
      <c r="S852" s="485"/>
      <c r="T852" s="485"/>
      <c r="U852" s="485"/>
      <c r="V852" s="485"/>
      <c r="W852" s="485"/>
      <c r="X852" s="485"/>
      <c r="Y852" s="485"/>
      <c r="Z852" s="485"/>
      <c r="AA852" s="485"/>
      <c r="AB852" s="485"/>
      <c r="AC852" s="485"/>
    </row>
    <row r="853" spans="1:29" ht="15.75" customHeight="1" x14ac:dyDescent="0.25">
      <c r="A853" s="1"/>
      <c r="B853" s="1"/>
      <c r="C853" s="1"/>
      <c r="D853" s="1"/>
      <c r="E853" s="1"/>
      <c r="F853" s="1"/>
      <c r="G853" s="1"/>
      <c r="H853" s="1"/>
      <c r="I853" s="489"/>
      <c r="J853" s="485"/>
      <c r="K853" s="485"/>
      <c r="L853" s="485"/>
      <c r="M853" s="485"/>
      <c r="N853" s="485"/>
      <c r="O853" s="485"/>
      <c r="P853" s="485"/>
      <c r="Q853" s="485"/>
      <c r="R853" s="485"/>
      <c r="S853" s="485"/>
      <c r="T853" s="485"/>
      <c r="U853" s="485"/>
      <c r="V853" s="485"/>
      <c r="W853" s="485"/>
      <c r="X853" s="485"/>
      <c r="Y853" s="485"/>
      <c r="Z853" s="485"/>
      <c r="AA853" s="485"/>
      <c r="AB853" s="485"/>
      <c r="AC853" s="485"/>
    </row>
    <row r="854" spans="1:29" ht="15.75" customHeight="1" x14ac:dyDescent="0.25">
      <c r="A854" s="1"/>
      <c r="B854" s="1"/>
      <c r="C854" s="1"/>
      <c r="D854" s="1"/>
      <c r="E854" s="1"/>
      <c r="F854" s="1"/>
      <c r="G854" s="1"/>
      <c r="H854" s="1"/>
      <c r="I854" s="489"/>
      <c r="J854" s="485"/>
      <c r="K854" s="485"/>
      <c r="L854" s="485"/>
      <c r="M854" s="485"/>
      <c r="N854" s="485"/>
      <c r="O854" s="485"/>
      <c r="P854" s="485"/>
      <c r="Q854" s="485"/>
      <c r="R854" s="485"/>
      <c r="S854" s="485"/>
      <c r="T854" s="485"/>
      <c r="U854" s="485"/>
      <c r="V854" s="485"/>
      <c r="W854" s="485"/>
      <c r="X854" s="485"/>
      <c r="Y854" s="485"/>
      <c r="Z854" s="485"/>
      <c r="AA854" s="485"/>
      <c r="AB854" s="485"/>
      <c r="AC854" s="485"/>
    </row>
    <row r="855" spans="1:29" ht="15.75" customHeight="1" x14ac:dyDescent="0.25">
      <c r="A855" s="1"/>
      <c r="B855" s="1"/>
      <c r="C855" s="1"/>
      <c r="D855" s="1"/>
      <c r="E855" s="1"/>
      <c r="F855" s="1"/>
      <c r="G855" s="1"/>
      <c r="H855" s="1"/>
      <c r="I855" s="489"/>
      <c r="J855" s="485"/>
      <c r="K855" s="485"/>
      <c r="L855" s="485"/>
      <c r="M855" s="485"/>
      <c r="N855" s="485"/>
      <c r="O855" s="485"/>
      <c r="P855" s="485"/>
      <c r="Q855" s="485"/>
      <c r="R855" s="485"/>
      <c r="S855" s="485"/>
      <c r="T855" s="485"/>
      <c r="U855" s="485"/>
      <c r="V855" s="485"/>
      <c r="W855" s="485"/>
      <c r="X855" s="485"/>
      <c r="Y855" s="485"/>
      <c r="Z855" s="485"/>
      <c r="AA855" s="485"/>
      <c r="AB855" s="485"/>
      <c r="AC855" s="485"/>
    </row>
    <row r="856" spans="1:29" ht="15.75" customHeight="1" x14ac:dyDescent="0.25">
      <c r="A856" s="1"/>
      <c r="B856" s="1"/>
      <c r="C856" s="1"/>
      <c r="D856" s="1"/>
      <c r="E856" s="1"/>
      <c r="F856" s="1"/>
      <c r="G856" s="1"/>
      <c r="H856" s="1"/>
      <c r="I856" s="489"/>
      <c r="J856" s="485"/>
      <c r="K856" s="485"/>
      <c r="L856" s="485"/>
      <c r="M856" s="485"/>
      <c r="N856" s="485"/>
      <c r="O856" s="485"/>
      <c r="P856" s="485"/>
      <c r="Q856" s="485"/>
      <c r="R856" s="485"/>
      <c r="S856" s="485"/>
      <c r="T856" s="485"/>
      <c r="U856" s="485"/>
      <c r="V856" s="485"/>
      <c r="W856" s="485"/>
      <c r="X856" s="485"/>
      <c r="Y856" s="485"/>
      <c r="Z856" s="485"/>
      <c r="AA856" s="485"/>
      <c r="AB856" s="485"/>
      <c r="AC856" s="485"/>
    </row>
    <row r="857" spans="1:29" ht="15.75" customHeight="1" x14ac:dyDescent="0.25">
      <c r="A857" s="1"/>
      <c r="B857" s="1"/>
      <c r="C857" s="1"/>
      <c r="D857" s="1"/>
      <c r="E857" s="1"/>
      <c r="F857" s="1"/>
      <c r="G857" s="1"/>
      <c r="H857" s="1"/>
      <c r="I857" s="489"/>
      <c r="J857" s="485"/>
      <c r="K857" s="485"/>
      <c r="L857" s="485"/>
      <c r="M857" s="485"/>
      <c r="N857" s="485"/>
      <c r="O857" s="485"/>
      <c r="P857" s="485"/>
      <c r="Q857" s="485"/>
      <c r="R857" s="485"/>
      <c r="S857" s="485"/>
      <c r="T857" s="485"/>
      <c r="U857" s="485"/>
      <c r="V857" s="485"/>
      <c r="W857" s="485"/>
      <c r="X857" s="485"/>
      <c r="Y857" s="485"/>
      <c r="Z857" s="485"/>
      <c r="AA857" s="485"/>
      <c r="AB857" s="485"/>
      <c r="AC857" s="485"/>
    </row>
    <row r="858" spans="1:29" ht="15.75" customHeight="1" x14ac:dyDescent="0.25">
      <c r="A858" s="1"/>
      <c r="B858" s="1"/>
      <c r="C858" s="1"/>
      <c r="D858" s="1"/>
      <c r="E858" s="1"/>
      <c r="F858" s="1"/>
      <c r="G858" s="1"/>
      <c r="H858" s="1"/>
      <c r="I858" s="489"/>
      <c r="J858" s="485"/>
      <c r="K858" s="485"/>
      <c r="L858" s="485"/>
      <c r="M858" s="485"/>
      <c r="N858" s="485"/>
      <c r="O858" s="485"/>
      <c r="P858" s="485"/>
      <c r="Q858" s="485"/>
      <c r="R858" s="485"/>
      <c r="S858" s="485"/>
      <c r="T858" s="485"/>
      <c r="U858" s="485"/>
      <c r="V858" s="485"/>
      <c r="W858" s="485"/>
      <c r="X858" s="485"/>
      <c r="Y858" s="485"/>
      <c r="Z858" s="485"/>
      <c r="AA858" s="485"/>
      <c r="AB858" s="485"/>
      <c r="AC858" s="485"/>
    </row>
    <row r="859" spans="1:29" ht="15.75" customHeight="1" x14ac:dyDescent="0.25">
      <c r="A859" s="1"/>
      <c r="B859" s="1"/>
      <c r="C859" s="1"/>
      <c r="D859" s="1"/>
      <c r="E859" s="1"/>
      <c r="F859" s="1"/>
      <c r="G859" s="1"/>
      <c r="H859" s="1"/>
      <c r="I859" s="489"/>
      <c r="J859" s="485"/>
      <c r="K859" s="485"/>
      <c r="L859" s="485"/>
      <c r="M859" s="485"/>
      <c r="N859" s="485"/>
      <c r="O859" s="485"/>
      <c r="P859" s="485"/>
      <c r="Q859" s="485"/>
      <c r="R859" s="485"/>
      <c r="S859" s="485"/>
      <c r="T859" s="485"/>
      <c r="U859" s="485"/>
      <c r="V859" s="485"/>
      <c r="W859" s="485"/>
      <c r="X859" s="485"/>
      <c r="Y859" s="485"/>
      <c r="Z859" s="485"/>
      <c r="AA859" s="485"/>
      <c r="AB859" s="485"/>
      <c r="AC859" s="485"/>
    </row>
    <row r="860" spans="1:29" ht="15.75" customHeight="1" x14ac:dyDescent="0.25">
      <c r="A860" s="1"/>
      <c r="B860" s="1"/>
      <c r="C860" s="1"/>
      <c r="D860" s="1"/>
      <c r="E860" s="1"/>
      <c r="F860" s="1"/>
      <c r="G860" s="1"/>
      <c r="H860" s="1"/>
      <c r="I860" s="489"/>
      <c r="J860" s="485"/>
      <c r="K860" s="485"/>
      <c r="L860" s="485"/>
      <c r="M860" s="485"/>
      <c r="N860" s="485"/>
      <c r="O860" s="485"/>
      <c r="P860" s="485"/>
      <c r="Q860" s="485"/>
      <c r="R860" s="485"/>
      <c r="S860" s="485"/>
      <c r="T860" s="485"/>
      <c r="U860" s="485"/>
      <c r="V860" s="485"/>
      <c r="W860" s="485"/>
      <c r="X860" s="485"/>
      <c r="Y860" s="485"/>
      <c r="Z860" s="485"/>
      <c r="AA860" s="485"/>
      <c r="AB860" s="485"/>
      <c r="AC860" s="485"/>
    </row>
    <row r="861" spans="1:29" ht="15.75" customHeight="1" x14ac:dyDescent="0.25">
      <c r="A861" s="1"/>
      <c r="B861" s="1"/>
      <c r="C861" s="1"/>
      <c r="D861" s="1"/>
      <c r="E861" s="1"/>
      <c r="F861" s="1"/>
      <c r="G861" s="1"/>
      <c r="H861" s="1"/>
      <c r="I861" s="489"/>
      <c r="J861" s="485"/>
      <c r="K861" s="485"/>
      <c r="L861" s="485"/>
      <c r="M861" s="485"/>
      <c r="N861" s="485"/>
      <c r="O861" s="485"/>
      <c r="P861" s="485"/>
      <c r="Q861" s="485"/>
      <c r="R861" s="485"/>
      <c r="S861" s="485"/>
      <c r="T861" s="485"/>
      <c r="U861" s="485"/>
      <c r="V861" s="485"/>
      <c r="W861" s="485"/>
      <c r="X861" s="485"/>
      <c r="Y861" s="485"/>
      <c r="Z861" s="485"/>
      <c r="AA861" s="485"/>
      <c r="AB861" s="485"/>
      <c r="AC861" s="485"/>
    </row>
    <row r="862" spans="1:29" ht="15.75" customHeight="1" x14ac:dyDescent="0.25">
      <c r="A862" s="1"/>
      <c r="B862" s="1"/>
      <c r="C862" s="1"/>
      <c r="D862" s="1"/>
      <c r="E862" s="1"/>
      <c r="F862" s="1"/>
      <c r="G862" s="1"/>
      <c r="H862" s="1"/>
      <c r="I862" s="489"/>
      <c r="J862" s="485"/>
      <c r="K862" s="485"/>
      <c r="L862" s="485"/>
      <c r="M862" s="485"/>
      <c r="N862" s="485"/>
      <c r="O862" s="485"/>
      <c r="P862" s="485"/>
      <c r="Q862" s="485"/>
      <c r="R862" s="485"/>
      <c r="S862" s="485"/>
      <c r="T862" s="485"/>
      <c r="U862" s="485"/>
      <c r="V862" s="485"/>
      <c r="W862" s="485"/>
      <c r="X862" s="485"/>
      <c r="Y862" s="485"/>
      <c r="Z862" s="485"/>
      <c r="AA862" s="485"/>
      <c r="AB862" s="485"/>
      <c r="AC862" s="485"/>
    </row>
    <row r="863" spans="1:29" ht="15.75" customHeight="1" x14ac:dyDescent="0.25">
      <c r="A863" s="1"/>
      <c r="B863" s="1"/>
      <c r="C863" s="1"/>
      <c r="D863" s="1"/>
      <c r="E863" s="1"/>
      <c r="F863" s="1"/>
      <c r="G863" s="1"/>
      <c r="H863" s="1"/>
      <c r="I863" s="489"/>
      <c r="J863" s="485"/>
      <c r="K863" s="485"/>
      <c r="L863" s="485"/>
      <c r="M863" s="485"/>
      <c r="N863" s="485"/>
      <c r="O863" s="485"/>
      <c r="P863" s="485"/>
      <c r="Q863" s="485"/>
      <c r="R863" s="485"/>
      <c r="S863" s="485"/>
      <c r="T863" s="485"/>
      <c r="U863" s="485"/>
      <c r="V863" s="485"/>
      <c r="W863" s="485"/>
      <c r="X863" s="485"/>
      <c r="Y863" s="485"/>
      <c r="Z863" s="485"/>
      <c r="AA863" s="485"/>
      <c r="AB863" s="485"/>
      <c r="AC863" s="485"/>
    </row>
    <row r="864" spans="1:29" ht="15.75" customHeight="1" x14ac:dyDescent="0.25">
      <c r="A864" s="1"/>
      <c r="B864" s="1"/>
      <c r="C864" s="1"/>
      <c r="D864" s="1"/>
      <c r="E864" s="1"/>
      <c r="F864" s="1"/>
      <c r="G864" s="1"/>
      <c r="H864" s="1"/>
      <c r="I864" s="489"/>
      <c r="J864" s="485"/>
      <c r="K864" s="485"/>
      <c r="L864" s="485"/>
      <c r="M864" s="485"/>
      <c r="N864" s="485"/>
      <c r="O864" s="485"/>
      <c r="P864" s="485"/>
      <c r="Q864" s="485"/>
      <c r="R864" s="485"/>
      <c r="S864" s="485"/>
      <c r="T864" s="485"/>
      <c r="U864" s="485"/>
      <c r="V864" s="485"/>
      <c r="W864" s="485"/>
      <c r="X864" s="485"/>
      <c r="Y864" s="485"/>
      <c r="Z864" s="485"/>
      <c r="AA864" s="485"/>
      <c r="AB864" s="485"/>
      <c r="AC864" s="485"/>
    </row>
    <row r="865" spans="1:29" ht="15.75" customHeight="1" x14ac:dyDescent="0.25">
      <c r="A865" s="1"/>
      <c r="B865" s="1"/>
      <c r="C865" s="1"/>
      <c r="D865" s="1"/>
      <c r="E865" s="1"/>
      <c r="F865" s="1"/>
      <c r="G865" s="1"/>
      <c r="H865" s="1"/>
      <c r="I865" s="489"/>
      <c r="J865" s="485"/>
      <c r="K865" s="485"/>
      <c r="L865" s="485"/>
      <c r="M865" s="485"/>
      <c r="N865" s="485"/>
      <c r="O865" s="485"/>
      <c r="P865" s="485"/>
      <c r="Q865" s="485"/>
      <c r="R865" s="485"/>
      <c r="S865" s="485"/>
      <c r="T865" s="485"/>
      <c r="U865" s="485"/>
      <c r="V865" s="485"/>
      <c r="W865" s="485"/>
      <c r="X865" s="485"/>
      <c r="Y865" s="485"/>
      <c r="Z865" s="485"/>
      <c r="AA865" s="485"/>
      <c r="AB865" s="485"/>
      <c r="AC865" s="485"/>
    </row>
    <row r="866" spans="1:29" ht="15.75" customHeight="1" x14ac:dyDescent="0.25">
      <c r="A866" s="1"/>
      <c r="B866" s="1"/>
      <c r="C866" s="1"/>
      <c r="D866" s="1"/>
      <c r="E866" s="1"/>
      <c r="F866" s="1"/>
      <c r="G866" s="1"/>
      <c r="H866" s="1"/>
      <c r="I866" s="489"/>
      <c r="J866" s="485"/>
      <c r="K866" s="485"/>
      <c r="L866" s="485"/>
      <c r="M866" s="485"/>
      <c r="N866" s="485"/>
      <c r="O866" s="485"/>
      <c r="P866" s="485"/>
      <c r="Q866" s="485"/>
      <c r="R866" s="485"/>
      <c r="S866" s="485"/>
      <c r="T866" s="485"/>
      <c r="U866" s="485"/>
      <c r="V866" s="485"/>
      <c r="W866" s="485"/>
      <c r="X866" s="485"/>
      <c r="Y866" s="485"/>
      <c r="Z866" s="485"/>
      <c r="AA866" s="485"/>
      <c r="AB866" s="485"/>
      <c r="AC866" s="485"/>
    </row>
    <row r="867" spans="1:29" ht="15.75" customHeight="1" x14ac:dyDescent="0.25">
      <c r="A867" s="1"/>
      <c r="B867" s="1"/>
      <c r="C867" s="1"/>
      <c r="D867" s="1"/>
      <c r="E867" s="1"/>
      <c r="F867" s="1"/>
      <c r="G867" s="1"/>
      <c r="H867" s="1"/>
      <c r="I867" s="489"/>
      <c r="J867" s="485"/>
      <c r="K867" s="485"/>
      <c r="L867" s="485"/>
      <c r="M867" s="485"/>
      <c r="N867" s="485"/>
      <c r="O867" s="485"/>
      <c r="P867" s="485"/>
      <c r="Q867" s="485"/>
      <c r="R867" s="485"/>
      <c r="S867" s="485"/>
      <c r="T867" s="485"/>
      <c r="U867" s="485"/>
      <c r="V867" s="485"/>
      <c r="W867" s="485"/>
      <c r="X867" s="485"/>
      <c r="Y867" s="485"/>
      <c r="Z867" s="485"/>
      <c r="AA867" s="485"/>
      <c r="AB867" s="485"/>
      <c r="AC867" s="485"/>
    </row>
    <row r="868" spans="1:29" ht="15.75" customHeight="1" x14ac:dyDescent="0.25">
      <c r="A868" s="1"/>
      <c r="B868" s="1"/>
      <c r="C868" s="1"/>
      <c r="D868" s="1"/>
      <c r="E868" s="1"/>
      <c r="F868" s="1"/>
      <c r="G868" s="1"/>
      <c r="H868" s="1"/>
      <c r="I868" s="489"/>
      <c r="J868" s="485"/>
      <c r="K868" s="485"/>
      <c r="L868" s="485"/>
      <c r="M868" s="485"/>
      <c r="N868" s="485"/>
      <c r="O868" s="485"/>
      <c r="P868" s="485"/>
      <c r="Q868" s="485"/>
      <c r="R868" s="485"/>
      <c r="S868" s="485"/>
      <c r="T868" s="485"/>
      <c r="U868" s="485"/>
      <c r="V868" s="485"/>
      <c r="W868" s="485"/>
      <c r="X868" s="485"/>
      <c r="Y868" s="485"/>
      <c r="Z868" s="485"/>
      <c r="AA868" s="485"/>
      <c r="AB868" s="485"/>
      <c r="AC868" s="485"/>
    </row>
    <row r="869" spans="1:29" ht="15.75" customHeight="1" x14ac:dyDescent="0.25">
      <c r="A869" s="1"/>
      <c r="B869" s="1"/>
      <c r="C869" s="1"/>
      <c r="D869" s="1"/>
      <c r="E869" s="1"/>
      <c r="F869" s="1"/>
      <c r="G869" s="1"/>
      <c r="H869" s="1"/>
      <c r="I869" s="489"/>
      <c r="J869" s="485"/>
      <c r="K869" s="485"/>
      <c r="L869" s="485"/>
      <c r="M869" s="485"/>
      <c r="N869" s="485"/>
      <c r="O869" s="485"/>
      <c r="P869" s="485"/>
      <c r="Q869" s="485"/>
      <c r="R869" s="485"/>
      <c r="S869" s="485"/>
      <c r="T869" s="485"/>
      <c r="U869" s="485"/>
      <c r="V869" s="485"/>
      <c r="W869" s="485"/>
      <c r="X869" s="485"/>
      <c r="Y869" s="485"/>
      <c r="Z869" s="485"/>
      <c r="AA869" s="485"/>
      <c r="AB869" s="485"/>
      <c r="AC869" s="485"/>
    </row>
    <row r="870" spans="1:29" ht="15.75" customHeight="1" x14ac:dyDescent="0.25">
      <c r="A870" s="1"/>
      <c r="B870" s="1"/>
      <c r="C870" s="1"/>
      <c r="D870" s="1"/>
      <c r="E870" s="1"/>
      <c r="F870" s="1"/>
      <c r="G870" s="1"/>
      <c r="H870" s="1"/>
      <c r="I870" s="489"/>
      <c r="J870" s="485"/>
      <c r="K870" s="485"/>
      <c r="L870" s="485"/>
      <c r="M870" s="485"/>
      <c r="N870" s="485"/>
      <c r="O870" s="485"/>
      <c r="P870" s="485"/>
      <c r="Q870" s="485"/>
      <c r="R870" s="485"/>
      <c r="S870" s="485"/>
      <c r="T870" s="485"/>
      <c r="U870" s="485"/>
      <c r="V870" s="485"/>
      <c r="W870" s="485"/>
      <c r="X870" s="485"/>
      <c r="Y870" s="485"/>
      <c r="Z870" s="485"/>
      <c r="AA870" s="485"/>
      <c r="AB870" s="485"/>
      <c r="AC870" s="485"/>
    </row>
    <row r="871" spans="1:29" ht="15.75" customHeight="1" x14ac:dyDescent="0.25">
      <c r="A871" s="1"/>
      <c r="B871" s="1"/>
      <c r="C871" s="1"/>
      <c r="D871" s="1"/>
      <c r="E871" s="1"/>
      <c r="F871" s="1"/>
      <c r="G871" s="1"/>
      <c r="H871" s="1"/>
      <c r="I871" s="489"/>
      <c r="J871" s="485"/>
      <c r="K871" s="485"/>
      <c r="L871" s="485"/>
      <c r="M871" s="485"/>
      <c r="N871" s="485"/>
      <c r="O871" s="485"/>
      <c r="P871" s="485"/>
      <c r="Q871" s="485"/>
      <c r="R871" s="485"/>
      <c r="S871" s="485"/>
      <c r="T871" s="485"/>
      <c r="U871" s="485"/>
      <c r="V871" s="485"/>
      <c r="W871" s="485"/>
      <c r="X871" s="485"/>
      <c r="Y871" s="485"/>
      <c r="Z871" s="485"/>
      <c r="AA871" s="485"/>
      <c r="AB871" s="485"/>
      <c r="AC871" s="485"/>
    </row>
    <row r="872" spans="1:29" ht="15.75" customHeight="1" x14ac:dyDescent="0.25">
      <c r="A872" s="1"/>
      <c r="B872" s="1"/>
      <c r="C872" s="1"/>
      <c r="D872" s="1"/>
      <c r="E872" s="1"/>
      <c r="F872" s="1"/>
      <c r="G872" s="1"/>
      <c r="H872" s="1"/>
      <c r="I872" s="489"/>
      <c r="J872" s="485"/>
      <c r="K872" s="485"/>
      <c r="L872" s="485"/>
      <c r="M872" s="485"/>
      <c r="N872" s="485"/>
      <c r="O872" s="485"/>
      <c r="P872" s="485"/>
      <c r="Q872" s="485"/>
      <c r="R872" s="485"/>
      <c r="S872" s="485"/>
      <c r="T872" s="485"/>
      <c r="U872" s="485"/>
      <c r="V872" s="485"/>
      <c r="W872" s="485"/>
      <c r="X872" s="485"/>
      <c r="Y872" s="485"/>
      <c r="Z872" s="485"/>
      <c r="AA872" s="485"/>
      <c r="AB872" s="485"/>
      <c r="AC872" s="485"/>
    </row>
    <row r="873" spans="1:29" ht="15.75" customHeight="1" x14ac:dyDescent="0.25">
      <c r="A873" s="1"/>
      <c r="B873" s="1"/>
      <c r="C873" s="1"/>
      <c r="D873" s="1"/>
      <c r="E873" s="1"/>
      <c r="F873" s="1"/>
      <c r="G873" s="1"/>
      <c r="H873" s="1"/>
      <c r="I873" s="489"/>
      <c r="J873" s="485"/>
      <c r="K873" s="485"/>
      <c r="L873" s="485"/>
      <c r="M873" s="485"/>
      <c r="N873" s="485"/>
      <c r="O873" s="485"/>
      <c r="P873" s="485"/>
      <c r="Q873" s="485"/>
      <c r="R873" s="485"/>
      <c r="S873" s="485"/>
      <c r="T873" s="485"/>
      <c r="U873" s="485"/>
      <c r="V873" s="485"/>
      <c r="W873" s="485"/>
      <c r="X873" s="485"/>
      <c r="Y873" s="485"/>
      <c r="Z873" s="485"/>
      <c r="AA873" s="485"/>
      <c r="AB873" s="485"/>
      <c r="AC873" s="485"/>
    </row>
    <row r="874" spans="1:29" ht="15.75" customHeight="1" x14ac:dyDescent="0.25">
      <c r="A874" s="1"/>
      <c r="B874" s="1"/>
      <c r="C874" s="1"/>
      <c r="D874" s="1"/>
      <c r="E874" s="1"/>
      <c r="F874" s="1"/>
      <c r="G874" s="1"/>
      <c r="H874" s="1"/>
      <c r="I874" s="489"/>
      <c r="J874" s="485"/>
      <c r="K874" s="485"/>
      <c r="L874" s="485"/>
      <c r="M874" s="485"/>
      <c r="N874" s="485"/>
      <c r="O874" s="485"/>
      <c r="P874" s="485"/>
      <c r="Q874" s="485"/>
      <c r="R874" s="485"/>
      <c r="S874" s="485"/>
      <c r="T874" s="485"/>
      <c r="U874" s="485"/>
      <c r="V874" s="485"/>
      <c r="W874" s="485"/>
      <c r="X874" s="485"/>
      <c r="Y874" s="485"/>
      <c r="Z874" s="485"/>
      <c r="AA874" s="485"/>
      <c r="AB874" s="485"/>
      <c r="AC874" s="485"/>
    </row>
    <row r="875" spans="1:29" ht="15.75" customHeight="1" x14ac:dyDescent="0.25">
      <c r="A875" s="1"/>
      <c r="B875" s="1"/>
      <c r="C875" s="1"/>
      <c r="D875" s="1"/>
      <c r="E875" s="1"/>
      <c r="F875" s="1"/>
      <c r="G875" s="1"/>
      <c r="H875" s="1"/>
      <c r="I875" s="489"/>
      <c r="J875" s="485"/>
      <c r="K875" s="485"/>
      <c r="L875" s="485"/>
      <c r="M875" s="485"/>
      <c r="N875" s="485"/>
      <c r="O875" s="485"/>
      <c r="P875" s="485"/>
      <c r="Q875" s="485"/>
      <c r="R875" s="485"/>
      <c r="S875" s="485"/>
      <c r="T875" s="485"/>
      <c r="U875" s="485"/>
      <c r="V875" s="485"/>
      <c r="W875" s="485"/>
      <c r="X875" s="485"/>
      <c r="Y875" s="485"/>
      <c r="Z875" s="485"/>
      <c r="AA875" s="485"/>
      <c r="AB875" s="485"/>
      <c r="AC875" s="485"/>
    </row>
    <row r="876" spans="1:29" ht="15.75" customHeight="1" x14ac:dyDescent="0.25">
      <c r="A876" s="1"/>
      <c r="B876" s="1"/>
      <c r="C876" s="1"/>
      <c r="D876" s="1"/>
      <c r="E876" s="1"/>
      <c r="F876" s="1"/>
      <c r="G876" s="1"/>
      <c r="H876" s="1"/>
      <c r="I876" s="489"/>
      <c r="J876" s="485"/>
      <c r="K876" s="485"/>
      <c r="L876" s="485"/>
      <c r="M876" s="485"/>
      <c r="N876" s="485"/>
      <c r="O876" s="485"/>
      <c r="P876" s="485"/>
      <c r="Q876" s="485"/>
      <c r="R876" s="485"/>
      <c r="S876" s="485"/>
      <c r="T876" s="485"/>
      <c r="U876" s="485"/>
      <c r="V876" s="485"/>
      <c r="W876" s="485"/>
      <c r="X876" s="485"/>
      <c r="Y876" s="485"/>
      <c r="Z876" s="485"/>
      <c r="AA876" s="485"/>
      <c r="AB876" s="485"/>
      <c r="AC876" s="485"/>
    </row>
    <row r="877" spans="1:29" ht="15.75" customHeight="1" x14ac:dyDescent="0.25">
      <c r="A877" s="1"/>
      <c r="B877" s="1"/>
      <c r="C877" s="1"/>
      <c r="D877" s="1"/>
      <c r="E877" s="1"/>
      <c r="F877" s="1"/>
      <c r="G877" s="1"/>
      <c r="H877" s="1"/>
      <c r="I877" s="489"/>
      <c r="J877" s="485"/>
      <c r="K877" s="485"/>
      <c r="L877" s="485"/>
      <c r="M877" s="485"/>
      <c r="N877" s="485"/>
      <c r="O877" s="485"/>
      <c r="P877" s="485"/>
      <c r="Q877" s="485"/>
      <c r="R877" s="485"/>
      <c r="S877" s="485"/>
      <c r="T877" s="485"/>
      <c r="U877" s="485"/>
      <c r="V877" s="485"/>
      <c r="W877" s="485"/>
      <c r="X877" s="485"/>
      <c r="Y877" s="485"/>
      <c r="Z877" s="485"/>
      <c r="AA877" s="485"/>
      <c r="AB877" s="485"/>
      <c r="AC877" s="485"/>
    </row>
    <row r="878" spans="1:29" ht="15.75" customHeight="1" x14ac:dyDescent="0.25">
      <c r="A878" s="1"/>
      <c r="B878" s="1"/>
      <c r="C878" s="1"/>
      <c r="D878" s="1"/>
      <c r="E878" s="1"/>
      <c r="F878" s="1"/>
      <c r="G878" s="1"/>
      <c r="H878" s="1"/>
      <c r="I878" s="489"/>
      <c r="J878" s="485"/>
      <c r="K878" s="485"/>
      <c r="L878" s="485"/>
      <c r="M878" s="485"/>
      <c r="N878" s="485"/>
      <c r="O878" s="485"/>
      <c r="P878" s="485"/>
      <c r="Q878" s="485"/>
      <c r="R878" s="485"/>
      <c r="S878" s="485"/>
      <c r="T878" s="485"/>
      <c r="U878" s="485"/>
      <c r="V878" s="485"/>
      <c r="W878" s="485"/>
      <c r="X878" s="485"/>
      <c r="Y878" s="485"/>
      <c r="Z878" s="485"/>
      <c r="AA878" s="485"/>
      <c r="AB878" s="485"/>
      <c r="AC878" s="485"/>
    </row>
    <row r="879" spans="1:29" ht="15.75" customHeight="1" x14ac:dyDescent="0.25">
      <c r="A879" s="1"/>
      <c r="B879" s="1"/>
      <c r="C879" s="1"/>
      <c r="D879" s="1"/>
      <c r="E879" s="1"/>
      <c r="F879" s="1"/>
      <c r="G879" s="1"/>
      <c r="H879" s="1"/>
      <c r="I879" s="489"/>
      <c r="J879" s="485"/>
      <c r="K879" s="485"/>
      <c r="L879" s="485"/>
      <c r="M879" s="485"/>
      <c r="N879" s="485"/>
      <c r="O879" s="485"/>
      <c r="P879" s="485"/>
      <c r="Q879" s="485"/>
      <c r="R879" s="485"/>
      <c r="S879" s="485"/>
      <c r="T879" s="485"/>
      <c r="U879" s="485"/>
      <c r="V879" s="485"/>
      <c r="W879" s="485"/>
      <c r="X879" s="485"/>
      <c r="Y879" s="485"/>
      <c r="Z879" s="485"/>
      <c r="AA879" s="485"/>
      <c r="AB879" s="485"/>
      <c r="AC879" s="485"/>
    </row>
    <row r="880" spans="1:29" ht="15.75" customHeight="1" x14ac:dyDescent="0.25">
      <c r="A880" s="1"/>
      <c r="B880" s="1"/>
      <c r="C880" s="1"/>
      <c r="D880" s="1"/>
      <c r="E880" s="1"/>
      <c r="F880" s="1"/>
      <c r="G880" s="1"/>
      <c r="H880" s="1"/>
      <c r="I880" s="489"/>
      <c r="J880" s="485"/>
      <c r="K880" s="485"/>
      <c r="L880" s="485"/>
      <c r="M880" s="485"/>
      <c r="N880" s="485"/>
      <c r="O880" s="485"/>
      <c r="P880" s="485"/>
      <c r="Q880" s="485"/>
      <c r="R880" s="485"/>
      <c r="S880" s="485"/>
      <c r="T880" s="485"/>
      <c r="U880" s="485"/>
      <c r="V880" s="485"/>
      <c r="W880" s="485"/>
      <c r="X880" s="485"/>
      <c r="Y880" s="485"/>
      <c r="Z880" s="485"/>
      <c r="AA880" s="485"/>
      <c r="AB880" s="485"/>
      <c r="AC880" s="485"/>
    </row>
    <row r="881" spans="1:29" ht="15.75" customHeight="1" x14ac:dyDescent="0.25">
      <c r="A881" s="1"/>
      <c r="B881" s="1"/>
      <c r="C881" s="1"/>
      <c r="D881" s="1"/>
      <c r="E881" s="1"/>
      <c r="F881" s="1"/>
      <c r="G881" s="1"/>
      <c r="H881" s="1"/>
      <c r="I881" s="489"/>
      <c r="J881" s="485"/>
      <c r="K881" s="485"/>
      <c r="L881" s="485"/>
      <c r="M881" s="485"/>
      <c r="N881" s="485"/>
      <c r="O881" s="485"/>
      <c r="P881" s="485"/>
      <c r="Q881" s="485"/>
      <c r="R881" s="485"/>
      <c r="S881" s="485"/>
      <c r="T881" s="485"/>
      <c r="U881" s="485"/>
      <c r="V881" s="485"/>
      <c r="W881" s="485"/>
      <c r="X881" s="485"/>
      <c r="Y881" s="485"/>
      <c r="Z881" s="485"/>
      <c r="AA881" s="485"/>
      <c r="AB881" s="485"/>
      <c r="AC881" s="485"/>
    </row>
    <row r="882" spans="1:29" ht="15.75" customHeight="1" x14ac:dyDescent="0.25">
      <c r="A882" s="1"/>
      <c r="B882" s="1"/>
      <c r="C882" s="1"/>
      <c r="D882" s="1"/>
      <c r="E882" s="1"/>
      <c r="F882" s="1"/>
      <c r="G882" s="1"/>
      <c r="H882" s="1"/>
      <c r="I882" s="489"/>
      <c r="J882" s="485"/>
      <c r="K882" s="485"/>
      <c r="L882" s="485"/>
      <c r="M882" s="485"/>
      <c r="N882" s="485"/>
      <c r="O882" s="485"/>
      <c r="P882" s="485"/>
      <c r="Q882" s="485"/>
      <c r="R882" s="485"/>
      <c r="S882" s="485"/>
      <c r="T882" s="485"/>
      <c r="U882" s="485"/>
      <c r="V882" s="485"/>
      <c r="W882" s="485"/>
      <c r="X882" s="485"/>
      <c r="Y882" s="485"/>
      <c r="Z882" s="485"/>
      <c r="AA882" s="485"/>
      <c r="AB882" s="485"/>
      <c r="AC882" s="485"/>
    </row>
    <row r="883" spans="1:29" ht="15.75" customHeight="1" x14ac:dyDescent="0.25">
      <c r="A883" s="1"/>
      <c r="B883" s="1"/>
      <c r="C883" s="1"/>
      <c r="D883" s="1"/>
      <c r="E883" s="1"/>
      <c r="F883" s="1"/>
      <c r="G883" s="1"/>
      <c r="H883" s="1"/>
      <c r="I883" s="489"/>
      <c r="J883" s="485"/>
      <c r="K883" s="485"/>
      <c r="L883" s="485"/>
      <c r="M883" s="485"/>
      <c r="N883" s="485"/>
      <c r="O883" s="485"/>
      <c r="P883" s="485"/>
      <c r="Q883" s="485"/>
      <c r="R883" s="485"/>
      <c r="S883" s="485"/>
      <c r="T883" s="485"/>
      <c r="U883" s="485"/>
      <c r="V883" s="485"/>
      <c r="W883" s="485"/>
      <c r="X883" s="485"/>
      <c r="Y883" s="485"/>
      <c r="Z883" s="485"/>
      <c r="AA883" s="485"/>
      <c r="AB883" s="485"/>
      <c r="AC883" s="485"/>
    </row>
    <row r="884" spans="1:29" ht="15.75" customHeight="1" x14ac:dyDescent="0.25">
      <c r="A884" s="1"/>
      <c r="B884" s="1"/>
      <c r="C884" s="1"/>
      <c r="D884" s="1"/>
      <c r="E884" s="1"/>
      <c r="F884" s="1"/>
      <c r="G884" s="1"/>
      <c r="H884" s="1"/>
      <c r="I884" s="489"/>
      <c r="J884" s="485"/>
      <c r="K884" s="485"/>
      <c r="L884" s="485"/>
      <c r="M884" s="485"/>
      <c r="N884" s="485"/>
      <c r="O884" s="485"/>
      <c r="P884" s="485"/>
      <c r="Q884" s="485"/>
      <c r="R884" s="485"/>
      <c r="S884" s="485"/>
      <c r="T884" s="485"/>
      <c r="U884" s="485"/>
      <c r="V884" s="485"/>
      <c r="W884" s="485"/>
      <c r="X884" s="485"/>
      <c r="Y884" s="485"/>
      <c r="Z884" s="485"/>
      <c r="AA884" s="485"/>
      <c r="AB884" s="485"/>
      <c r="AC884" s="485"/>
    </row>
    <row r="885" spans="1:29" ht="15.75" customHeight="1" x14ac:dyDescent="0.25">
      <c r="A885" s="1"/>
      <c r="B885" s="1"/>
      <c r="C885" s="1"/>
      <c r="D885" s="1"/>
      <c r="E885" s="1"/>
      <c r="F885" s="1"/>
      <c r="G885" s="1"/>
      <c r="H885" s="1"/>
      <c r="I885" s="489"/>
      <c r="J885" s="485"/>
      <c r="K885" s="485"/>
      <c r="L885" s="485"/>
      <c r="M885" s="485"/>
      <c r="N885" s="485"/>
      <c r="O885" s="485"/>
      <c r="P885" s="485"/>
      <c r="Q885" s="485"/>
      <c r="R885" s="485"/>
      <c r="S885" s="485"/>
      <c r="T885" s="485"/>
      <c r="U885" s="485"/>
      <c r="V885" s="485"/>
      <c r="W885" s="485"/>
      <c r="X885" s="485"/>
      <c r="Y885" s="485"/>
      <c r="Z885" s="485"/>
      <c r="AA885" s="485"/>
      <c r="AB885" s="485"/>
      <c r="AC885" s="485"/>
    </row>
    <row r="886" spans="1:29" ht="15.75" customHeight="1" x14ac:dyDescent="0.25">
      <c r="A886" s="1"/>
      <c r="B886" s="1"/>
      <c r="C886" s="1"/>
      <c r="D886" s="1"/>
      <c r="E886" s="1"/>
      <c r="F886" s="1"/>
      <c r="G886" s="1"/>
      <c r="H886" s="1"/>
      <c r="I886" s="489"/>
      <c r="J886" s="485"/>
      <c r="K886" s="485"/>
      <c r="L886" s="485"/>
      <c r="M886" s="485"/>
      <c r="N886" s="485"/>
      <c r="O886" s="485"/>
      <c r="P886" s="485"/>
      <c r="Q886" s="485"/>
      <c r="R886" s="485"/>
      <c r="S886" s="485"/>
      <c r="T886" s="485"/>
      <c r="U886" s="485"/>
      <c r="V886" s="485"/>
      <c r="W886" s="485"/>
      <c r="X886" s="485"/>
      <c r="Y886" s="485"/>
      <c r="Z886" s="485"/>
      <c r="AA886" s="485"/>
      <c r="AB886" s="485"/>
      <c r="AC886" s="485"/>
    </row>
    <row r="887" spans="1:29" ht="15.75" customHeight="1" x14ac:dyDescent="0.25">
      <c r="A887" s="1"/>
      <c r="B887" s="1"/>
      <c r="C887" s="1"/>
      <c r="D887" s="1"/>
      <c r="E887" s="1"/>
      <c r="F887" s="1"/>
      <c r="G887" s="1"/>
      <c r="H887" s="1"/>
      <c r="I887" s="489"/>
      <c r="J887" s="485"/>
      <c r="K887" s="485"/>
      <c r="L887" s="485"/>
      <c r="M887" s="485"/>
      <c r="N887" s="485"/>
      <c r="O887" s="485"/>
      <c r="P887" s="485"/>
      <c r="Q887" s="485"/>
      <c r="R887" s="485"/>
      <c r="S887" s="485"/>
      <c r="T887" s="485"/>
      <c r="U887" s="485"/>
      <c r="V887" s="485"/>
      <c r="W887" s="485"/>
      <c r="X887" s="485"/>
      <c r="Y887" s="485"/>
      <c r="Z887" s="485"/>
      <c r="AA887" s="485"/>
      <c r="AB887" s="485"/>
      <c r="AC887" s="485"/>
    </row>
    <row r="888" spans="1:29" ht="15.75" customHeight="1" x14ac:dyDescent="0.25">
      <c r="A888" s="1"/>
      <c r="B888" s="1"/>
      <c r="C888" s="1"/>
      <c r="D888" s="1"/>
      <c r="E888" s="1"/>
      <c r="F888" s="1"/>
      <c r="G888" s="1"/>
      <c r="H888" s="1"/>
      <c r="I888" s="489"/>
      <c r="J888" s="485"/>
      <c r="K888" s="485"/>
      <c r="L888" s="485"/>
      <c r="M888" s="485"/>
      <c r="N888" s="485"/>
      <c r="O888" s="485"/>
      <c r="P888" s="485"/>
      <c r="Q888" s="485"/>
      <c r="R888" s="485"/>
      <c r="S888" s="485"/>
      <c r="T888" s="485"/>
      <c r="U888" s="485"/>
      <c r="V888" s="485"/>
      <c r="W888" s="485"/>
      <c r="X888" s="485"/>
      <c r="Y888" s="485"/>
      <c r="Z888" s="485"/>
      <c r="AA888" s="485"/>
      <c r="AB888" s="485"/>
      <c r="AC888" s="485"/>
    </row>
    <row r="889" spans="1:29" ht="15.75" customHeight="1" x14ac:dyDescent="0.25">
      <c r="A889" s="1"/>
      <c r="B889" s="1"/>
      <c r="C889" s="1"/>
      <c r="D889" s="1"/>
      <c r="E889" s="1"/>
      <c r="F889" s="1"/>
      <c r="G889" s="1"/>
      <c r="H889" s="1"/>
      <c r="I889" s="489"/>
      <c r="J889" s="485"/>
      <c r="K889" s="485"/>
      <c r="L889" s="485"/>
      <c r="M889" s="485"/>
      <c r="N889" s="485"/>
      <c r="O889" s="485"/>
      <c r="P889" s="485"/>
      <c r="Q889" s="485"/>
      <c r="R889" s="485"/>
      <c r="S889" s="485"/>
      <c r="T889" s="485"/>
      <c r="U889" s="485"/>
      <c r="V889" s="485"/>
      <c r="W889" s="485"/>
      <c r="X889" s="485"/>
      <c r="Y889" s="485"/>
      <c r="Z889" s="485"/>
      <c r="AA889" s="485"/>
      <c r="AB889" s="485"/>
      <c r="AC889" s="485"/>
    </row>
    <row r="890" spans="1:29" ht="15.75" customHeight="1" x14ac:dyDescent="0.25">
      <c r="A890" s="1"/>
      <c r="B890" s="1"/>
      <c r="C890" s="1"/>
      <c r="D890" s="1"/>
      <c r="E890" s="1"/>
      <c r="F890" s="1"/>
      <c r="G890" s="1"/>
      <c r="H890" s="1"/>
      <c r="I890" s="489"/>
      <c r="J890" s="485"/>
      <c r="K890" s="485"/>
      <c r="L890" s="485"/>
      <c r="M890" s="485"/>
      <c r="N890" s="485"/>
      <c r="O890" s="485"/>
      <c r="P890" s="485"/>
      <c r="Q890" s="485"/>
      <c r="R890" s="485"/>
      <c r="S890" s="485"/>
      <c r="T890" s="485"/>
      <c r="U890" s="485"/>
      <c r="V890" s="485"/>
      <c r="W890" s="485"/>
      <c r="X890" s="485"/>
      <c r="Y890" s="485"/>
      <c r="Z890" s="485"/>
      <c r="AA890" s="485"/>
      <c r="AB890" s="485"/>
      <c r="AC890" s="485"/>
    </row>
    <row r="891" spans="1:29" ht="15.75" customHeight="1" x14ac:dyDescent="0.25">
      <c r="A891" s="1"/>
      <c r="B891" s="1"/>
      <c r="C891" s="1"/>
      <c r="D891" s="1"/>
      <c r="E891" s="1"/>
      <c r="F891" s="1"/>
      <c r="G891" s="1"/>
      <c r="H891" s="1"/>
      <c r="I891" s="489"/>
      <c r="J891" s="485"/>
      <c r="K891" s="485"/>
      <c r="L891" s="485"/>
      <c r="M891" s="485"/>
      <c r="N891" s="485"/>
      <c r="O891" s="485"/>
      <c r="P891" s="485"/>
      <c r="Q891" s="485"/>
      <c r="R891" s="485"/>
      <c r="S891" s="485"/>
      <c r="T891" s="485"/>
      <c r="U891" s="485"/>
      <c r="V891" s="485"/>
      <c r="W891" s="485"/>
      <c r="X891" s="485"/>
      <c r="Y891" s="485"/>
      <c r="Z891" s="485"/>
      <c r="AA891" s="485"/>
      <c r="AB891" s="485"/>
      <c r="AC891" s="485"/>
    </row>
    <row r="892" spans="1:29" ht="15.75" customHeight="1" x14ac:dyDescent="0.25">
      <c r="A892" s="1"/>
      <c r="B892" s="1"/>
      <c r="C892" s="1"/>
      <c r="D892" s="1"/>
      <c r="E892" s="1"/>
      <c r="F892" s="1"/>
      <c r="G892" s="1"/>
      <c r="H892" s="1"/>
      <c r="I892" s="489"/>
      <c r="J892" s="485"/>
      <c r="K892" s="485"/>
      <c r="L892" s="485"/>
      <c r="M892" s="485"/>
      <c r="N892" s="485"/>
      <c r="O892" s="485"/>
      <c r="P892" s="485"/>
      <c r="Q892" s="485"/>
      <c r="R892" s="485"/>
      <c r="S892" s="485"/>
      <c r="T892" s="485"/>
      <c r="U892" s="485"/>
      <c r="V892" s="485"/>
      <c r="W892" s="485"/>
      <c r="X892" s="485"/>
      <c r="Y892" s="485"/>
      <c r="Z892" s="485"/>
      <c r="AA892" s="485"/>
      <c r="AB892" s="485"/>
      <c r="AC892" s="485"/>
    </row>
    <row r="893" spans="1:29" ht="15.75" customHeight="1" x14ac:dyDescent="0.25">
      <c r="A893" s="1"/>
      <c r="B893" s="1"/>
      <c r="C893" s="1"/>
      <c r="D893" s="1"/>
      <c r="E893" s="1"/>
      <c r="F893" s="1"/>
      <c r="G893" s="1"/>
      <c r="H893" s="1"/>
      <c r="I893" s="489"/>
      <c r="J893" s="485"/>
      <c r="K893" s="485"/>
      <c r="L893" s="485"/>
      <c r="M893" s="485"/>
      <c r="N893" s="485"/>
      <c r="O893" s="485"/>
      <c r="P893" s="485"/>
      <c r="Q893" s="485"/>
      <c r="R893" s="485"/>
      <c r="S893" s="485"/>
      <c r="T893" s="485"/>
      <c r="U893" s="485"/>
      <c r="V893" s="485"/>
      <c r="W893" s="485"/>
      <c r="X893" s="485"/>
      <c r="Y893" s="485"/>
      <c r="Z893" s="485"/>
      <c r="AA893" s="485"/>
      <c r="AB893" s="485"/>
      <c r="AC893" s="485"/>
    </row>
    <row r="894" spans="1:29" ht="15.75" customHeight="1" x14ac:dyDescent="0.25">
      <c r="A894" s="1"/>
      <c r="B894" s="1"/>
      <c r="C894" s="1"/>
      <c r="D894" s="1"/>
      <c r="E894" s="1"/>
      <c r="F894" s="1"/>
      <c r="G894" s="1"/>
      <c r="H894" s="1"/>
      <c r="I894" s="489"/>
      <c r="J894" s="485"/>
      <c r="K894" s="485"/>
      <c r="L894" s="485"/>
      <c r="M894" s="485"/>
      <c r="N894" s="485"/>
      <c r="O894" s="485"/>
      <c r="P894" s="485"/>
      <c r="Q894" s="485"/>
      <c r="R894" s="485"/>
      <c r="S894" s="485"/>
      <c r="T894" s="485"/>
      <c r="U894" s="485"/>
      <c r="V894" s="485"/>
      <c r="W894" s="485"/>
      <c r="X894" s="485"/>
      <c r="Y894" s="485"/>
      <c r="Z894" s="485"/>
      <c r="AA894" s="485"/>
      <c r="AB894" s="485"/>
      <c r="AC894" s="485"/>
    </row>
    <row r="895" spans="1:29" ht="15.75" customHeight="1" x14ac:dyDescent="0.25">
      <c r="A895" s="1"/>
      <c r="B895" s="1"/>
      <c r="C895" s="1"/>
      <c r="D895" s="1"/>
      <c r="E895" s="1"/>
      <c r="F895" s="1"/>
      <c r="G895" s="1"/>
      <c r="H895" s="1"/>
      <c r="I895" s="489"/>
      <c r="J895" s="485"/>
      <c r="K895" s="485"/>
      <c r="L895" s="485"/>
      <c r="M895" s="485"/>
      <c r="N895" s="485"/>
      <c r="O895" s="485"/>
      <c r="P895" s="485"/>
      <c r="Q895" s="485"/>
      <c r="R895" s="485"/>
      <c r="S895" s="485"/>
      <c r="T895" s="485"/>
      <c r="U895" s="485"/>
      <c r="V895" s="485"/>
      <c r="W895" s="485"/>
      <c r="X895" s="485"/>
      <c r="Y895" s="485"/>
      <c r="Z895" s="485"/>
      <c r="AA895" s="485"/>
      <c r="AB895" s="485"/>
      <c r="AC895" s="485"/>
    </row>
    <row r="896" spans="1:29" ht="15.75" customHeight="1" x14ac:dyDescent="0.25">
      <c r="A896" s="1"/>
      <c r="B896" s="1"/>
      <c r="C896" s="1"/>
      <c r="D896" s="1"/>
      <c r="E896" s="1"/>
      <c r="F896" s="1"/>
      <c r="G896" s="1"/>
      <c r="H896" s="1"/>
      <c r="I896" s="489"/>
      <c r="J896" s="485"/>
      <c r="K896" s="485"/>
      <c r="L896" s="485"/>
      <c r="M896" s="485"/>
      <c r="N896" s="485"/>
      <c r="O896" s="485"/>
      <c r="P896" s="485"/>
      <c r="Q896" s="485"/>
      <c r="R896" s="485"/>
      <c r="S896" s="485"/>
      <c r="T896" s="485"/>
      <c r="U896" s="485"/>
      <c r="V896" s="485"/>
      <c r="W896" s="485"/>
      <c r="X896" s="485"/>
      <c r="Y896" s="485"/>
      <c r="Z896" s="485"/>
      <c r="AA896" s="485"/>
      <c r="AB896" s="485"/>
      <c r="AC896" s="485"/>
    </row>
    <row r="897" spans="1:29" ht="15.75" customHeight="1" x14ac:dyDescent="0.25">
      <c r="A897" s="1"/>
      <c r="B897" s="1"/>
      <c r="C897" s="1"/>
      <c r="D897" s="1"/>
      <c r="E897" s="1"/>
      <c r="F897" s="1"/>
      <c r="G897" s="1"/>
      <c r="H897" s="1"/>
      <c r="I897" s="489"/>
      <c r="J897" s="485"/>
      <c r="K897" s="485"/>
      <c r="L897" s="485"/>
      <c r="M897" s="485"/>
      <c r="N897" s="485"/>
      <c r="O897" s="485"/>
      <c r="P897" s="485"/>
      <c r="Q897" s="485"/>
      <c r="R897" s="485"/>
      <c r="S897" s="485"/>
      <c r="T897" s="485"/>
      <c r="U897" s="485"/>
      <c r="V897" s="485"/>
      <c r="W897" s="485"/>
      <c r="X897" s="485"/>
      <c r="Y897" s="485"/>
      <c r="Z897" s="485"/>
      <c r="AA897" s="485"/>
      <c r="AB897" s="485"/>
      <c r="AC897" s="485"/>
    </row>
    <row r="898" spans="1:29" ht="15.75" customHeight="1" x14ac:dyDescent="0.25">
      <c r="A898" s="1"/>
      <c r="B898" s="1"/>
      <c r="C898" s="1"/>
      <c r="D898" s="1"/>
      <c r="E898" s="1"/>
      <c r="F898" s="1"/>
      <c r="G898" s="1"/>
      <c r="H898" s="1"/>
      <c r="I898" s="489"/>
      <c r="J898" s="485"/>
      <c r="K898" s="485"/>
      <c r="L898" s="485"/>
      <c r="M898" s="485"/>
      <c r="N898" s="485"/>
      <c r="O898" s="485"/>
      <c r="P898" s="485"/>
      <c r="Q898" s="485"/>
      <c r="R898" s="485"/>
      <c r="S898" s="485"/>
      <c r="T898" s="485"/>
      <c r="U898" s="485"/>
      <c r="V898" s="485"/>
      <c r="W898" s="485"/>
      <c r="X898" s="485"/>
      <c r="Y898" s="485"/>
      <c r="Z898" s="485"/>
      <c r="AA898" s="485"/>
      <c r="AB898" s="485"/>
      <c r="AC898" s="485"/>
    </row>
    <row r="899" spans="1:29" ht="15.75" customHeight="1" x14ac:dyDescent="0.25">
      <c r="A899" s="1"/>
      <c r="B899" s="1"/>
      <c r="C899" s="1"/>
      <c r="D899" s="1"/>
      <c r="E899" s="1"/>
      <c r="F899" s="1"/>
      <c r="G899" s="1"/>
      <c r="H899" s="1"/>
      <c r="I899" s="489"/>
      <c r="J899" s="485"/>
      <c r="K899" s="485"/>
      <c r="L899" s="485"/>
      <c r="M899" s="485"/>
      <c r="N899" s="485"/>
      <c r="O899" s="485"/>
      <c r="P899" s="485"/>
      <c r="Q899" s="485"/>
      <c r="R899" s="485"/>
      <c r="S899" s="485"/>
      <c r="T899" s="485"/>
      <c r="U899" s="485"/>
      <c r="V899" s="485"/>
      <c r="W899" s="485"/>
      <c r="X899" s="485"/>
      <c r="Y899" s="485"/>
      <c r="Z899" s="485"/>
      <c r="AA899" s="485"/>
      <c r="AB899" s="485"/>
      <c r="AC899" s="485"/>
    </row>
    <row r="900" spans="1:29" ht="15.75" customHeight="1" x14ac:dyDescent="0.25">
      <c r="A900" s="1"/>
      <c r="B900" s="1"/>
      <c r="C900" s="1"/>
      <c r="D900" s="1"/>
      <c r="E900" s="1"/>
      <c r="F900" s="1"/>
      <c r="G900" s="1"/>
      <c r="H900" s="1"/>
      <c r="I900" s="489"/>
      <c r="J900" s="485"/>
      <c r="K900" s="485"/>
      <c r="L900" s="485"/>
      <c r="M900" s="485"/>
      <c r="N900" s="485"/>
      <c r="O900" s="485"/>
      <c r="P900" s="485"/>
      <c r="Q900" s="485"/>
      <c r="R900" s="485"/>
      <c r="S900" s="485"/>
      <c r="T900" s="485"/>
      <c r="U900" s="485"/>
      <c r="V900" s="485"/>
      <c r="W900" s="485"/>
      <c r="X900" s="485"/>
      <c r="Y900" s="485"/>
      <c r="Z900" s="485"/>
      <c r="AA900" s="485"/>
      <c r="AB900" s="485"/>
      <c r="AC900" s="485"/>
    </row>
    <row r="901" spans="1:29" ht="15.75" customHeight="1" x14ac:dyDescent="0.25">
      <c r="A901" s="1"/>
      <c r="B901" s="1"/>
      <c r="C901" s="1"/>
      <c r="D901" s="1"/>
      <c r="E901" s="1"/>
      <c r="F901" s="1"/>
      <c r="G901" s="1"/>
      <c r="H901" s="1"/>
      <c r="I901" s="489"/>
      <c r="J901" s="485"/>
      <c r="K901" s="485"/>
      <c r="L901" s="485"/>
      <c r="M901" s="485"/>
      <c r="N901" s="485"/>
      <c r="O901" s="485"/>
      <c r="P901" s="485"/>
      <c r="Q901" s="485"/>
      <c r="R901" s="485"/>
      <c r="S901" s="485"/>
      <c r="T901" s="485"/>
      <c r="U901" s="485"/>
      <c r="V901" s="485"/>
      <c r="W901" s="485"/>
      <c r="X901" s="485"/>
      <c r="Y901" s="485"/>
      <c r="Z901" s="485"/>
      <c r="AA901" s="485"/>
      <c r="AB901" s="485"/>
      <c r="AC901" s="485"/>
    </row>
    <row r="902" spans="1:29" ht="15.75" customHeight="1" x14ac:dyDescent="0.25">
      <c r="A902" s="1"/>
      <c r="B902" s="1"/>
      <c r="C902" s="1"/>
      <c r="D902" s="1"/>
      <c r="E902" s="1"/>
      <c r="F902" s="1"/>
      <c r="G902" s="1"/>
      <c r="H902" s="1"/>
      <c r="I902" s="489"/>
      <c r="J902" s="485"/>
      <c r="K902" s="485"/>
      <c r="L902" s="485"/>
      <c r="M902" s="485"/>
      <c r="N902" s="485"/>
      <c r="O902" s="485"/>
      <c r="P902" s="485"/>
      <c r="Q902" s="485"/>
      <c r="R902" s="485"/>
      <c r="S902" s="485"/>
      <c r="T902" s="485"/>
      <c r="U902" s="485"/>
      <c r="V902" s="485"/>
      <c r="W902" s="485"/>
      <c r="X902" s="485"/>
      <c r="Y902" s="485"/>
      <c r="Z902" s="485"/>
      <c r="AA902" s="485"/>
      <c r="AB902" s="485"/>
      <c r="AC902" s="485"/>
    </row>
    <row r="903" spans="1:29" ht="15.75" customHeight="1" x14ac:dyDescent="0.25">
      <c r="A903" s="1"/>
      <c r="B903" s="1"/>
      <c r="C903" s="1"/>
      <c r="D903" s="1"/>
      <c r="E903" s="1"/>
      <c r="F903" s="1"/>
      <c r="G903" s="1"/>
      <c r="H903" s="1"/>
      <c r="I903" s="489"/>
      <c r="J903" s="485"/>
      <c r="K903" s="485"/>
      <c r="L903" s="485"/>
      <c r="M903" s="485"/>
      <c r="N903" s="485"/>
      <c r="O903" s="485"/>
      <c r="P903" s="485"/>
      <c r="Q903" s="485"/>
      <c r="R903" s="485"/>
      <c r="S903" s="485"/>
      <c r="T903" s="485"/>
      <c r="U903" s="485"/>
      <c r="V903" s="485"/>
      <c r="W903" s="485"/>
      <c r="X903" s="485"/>
      <c r="Y903" s="485"/>
      <c r="Z903" s="485"/>
      <c r="AA903" s="485"/>
      <c r="AB903" s="485"/>
      <c r="AC903" s="485"/>
    </row>
    <row r="904" spans="1:29" ht="15.75" customHeight="1" x14ac:dyDescent="0.25">
      <c r="A904" s="1"/>
      <c r="B904" s="1"/>
      <c r="C904" s="1"/>
      <c r="D904" s="1"/>
      <c r="E904" s="1"/>
      <c r="F904" s="1"/>
      <c r="G904" s="1"/>
      <c r="H904" s="1"/>
      <c r="I904" s="489"/>
      <c r="J904" s="485"/>
      <c r="K904" s="485"/>
      <c r="L904" s="485"/>
      <c r="M904" s="485"/>
      <c r="N904" s="485"/>
      <c r="O904" s="485"/>
      <c r="P904" s="485"/>
      <c r="Q904" s="485"/>
      <c r="R904" s="485"/>
      <c r="S904" s="485"/>
      <c r="T904" s="485"/>
      <c r="U904" s="485"/>
      <c r="V904" s="485"/>
      <c r="W904" s="485"/>
      <c r="X904" s="485"/>
      <c r="Y904" s="485"/>
      <c r="Z904" s="485"/>
      <c r="AA904" s="485"/>
      <c r="AB904" s="485"/>
      <c r="AC904" s="485"/>
    </row>
    <row r="905" spans="1:29" ht="15.75" customHeight="1" x14ac:dyDescent="0.25">
      <c r="A905" s="1"/>
      <c r="B905" s="1"/>
      <c r="C905" s="1"/>
      <c r="D905" s="1"/>
      <c r="E905" s="1"/>
      <c r="F905" s="1"/>
      <c r="G905" s="1"/>
      <c r="H905" s="1"/>
      <c r="I905" s="489"/>
      <c r="J905" s="485"/>
      <c r="K905" s="485"/>
      <c r="L905" s="485"/>
      <c r="M905" s="485"/>
      <c r="N905" s="485"/>
      <c r="O905" s="485"/>
      <c r="P905" s="485"/>
      <c r="Q905" s="485"/>
      <c r="R905" s="485"/>
      <c r="S905" s="485"/>
      <c r="T905" s="485"/>
      <c r="U905" s="485"/>
      <c r="V905" s="485"/>
      <c r="W905" s="485"/>
      <c r="X905" s="485"/>
      <c r="Y905" s="485"/>
      <c r="Z905" s="485"/>
      <c r="AA905" s="485"/>
      <c r="AB905" s="485"/>
      <c r="AC905" s="485"/>
    </row>
    <row r="906" spans="1:29" ht="15.75" customHeight="1" x14ac:dyDescent="0.25">
      <c r="A906" s="1"/>
      <c r="B906" s="1"/>
      <c r="C906" s="1"/>
      <c r="D906" s="1"/>
      <c r="E906" s="1"/>
      <c r="F906" s="1"/>
      <c r="G906" s="1"/>
      <c r="H906" s="1"/>
      <c r="I906" s="489"/>
      <c r="J906" s="485"/>
      <c r="K906" s="485"/>
      <c r="L906" s="485"/>
      <c r="M906" s="485"/>
      <c r="N906" s="485"/>
      <c r="O906" s="485"/>
      <c r="P906" s="485"/>
      <c r="Q906" s="485"/>
      <c r="R906" s="485"/>
      <c r="S906" s="485"/>
      <c r="T906" s="485"/>
      <c r="U906" s="485"/>
      <c r="V906" s="485"/>
      <c r="W906" s="485"/>
      <c r="X906" s="485"/>
      <c r="Y906" s="485"/>
      <c r="Z906" s="485"/>
      <c r="AA906" s="485"/>
      <c r="AB906" s="485"/>
      <c r="AC906" s="485"/>
    </row>
    <row r="907" spans="1:29" ht="15.75" customHeight="1" x14ac:dyDescent="0.25">
      <c r="A907" s="1"/>
      <c r="B907" s="1"/>
      <c r="C907" s="1"/>
      <c r="D907" s="1"/>
      <c r="E907" s="1"/>
      <c r="F907" s="1"/>
      <c r="G907" s="1"/>
      <c r="H907" s="1"/>
      <c r="I907" s="489"/>
      <c r="J907" s="485"/>
      <c r="K907" s="485"/>
      <c r="L907" s="485"/>
      <c r="M907" s="485"/>
      <c r="N907" s="485"/>
      <c r="O907" s="485"/>
      <c r="P907" s="485"/>
      <c r="Q907" s="485"/>
      <c r="R907" s="485"/>
      <c r="S907" s="485"/>
      <c r="T907" s="485"/>
      <c r="U907" s="485"/>
      <c r="V907" s="485"/>
      <c r="W907" s="485"/>
      <c r="X907" s="485"/>
      <c r="Y907" s="485"/>
      <c r="Z907" s="485"/>
      <c r="AA907" s="485"/>
      <c r="AB907" s="485"/>
      <c r="AC907" s="485"/>
    </row>
    <row r="908" spans="1:29" ht="15.75" customHeight="1" x14ac:dyDescent="0.25">
      <c r="A908" s="1"/>
      <c r="B908" s="1"/>
      <c r="C908" s="1"/>
      <c r="D908" s="1"/>
      <c r="E908" s="1"/>
      <c r="F908" s="1"/>
      <c r="G908" s="1"/>
      <c r="H908" s="1"/>
      <c r="I908" s="489"/>
      <c r="J908" s="485"/>
      <c r="K908" s="485"/>
      <c r="L908" s="485"/>
      <c r="M908" s="485"/>
      <c r="N908" s="485"/>
      <c r="O908" s="485"/>
      <c r="P908" s="485"/>
      <c r="Q908" s="485"/>
      <c r="R908" s="485"/>
      <c r="S908" s="485"/>
      <c r="T908" s="485"/>
      <c r="U908" s="485"/>
      <c r="V908" s="485"/>
      <c r="W908" s="485"/>
      <c r="X908" s="485"/>
      <c r="Y908" s="485"/>
      <c r="Z908" s="485"/>
      <c r="AA908" s="485"/>
      <c r="AB908" s="485"/>
      <c r="AC908" s="485"/>
    </row>
    <row r="909" spans="1:29" ht="15.75" customHeight="1" x14ac:dyDescent="0.25">
      <c r="A909" s="1"/>
      <c r="B909" s="1"/>
      <c r="C909" s="1"/>
      <c r="D909" s="1"/>
      <c r="E909" s="1"/>
      <c r="F909" s="1"/>
      <c r="G909" s="1"/>
      <c r="H909" s="1"/>
      <c r="I909" s="489"/>
      <c r="J909" s="485"/>
      <c r="K909" s="485"/>
      <c r="L909" s="485"/>
      <c r="M909" s="485"/>
      <c r="N909" s="485"/>
      <c r="O909" s="485"/>
      <c r="P909" s="485"/>
      <c r="Q909" s="485"/>
      <c r="R909" s="485"/>
      <c r="S909" s="485"/>
      <c r="T909" s="485"/>
      <c r="U909" s="485"/>
      <c r="V909" s="485"/>
      <c r="W909" s="485"/>
      <c r="X909" s="485"/>
      <c r="Y909" s="485"/>
      <c r="Z909" s="485"/>
      <c r="AA909" s="485"/>
      <c r="AB909" s="485"/>
      <c r="AC909" s="485"/>
    </row>
    <row r="910" spans="1:29" ht="15.75" customHeight="1" x14ac:dyDescent="0.25">
      <c r="A910" s="1"/>
      <c r="B910" s="1"/>
      <c r="C910" s="1"/>
      <c r="D910" s="1"/>
      <c r="E910" s="1"/>
      <c r="F910" s="1"/>
      <c r="G910" s="1"/>
      <c r="H910" s="1"/>
      <c r="I910" s="489"/>
      <c r="J910" s="485"/>
      <c r="K910" s="485"/>
      <c r="L910" s="485"/>
      <c r="M910" s="485"/>
      <c r="N910" s="485"/>
      <c r="O910" s="485"/>
      <c r="P910" s="485"/>
      <c r="Q910" s="485"/>
      <c r="R910" s="485"/>
      <c r="S910" s="485"/>
      <c r="T910" s="485"/>
      <c r="U910" s="485"/>
      <c r="V910" s="485"/>
      <c r="W910" s="485"/>
      <c r="X910" s="485"/>
      <c r="Y910" s="485"/>
      <c r="Z910" s="485"/>
      <c r="AA910" s="485"/>
      <c r="AB910" s="485"/>
      <c r="AC910" s="485"/>
    </row>
    <row r="911" spans="1:29" ht="15.75" customHeight="1" x14ac:dyDescent="0.25">
      <c r="A911" s="1"/>
      <c r="B911" s="1"/>
      <c r="C911" s="1"/>
      <c r="D911" s="1"/>
      <c r="E911" s="1"/>
      <c r="F911" s="1"/>
      <c r="G911" s="1"/>
      <c r="H911" s="1"/>
      <c r="I911" s="489"/>
      <c r="J911" s="485"/>
      <c r="K911" s="485"/>
      <c r="L911" s="485"/>
      <c r="M911" s="485"/>
      <c r="N911" s="485"/>
      <c r="O911" s="485"/>
      <c r="P911" s="485"/>
      <c r="Q911" s="485"/>
      <c r="R911" s="485"/>
      <c r="S911" s="485"/>
      <c r="T911" s="485"/>
      <c r="U911" s="485"/>
      <c r="V911" s="485"/>
      <c r="W911" s="485"/>
      <c r="X911" s="485"/>
      <c r="Y911" s="485"/>
      <c r="Z911" s="485"/>
      <c r="AA911" s="485"/>
      <c r="AB911" s="485"/>
      <c r="AC911" s="485"/>
    </row>
    <row r="912" spans="1:29" ht="15.75" customHeight="1" x14ac:dyDescent="0.25">
      <c r="A912" s="1"/>
      <c r="B912" s="1"/>
      <c r="C912" s="1"/>
      <c r="D912" s="1"/>
      <c r="E912" s="1"/>
      <c r="F912" s="1"/>
      <c r="G912" s="1"/>
      <c r="H912" s="1"/>
      <c r="I912" s="489"/>
      <c r="J912" s="485"/>
      <c r="K912" s="485"/>
      <c r="L912" s="485"/>
      <c r="M912" s="485"/>
      <c r="N912" s="485"/>
      <c r="O912" s="485"/>
      <c r="P912" s="485"/>
      <c r="Q912" s="485"/>
      <c r="R912" s="485"/>
      <c r="S912" s="485"/>
      <c r="T912" s="485"/>
      <c r="U912" s="485"/>
      <c r="V912" s="485"/>
      <c r="W912" s="485"/>
      <c r="X912" s="485"/>
      <c r="Y912" s="485"/>
      <c r="Z912" s="485"/>
      <c r="AA912" s="485"/>
      <c r="AB912" s="485"/>
      <c r="AC912" s="485"/>
    </row>
    <row r="913" spans="1:29" ht="15.75" customHeight="1" x14ac:dyDescent="0.25">
      <c r="A913" s="1"/>
      <c r="B913" s="1"/>
      <c r="C913" s="1"/>
      <c r="D913" s="1"/>
      <c r="E913" s="1"/>
      <c r="F913" s="1"/>
      <c r="G913" s="1"/>
      <c r="H913" s="1"/>
      <c r="I913" s="489"/>
      <c r="J913" s="485"/>
      <c r="K913" s="485"/>
      <c r="L913" s="485"/>
      <c r="M913" s="485"/>
      <c r="N913" s="485"/>
      <c r="O913" s="485"/>
      <c r="P913" s="485"/>
      <c r="Q913" s="485"/>
      <c r="R913" s="485"/>
      <c r="S913" s="485"/>
      <c r="T913" s="485"/>
      <c r="U913" s="485"/>
      <c r="V913" s="485"/>
      <c r="W913" s="485"/>
      <c r="X913" s="485"/>
      <c r="Y913" s="485"/>
      <c r="Z913" s="485"/>
      <c r="AA913" s="485"/>
      <c r="AB913" s="485"/>
      <c r="AC913" s="485"/>
    </row>
    <row r="914" spans="1:29" ht="15.75" customHeight="1" x14ac:dyDescent="0.25">
      <c r="A914" s="1"/>
      <c r="B914" s="1"/>
      <c r="C914" s="1"/>
      <c r="D914" s="1"/>
      <c r="E914" s="1"/>
      <c r="F914" s="1"/>
      <c r="G914" s="1"/>
      <c r="H914" s="1"/>
      <c r="I914" s="489"/>
      <c r="J914" s="485"/>
      <c r="K914" s="485"/>
      <c r="L914" s="485"/>
      <c r="M914" s="485"/>
      <c r="N914" s="485"/>
      <c r="O914" s="485"/>
      <c r="P914" s="485"/>
      <c r="Q914" s="485"/>
      <c r="R914" s="485"/>
      <c r="S914" s="485"/>
      <c r="T914" s="485"/>
      <c r="U914" s="485"/>
      <c r="V914" s="485"/>
      <c r="W914" s="485"/>
      <c r="X914" s="485"/>
      <c r="Y914" s="485"/>
      <c r="Z914" s="485"/>
      <c r="AA914" s="485"/>
      <c r="AB914" s="485"/>
      <c r="AC914" s="485"/>
    </row>
    <row r="915" spans="1:29" ht="15.75" customHeight="1" x14ac:dyDescent="0.25">
      <c r="A915" s="1"/>
      <c r="B915" s="1"/>
      <c r="C915" s="1"/>
      <c r="D915" s="1"/>
      <c r="E915" s="1"/>
      <c r="F915" s="1"/>
      <c r="G915" s="1"/>
      <c r="H915" s="1"/>
      <c r="I915" s="489"/>
      <c r="J915" s="485"/>
      <c r="K915" s="485"/>
      <c r="L915" s="485"/>
      <c r="M915" s="485"/>
      <c r="N915" s="485"/>
      <c r="O915" s="485"/>
      <c r="P915" s="485"/>
      <c r="Q915" s="485"/>
      <c r="R915" s="485"/>
      <c r="S915" s="485"/>
      <c r="T915" s="485"/>
      <c r="U915" s="485"/>
      <c r="V915" s="485"/>
      <c r="W915" s="485"/>
      <c r="X915" s="485"/>
      <c r="Y915" s="485"/>
      <c r="Z915" s="485"/>
      <c r="AA915" s="485"/>
      <c r="AB915" s="485"/>
      <c r="AC915" s="485"/>
    </row>
    <row r="916" spans="1:29" ht="15.75" customHeight="1" x14ac:dyDescent="0.25">
      <c r="A916" s="1"/>
      <c r="B916" s="1"/>
      <c r="C916" s="1"/>
      <c r="D916" s="1"/>
      <c r="E916" s="1"/>
      <c r="F916" s="1"/>
      <c r="G916" s="1"/>
      <c r="H916" s="1"/>
      <c r="I916" s="489"/>
      <c r="J916" s="485"/>
      <c r="K916" s="485"/>
      <c r="L916" s="485"/>
      <c r="M916" s="485"/>
      <c r="N916" s="485"/>
      <c r="O916" s="485"/>
      <c r="P916" s="485"/>
      <c r="Q916" s="485"/>
      <c r="R916" s="485"/>
      <c r="S916" s="485"/>
      <c r="T916" s="485"/>
      <c r="U916" s="485"/>
      <c r="V916" s="485"/>
      <c r="W916" s="485"/>
      <c r="X916" s="485"/>
      <c r="Y916" s="485"/>
      <c r="Z916" s="485"/>
      <c r="AA916" s="485"/>
      <c r="AB916" s="485"/>
      <c r="AC916" s="485"/>
    </row>
    <row r="917" spans="1:29" ht="15.75" customHeight="1" x14ac:dyDescent="0.25">
      <c r="A917" s="1"/>
      <c r="B917" s="1"/>
      <c r="C917" s="1"/>
      <c r="D917" s="1"/>
      <c r="E917" s="1"/>
      <c r="F917" s="1"/>
      <c r="G917" s="1"/>
      <c r="H917" s="1"/>
      <c r="I917" s="489"/>
      <c r="J917" s="485"/>
      <c r="K917" s="485"/>
      <c r="L917" s="485"/>
      <c r="M917" s="485"/>
      <c r="N917" s="485"/>
      <c r="O917" s="485"/>
      <c r="P917" s="485"/>
      <c r="Q917" s="485"/>
      <c r="R917" s="485"/>
      <c r="S917" s="485"/>
      <c r="T917" s="485"/>
      <c r="U917" s="485"/>
      <c r="V917" s="485"/>
      <c r="W917" s="485"/>
      <c r="X917" s="485"/>
      <c r="Y917" s="485"/>
      <c r="Z917" s="485"/>
      <c r="AA917" s="485"/>
      <c r="AB917" s="485"/>
      <c r="AC917" s="485"/>
    </row>
    <row r="918" spans="1:29" ht="15.75" customHeight="1" x14ac:dyDescent="0.25">
      <c r="A918" s="1"/>
      <c r="B918" s="1"/>
      <c r="C918" s="1"/>
      <c r="D918" s="1"/>
      <c r="E918" s="1"/>
      <c r="F918" s="1"/>
      <c r="G918" s="1"/>
      <c r="H918" s="1"/>
      <c r="I918" s="489"/>
      <c r="J918" s="485"/>
      <c r="K918" s="485"/>
      <c r="L918" s="485"/>
      <c r="M918" s="485"/>
      <c r="N918" s="485"/>
      <c r="O918" s="485"/>
      <c r="P918" s="485"/>
      <c r="Q918" s="485"/>
      <c r="R918" s="485"/>
      <c r="S918" s="485"/>
      <c r="T918" s="485"/>
      <c r="U918" s="485"/>
      <c r="V918" s="485"/>
      <c r="W918" s="485"/>
      <c r="X918" s="485"/>
      <c r="Y918" s="485"/>
      <c r="Z918" s="485"/>
      <c r="AA918" s="485"/>
      <c r="AB918" s="485"/>
      <c r="AC918" s="485"/>
    </row>
    <row r="919" spans="1:29" ht="15.75" customHeight="1" x14ac:dyDescent="0.25">
      <c r="A919" s="1"/>
      <c r="B919" s="1"/>
      <c r="C919" s="1"/>
      <c r="D919" s="1"/>
      <c r="E919" s="1"/>
      <c r="F919" s="1"/>
      <c r="G919" s="1"/>
      <c r="H919" s="1"/>
      <c r="I919" s="489"/>
      <c r="J919" s="485"/>
      <c r="K919" s="485"/>
      <c r="L919" s="485"/>
      <c r="M919" s="485"/>
      <c r="N919" s="485"/>
      <c r="O919" s="485"/>
      <c r="P919" s="485"/>
      <c r="Q919" s="485"/>
      <c r="R919" s="485"/>
      <c r="S919" s="485"/>
      <c r="T919" s="485"/>
      <c r="U919" s="485"/>
      <c r="V919" s="485"/>
      <c r="W919" s="485"/>
      <c r="X919" s="485"/>
      <c r="Y919" s="485"/>
      <c r="Z919" s="485"/>
      <c r="AA919" s="485"/>
      <c r="AB919" s="485"/>
      <c r="AC919" s="485"/>
    </row>
    <row r="920" spans="1:29" ht="15.75" customHeight="1" x14ac:dyDescent="0.25">
      <c r="A920" s="1"/>
      <c r="B920" s="1"/>
      <c r="C920" s="1"/>
      <c r="D920" s="1"/>
      <c r="E920" s="1"/>
      <c r="F920" s="1"/>
      <c r="G920" s="1"/>
      <c r="H920" s="1"/>
      <c r="I920" s="489"/>
      <c r="J920" s="485"/>
      <c r="K920" s="485"/>
      <c r="L920" s="485"/>
      <c r="M920" s="485"/>
      <c r="N920" s="485"/>
      <c r="O920" s="485"/>
      <c r="P920" s="485"/>
      <c r="Q920" s="485"/>
      <c r="R920" s="485"/>
      <c r="S920" s="485"/>
      <c r="T920" s="485"/>
      <c r="U920" s="485"/>
      <c r="V920" s="485"/>
      <c r="W920" s="485"/>
      <c r="X920" s="485"/>
      <c r="Y920" s="485"/>
      <c r="Z920" s="485"/>
      <c r="AA920" s="485"/>
      <c r="AB920" s="485"/>
      <c r="AC920" s="485"/>
    </row>
    <row r="921" spans="1:29" ht="15.75" customHeight="1" x14ac:dyDescent="0.25">
      <c r="A921" s="1"/>
      <c r="B921" s="1"/>
      <c r="C921" s="1"/>
      <c r="D921" s="1"/>
      <c r="E921" s="1"/>
      <c r="F921" s="1"/>
      <c r="G921" s="1"/>
      <c r="H921" s="1"/>
      <c r="I921" s="489"/>
      <c r="J921" s="485"/>
      <c r="K921" s="485"/>
      <c r="L921" s="485"/>
      <c r="M921" s="485"/>
      <c r="N921" s="485"/>
      <c r="O921" s="485"/>
      <c r="P921" s="485"/>
      <c r="Q921" s="485"/>
      <c r="R921" s="485"/>
      <c r="S921" s="485"/>
      <c r="T921" s="485"/>
      <c r="U921" s="485"/>
      <c r="V921" s="485"/>
      <c r="W921" s="485"/>
      <c r="X921" s="485"/>
      <c r="Y921" s="485"/>
      <c r="Z921" s="485"/>
      <c r="AA921" s="485"/>
      <c r="AB921" s="485"/>
      <c r="AC921" s="485"/>
    </row>
    <row r="922" spans="1:29" ht="15.75" customHeight="1" x14ac:dyDescent="0.25">
      <c r="A922" s="1"/>
      <c r="B922" s="1"/>
      <c r="C922" s="1"/>
      <c r="D922" s="1"/>
      <c r="E922" s="1"/>
      <c r="F922" s="1"/>
      <c r="G922" s="1"/>
      <c r="H922" s="1"/>
      <c r="I922" s="489"/>
      <c r="J922" s="485"/>
      <c r="K922" s="485"/>
      <c r="L922" s="485"/>
      <c r="M922" s="485"/>
      <c r="N922" s="485"/>
      <c r="O922" s="485"/>
      <c r="P922" s="485"/>
      <c r="Q922" s="485"/>
      <c r="R922" s="485"/>
      <c r="S922" s="485"/>
      <c r="T922" s="485"/>
      <c r="U922" s="485"/>
      <c r="V922" s="485"/>
      <c r="W922" s="485"/>
      <c r="X922" s="485"/>
      <c r="Y922" s="485"/>
      <c r="Z922" s="485"/>
      <c r="AA922" s="485"/>
      <c r="AB922" s="485"/>
      <c r="AC922" s="485"/>
    </row>
    <row r="923" spans="1:29" ht="15.75" customHeight="1" x14ac:dyDescent="0.25">
      <c r="A923" s="1"/>
      <c r="B923" s="1"/>
      <c r="C923" s="1"/>
      <c r="D923" s="1"/>
      <c r="E923" s="1"/>
      <c r="F923" s="1"/>
      <c r="G923" s="1"/>
      <c r="H923" s="1"/>
      <c r="I923" s="489"/>
      <c r="J923" s="485"/>
      <c r="K923" s="485"/>
      <c r="L923" s="485"/>
      <c r="M923" s="485"/>
      <c r="N923" s="485"/>
      <c r="O923" s="485"/>
      <c r="P923" s="485"/>
      <c r="Q923" s="485"/>
      <c r="R923" s="485"/>
      <c r="S923" s="485"/>
      <c r="T923" s="485"/>
      <c r="U923" s="485"/>
      <c r="V923" s="485"/>
      <c r="W923" s="485"/>
      <c r="X923" s="485"/>
      <c r="Y923" s="485"/>
      <c r="Z923" s="485"/>
      <c r="AA923" s="485"/>
      <c r="AB923" s="485"/>
      <c r="AC923" s="485"/>
    </row>
    <row r="924" spans="1:29" ht="15.75" customHeight="1" x14ac:dyDescent="0.25">
      <c r="A924" s="1"/>
      <c r="B924" s="1"/>
      <c r="C924" s="1"/>
      <c r="D924" s="1"/>
      <c r="E924" s="1"/>
      <c r="F924" s="1"/>
      <c r="G924" s="1"/>
      <c r="H924" s="1"/>
      <c r="I924" s="489"/>
      <c r="J924" s="485"/>
      <c r="K924" s="485"/>
      <c r="L924" s="485"/>
      <c r="M924" s="485"/>
      <c r="N924" s="485"/>
      <c r="O924" s="485"/>
      <c r="P924" s="485"/>
      <c r="Q924" s="485"/>
      <c r="R924" s="485"/>
      <c r="S924" s="485"/>
      <c r="T924" s="485"/>
      <c r="U924" s="485"/>
      <c r="V924" s="485"/>
      <c r="W924" s="485"/>
      <c r="X924" s="485"/>
      <c r="Y924" s="485"/>
      <c r="Z924" s="485"/>
      <c r="AA924" s="485"/>
      <c r="AB924" s="485"/>
      <c r="AC924" s="485"/>
    </row>
    <row r="925" spans="1:29" ht="15.75" customHeight="1" x14ac:dyDescent="0.25">
      <c r="A925" s="1"/>
      <c r="B925" s="1"/>
      <c r="C925" s="1"/>
      <c r="D925" s="1"/>
      <c r="E925" s="1"/>
      <c r="F925" s="1"/>
      <c r="G925" s="1"/>
      <c r="H925" s="1"/>
      <c r="I925" s="489"/>
      <c r="J925" s="485"/>
      <c r="K925" s="485"/>
      <c r="L925" s="485"/>
      <c r="M925" s="485"/>
      <c r="N925" s="485"/>
      <c r="O925" s="485"/>
      <c r="P925" s="485"/>
      <c r="Q925" s="485"/>
      <c r="R925" s="485"/>
      <c r="S925" s="485"/>
      <c r="T925" s="485"/>
      <c r="U925" s="485"/>
      <c r="V925" s="485"/>
      <c r="W925" s="485"/>
      <c r="X925" s="485"/>
      <c r="Y925" s="485"/>
      <c r="Z925" s="485"/>
      <c r="AA925" s="485"/>
      <c r="AB925" s="485"/>
      <c r="AC925" s="485"/>
    </row>
    <row r="926" spans="1:29" ht="15.75" customHeight="1" x14ac:dyDescent="0.25">
      <c r="A926" s="1"/>
      <c r="B926" s="1"/>
      <c r="C926" s="1"/>
      <c r="D926" s="1"/>
      <c r="E926" s="1"/>
      <c r="F926" s="1"/>
      <c r="G926" s="1"/>
      <c r="H926" s="1"/>
      <c r="I926" s="489"/>
      <c r="J926" s="485"/>
      <c r="K926" s="485"/>
      <c r="L926" s="485"/>
      <c r="M926" s="485"/>
      <c r="N926" s="485"/>
      <c r="O926" s="485"/>
      <c r="P926" s="485"/>
      <c r="Q926" s="485"/>
      <c r="R926" s="485"/>
      <c r="S926" s="485"/>
      <c r="T926" s="485"/>
      <c r="U926" s="485"/>
      <c r="V926" s="485"/>
      <c r="W926" s="485"/>
      <c r="X926" s="485"/>
      <c r="Y926" s="485"/>
      <c r="Z926" s="485"/>
      <c r="AA926" s="485"/>
      <c r="AB926" s="485"/>
      <c r="AC926" s="485"/>
    </row>
    <row r="927" spans="1:29" ht="15.75" customHeight="1" x14ac:dyDescent="0.25">
      <c r="A927" s="1"/>
      <c r="B927" s="1"/>
      <c r="C927" s="1"/>
      <c r="D927" s="1"/>
      <c r="E927" s="1"/>
      <c r="F927" s="1"/>
      <c r="G927" s="1"/>
      <c r="H927" s="1"/>
      <c r="I927" s="489"/>
      <c r="J927" s="485"/>
      <c r="K927" s="485"/>
      <c r="L927" s="485"/>
      <c r="M927" s="485"/>
      <c r="N927" s="485"/>
      <c r="O927" s="485"/>
      <c r="P927" s="485"/>
      <c r="Q927" s="485"/>
      <c r="R927" s="485"/>
      <c r="S927" s="485"/>
      <c r="T927" s="485"/>
      <c r="U927" s="485"/>
      <c r="V927" s="485"/>
      <c r="W927" s="485"/>
      <c r="X927" s="485"/>
      <c r="Y927" s="485"/>
      <c r="Z927" s="485"/>
      <c r="AA927" s="485"/>
      <c r="AB927" s="485"/>
      <c r="AC927" s="485"/>
    </row>
    <row r="928" spans="1:29" ht="15.75" customHeight="1" x14ac:dyDescent="0.25">
      <c r="A928" s="1"/>
      <c r="B928" s="1"/>
      <c r="C928" s="1"/>
      <c r="D928" s="1"/>
      <c r="E928" s="1"/>
      <c r="F928" s="1"/>
      <c r="G928" s="1"/>
      <c r="H928" s="1"/>
      <c r="I928" s="489"/>
      <c r="J928" s="485"/>
      <c r="K928" s="485"/>
      <c r="L928" s="485"/>
      <c r="M928" s="485"/>
      <c r="N928" s="485"/>
      <c r="O928" s="485"/>
      <c r="P928" s="485"/>
      <c r="Q928" s="485"/>
      <c r="R928" s="485"/>
      <c r="S928" s="485"/>
      <c r="T928" s="485"/>
      <c r="U928" s="485"/>
      <c r="V928" s="485"/>
      <c r="W928" s="485"/>
      <c r="X928" s="485"/>
      <c r="Y928" s="485"/>
      <c r="Z928" s="485"/>
      <c r="AA928" s="485"/>
      <c r="AB928" s="485"/>
      <c r="AC928" s="485"/>
    </row>
    <row r="929" spans="1:29" ht="15.75" customHeight="1" x14ac:dyDescent="0.25">
      <c r="A929" s="1"/>
      <c r="B929" s="1"/>
      <c r="C929" s="1"/>
      <c r="D929" s="1"/>
      <c r="E929" s="1"/>
      <c r="F929" s="1"/>
      <c r="G929" s="1"/>
      <c r="H929" s="1"/>
      <c r="I929" s="489"/>
      <c r="J929" s="485"/>
      <c r="K929" s="485"/>
      <c r="L929" s="485"/>
      <c r="M929" s="485"/>
      <c r="N929" s="485"/>
      <c r="O929" s="485"/>
      <c r="P929" s="485"/>
      <c r="Q929" s="485"/>
      <c r="R929" s="485"/>
      <c r="S929" s="485"/>
      <c r="T929" s="485"/>
      <c r="U929" s="485"/>
      <c r="V929" s="485"/>
      <c r="W929" s="485"/>
      <c r="X929" s="485"/>
      <c r="Y929" s="485"/>
      <c r="Z929" s="485"/>
      <c r="AA929" s="485"/>
      <c r="AB929" s="485"/>
      <c r="AC929" s="485"/>
    </row>
    <row r="930" spans="1:29" ht="15.75" customHeight="1" x14ac:dyDescent="0.25">
      <c r="A930" s="1"/>
      <c r="B930" s="1"/>
      <c r="C930" s="1"/>
      <c r="D930" s="1"/>
      <c r="E930" s="1"/>
      <c r="F930" s="1"/>
      <c r="G930" s="1"/>
      <c r="H930" s="1"/>
      <c r="I930" s="489"/>
      <c r="J930" s="485"/>
      <c r="K930" s="485"/>
      <c r="L930" s="485"/>
      <c r="M930" s="485"/>
      <c r="N930" s="485"/>
      <c r="O930" s="485"/>
      <c r="P930" s="485"/>
      <c r="Q930" s="485"/>
      <c r="R930" s="485"/>
      <c r="S930" s="485"/>
      <c r="T930" s="485"/>
      <c r="U930" s="485"/>
      <c r="V930" s="485"/>
      <c r="W930" s="485"/>
      <c r="X930" s="485"/>
      <c r="Y930" s="485"/>
      <c r="Z930" s="485"/>
      <c r="AA930" s="485"/>
      <c r="AB930" s="485"/>
      <c r="AC930" s="485"/>
    </row>
    <row r="931" spans="1:29" ht="15.75" customHeight="1" x14ac:dyDescent="0.25">
      <c r="A931" s="1"/>
      <c r="B931" s="1"/>
      <c r="C931" s="1"/>
      <c r="D931" s="1"/>
      <c r="E931" s="1"/>
      <c r="F931" s="1"/>
      <c r="G931" s="1"/>
      <c r="H931" s="1"/>
      <c r="I931" s="489"/>
      <c r="J931" s="485"/>
      <c r="K931" s="485"/>
      <c r="L931" s="485"/>
      <c r="M931" s="485"/>
      <c r="N931" s="485"/>
      <c r="O931" s="485"/>
      <c r="P931" s="485"/>
      <c r="Q931" s="485"/>
      <c r="R931" s="485"/>
      <c r="S931" s="485"/>
      <c r="T931" s="485"/>
      <c r="U931" s="485"/>
      <c r="V931" s="485"/>
      <c r="W931" s="485"/>
      <c r="X931" s="485"/>
      <c r="Y931" s="485"/>
      <c r="Z931" s="485"/>
      <c r="AA931" s="485"/>
      <c r="AB931" s="485"/>
      <c r="AC931" s="485"/>
    </row>
    <row r="932" spans="1:29" ht="15.75" customHeight="1" x14ac:dyDescent="0.25">
      <c r="A932" s="1"/>
      <c r="B932" s="1"/>
      <c r="C932" s="1"/>
      <c r="D932" s="1"/>
      <c r="E932" s="1"/>
      <c r="F932" s="1"/>
      <c r="G932" s="1"/>
      <c r="H932" s="1"/>
      <c r="I932" s="489"/>
      <c r="J932" s="485"/>
      <c r="K932" s="485"/>
      <c r="L932" s="485"/>
      <c r="M932" s="485"/>
      <c r="N932" s="485"/>
      <c r="O932" s="485"/>
      <c r="P932" s="485"/>
      <c r="Q932" s="485"/>
      <c r="R932" s="485"/>
      <c r="S932" s="485"/>
      <c r="T932" s="485"/>
      <c r="U932" s="485"/>
      <c r="V932" s="485"/>
      <c r="W932" s="485"/>
      <c r="X932" s="485"/>
      <c r="Y932" s="485"/>
      <c r="Z932" s="485"/>
      <c r="AA932" s="485"/>
      <c r="AB932" s="485"/>
      <c r="AC932" s="485"/>
    </row>
    <row r="933" spans="1:29" ht="15.75" customHeight="1" x14ac:dyDescent="0.25">
      <c r="A933" s="1"/>
      <c r="B933" s="1"/>
      <c r="C933" s="1"/>
      <c r="D933" s="1"/>
      <c r="E933" s="1"/>
      <c r="F933" s="1"/>
      <c r="G933" s="1"/>
      <c r="H933" s="1"/>
      <c r="I933" s="489"/>
      <c r="J933" s="485"/>
      <c r="K933" s="485"/>
      <c r="L933" s="485"/>
      <c r="M933" s="485"/>
      <c r="N933" s="485"/>
      <c r="O933" s="485"/>
      <c r="P933" s="485"/>
      <c r="Q933" s="485"/>
      <c r="R933" s="485"/>
      <c r="S933" s="485"/>
      <c r="T933" s="485"/>
      <c r="U933" s="485"/>
      <c r="V933" s="485"/>
      <c r="W933" s="485"/>
      <c r="X933" s="485"/>
      <c r="Y933" s="485"/>
      <c r="Z933" s="485"/>
      <c r="AA933" s="485"/>
      <c r="AB933" s="485"/>
      <c r="AC933" s="485"/>
    </row>
    <row r="934" spans="1:29" ht="15.75" customHeight="1" x14ac:dyDescent="0.25">
      <c r="A934" s="1"/>
      <c r="B934" s="1"/>
      <c r="C934" s="1"/>
      <c r="D934" s="1"/>
      <c r="E934" s="1"/>
      <c r="F934" s="1"/>
      <c r="G934" s="1"/>
      <c r="H934" s="1"/>
      <c r="I934" s="489"/>
      <c r="J934" s="485"/>
      <c r="K934" s="485"/>
      <c r="L934" s="485"/>
      <c r="M934" s="485"/>
      <c r="N934" s="485"/>
      <c r="O934" s="485"/>
      <c r="P934" s="485"/>
      <c r="Q934" s="485"/>
      <c r="R934" s="485"/>
      <c r="S934" s="485"/>
      <c r="T934" s="485"/>
      <c r="U934" s="485"/>
      <c r="V934" s="485"/>
      <c r="W934" s="485"/>
      <c r="X934" s="485"/>
      <c r="Y934" s="485"/>
      <c r="Z934" s="485"/>
      <c r="AA934" s="485"/>
      <c r="AB934" s="485"/>
      <c r="AC934" s="485"/>
    </row>
    <row r="935" spans="1:29" ht="15.75" customHeight="1" x14ac:dyDescent="0.25">
      <c r="A935" s="1"/>
      <c r="B935" s="1"/>
      <c r="C935" s="1"/>
      <c r="D935" s="1"/>
      <c r="E935" s="1"/>
      <c r="F935" s="1"/>
      <c r="G935" s="1"/>
      <c r="H935" s="1"/>
      <c r="I935" s="489"/>
      <c r="J935" s="485"/>
      <c r="K935" s="485"/>
      <c r="L935" s="485"/>
      <c r="M935" s="485"/>
      <c r="N935" s="485"/>
      <c r="O935" s="485"/>
      <c r="P935" s="485"/>
      <c r="Q935" s="485"/>
      <c r="R935" s="485"/>
      <c r="S935" s="485"/>
      <c r="T935" s="485"/>
      <c r="U935" s="485"/>
      <c r="V935" s="485"/>
      <c r="W935" s="485"/>
      <c r="X935" s="485"/>
      <c r="Y935" s="485"/>
      <c r="Z935" s="485"/>
      <c r="AA935" s="485"/>
      <c r="AB935" s="485"/>
      <c r="AC935" s="485"/>
    </row>
    <row r="936" spans="1:29" ht="15.75" customHeight="1" x14ac:dyDescent="0.25">
      <c r="A936" s="1"/>
      <c r="B936" s="1"/>
      <c r="C936" s="1"/>
      <c r="D936" s="1"/>
      <c r="E936" s="1"/>
      <c r="F936" s="1"/>
      <c r="G936" s="1"/>
      <c r="H936" s="1"/>
      <c r="I936" s="489"/>
      <c r="J936" s="485"/>
      <c r="K936" s="485"/>
      <c r="L936" s="485"/>
      <c r="M936" s="485"/>
      <c r="N936" s="485"/>
      <c r="O936" s="485"/>
      <c r="P936" s="485"/>
      <c r="Q936" s="485"/>
      <c r="R936" s="485"/>
      <c r="S936" s="485"/>
      <c r="T936" s="485"/>
      <c r="U936" s="485"/>
      <c r="V936" s="485"/>
      <c r="W936" s="485"/>
      <c r="X936" s="485"/>
      <c r="Y936" s="485"/>
      <c r="Z936" s="485"/>
      <c r="AA936" s="485"/>
      <c r="AB936" s="485"/>
      <c r="AC936" s="485"/>
    </row>
    <row r="937" spans="1:29" ht="15.75" customHeight="1" x14ac:dyDescent="0.25">
      <c r="A937" s="1"/>
      <c r="B937" s="1"/>
      <c r="C937" s="1"/>
      <c r="D937" s="1"/>
      <c r="E937" s="1"/>
      <c r="F937" s="1"/>
      <c r="G937" s="1"/>
      <c r="H937" s="1"/>
      <c r="I937" s="489"/>
      <c r="J937" s="485"/>
      <c r="K937" s="485"/>
      <c r="L937" s="485"/>
      <c r="M937" s="485"/>
      <c r="N937" s="485"/>
      <c r="O937" s="485"/>
      <c r="P937" s="485"/>
      <c r="Q937" s="485"/>
      <c r="R937" s="485"/>
      <c r="S937" s="485"/>
      <c r="T937" s="485"/>
      <c r="U937" s="485"/>
      <c r="V937" s="485"/>
      <c r="W937" s="485"/>
      <c r="X937" s="485"/>
      <c r="Y937" s="485"/>
      <c r="Z937" s="485"/>
      <c r="AA937" s="485"/>
      <c r="AB937" s="485"/>
      <c r="AC937" s="485"/>
    </row>
    <row r="938" spans="1:29" ht="15.75" customHeight="1" x14ac:dyDescent="0.25">
      <c r="A938" s="1"/>
      <c r="B938" s="1"/>
      <c r="C938" s="1"/>
      <c r="D938" s="1"/>
      <c r="E938" s="1"/>
      <c r="F938" s="1"/>
      <c r="G938" s="1"/>
      <c r="H938" s="1"/>
      <c r="I938" s="489"/>
      <c r="J938" s="485"/>
      <c r="K938" s="485"/>
      <c r="L938" s="485"/>
      <c r="M938" s="485"/>
      <c r="N938" s="485"/>
      <c r="O938" s="485"/>
      <c r="P938" s="485"/>
      <c r="Q938" s="485"/>
      <c r="R938" s="485"/>
      <c r="S938" s="485"/>
      <c r="T938" s="485"/>
      <c r="U938" s="485"/>
      <c r="V938" s="485"/>
      <c r="W938" s="485"/>
      <c r="X938" s="485"/>
      <c r="Y938" s="485"/>
      <c r="Z938" s="485"/>
      <c r="AA938" s="485"/>
      <c r="AB938" s="485"/>
      <c r="AC938" s="485"/>
    </row>
    <row r="939" spans="1:29" ht="15.75" customHeight="1" x14ac:dyDescent="0.25">
      <c r="A939" s="1"/>
      <c r="B939" s="1"/>
      <c r="C939" s="1"/>
      <c r="D939" s="1"/>
      <c r="E939" s="1"/>
      <c r="F939" s="1"/>
      <c r="G939" s="1"/>
      <c r="H939" s="1"/>
      <c r="I939" s="489"/>
      <c r="J939" s="485"/>
      <c r="K939" s="485"/>
      <c r="L939" s="485"/>
      <c r="M939" s="485"/>
      <c r="N939" s="485"/>
      <c r="O939" s="485"/>
      <c r="P939" s="485"/>
      <c r="Q939" s="485"/>
      <c r="R939" s="485"/>
      <c r="S939" s="485"/>
      <c r="T939" s="485"/>
      <c r="U939" s="485"/>
      <c r="V939" s="485"/>
      <c r="W939" s="485"/>
      <c r="X939" s="485"/>
      <c r="Y939" s="485"/>
      <c r="Z939" s="485"/>
      <c r="AA939" s="485"/>
      <c r="AB939" s="485"/>
      <c r="AC939" s="485"/>
    </row>
    <row r="940" spans="1:29" ht="15.75" customHeight="1" x14ac:dyDescent="0.25">
      <c r="A940" s="1"/>
      <c r="B940" s="1"/>
      <c r="C940" s="1"/>
      <c r="D940" s="1"/>
      <c r="E940" s="1"/>
      <c r="F940" s="1"/>
      <c r="G940" s="1"/>
      <c r="H940" s="1"/>
      <c r="I940" s="489"/>
      <c r="J940" s="485"/>
      <c r="K940" s="485"/>
      <c r="L940" s="485"/>
      <c r="M940" s="485"/>
      <c r="N940" s="485"/>
      <c r="O940" s="485"/>
      <c r="P940" s="485"/>
      <c r="Q940" s="485"/>
      <c r="R940" s="485"/>
      <c r="S940" s="485"/>
      <c r="T940" s="485"/>
      <c r="U940" s="485"/>
      <c r="V940" s="485"/>
      <c r="W940" s="485"/>
      <c r="X940" s="485"/>
      <c r="Y940" s="485"/>
      <c r="Z940" s="485"/>
      <c r="AA940" s="485"/>
      <c r="AB940" s="485"/>
      <c r="AC940" s="485"/>
    </row>
    <row r="941" spans="1:29" ht="15.75" customHeight="1" x14ac:dyDescent="0.25">
      <c r="A941" s="1"/>
      <c r="B941" s="1"/>
      <c r="C941" s="1"/>
      <c r="D941" s="1"/>
      <c r="E941" s="1"/>
      <c r="F941" s="1"/>
      <c r="G941" s="1"/>
      <c r="H941" s="1"/>
      <c r="I941" s="489"/>
      <c r="J941" s="485"/>
      <c r="K941" s="485"/>
      <c r="L941" s="485"/>
      <c r="M941" s="485"/>
      <c r="N941" s="485"/>
      <c r="O941" s="485"/>
      <c r="P941" s="485"/>
      <c r="Q941" s="485"/>
      <c r="R941" s="485"/>
      <c r="S941" s="485"/>
      <c r="T941" s="485"/>
      <c r="U941" s="485"/>
      <c r="V941" s="485"/>
      <c r="W941" s="485"/>
      <c r="X941" s="485"/>
      <c r="Y941" s="485"/>
      <c r="Z941" s="485"/>
      <c r="AA941" s="485"/>
      <c r="AB941" s="485"/>
      <c r="AC941" s="485"/>
    </row>
    <row r="942" spans="1:29" ht="15.75" customHeight="1" x14ac:dyDescent="0.25">
      <c r="A942" s="1"/>
      <c r="B942" s="1"/>
      <c r="C942" s="1"/>
      <c r="D942" s="1"/>
      <c r="E942" s="1"/>
      <c r="F942" s="1"/>
      <c r="G942" s="1"/>
      <c r="H942" s="1"/>
      <c r="I942" s="489"/>
      <c r="J942" s="485"/>
      <c r="K942" s="485"/>
      <c r="L942" s="485"/>
      <c r="M942" s="485"/>
      <c r="N942" s="485"/>
      <c r="O942" s="485"/>
      <c r="P942" s="485"/>
      <c r="Q942" s="485"/>
      <c r="R942" s="485"/>
      <c r="S942" s="485"/>
      <c r="T942" s="485"/>
      <c r="U942" s="485"/>
      <c r="V942" s="485"/>
      <c r="W942" s="485"/>
      <c r="X942" s="485"/>
      <c r="Y942" s="485"/>
      <c r="Z942" s="485"/>
      <c r="AA942" s="485"/>
      <c r="AB942" s="485"/>
      <c r="AC942" s="485"/>
    </row>
    <row r="943" spans="1:29" ht="15.75" customHeight="1" x14ac:dyDescent="0.25">
      <c r="A943" s="1"/>
      <c r="B943" s="1"/>
      <c r="C943" s="1"/>
      <c r="D943" s="1"/>
      <c r="E943" s="1"/>
      <c r="F943" s="1"/>
      <c r="G943" s="1"/>
      <c r="H943" s="1"/>
      <c r="I943" s="489"/>
      <c r="J943" s="485"/>
      <c r="K943" s="485"/>
      <c r="L943" s="485"/>
      <c r="M943" s="485"/>
      <c r="N943" s="485"/>
      <c r="O943" s="485"/>
      <c r="P943" s="485"/>
      <c r="Q943" s="485"/>
      <c r="R943" s="485"/>
      <c r="S943" s="485"/>
      <c r="T943" s="485"/>
      <c r="U943" s="485"/>
      <c r="V943" s="485"/>
      <c r="W943" s="485"/>
      <c r="X943" s="485"/>
      <c r="Y943" s="485"/>
      <c r="Z943" s="485"/>
      <c r="AA943" s="485"/>
      <c r="AB943" s="485"/>
      <c r="AC943" s="485"/>
    </row>
    <row r="944" spans="1:29" ht="15.75" customHeight="1" x14ac:dyDescent="0.25">
      <c r="A944" s="1"/>
      <c r="B944" s="1"/>
      <c r="C944" s="1"/>
      <c r="D944" s="1"/>
      <c r="E944" s="1"/>
      <c r="F944" s="1"/>
      <c r="G944" s="1"/>
      <c r="H944" s="1"/>
      <c r="I944" s="489"/>
      <c r="J944" s="485"/>
      <c r="K944" s="485"/>
      <c r="L944" s="485"/>
      <c r="M944" s="485"/>
      <c r="N944" s="485"/>
      <c r="O944" s="485"/>
      <c r="P944" s="485"/>
      <c r="Q944" s="485"/>
      <c r="R944" s="485"/>
      <c r="S944" s="485"/>
      <c r="T944" s="485"/>
      <c r="U944" s="485"/>
      <c r="V944" s="485"/>
      <c r="W944" s="485"/>
      <c r="X944" s="485"/>
      <c r="Y944" s="485"/>
      <c r="Z944" s="485"/>
      <c r="AA944" s="485"/>
      <c r="AB944" s="485"/>
      <c r="AC944" s="485"/>
    </row>
    <row r="945" spans="1:29" ht="15.75" customHeight="1" x14ac:dyDescent="0.25">
      <c r="A945" s="1"/>
      <c r="B945" s="1"/>
      <c r="C945" s="1"/>
      <c r="D945" s="1"/>
      <c r="E945" s="1"/>
      <c r="F945" s="1"/>
      <c r="G945" s="1"/>
      <c r="H945" s="1"/>
      <c r="I945" s="489"/>
      <c r="J945" s="485"/>
      <c r="K945" s="485"/>
      <c r="L945" s="485"/>
      <c r="M945" s="485"/>
      <c r="N945" s="485"/>
      <c r="O945" s="485"/>
      <c r="P945" s="485"/>
      <c r="Q945" s="485"/>
      <c r="R945" s="485"/>
      <c r="S945" s="485"/>
      <c r="T945" s="485"/>
      <c r="U945" s="485"/>
      <c r="V945" s="485"/>
      <c r="W945" s="485"/>
      <c r="X945" s="485"/>
      <c r="Y945" s="485"/>
      <c r="Z945" s="485"/>
      <c r="AA945" s="485"/>
      <c r="AB945" s="485"/>
      <c r="AC945" s="485"/>
    </row>
    <row r="946" spans="1:29" ht="15.75" customHeight="1" x14ac:dyDescent="0.25">
      <c r="A946" s="1"/>
      <c r="B946" s="1"/>
      <c r="C946" s="1"/>
      <c r="D946" s="1"/>
      <c r="E946" s="1"/>
      <c r="F946" s="1"/>
      <c r="G946" s="1"/>
      <c r="H946" s="1"/>
      <c r="I946" s="489"/>
      <c r="J946" s="485"/>
      <c r="K946" s="485"/>
      <c r="L946" s="485"/>
      <c r="M946" s="485"/>
      <c r="N946" s="485"/>
      <c r="O946" s="485"/>
      <c r="P946" s="485"/>
      <c r="Q946" s="485"/>
      <c r="R946" s="485"/>
      <c r="S946" s="485"/>
      <c r="T946" s="485"/>
      <c r="U946" s="485"/>
      <c r="V946" s="485"/>
      <c r="W946" s="485"/>
      <c r="X946" s="485"/>
      <c r="Y946" s="485"/>
      <c r="Z946" s="485"/>
      <c r="AA946" s="485"/>
      <c r="AB946" s="485"/>
      <c r="AC946" s="485"/>
    </row>
    <row r="947" spans="1:29" ht="15.75" customHeight="1" x14ac:dyDescent="0.25">
      <c r="A947" s="1"/>
      <c r="B947" s="1"/>
      <c r="C947" s="1"/>
      <c r="D947" s="1"/>
      <c r="E947" s="1"/>
      <c r="F947" s="1"/>
      <c r="G947" s="1"/>
      <c r="H947" s="1"/>
      <c r="I947" s="489"/>
      <c r="J947" s="485"/>
      <c r="K947" s="485"/>
      <c r="L947" s="485"/>
      <c r="M947" s="485"/>
      <c r="N947" s="485"/>
      <c r="O947" s="485"/>
      <c r="P947" s="485"/>
      <c r="Q947" s="485"/>
      <c r="R947" s="485"/>
      <c r="S947" s="485"/>
      <c r="T947" s="485"/>
      <c r="U947" s="485"/>
      <c r="V947" s="485"/>
      <c r="W947" s="485"/>
      <c r="X947" s="485"/>
      <c r="Y947" s="485"/>
      <c r="Z947" s="485"/>
      <c r="AA947" s="485"/>
      <c r="AB947" s="485"/>
      <c r="AC947" s="485"/>
    </row>
    <row r="948" spans="1:29" ht="15.75" customHeight="1" x14ac:dyDescent="0.25">
      <c r="A948" s="1"/>
      <c r="B948" s="1"/>
      <c r="C948" s="1"/>
      <c r="D948" s="1"/>
      <c r="E948" s="1"/>
      <c r="F948" s="1"/>
      <c r="G948" s="1"/>
      <c r="H948" s="1"/>
      <c r="I948" s="489"/>
      <c r="J948" s="485"/>
      <c r="K948" s="485"/>
      <c r="L948" s="485"/>
      <c r="M948" s="485"/>
      <c r="N948" s="485"/>
      <c r="O948" s="485"/>
      <c r="P948" s="485"/>
      <c r="Q948" s="485"/>
      <c r="R948" s="485"/>
      <c r="S948" s="485"/>
      <c r="T948" s="485"/>
      <c r="U948" s="485"/>
      <c r="V948" s="485"/>
      <c r="W948" s="485"/>
      <c r="X948" s="485"/>
      <c r="Y948" s="485"/>
      <c r="Z948" s="485"/>
      <c r="AA948" s="485"/>
      <c r="AB948" s="485"/>
      <c r="AC948" s="485"/>
    </row>
    <row r="949" spans="1:29" ht="15.75" customHeight="1" x14ac:dyDescent="0.25">
      <c r="A949" s="1"/>
      <c r="B949" s="1"/>
      <c r="C949" s="1"/>
      <c r="D949" s="1"/>
      <c r="E949" s="1"/>
      <c r="F949" s="1"/>
      <c r="G949" s="1"/>
      <c r="H949" s="1"/>
      <c r="I949" s="489"/>
      <c r="J949" s="485"/>
      <c r="K949" s="485"/>
      <c r="L949" s="485"/>
      <c r="M949" s="485"/>
      <c r="N949" s="485"/>
      <c r="O949" s="485"/>
      <c r="P949" s="485"/>
      <c r="Q949" s="485"/>
      <c r="R949" s="485"/>
      <c r="S949" s="485"/>
      <c r="T949" s="485"/>
      <c r="U949" s="485"/>
      <c r="V949" s="485"/>
      <c r="W949" s="485"/>
      <c r="X949" s="485"/>
      <c r="Y949" s="485"/>
      <c r="Z949" s="485"/>
      <c r="AA949" s="485"/>
      <c r="AB949" s="485"/>
      <c r="AC949" s="485"/>
    </row>
    <row r="950" spans="1:29" ht="15.75" customHeight="1" x14ac:dyDescent="0.25">
      <c r="A950" s="1"/>
      <c r="B950" s="1"/>
      <c r="C950" s="1"/>
      <c r="D950" s="1"/>
      <c r="E950" s="1"/>
      <c r="F950" s="1"/>
      <c r="G950" s="1"/>
      <c r="H950" s="1"/>
      <c r="I950" s="489"/>
      <c r="J950" s="485"/>
      <c r="K950" s="485"/>
      <c r="L950" s="485"/>
      <c r="M950" s="485"/>
      <c r="N950" s="485"/>
      <c r="O950" s="485"/>
      <c r="P950" s="485"/>
      <c r="Q950" s="485"/>
      <c r="R950" s="485"/>
      <c r="S950" s="485"/>
      <c r="T950" s="485"/>
      <c r="U950" s="485"/>
      <c r="V950" s="485"/>
      <c r="W950" s="485"/>
      <c r="X950" s="485"/>
      <c r="Y950" s="485"/>
      <c r="Z950" s="485"/>
      <c r="AA950" s="485"/>
      <c r="AB950" s="485"/>
      <c r="AC950" s="485"/>
    </row>
    <row r="951" spans="1:29" ht="15.75" customHeight="1" x14ac:dyDescent="0.25">
      <c r="A951" s="1"/>
      <c r="B951" s="1"/>
      <c r="C951" s="1"/>
      <c r="D951" s="1"/>
      <c r="E951" s="1"/>
      <c r="F951" s="1"/>
      <c r="G951" s="1"/>
      <c r="H951" s="1"/>
      <c r="I951" s="489"/>
      <c r="J951" s="485"/>
      <c r="K951" s="485"/>
      <c r="L951" s="485"/>
      <c r="M951" s="485"/>
      <c r="N951" s="485"/>
      <c r="O951" s="485"/>
      <c r="P951" s="485"/>
      <c r="Q951" s="485"/>
      <c r="R951" s="485"/>
      <c r="S951" s="485"/>
      <c r="T951" s="485"/>
      <c r="U951" s="485"/>
      <c r="V951" s="485"/>
      <c r="W951" s="485"/>
      <c r="X951" s="485"/>
      <c r="Y951" s="485"/>
      <c r="Z951" s="485"/>
      <c r="AA951" s="485"/>
      <c r="AB951" s="485"/>
      <c r="AC951" s="485"/>
    </row>
    <row r="952" spans="1:29" ht="15.75" customHeight="1" x14ac:dyDescent="0.25">
      <c r="A952" s="1"/>
      <c r="B952" s="1"/>
      <c r="C952" s="1"/>
      <c r="D952" s="1"/>
      <c r="E952" s="1"/>
      <c r="F952" s="1"/>
      <c r="G952" s="1"/>
      <c r="H952" s="1"/>
      <c r="I952" s="489"/>
      <c r="J952" s="485"/>
      <c r="K952" s="485"/>
      <c r="L952" s="485"/>
      <c r="M952" s="485"/>
      <c r="N952" s="485"/>
      <c r="O952" s="485"/>
      <c r="P952" s="485"/>
      <c r="Q952" s="485"/>
      <c r="R952" s="485"/>
      <c r="S952" s="485"/>
      <c r="T952" s="485"/>
      <c r="U952" s="485"/>
      <c r="V952" s="485"/>
      <c r="W952" s="485"/>
      <c r="X952" s="485"/>
      <c r="Y952" s="485"/>
      <c r="Z952" s="485"/>
      <c r="AA952" s="485"/>
      <c r="AB952" s="485"/>
      <c r="AC952" s="485"/>
    </row>
    <row r="953" spans="1:29" ht="15.75" customHeight="1" x14ac:dyDescent="0.25">
      <c r="A953" s="1"/>
      <c r="B953" s="1"/>
      <c r="C953" s="1"/>
      <c r="D953" s="1"/>
      <c r="E953" s="1"/>
      <c r="F953" s="1"/>
      <c r="G953" s="1"/>
      <c r="H953" s="1"/>
      <c r="I953" s="489"/>
      <c r="J953" s="485"/>
      <c r="K953" s="485"/>
      <c r="L953" s="485"/>
      <c r="M953" s="485"/>
      <c r="N953" s="485"/>
      <c r="O953" s="485"/>
      <c r="P953" s="485"/>
      <c r="Q953" s="485"/>
      <c r="R953" s="485"/>
      <c r="S953" s="485"/>
      <c r="T953" s="485"/>
      <c r="U953" s="485"/>
      <c r="V953" s="485"/>
      <c r="W953" s="485"/>
      <c r="X953" s="485"/>
      <c r="Y953" s="485"/>
      <c r="Z953" s="485"/>
      <c r="AA953" s="485"/>
      <c r="AB953" s="485"/>
      <c r="AC953" s="485"/>
    </row>
    <row r="954" spans="1:29" ht="15.75" customHeight="1" x14ac:dyDescent="0.25">
      <c r="A954" s="1"/>
      <c r="B954" s="1"/>
      <c r="C954" s="1"/>
      <c r="D954" s="1"/>
      <c r="E954" s="1"/>
      <c r="F954" s="1"/>
      <c r="G954" s="1"/>
      <c r="H954" s="1"/>
      <c r="I954" s="489"/>
      <c r="J954" s="485"/>
      <c r="K954" s="485"/>
      <c r="L954" s="485"/>
      <c r="M954" s="485"/>
      <c r="N954" s="485"/>
      <c r="O954" s="485"/>
      <c r="P954" s="485"/>
      <c r="Q954" s="485"/>
      <c r="R954" s="485"/>
      <c r="S954" s="485"/>
      <c r="T954" s="485"/>
      <c r="U954" s="485"/>
      <c r="V954" s="485"/>
      <c r="W954" s="485"/>
      <c r="X954" s="485"/>
      <c r="Y954" s="485"/>
      <c r="Z954" s="485"/>
      <c r="AA954" s="485"/>
      <c r="AB954" s="485"/>
      <c r="AC954" s="485"/>
    </row>
    <row r="955" spans="1:29" ht="15.75" customHeight="1" x14ac:dyDescent="0.25">
      <c r="A955" s="1"/>
      <c r="B955" s="1"/>
      <c r="C955" s="1"/>
      <c r="D955" s="1"/>
      <c r="E955" s="1"/>
      <c r="F955" s="1"/>
      <c r="G955" s="1"/>
      <c r="H955" s="1"/>
      <c r="I955" s="489"/>
      <c r="J955" s="485"/>
      <c r="K955" s="485"/>
      <c r="L955" s="485"/>
      <c r="M955" s="485"/>
      <c r="N955" s="485"/>
      <c r="O955" s="485"/>
      <c r="P955" s="485"/>
      <c r="Q955" s="485"/>
      <c r="R955" s="485"/>
      <c r="S955" s="485"/>
      <c r="T955" s="485"/>
      <c r="U955" s="485"/>
      <c r="V955" s="485"/>
      <c r="W955" s="485"/>
      <c r="X955" s="485"/>
      <c r="Y955" s="485"/>
      <c r="Z955" s="485"/>
      <c r="AA955" s="485"/>
      <c r="AB955" s="485"/>
      <c r="AC955" s="485"/>
    </row>
    <row r="956" spans="1:29" ht="15.75" customHeight="1" x14ac:dyDescent="0.25">
      <c r="A956" s="1"/>
      <c r="B956" s="1"/>
      <c r="C956" s="1"/>
      <c r="D956" s="1"/>
      <c r="E956" s="1"/>
      <c r="F956" s="1"/>
      <c r="G956" s="1"/>
      <c r="H956" s="1"/>
      <c r="I956" s="489"/>
      <c r="J956" s="485"/>
      <c r="K956" s="485"/>
      <c r="L956" s="485"/>
      <c r="M956" s="485"/>
      <c r="N956" s="485"/>
      <c r="O956" s="485"/>
      <c r="P956" s="485"/>
      <c r="Q956" s="485"/>
      <c r="R956" s="485"/>
      <c r="S956" s="485"/>
      <c r="T956" s="485"/>
      <c r="U956" s="485"/>
      <c r="V956" s="485"/>
      <c r="W956" s="485"/>
      <c r="X956" s="485"/>
      <c r="Y956" s="485"/>
      <c r="Z956" s="485"/>
      <c r="AA956" s="485"/>
      <c r="AB956" s="485"/>
      <c r="AC956" s="485"/>
    </row>
    <row r="957" spans="1:29" ht="15.75" customHeight="1" x14ac:dyDescent="0.25">
      <c r="A957" s="1"/>
      <c r="B957" s="1"/>
      <c r="C957" s="1"/>
      <c r="D957" s="1"/>
      <c r="E957" s="1"/>
      <c r="F957" s="1"/>
      <c r="G957" s="1"/>
      <c r="H957" s="1"/>
      <c r="I957" s="489"/>
      <c r="J957" s="485"/>
      <c r="K957" s="485"/>
      <c r="L957" s="485"/>
      <c r="M957" s="485"/>
      <c r="N957" s="485"/>
      <c r="O957" s="485"/>
      <c r="P957" s="485"/>
      <c r="Q957" s="485"/>
      <c r="R957" s="485"/>
      <c r="S957" s="485"/>
      <c r="T957" s="485"/>
      <c r="U957" s="485"/>
      <c r="V957" s="485"/>
      <c r="W957" s="485"/>
      <c r="X957" s="485"/>
      <c r="Y957" s="485"/>
      <c r="Z957" s="485"/>
      <c r="AA957" s="485"/>
      <c r="AB957" s="485"/>
      <c r="AC957" s="485"/>
    </row>
    <row r="958" spans="1:29" ht="15.75" customHeight="1" x14ac:dyDescent="0.25">
      <c r="A958" s="1"/>
      <c r="B958" s="1"/>
      <c r="C958" s="1"/>
      <c r="D958" s="1"/>
      <c r="E958" s="1"/>
      <c r="F958" s="1"/>
      <c r="G958" s="1"/>
      <c r="H958" s="1"/>
      <c r="I958" s="489"/>
      <c r="J958" s="485"/>
      <c r="K958" s="485"/>
      <c r="L958" s="485"/>
      <c r="M958" s="485"/>
      <c r="N958" s="485"/>
      <c r="O958" s="485"/>
      <c r="P958" s="485"/>
      <c r="Q958" s="485"/>
      <c r="R958" s="485"/>
      <c r="S958" s="485"/>
      <c r="T958" s="485"/>
      <c r="U958" s="485"/>
      <c r="V958" s="485"/>
      <c r="W958" s="485"/>
      <c r="X958" s="485"/>
      <c r="Y958" s="485"/>
      <c r="Z958" s="485"/>
      <c r="AA958" s="485"/>
      <c r="AB958" s="485"/>
      <c r="AC958" s="485"/>
    </row>
    <row r="959" spans="1:29" ht="15.75" customHeight="1" x14ac:dyDescent="0.25">
      <c r="A959" s="1"/>
      <c r="B959" s="1"/>
      <c r="C959" s="1"/>
      <c r="D959" s="1"/>
      <c r="E959" s="1"/>
      <c r="F959" s="1"/>
      <c r="G959" s="1"/>
      <c r="H959" s="1"/>
      <c r="I959" s="489"/>
      <c r="J959" s="485"/>
      <c r="K959" s="485"/>
      <c r="L959" s="485"/>
      <c r="M959" s="485"/>
      <c r="N959" s="485"/>
      <c r="O959" s="485"/>
      <c r="P959" s="485"/>
      <c r="Q959" s="485"/>
      <c r="R959" s="485"/>
      <c r="S959" s="485"/>
      <c r="T959" s="485"/>
      <c r="U959" s="485"/>
      <c r="V959" s="485"/>
      <c r="W959" s="485"/>
      <c r="X959" s="485"/>
      <c r="Y959" s="485"/>
      <c r="Z959" s="485"/>
      <c r="AA959" s="485"/>
      <c r="AB959" s="485"/>
      <c r="AC959" s="485"/>
    </row>
    <row r="960" spans="1:29" ht="15.75" customHeight="1" x14ac:dyDescent="0.25">
      <c r="A960" s="1"/>
      <c r="B960" s="1"/>
      <c r="C960" s="1"/>
      <c r="D960" s="1"/>
      <c r="E960" s="1"/>
      <c r="F960" s="1"/>
      <c r="G960" s="1"/>
      <c r="H960" s="1"/>
      <c r="I960" s="489"/>
      <c r="J960" s="485"/>
      <c r="K960" s="485"/>
      <c r="L960" s="485"/>
      <c r="M960" s="485"/>
      <c r="N960" s="485"/>
      <c r="O960" s="485"/>
      <c r="P960" s="485"/>
      <c r="Q960" s="485"/>
      <c r="R960" s="485"/>
      <c r="S960" s="485"/>
      <c r="T960" s="485"/>
      <c r="U960" s="485"/>
      <c r="V960" s="485"/>
      <c r="W960" s="485"/>
      <c r="X960" s="485"/>
      <c r="Y960" s="485"/>
      <c r="Z960" s="485"/>
      <c r="AA960" s="485"/>
      <c r="AB960" s="485"/>
      <c r="AC960" s="485"/>
    </row>
    <row r="961" spans="1:29" ht="15.75" customHeight="1" x14ac:dyDescent="0.25">
      <c r="A961" s="1"/>
      <c r="B961" s="1"/>
      <c r="C961" s="1"/>
      <c r="D961" s="1"/>
      <c r="E961" s="1"/>
      <c r="F961" s="1"/>
      <c r="G961" s="1"/>
      <c r="H961" s="1"/>
      <c r="I961" s="489"/>
      <c r="J961" s="485"/>
      <c r="K961" s="485"/>
      <c r="L961" s="485"/>
      <c r="M961" s="485"/>
      <c r="N961" s="485"/>
      <c r="O961" s="485"/>
      <c r="P961" s="485"/>
      <c r="Q961" s="485"/>
      <c r="R961" s="485"/>
      <c r="S961" s="485"/>
      <c r="T961" s="485"/>
      <c r="U961" s="485"/>
      <c r="V961" s="485"/>
      <c r="W961" s="485"/>
      <c r="X961" s="485"/>
      <c r="Y961" s="485"/>
      <c r="Z961" s="485"/>
      <c r="AA961" s="485"/>
      <c r="AB961" s="485"/>
      <c r="AC961" s="485"/>
    </row>
    <row r="962" spans="1:29" ht="15.75" customHeight="1" x14ac:dyDescent="0.25">
      <c r="A962" s="1"/>
      <c r="B962" s="1"/>
      <c r="C962" s="1"/>
      <c r="D962" s="1"/>
      <c r="E962" s="1"/>
      <c r="F962" s="1"/>
      <c r="G962" s="1"/>
      <c r="H962" s="1"/>
      <c r="I962" s="489"/>
      <c r="J962" s="485"/>
      <c r="K962" s="485"/>
      <c r="L962" s="485"/>
      <c r="M962" s="485"/>
      <c r="N962" s="485"/>
      <c r="O962" s="485"/>
      <c r="P962" s="485"/>
      <c r="Q962" s="485"/>
      <c r="R962" s="485"/>
      <c r="S962" s="485"/>
      <c r="T962" s="485"/>
      <c r="U962" s="485"/>
      <c r="V962" s="485"/>
      <c r="W962" s="485"/>
      <c r="X962" s="485"/>
      <c r="Y962" s="485"/>
      <c r="Z962" s="485"/>
      <c r="AA962" s="485"/>
      <c r="AB962" s="485"/>
      <c r="AC962" s="485"/>
    </row>
    <row r="963" spans="1:29" ht="15.75" customHeight="1" x14ac:dyDescent="0.25">
      <c r="A963" s="1"/>
      <c r="B963" s="1"/>
      <c r="C963" s="1"/>
      <c r="D963" s="1"/>
      <c r="E963" s="1"/>
      <c r="F963" s="1"/>
      <c r="G963" s="1"/>
      <c r="H963" s="1"/>
      <c r="I963" s="489"/>
      <c r="J963" s="485"/>
      <c r="K963" s="485"/>
      <c r="L963" s="485"/>
      <c r="M963" s="485"/>
      <c r="N963" s="485"/>
      <c r="O963" s="485"/>
      <c r="P963" s="485"/>
      <c r="Q963" s="485"/>
      <c r="R963" s="485"/>
      <c r="S963" s="485"/>
      <c r="T963" s="485"/>
      <c r="U963" s="485"/>
      <c r="V963" s="485"/>
      <c r="W963" s="485"/>
      <c r="X963" s="485"/>
      <c r="Y963" s="485"/>
      <c r="Z963" s="485"/>
      <c r="AA963" s="485"/>
      <c r="AB963" s="485"/>
      <c r="AC963" s="485"/>
    </row>
    <row r="964" spans="1:29" ht="15.75" customHeight="1" x14ac:dyDescent="0.25">
      <c r="A964" s="1"/>
      <c r="B964" s="1"/>
      <c r="C964" s="1"/>
      <c r="D964" s="1"/>
      <c r="E964" s="1"/>
      <c r="F964" s="1"/>
      <c r="G964" s="1"/>
      <c r="H964" s="1"/>
      <c r="I964" s="489"/>
      <c r="J964" s="485"/>
      <c r="K964" s="485"/>
      <c r="L964" s="485"/>
      <c r="M964" s="485"/>
      <c r="N964" s="485"/>
      <c r="O964" s="485"/>
      <c r="P964" s="485"/>
      <c r="Q964" s="485"/>
      <c r="R964" s="485"/>
      <c r="S964" s="485"/>
      <c r="T964" s="485"/>
      <c r="U964" s="485"/>
      <c r="V964" s="485"/>
      <c r="W964" s="485"/>
      <c r="X964" s="485"/>
      <c r="Y964" s="485"/>
      <c r="Z964" s="485"/>
      <c r="AA964" s="485"/>
      <c r="AB964" s="485"/>
      <c r="AC964" s="485"/>
    </row>
    <row r="965" spans="1:29" ht="15.75" customHeight="1" x14ac:dyDescent="0.25">
      <c r="A965" s="1"/>
      <c r="B965" s="1"/>
      <c r="C965" s="1"/>
      <c r="D965" s="1"/>
      <c r="E965" s="1"/>
      <c r="F965" s="1"/>
      <c r="G965" s="1"/>
      <c r="H965" s="1"/>
      <c r="I965" s="489"/>
      <c r="J965" s="485"/>
      <c r="K965" s="485"/>
      <c r="L965" s="485"/>
      <c r="M965" s="485"/>
      <c r="N965" s="485"/>
      <c r="O965" s="485"/>
      <c r="P965" s="485"/>
      <c r="Q965" s="485"/>
      <c r="R965" s="485"/>
      <c r="S965" s="485"/>
      <c r="T965" s="485"/>
      <c r="U965" s="485"/>
      <c r="V965" s="485"/>
      <c r="W965" s="485"/>
      <c r="X965" s="485"/>
      <c r="Y965" s="485"/>
      <c r="Z965" s="485"/>
      <c r="AA965" s="485"/>
      <c r="AB965" s="485"/>
      <c r="AC965" s="485"/>
    </row>
    <row r="966" spans="1:29" ht="15.75" customHeight="1" x14ac:dyDescent="0.25">
      <c r="A966" s="1"/>
      <c r="B966" s="1"/>
      <c r="C966" s="1"/>
      <c r="D966" s="1"/>
      <c r="E966" s="1"/>
      <c r="F966" s="1"/>
      <c r="G966" s="1"/>
      <c r="H966" s="1"/>
      <c r="I966" s="489"/>
      <c r="J966" s="485"/>
      <c r="K966" s="485"/>
      <c r="L966" s="485"/>
      <c r="M966" s="485"/>
      <c r="N966" s="485"/>
      <c r="O966" s="485"/>
      <c r="P966" s="485"/>
      <c r="Q966" s="485"/>
      <c r="R966" s="485"/>
      <c r="S966" s="485"/>
      <c r="T966" s="485"/>
      <c r="U966" s="485"/>
      <c r="V966" s="485"/>
      <c r="W966" s="485"/>
      <c r="X966" s="485"/>
      <c r="Y966" s="485"/>
      <c r="Z966" s="485"/>
      <c r="AA966" s="485"/>
      <c r="AB966" s="485"/>
      <c r="AC966" s="485"/>
    </row>
    <row r="967" spans="1:29" ht="15.75" customHeight="1" x14ac:dyDescent="0.25">
      <c r="A967" s="1"/>
      <c r="B967" s="1"/>
      <c r="C967" s="1"/>
      <c r="D967" s="1"/>
      <c r="E967" s="1"/>
      <c r="F967" s="1"/>
      <c r="G967" s="1"/>
      <c r="H967" s="1"/>
      <c r="I967" s="489"/>
      <c r="J967" s="485"/>
      <c r="K967" s="485"/>
      <c r="L967" s="485"/>
      <c r="M967" s="485"/>
      <c r="N967" s="485"/>
      <c r="O967" s="485"/>
      <c r="P967" s="485"/>
      <c r="Q967" s="485"/>
      <c r="R967" s="485"/>
      <c r="S967" s="485"/>
      <c r="T967" s="485"/>
      <c r="U967" s="485"/>
      <c r="V967" s="485"/>
      <c r="W967" s="485"/>
      <c r="X967" s="485"/>
      <c r="Y967" s="485"/>
      <c r="Z967" s="485"/>
      <c r="AA967" s="485"/>
      <c r="AB967" s="485"/>
      <c r="AC967" s="485"/>
    </row>
    <row r="968" spans="1:29" ht="15.75" customHeight="1" x14ac:dyDescent="0.25">
      <c r="A968" s="1"/>
      <c r="B968" s="1"/>
      <c r="C968" s="1"/>
      <c r="D968" s="1"/>
      <c r="E968" s="1"/>
      <c r="F968" s="1"/>
      <c r="G968" s="1"/>
      <c r="H968" s="1"/>
      <c r="I968" s="489"/>
      <c r="J968" s="485"/>
      <c r="K968" s="485"/>
      <c r="L968" s="485"/>
      <c r="M968" s="485"/>
      <c r="N968" s="485"/>
      <c r="O968" s="485"/>
      <c r="P968" s="485"/>
      <c r="Q968" s="485"/>
      <c r="R968" s="485"/>
      <c r="S968" s="485"/>
      <c r="T968" s="485"/>
      <c r="U968" s="485"/>
      <c r="V968" s="485"/>
      <c r="W968" s="485"/>
      <c r="X968" s="485"/>
      <c r="Y968" s="485"/>
      <c r="Z968" s="485"/>
      <c r="AA968" s="485"/>
      <c r="AB968" s="485"/>
      <c r="AC968" s="485"/>
    </row>
    <row r="969" spans="1:29" ht="15.75" customHeight="1" x14ac:dyDescent="0.25">
      <c r="A969" s="1"/>
      <c r="B969" s="1"/>
      <c r="C969" s="1"/>
      <c r="D969" s="1"/>
      <c r="E969" s="1"/>
      <c r="F969" s="1"/>
      <c r="G969" s="1"/>
      <c r="H969" s="1"/>
      <c r="I969" s="489"/>
      <c r="J969" s="485"/>
      <c r="K969" s="485"/>
      <c r="L969" s="485"/>
      <c r="M969" s="485"/>
      <c r="N969" s="485"/>
      <c r="O969" s="485"/>
      <c r="P969" s="485"/>
      <c r="Q969" s="485"/>
      <c r="R969" s="485"/>
      <c r="S969" s="485"/>
      <c r="T969" s="485"/>
      <c r="U969" s="485"/>
      <c r="V969" s="485"/>
      <c r="W969" s="485"/>
      <c r="X969" s="485"/>
      <c r="Y969" s="485"/>
      <c r="Z969" s="485"/>
      <c r="AA969" s="485"/>
      <c r="AB969" s="485"/>
      <c r="AC969" s="485"/>
    </row>
    <row r="970" spans="1:29" ht="15.75" customHeight="1" x14ac:dyDescent="0.25">
      <c r="A970" s="1"/>
      <c r="B970" s="1"/>
      <c r="C970" s="1"/>
      <c r="D970" s="1"/>
      <c r="E970" s="1"/>
      <c r="F970" s="1"/>
      <c r="G970" s="1"/>
      <c r="H970" s="1"/>
      <c r="I970" s="489"/>
      <c r="J970" s="485"/>
      <c r="K970" s="485"/>
      <c r="L970" s="485"/>
      <c r="M970" s="485"/>
      <c r="N970" s="485"/>
      <c r="O970" s="485"/>
      <c r="P970" s="485"/>
      <c r="Q970" s="485"/>
      <c r="R970" s="485"/>
      <c r="S970" s="485"/>
      <c r="T970" s="485"/>
      <c r="U970" s="485"/>
      <c r="V970" s="485"/>
      <c r="W970" s="485"/>
      <c r="X970" s="485"/>
      <c r="Y970" s="485"/>
      <c r="Z970" s="485"/>
      <c r="AA970" s="485"/>
      <c r="AB970" s="485"/>
      <c r="AC970" s="485"/>
    </row>
    <row r="971" spans="1:29" ht="15.75" customHeight="1" x14ac:dyDescent="0.25">
      <c r="A971" s="1"/>
      <c r="B971" s="1"/>
      <c r="C971" s="1"/>
      <c r="D971" s="1"/>
      <c r="E971" s="1"/>
      <c r="F971" s="1"/>
      <c r="G971" s="1"/>
      <c r="H971" s="1"/>
      <c r="I971" s="489"/>
      <c r="J971" s="485"/>
      <c r="K971" s="485"/>
      <c r="L971" s="485"/>
      <c r="M971" s="485"/>
      <c r="N971" s="485"/>
      <c r="O971" s="485"/>
      <c r="P971" s="485"/>
      <c r="Q971" s="485"/>
      <c r="R971" s="485"/>
      <c r="S971" s="485"/>
      <c r="T971" s="485"/>
      <c r="U971" s="485"/>
      <c r="V971" s="485"/>
      <c r="W971" s="485"/>
      <c r="X971" s="485"/>
      <c r="Y971" s="485"/>
      <c r="Z971" s="485"/>
      <c r="AA971" s="485"/>
      <c r="AB971" s="485"/>
      <c r="AC971" s="485"/>
    </row>
    <row r="972" spans="1:29" ht="15.75" customHeight="1" x14ac:dyDescent="0.25">
      <c r="A972" s="1"/>
      <c r="B972" s="1"/>
      <c r="C972" s="1"/>
      <c r="D972" s="1"/>
      <c r="E972" s="1"/>
      <c r="F972" s="1"/>
      <c r="G972" s="1"/>
      <c r="H972" s="1"/>
      <c r="I972" s="489"/>
      <c r="J972" s="485"/>
      <c r="K972" s="485"/>
      <c r="L972" s="485"/>
      <c r="M972" s="485"/>
      <c r="N972" s="485"/>
      <c r="O972" s="485"/>
      <c r="P972" s="485"/>
      <c r="Q972" s="485"/>
      <c r="R972" s="485"/>
      <c r="S972" s="485"/>
      <c r="T972" s="485"/>
      <c r="U972" s="485"/>
      <c r="V972" s="485"/>
      <c r="W972" s="485"/>
      <c r="X972" s="485"/>
      <c r="Y972" s="485"/>
      <c r="Z972" s="485"/>
      <c r="AA972" s="485"/>
      <c r="AB972" s="485"/>
      <c r="AC972" s="485"/>
    </row>
    <row r="973" spans="1:29" ht="15.75" customHeight="1" x14ac:dyDescent="0.25">
      <c r="A973" s="1"/>
      <c r="B973" s="1"/>
      <c r="C973" s="1"/>
      <c r="D973" s="1"/>
      <c r="E973" s="1"/>
      <c r="F973" s="1"/>
      <c r="G973" s="1"/>
      <c r="H973" s="1"/>
      <c r="I973" s="489"/>
      <c r="J973" s="485"/>
      <c r="K973" s="485"/>
      <c r="L973" s="485"/>
      <c r="M973" s="485"/>
      <c r="N973" s="485"/>
      <c r="O973" s="485"/>
      <c r="P973" s="485"/>
      <c r="Q973" s="485"/>
      <c r="R973" s="485"/>
      <c r="S973" s="485"/>
      <c r="T973" s="485"/>
      <c r="U973" s="485"/>
      <c r="V973" s="485"/>
      <c r="W973" s="485"/>
      <c r="X973" s="485"/>
      <c r="Y973" s="485"/>
      <c r="Z973" s="485"/>
      <c r="AA973" s="485"/>
      <c r="AB973" s="485"/>
      <c r="AC973" s="485"/>
    </row>
    <row r="974" spans="1:29" ht="15.75" customHeight="1" x14ac:dyDescent="0.25">
      <c r="A974" s="1"/>
      <c r="B974" s="1"/>
      <c r="C974" s="1"/>
      <c r="D974" s="1"/>
      <c r="E974" s="1"/>
      <c r="F974" s="1"/>
      <c r="G974" s="1"/>
      <c r="H974" s="1"/>
      <c r="I974" s="489"/>
      <c r="J974" s="485"/>
      <c r="K974" s="485"/>
      <c r="L974" s="485"/>
      <c r="M974" s="485"/>
      <c r="N974" s="485"/>
      <c r="O974" s="485"/>
      <c r="P974" s="485"/>
      <c r="Q974" s="485"/>
      <c r="R974" s="485"/>
      <c r="S974" s="485"/>
      <c r="T974" s="485"/>
      <c r="U974" s="485"/>
      <c r="V974" s="485"/>
      <c r="W974" s="485"/>
      <c r="X974" s="485"/>
      <c r="Y974" s="485"/>
      <c r="Z974" s="485"/>
      <c r="AA974" s="485"/>
      <c r="AB974" s="485"/>
      <c r="AC974" s="485"/>
    </row>
    <row r="975" spans="1:29" ht="15.75" customHeight="1" x14ac:dyDescent="0.25">
      <c r="A975" s="1"/>
      <c r="B975" s="1"/>
      <c r="C975" s="1"/>
      <c r="D975" s="1"/>
      <c r="E975" s="1"/>
      <c r="F975" s="1"/>
      <c r="G975" s="1"/>
      <c r="H975" s="1"/>
      <c r="I975" s="489"/>
      <c r="J975" s="485"/>
      <c r="K975" s="485"/>
      <c r="L975" s="485"/>
      <c r="M975" s="485"/>
      <c r="N975" s="485"/>
      <c r="O975" s="485"/>
      <c r="P975" s="485"/>
      <c r="Q975" s="485"/>
      <c r="R975" s="485"/>
      <c r="S975" s="485"/>
      <c r="T975" s="485"/>
      <c r="U975" s="485"/>
      <c r="V975" s="485"/>
      <c r="W975" s="485"/>
      <c r="X975" s="485"/>
      <c r="Y975" s="485"/>
      <c r="Z975" s="485"/>
      <c r="AA975" s="485"/>
      <c r="AB975" s="485"/>
      <c r="AC975" s="485"/>
    </row>
    <row r="976" spans="1:29" ht="15.75" customHeight="1" x14ac:dyDescent="0.25">
      <c r="A976" s="1"/>
      <c r="B976" s="1"/>
      <c r="C976" s="1"/>
      <c r="D976" s="1"/>
      <c r="E976" s="1"/>
      <c r="F976" s="1"/>
      <c r="G976" s="1"/>
      <c r="H976" s="1"/>
      <c r="I976" s="489"/>
      <c r="J976" s="485"/>
      <c r="K976" s="485"/>
      <c r="L976" s="485"/>
      <c r="M976" s="485"/>
      <c r="N976" s="485"/>
      <c r="O976" s="485"/>
      <c r="P976" s="485"/>
      <c r="Q976" s="485"/>
      <c r="R976" s="485"/>
      <c r="S976" s="485"/>
      <c r="T976" s="485"/>
      <c r="U976" s="485"/>
      <c r="V976" s="485"/>
      <c r="W976" s="485"/>
      <c r="X976" s="485"/>
      <c r="Y976" s="485"/>
      <c r="Z976" s="485"/>
      <c r="AA976" s="485"/>
      <c r="AB976" s="485"/>
      <c r="AC976" s="485"/>
    </row>
    <row r="977" spans="1:29" ht="15.75" customHeight="1" x14ac:dyDescent="0.25">
      <c r="A977" s="1"/>
      <c r="B977" s="1"/>
      <c r="C977" s="1"/>
      <c r="D977" s="1"/>
      <c r="E977" s="1"/>
      <c r="F977" s="1"/>
      <c r="G977" s="1"/>
      <c r="H977" s="1"/>
      <c r="I977" s="489"/>
      <c r="J977" s="485"/>
      <c r="K977" s="485"/>
      <c r="L977" s="485"/>
      <c r="M977" s="485"/>
      <c r="N977" s="485"/>
      <c r="O977" s="485"/>
      <c r="P977" s="485"/>
      <c r="Q977" s="485"/>
      <c r="R977" s="485"/>
      <c r="S977" s="485"/>
      <c r="T977" s="485"/>
      <c r="U977" s="485"/>
      <c r="V977" s="485"/>
      <c r="W977" s="485"/>
      <c r="X977" s="485"/>
      <c r="Y977" s="485"/>
      <c r="Z977" s="485"/>
      <c r="AA977" s="485"/>
      <c r="AB977" s="485"/>
      <c r="AC977" s="485"/>
    </row>
    <row r="978" spans="1:29" ht="15.75" customHeight="1" x14ac:dyDescent="0.25">
      <c r="A978" s="1"/>
      <c r="B978" s="1"/>
      <c r="C978" s="1"/>
      <c r="D978" s="1"/>
      <c r="E978" s="1"/>
      <c r="F978" s="1"/>
      <c r="G978" s="1"/>
      <c r="H978" s="1"/>
      <c r="I978" s="489"/>
      <c r="J978" s="485"/>
      <c r="K978" s="485"/>
      <c r="L978" s="485"/>
      <c r="M978" s="485"/>
      <c r="N978" s="485"/>
      <c r="O978" s="485"/>
      <c r="P978" s="485"/>
      <c r="Q978" s="485"/>
      <c r="R978" s="485"/>
      <c r="S978" s="485"/>
      <c r="T978" s="485"/>
      <c r="U978" s="485"/>
      <c r="V978" s="485"/>
      <c r="W978" s="485"/>
      <c r="X978" s="485"/>
      <c r="Y978" s="485"/>
      <c r="Z978" s="485"/>
      <c r="AA978" s="485"/>
      <c r="AB978" s="485"/>
      <c r="AC978" s="485"/>
    </row>
    <row r="979" spans="1:29" ht="15.75" customHeight="1" x14ac:dyDescent="0.25">
      <c r="A979" s="1"/>
      <c r="B979" s="1"/>
      <c r="C979" s="1"/>
      <c r="D979" s="1"/>
      <c r="E979" s="1"/>
      <c r="F979" s="1"/>
      <c r="G979" s="1"/>
      <c r="H979" s="1"/>
      <c r="I979" s="489"/>
      <c r="J979" s="485"/>
      <c r="K979" s="485"/>
      <c r="L979" s="485"/>
      <c r="M979" s="485"/>
      <c r="N979" s="485"/>
      <c r="O979" s="485"/>
      <c r="P979" s="485"/>
      <c r="Q979" s="485"/>
      <c r="R979" s="485"/>
      <c r="S979" s="485"/>
      <c r="T979" s="485"/>
      <c r="U979" s="485"/>
      <c r="V979" s="485"/>
      <c r="W979" s="485"/>
      <c r="X979" s="485"/>
      <c r="Y979" s="485"/>
      <c r="Z979" s="485"/>
      <c r="AA979" s="485"/>
      <c r="AB979" s="485"/>
      <c r="AC979" s="485"/>
    </row>
    <row r="980" spans="1:29" ht="15.75" customHeight="1" x14ac:dyDescent="0.25">
      <c r="A980" s="1"/>
      <c r="B980" s="1"/>
      <c r="C980" s="1"/>
      <c r="D980" s="1"/>
      <c r="E980" s="1"/>
      <c r="F980" s="1"/>
      <c r="G980" s="1"/>
      <c r="H980" s="1"/>
      <c r="I980" s="489"/>
      <c r="J980" s="485"/>
      <c r="K980" s="485"/>
      <c r="L980" s="485"/>
      <c r="M980" s="485"/>
      <c r="N980" s="485"/>
      <c r="O980" s="485"/>
      <c r="P980" s="485"/>
      <c r="Q980" s="485"/>
      <c r="R980" s="485"/>
      <c r="S980" s="485"/>
      <c r="T980" s="485"/>
      <c r="U980" s="485"/>
      <c r="V980" s="485"/>
      <c r="W980" s="485"/>
      <c r="X980" s="485"/>
      <c r="Y980" s="485"/>
      <c r="Z980" s="485"/>
      <c r="AA980" s="485"/>
      <c r="AB980" s="485"/>
      <c r="AC980" s="485"/>
    </row>
    <row r="981" spans="1:29" ht="15.75" customHeight="1" x14ac:dyDescent="0.25">
      <c r="A981" s="1"/>
      <c r="B981" s="1"/>
      <c r="C981" s="1"/>
      <c r="D981" s="1"/>
      <c r="E981" s="1"/>
      <c r="F981" s="1"/>
      <c r="G981" s="1"/>
      <c r="H981" s="1"/>
      <c r="I981" s="489"/>
      <c r="J981" s="485"/>
      <c r="K981" s="485"/>
      <c r="L981" s="485"/>
      <c r="M981" s="485"/>
      <c r="N981" s="485"/>
      <c r="O981" s="485"/>
      <c r="P981" s="485"/>
      <c r="Q981" s="485"/>
      <c r="R981" s="485"/>
      <c r="S981" s="485"/>
      <c r="T981" s="485"/>
      <c r="U981" s="485"/>
      <c r="V981" s="485"/>
      <c r="W981" s="485"/>
      <c r="X981" s="485"/>
      <c r="Y981" s="485"/>
      <c r="Z981" s="485"/>
      <c r="AA981" s="485"/>
      <c r="AB981" s="485"/>
      <c r="AC981" s="485"/>
    </row>
    <row r="982" spans="1:29" ht="15.75" customHeight="1" x14ac:dyDescent="0.25">
      <c r="A982" s="1"/>
      <c r="B982" s="1"/>
      <c r="C982" s="1"/>
      <c r="D982" s="1"/>
      <c r="E982" s="1"/>
      <c r="F982" s="1"/>
      <c r="G982" s="1"/>
      <c r="H982" s="1"/>
      <c r="I982" s="489"/>
      <c r="J982" s="485"/>
      <c r="K982" s="485"/>
      <c r="L982" s="485"/>
      <c r="M982" s="485"/>
      <c r="N982" s="485"/>
      <c r="O982" s="485"/>
      <c r="P982" s="485"/>
      <c r="Q982" s="485"/>
      <c r="R982" s="485"/>
      <c r="S982" s="485"/>
      <c r="T982" s="485"/>
      <c r="U982" s="485"/>
      <c r="V982" s="485"/>
      <c r="W982" s="485"/>
      <c r="X982" s="485"/>
      <c r="Y982" s="485"/>
      <c r="Z982" s="485"/>
      <c r="AA982" s="485"/>
      <c r="AB982" s="485"/>
      <c r="AC982" s="485"/>
    </row>
    <row r="983" spans="1:29" ht="15.75" customHeight="1" x14ac:dyDescent="0.25">
      <c r="A983" s="1"/>
      <c r="B983" s="1"/>
      <c r="C983" s="1"/>
      <c r="D983" s="1"/>
      <c r="E983" s="1"/>
      <c r="F983" s="1"/>
      <c r="G983" s="1"/>
      <c r="H983" s="1"/>
      <c r="I983" s="489"/>
      <c r="J983" s="485"/>
      <c r="K983" s="485"/>
      <c r="L983" s="485"/>
      <c r="M983" s="485"/>
      <c r="N983" s="485"/>
      <c r="O983" s="485"/>
      <c r="P983" s="485"/>
      <c r="Q983" s="485"/>
      <c r="R983" s="485"/>
      <c r="S983" s="485"/>
      <c r="T983" s="485"/>
      <c r="U983" s="485"/>
      <c r="V983" s="485"/>
      <c r="W983" s="485"/>
      <c r="X983" s="485"/>
      <c r="Y983" s="485"/>
      <c r="Z983" s="485"/>
      <c r="AA983" s="485"/>
      <c r="AB983" s="485"/>
      <c r="AC983" s="485"/>
    </row>
    <row r="984" spans="1:29" ht="15.75" customHeight="1" x14ac:dyDescent="0.25">
      <c r="A984" s="1"/>
      <c r="B984" s="1"/>
      <c r="C984" s="1"/>
      <c r="D984" s="1"/>
      <c r="E984" s="1"/>
      <c r="F984" s="1"/>
      <c r="G984" s="1"/>
      <c r="H984" s="1"/>
      <c r="I984" s="489"/>
      <c r="J984" s="485"/>
      <c r="K984" s="485"/>
      <c r="L984" s="485"/>
      <c r="M984" s="485"/>
      <c r="N984" s="485"/>
      <c r="O984" s="485"/>
      <c r="P984" s="485"/>
      <c r="Q984" s="485"/>
      <c r="R984" s="485"/>
      <c r="S984" s="485"/>
      <c r="T984" s="485"/>
      <c r="U984" s="485"/>
      <c r="V984" s="485"/>
      <c r="W984" s="485"/>
      <c r="X984" s="485"/>
      <c r="Y984" s="485"/>
      <c r="Z984" s="485"/>
      <c r="AA984" s="485"/>
      <c r="AB984" s="485"/>
      <c r="AC984" s="485"/>
    </row>
    <row r="985" spans="1:29" ht="15.75" customHeight="1" x14ac:dyDescent="0.25">
      <c r="A985" s="1"/>
      <c r="B985" s="1"/>
      <c r="C985" s="1"/>
      <c r="D985" s="1"/>
      <c r="E985" s="1"/>
      <c r="F985" s="1"/>
      <c r="G985" s="1"/>
      <c r="H985" s="1"/>
      <c r="I985" s="489"/>
      <c r="J985" s="485"/>
      <c r="K985" s="485"/>
      <c r="L985" s="485"/>
      <c r="M985" s="485"/>
      <c r="N985" s="485"/>
      <c r="O985" s="485"/>
      <c r="P985" s="485"/>
      <c r="Q985" s="485"/>
      <c r="R985" s="485"/>
      <c r="S985" s="485"/>
      <c r="T985" s="485"/>
      <c r="U985" s="485"/>
      <c r="V985" s="485"/>
      <c r="W985" s="485"/>
      <c r="X985" s="485"/>
      <c r="Y985" s="485"/>
      <c r="Z985" s="485"/>
      <c r="AA985" s="485"/>
      <c r="AB985" s="485"/>
      <c r="AC985" s="485"/>
    </row>
    <row r="986" spans="1:29" ht="15.75" customHeight="1" x14ac:dyDescent="0.25">
      <c r="A986" s="1"/>
      <c r="B986" s="1"/>
      <c r="C986" s="1"/>
      <c r="D986" s="1"/>
      <c r="E986" s="1"/>
      <c r="F986" s="1"/>
      <c r="G986" s="1"/>
      <c r="H986" s="1"/>
      <c r="I986" s="489"/>
      <c r="J986" s="485"/>
      <c r="K986" s="485"/>
      <c r="L986" s="485"/>
      <c r="M986" s="485"/>
      <c r="N986" s="485"/>
      <c r="O986" s="485"/>
      <c r="P986" s="485"/>
      <c r="Q986" s="485"/>
      <c r="R986" s="485"/>
      <c r="S986" s="485"/>
      <c r="T986" s="485"/>
      <c r="U986" s="485"/>
      <c r="V986" s="485"/>
      <c r="W986" s="485"/>
      <c r="X986" s="485"/>
      <c r="Y986" s="485"/>
      <c r="Z986" s="485"/>
      <c r="AA986" s="485"/>
      <c r="AB986" s="485"/>
      <c r="AC986" s="485"/>
    </row>
    <row r="987" spans="1:29" ht="15.75" customHeight="1" x14ac:dyDescent="0.25">
      <c r="A987" s="1"/>
      <c r="B987" s="1"/>
      <c r="C987" s="1"/>
      <c r="D987" s="1"/>
      <c r="E987" s="1"/>
      <c r="F987" s="1"/>
      <c r="G987" s="1"/>
      <c r="H987" s="1"/>
      <c r="I987" s="489"/>
      <c r="J987" s="485"/>
      <c r="K987" s="485"/>
      <c r="L987" s="485"/>
      <c r="M987" s="485"/>
      <c r="N987" s="485"/>
      <c r="O987" s="485"/>
      <c r="P987" s="485"/>
      <c r="Q987" s="485"/>
      <c r="R987" s="485"/>
      <c r="S987" s="485"/>
      <c r="T987" s="485"/>
      <c r="U987" s="485"/>
      <c r="V987" s="485"/>
      <c r="W987" s="485"/>
      <c r="X987" s="485"/>
      <c r="Y987" s="485"/>
      <c r="Z987" s="485"/>
      <c r="AA987" s="485"/>
      <c r="AB987" s="485"/>
      <c r="AC987" s="485"/>
    </row>
    <row r="988" spans="1:29" ht="15.75" customHeight="1" x14ac:dyDescent="0.25">
      <c r="A988" s="1"/>
      <c r="B988" s="1"/>
      <c r="C988" s="1"/>
      <c r="D988" s="1"/>
      <c r="E988" s="1"/>
      <c r="F988" s="1"/>
      <c r="G988" s="1"/>
      <c r="H988" s="1"/>
      <c r="I988" s="489"/>
      <c r="J988" s="485"/>
      <c r="K988" s="485"/>
      <c r="L988" s="485"/>
      <c r="M988" s="485"/>
      <c r="N988" s="485"/>
      <c r="O988" s="485"/>
      <c r="P988" s="485"/>
      <c r="Q988" s="485"/>
      <c r="R988" s="485"/>
      <c r="S988" s="485"/>
      <c r="T988" s="485"/>
      <c r="U988" s="485"/>
      <c r="V988" s="485"/>
      <c r="W988" s="485"/>
      <c r="X988" s="485"/>
      <c r="Y988" s="485"/>
      <c r="Z988" s="485"/>
      <c r="AA988" s="485"/>
      <c r="AB988" s="485"/>
      <c r="AC988" s="485"/>
    </row>
    <row r="989" spans="1:29" ht="15.75" customHeight="1" x14ac:dyDescent="0.25">
      <c r="A989" s="1"/>
      <c r="B989" s="1"/>
      <c r="C989" s="1"/>
      <c r="D989" s="1"/>
      <c r="E989" s="1"/>
      <c r="F989" s="1"/>
      <c r="G989" s="1"/>
      <c r="H989" s="1"/>
      <c r="I989" s="489"/>
      <c r="J989" s="485"/>
      <c r="K989" s="485"/>
      <c r="L989" s="485"/>
      <c r="M989" s="485"/>
      <c r="N989" s="485"/>
      <c r="O989" s="485"/>
      <c r="P989" s="485"/>
      <c r="Q989" s="485"/>
      <c r="R989" s="485"/>
      <c r="S989" s="485"/>
      <c r="T989" s="485"/>
      <c r="U989" s="485"/>
      <c r="V989" s="485"/>
      <c r="W989" s="485"/>
      <c r="X989" s="485"/>
      <c r="Y989" s="485"/>
      <c r="Z989" s="485"/>
      <c r="AA989" s="485"/>
      <c r="AB989" s="485"/>
      <c r="AC989" s="485"/>
    </row>
    <row r="990" spans="1:29" ht="15.75" customHeight="1" x14ac:dyDescent="0.25">
      <c r="A990" s="1"/>
      <c r="B990" s="1"/>
      <c r="C990" s="1"/>
      <c r="D990" s="1"/>
      <c r="E990" s="1"/>
      <c r="F990" s="1"/>
      <c r="G990" s="1"/>
      <c r="H990" s="1"/>
      <c r="I990" s="489"/>
      <c r="J990" s="485"/>
      <c r="K990" s="485"/>
      <c r="L990" s="485"/>
      <c r="M990" s="485"/>
      <c r="N990" s="485"/>
      <c r="O990" s="485"/>
      <c r="P990" s="485"/>
      <c r="Q990" s="485"/>
      <c r="R990" s="485"/>
      <c r="S990" s="485"/>
      <c r="T990" s="485"/>
      <c r="U990" s="485"/>
      <c r="V990" s="485"/>
      <c r="W990" s="485"/>
      <c r="X990" s="485"/>
      <c r="Y990" s="485"/>
      <c r="Z990" s="485"/>
      <c r="AA990" s="485"/>
      <c r="AB990" s="485"/>
      <c r="AC990" s="485"/>
    </row>
    <row r="991" spans="1:29" ht="15.75" customHeight="1" x14ac:dyDescent="0.25">
      <c r="A991" s="1"/>
      <c r="B991" s="1"/>
      <c r="C991" s="1"/>
      <c r="D991" s="1"/>
      <c r="E991" s="1"/>
      <c r="F991" s="1"/>
      <c r="G991" s="1"/>
      <c r="H991" s="1"/>
      <c r="I991" s="489"/>
      <c r="J991" s="485"/>
      <c r="K991" s="485"/>
      <c r="L991" s="485"/>
      <c r="M991" s="485"/>
      <c r="N991" s="485"/>
      <c r="O991" s="485"/>
      <c r="P991" s="485"/>
      <c r="Q991" s="485"/>
      <c r="R991" s="485"/>
      <c r="S991" s="485"/>
      <c r="T991" s="485"/>
      <c r="U991" s="485"/>
      <c r="V991" s="485"/>
      <c r="W991" s="485"/>
      <c r="X991" s="485"/>
      <c r="Y991" s="485"/>
      <c r="Z991" s="485"/>
      <c r="AA991" s="485"/>
      <c r="AB991" s="485"/>
      <c r="AC991" s="485"/>
    </row>
    <row r="992" spans="1:29" ht="15.75" customHeight="1" x14ac:dyDescent="0.25">
      <c r="A992" s="1"/>
      <c r="B992" s="1"/>
      <c r="C992" s="1"/>
      <c r="D992" s="1"/>
      <c r="E992" s="1"/>
      <c r="F992" s="1"/>
      <c r="G992" s="1"/>
      <c r="H992" s="1"/>
      <c r="I992" s="489"/>
      <c r="J992" s="485"/>
      <c r="K992" s="485"/>
      <c r="L992" s="485"/>
      <c r="M992" s="485"/>
      <c r="N992" s="485"/>
      <c r="O992" s="485"/>
      <c r="P992" s="485"/>
      <c r="Q992" s="485"/>
      <c r="R992" s="485"/>
      <c r="S992" s="485"/>
      <c r="T992" s="485"/>
      <c r="U992" s="485"/>
      <c r="V992" s="485"/>
      <c r="W992" s="485"/>
      <c r="X992" s="485"/>
      <c r="Y992" s="485"/>
      <c r="Z992" s="485"/>
      <c r="AA992" s="485"/>
      <c r="AB992" s="485"/>
      <c r="AC992" s="485"/>
    </row>
    <row r="993" spans="1:29" ht="15.75" customHeight="1" x14ac:dyDescent="0.25">
      <c r="A993" s="1"/>
      <c r="B993" s="1"/>
      <c r="C993" s="1"/>
      <c r="D993" s="1"/>
      <c r="E993" s="1"/>
      <c r="F993" s="1"/>
      <c r="G993" s="1"/>
      <c r="H993" s="1"/>
      <c r="I993" s="489"/>
      <c r="J993" s="485"/>
      <c r="K993" s="485"/>
      <c r="L993" s="485"/>
      <c r="M993" s="485"/>
      <c r="N993" s="485"/>
      <c r="O993" s="485"/>
      <c r="P993" s="485"/>
      <c r="Q993" s="485"/>
      <c r="R993" s="485"/>
      <c r="S993" s="485"/>
      <c r="T993" s="485"/>
      <c r="U993" s="485"/>
      <c r="V993" s="485"/>
      <c r="W993" s="485"/>
      <c r="X993" s="485"/>
      <c r="Y993" s="485"/>
      <c r="Z993" s="485"/>
      <c r="AA993" s="485"/>
      <c r="AB993" s="485"/>
      <c r="AC993" s="485"/>
    </row>
    <row r="994" spans="1:29" ht="15.75" customHeight="1" x14ac:dyDescent="0.25">
      <c r="A994" s="1"/>
      <c r="B994" s="1"/>
      <c r="C994" s="1"/>
      <c r="D994" s="1"/>
      <c r="E994" s="1"/>
      <c r="F994" s="1"/>
      <c r="G994" s="1"/>
      <c r="H994" s="1"/>
      <c r="I994" s="489"/>
      <c r="J994" s="485"/>
      <c r="K994" s="485"/>
      <c r="L994" s="485"/>
      <c r="M994" s="485"/>
      <c r="N994" s="485"/>
      <c r="O994" s="485"/>
      <c r="P994" s="485"/>
      <c r="Q994" s="485"/>
      <c r="R994" s="485"/>
      <c r="S994" s="485"/>
      <c r="T994" s="485"/>
      <c r="U994" s="485"/>
      <c r="V994" s="485"/>
      <c r="W994" s="485"/>
      <c r="X994" s="485"/>
      <c r="Y994" s="485"/>
      <c r="Z994" s="485"/>
      <c r="AA994" s="485"/>
      <c r="AB994" s="485"/>
      <c r="AC994" s="485"/>
    </row>
    <row r="995" spans="1:29" ht="15.75" customHeight="1" x14ac:dyDescent="0.25">
      <c r="A995" s="1"/>
      <c r="B995" s="1"/>
      <c r="C995" s="1"/>
      <c r="D995" s="1"/>
      <c r="E995" s="1"/>
      <c r="F995" s="1"/>
      <c r="G995" s="1"/>
      <c r="H995" s="1"/>
      <c r="I995" s="489"/>
      <c r="J995" s="485"/>
      <c r="K995" s="485"/>
      <c r="L995" s="485"/>
      <c r="M995" s="485"/>
      <c r="N995" s="485"/>
      <c r="O995" s="485"/>
      <c r="P995" s="485"/>
      <c r="Q995" s="485"/>
      <c r="R995" s="485"/>
      <c r="S995" s="485"/>
      <c r="T995" s="485"/>
      <c r="U995" s="485"/>
      <c r="V995" s="485"/>
      <c r="W995" s="485"/>
      <c r="X995" s="485"/>
      <c r="Y995" s="485"/>
      <c r="Z995" s="485"/>
      <c r="AA995" s="485"/>
      <c r="AB995" s="485"/>
      <c r="AC995" s="485"/>
    </row>
    <row r="996" spans="1:29" ht="15.75" customHeight="1" x14ac:dyDescent="0.25">
      <c r="A996" s="1"/>
      <c r="B996" s="1"/>
      <c r="C996" s="1"/>
      <c r="D996" s="1"/>
      <c r="E996" s="1"/>
      <c r="F996" s="1"/>
      <c r="G996" s="1"/>
      <c r="H996" s="1"/>
      <c r="I996" s="489"/>
      <c r="J996" s="485"/>
      <c r="K996" s="485"/>
      <c r="L996" s="485"/>
      <c r="M996" s="485"/>
      <c r="N996" s="485"/>
      <c r="O996" s="485"/>
      <c r="P996" s="485"/>
      <c r="Q996" s="485"/>
      <c r="R996" s="485"/>
      <c r="S996" s="485"/>
      <c r="T996" s="485"/>
      <c r="U996" s="485"/>
      <c r="V996" s="485"/>
      <c r="W996" s="485"/>
      <c r="X996" s="485"/>
      <c r="Y996" s="485"/>
      <c r="Z996" s="485"/>
      <c r="AA996" s="485"/>
      <c r="AB996" s="485"/>
      <c r="AC996" s="485"/>
    </row>
    <row r="997" spans="1:29" ht="15.75" customHeight="1" x14ac:dyDescent="0.25">
      <c r="A997" s="1"/>
      <c r="B997" s="1"/>
      <c r="C997" s="1"/>
      <c r="D997" s="1"/>
      <c r="E997" s="1"/>
      <c r="F997" s="1"/>
      <c r="G997" s="1"/>
      <c r="H997" s="1"/>
      <c r="I997" s="489"/>
      <c r="J997" s="485"/>
      <c r="K997" s="485"/>
      <c r="L997" s="485"/>
      <c r="M997" s="485"/>
      <c r="N997" s="485"/>
      <c r="O997" s="485"/>
      <c r="P997" s="485"/>
      <c r="Q997" s="485"/>
      <c r="R997" s="485"/>
      <c r="S997" s="485"/>
      <c r="T997" s="485"/>
      <c r="U997" s="485"/>
      <c r="V997" s="485"/>
      <c r="W997" s="485"/>
      <c r="X997" s="485"/>
      <c r="Y997" s="485"/>
      <c r="Z997" s="485"/>
      <c r="AA997" s="485"/>
      <c r="AB997" s="485"/>
      <c r="AC997" s="485"/>
    </row>
    <row r="998" spans="1:29" ht="15.75" customHeight="1" x14ac:dyDescent="0.25">
      <c r="A998" s="1"/>
      <c r="B998" s="1"/>
      <c r="C998" s="1"/>
      <c r="D998" s="1"/>
      <c r="E998" s="1"/>
      <c r="F998" s="1"/>
      <c r="G998" s="1"/>
      <c r="H998" s="1"/>
      <c r="I998" s="489"/>
      <c r="J998" s="485"/>
      <c r="K998" s="485"/>
      <c r="L998" s="485"/>
      <c r="M998" s="485"/>
      <c r="N998" s="485"/>
      <c r="O998" s="485"/>
      <c r="P998" s="485"/>
      <c r="Q998" s="485"/>
      <c r="R998" s="485"/>
      <c r="S998" s="485"/>
      <c r="T998" s="485"/>
      <c r="U998" s="485"/>
      <c r="V998" s="485"/>
      <c r="W998" s="485"/>
      <c r="X998" s="485"/>
      <c r="Y998" s="485"/>
      <c r="Z998" s="485"/>
      <c r="AA998" s="485"/>
      <c r="AB998" s="485"/>
      <c r="AC998" s="485"/>
    </row>
    <row r="999" spans="1:29" ht="15.75" customHeight="1" x14ac:dyDescent="0.25">
      <c r="A999" s="1"/>
      <c r="B999" s="1"/>
      <c r="C999" s="1"/>
      <c r="D999" s="1"/>
      <c r="E999" s="1"/>
      <c r="F999" s="1"/>
      <c r="G999" s="1"/>
      <c r="H999" s="1"/>
      <c r="I999" s="489"/>
      <c r="J999" s="485"/>
      <c r="K999" s="485"/>
      <c r="L999" s="485"/>
      <c r="M999" s="485"/>
      <c r="N999" s="485"/>
      <c r="O999" s="485"/>
      <c r="P999" s="485"/>
      <c r="Q999" s="485"/>
      <c r="R999" s="485"/>
      <c r="S999" s="485"/>
      <c r="T999" s="485"/>
      <c r="U999" s="485"/>
      <c r="V999" s="485"/>
      <c r="W999" s="485"/>
      <c r="X999" s="485"/>
      <c r="Y999" s="485"/>
      <c r="Z999" s="485"/>
      <c r="AA999" s="485"/>
      <c r="AB999" s="485"/>
      <c r="AC999" s="485"/>
    </row>
    <row r="1000" spans="1:29" ht="15.75" customHeight="1" x14ac:dyDescent="0.25">
      <c r="A1000" s="1"/>
      <c r="B1000" s="1"/>
      <c r="C1000" s="1"/>
      <c r="D1000" s="1"/>
      <c r="E1000" s="1"/>
      <c r="F1000" s="1"/>
      <c r="G1000" s="1"/>
      <c r="H1000" s="1"/>
      <c r="I1000" s="489"/>
      <c r="J1000" s="485"/>
      <c r="K1000" s="485"/>
      <c r="L1000" s="485"/>
      <c r="M1000" s="485"/>
      <c r="N1000" s="485"/>
      <c r="O1000" s="485"/>
      <c r="P1000" s="485"/>
      <c r="Q1000" s="485"/>
      <c r="R1000" s="485"/>
      <c r="S1000" s="485"/>
      <c r="T1000" s="485"/>
      <c r="U1000" s="485"/>
      <c r="V1000" s="485"/>
      <c r="W1000" s="485"/>
      <c r="X1000" s="485"/>
      <c r="Y1000" s="485"/>
      <c r="Z1000" s="485"/>
      <c r="AA1000" s="485"/>
      <c r="AB1000" s="485"/>
      <c r="AC1000" s="485"/>
    </row>
  </sheetData>
  <mergeCells count="26">
    <mergeCell ref="A88:D88"/>
    <mergeCell ref="C96:D96"/>
    <mergeCell ref="C97:D97"/>
    <mergeCell ref="A79:D79"/>
    <mergeCell ref="A15:B15"/>
    <mergeCell ref="A16:B16"/>
    <mergeCell ref="A50:I50"/>
    <mergeCell ref="A54:B54"/>
    <mergeCell ref="A19:F19"/>
    <mergeCell ref="A11:B11"/>
    <mergeCell ref="A12:B12"/>
    <mergeCell ref="A13:B13"/>
    <mergeCell ref="A14:B14"/>
    <mergeCell ref="A62:C62"/>
    <mergeCell ref="A17:B17"/>
    <mergeCell ref="A40:G40"/>
    <mergeCell ref="A6:B6"/>
    <mergeCell ref="A7:B7"/>
    <mergeCell ref="A8:B8"/>
    <mergeCell ref="A9:B9"/>
    <mergeCell ref="A10:B10"/>
    <mergeCell ref="A2:C2"/>
    <mergeCell ref="A3:B3"/>
    <mergeCell ref="A4:B4"/>
    <mergeCell ref="A5:B5"/>
    <mergeCell ref="B1:H1"/>
  </mergeCells>
  <conditionalFormatting sqref="D81 D83 D85">
    <cfRule type="cellIs" dxfId="51" priority="2" operator="equal">
      <formula>0</formula>
    </cfRule>
  </conditionalFormatting>
  <conditionalFormatting sqref="D82 D84 D86">
    <cfRule type="cellIs" dxfId="50" priority="1" operator="equal">
      <formula>0</formula>
    </cfRule>
  </conditionalFormatting>
  <dataValidations count="39">
    <dataValidation type="decimal" errorStyle="warning" allowBlank="1" showErrorMessage="1" sqref="D52" xr:uid="{00000000-0002-0000-0000-000000000000}">
      <formula1>2</formula1>
      <formula2>6</formula2>
    </dataValidation>
    <dataValidation type="custom" showInputMessage="1" showErrorMessage="1" errorTitle="SOMENTE TEXTO" error="SOMENTE TEXTO" sqref="C3" xr:uid="{00000000-0002-0000-0000-000001000000}">
      <formula1>ISTEXT(C3)</formula1>
    </dataValidation>
    <dataValidation type="decimal" errorStyle="warning" allowBlank="1" showInputMessage="1" showErrorMessage="1" sqref="C21:C22" xr:uid="{00000000-0002-0000-0000-000002000000}">
      <formula1>18</formula1>
      <formula2>90</formula2>
    </dataValidation>
    <dataValidation type="decimal" errorStyle="warning" allowBlank="1" showInputMessage="1" showErrorMessage="1" sqref="C23" xr:uid="{00000000-0002-0000-0000-000003000000}">
      <formula1>90</formula1>
      <formula2>350</formula2>
    </dataValidation>
    <dataValidation type="decimal" errorStyle="warning" allowBlank="1" showInputMessage="1" showErrorMessage="1" sqref="C24" xr:uid="{00000000-0002-0000-0000-000004000000}">
      <formula1>250</formula1>
      <formula2>600</formula2>
    </dataValidation>
    <dataValidation type="decimal" errorStyle="warning" allowBlank="1" showInputMessage="1" showErrorMessage="1" sqref="C26" xr:uid="{00000000-0002-0000-0000-000005000000}">
      <formula1>350</formula1>
      <formula2>750</formula2>
    </dataValidation>
    <dataValidation type="decimal" errorStyle="warning" allowBlank="1" showInputMessage="1" showErrorMessage="1" sqref="C27" xr:uid="{00000000-0002-0000-0000-000006000000}">
      <formula1>450</formula1>
      <formula2>900</formula2>
    </dataValidation>
    <dataValidation type="decimal" errorStyle="warning" allowBlank="1" showInputMessage="1" showErrorMessage="1" sqref="D21:D24" xr:uid="{00000000-0002-0000-0000-000007000000}">
      <formula1>0</formula1>
      <formula2>1.5</formula2>
    </dataValidation>
    <dataValidation type="decimal" errorStyle="warning" allowBlank="1" showInputMessage="1" showErrorMessage="1" error="TEM CERTEZA DESTE VALOR" sqref="E26" xr:uid="{00000000-0002-0000-0000-000008000000}">
      <formula1>2</formula1>
      <formula2>65</formula2>
    </dataValidation>
    <dataValidation type="custom" allowBlank="1" showInputMessage="1" showErrorMessage="1" sqref="A74:A77" xr:uid="{00000000-0002-0000-0000-000009000000}">
      <formula1>ISTEXT(A74)</formula1>
    </dataValidation>
    <dataValidation type="whole" allowBlank="1" showInputMessage="1" showErrorMessage="1" sqref="D26:D27" xr:uid="{00000000-0002-0000-0000-00000A000000}">
      <formula1>0</formula1>
      <formula2>0</formula2>
    </dataValidation>
    <dataValidation type="custom" allowBlank="1" showInputMessage="1" showErrorMessage="1" sqref="G42:G43 G45:G48" xr:uid="{00000000-0002-0000-0000-00000B000000}">
      <formula1>SUM(C42+E42+G42)=100</formula1>
    </dataValidation>
    <dataValidation type="custom" allowBlank="1" showInputMessage="1" showErrorMessage="1" sqref="G44" xr:uid="{00000000-0002-0000-0000-00000C000000}">
      <formula1>SUM(C44+E44+G44)=100</formula1>
    </dataValidation>
    <dataValidation type="custom" allowBlank="1" showInputMessage="1" showErrorMessage="1" sqref="B72" xr:uid="{00000000-0002-0000-0000-000011000000}">
      <formula1>B72&lt;=C10</formula1>
    </dataValidation>
    <dataValidation type="custom" allowBlank="1" showInputMessage="1" showErrorMessage="1" sqref="B73" xr:uid="{00000000-0002-0000-0000-000012000000}">
      <formula1>B73&lt;=C10</formula1>
    </dataValidation>
    <dataValidation type="custom" allowBlank="1" showInputMessage="1" showErrorMessage="1" sqref="B74" xr:uid="{00000000-0002-0000-0000-000013000000}">
      <formula1>B74&lt;=C10</formula1>
    </dataValidation>
    <dataValidation type="custom" allowBlank="1" showInputMessage="1" showErrorMessage="1" sqref="B75" xr:uid="{00000000-0002-0000-0000-000014000000}">
      <formula1>B75&lt;=C10</formula1>
    </dataValidation>
    <dataValidation type="custom" allowBlank="1" showInputMessage="1" showErrorMessage="1" sqref="B76" xr:uid="{00000000-0002-0000-0000-000015000000}">
      <formula1>B76&lt;=C10</formula1>
    </dataValidation>
    <dataValidation type="custom" allowBlank="1" showInputMessage="1" showErrorMessage="1" sqref="B77" xr:uid="{00000000-0002-0000-0000-000016000000}">
      <formula1>B77&lt;=C10</formula1>
    </dataValidation>
    <dataValidation type="custom" allowBlank="1" showInputMessage="1" showErrorMessage="1" sqref="C81" xr:uid="{00000000-0002-0000-0000-000017000000}">
      <formula1>C81&lt;=C10</formula1>
    </dataValidation>
    <dataValidation type="custom" allowBlank="1" showInputMessage="1" showErrorMessage="1" sqref="C82" xr:uid="{00000000-0002-0000-0000-000018000000}">
      <formula1>C82&lt;=C10</formula1>
    </dataValidation>
    <dataValidation type="custom" allowBlank="1" showInputMessage="1" showErrorMessage="1" sqref="C83" xr:uid="{00000000-0002-0000-0000-000019000000}">
      <formula1>C83&lt;=C10</formula1>
    </dataValidation>
    <dataValidation type="custom" allowBlank="1" showInputMessage="1" showErrorMessage="1" sqref="C84" xr:uid="{00000000-0002-0000-0000-00001A000000}">
      <formula1>C84&lt;=C10</formula1>
    </dataValidation>
    <dataValidation type="custom" allowBlank="1" showInputMessage="1" showErrorMessage="1" sqref="C85" xr:uid="{00000000-0002-0000-0000-00001B000000}">
      <formula1>C85&lt;=C10</formula1>
    </dataValidation>
    <dataValidation type="custom" allowBlank="1" showInputMessage="1" showErrorMessage="1" sqref="C86" xr:uid="{00000000-0002-0000-0000-00001C000000}">
      <formula1>C86&lt;=C10</formula1>
    </dataValidation>
    <dataValidation type="decimal" errorStyle="warning" allowBlank="1" showInputMessage="1" showErrorMessage="1" sqref="E52" xr:uid="{00000000-0002-0000-0000-00001D000000}">
      <formula1>2</formula1>
      <formula2>6</formula2>
    </dataValidation>
    <dataValidation type="decimal" errorStyle="warning" allowBlank="1" showInputMessage="1" showErrorMessage="1" sqref="F52" xr:uid="{00000000-0002-0000-0000-00001E000000}">
      <formula1>10</formula1>
      <formula2>16</formula2>
    </dataValidation>
    <dataValidation type="decimal" errorStyle="warning" allowBlank="1" showInputMessage="1" showErrorMessage="1" sqref="G52" xr:uid="{00000000-0002-0000-0000-00001F000000}">
      <formula1>7</formula1>
      <formula2>12</formula2>
    </dataValidation>
    <dataValidation type="whole" errorStyle="warning" allowBlank="1" showInputMessage="1" showErrorMessage="1" sqref="F26" xr:uid="{00000000-0002-0000-0000-000020000000}">
      <formula1>150</formula1>
      <formula2>400</formula2>
    </dataValidation>
    <dataValidation type="decimal" errorStyle="warning" allowBlank="1" showInputMessage="1" showErrorMessage="1" sqref="C25" xr:uid="{00000000-0002-0000-0000-000021000000}">
      <formula1>350</formula1>
      <formula2>700</formula2>
    </dataValidation>
    <dataValidation errorStyle="warning" allowBlank="1" showInputMessage="1" showErrorMessage="1" sqref="H52:I52" xr:uid="{00000000-0002-0000-0000-000022000000}"/>
    <dataValidation type="decimal" errorStyle="warning" allowBlank="1" showInputMessage="1" showErrorMessage="1" sqref="B81 B83:B86" xr:uid="{00000000-0002-0000-0000-000024000000}">
      <formula1>1</formula1>
      <formula2>1667</formula2>
    </dataValidation>
    <dataValidation type="decimal" allowBlank="1" showInputMessage="1" showErrorMessage="1" sqref="B82" xr:uid="{00000000-0002-0000-0000-000025000000}">
      <formula1>1</formula1>
      <formula2>1667</formula2>
    </dataValidation>
    <dataValidation type="custom" allowBlank="1" showInputMessage="1" showErrorMessage="1" sqref="E42:E48" xr:uid="{00000000-0002-0000-0000-000026000000}">
      <formula1>SUM(C42+E42+G42)=100</formula1>
    </dataValidation>
    <dataValidation type="custom" allowBlank="1" showInputMessage="1" showErrorMessage="1" sqref="C42:C43 C45:C48" xr:uid="{00000000-0002-0000-0000-000027000000}">
      <formula1>SUM(C42+E42+G42)=100</formula1>
    </dataValidation>
    <dataValidation type="custom" allowBlank="1" showInputMessage="1" showErrorMessage="1" sqref="D25" xr:uid="{00000000-0002-0000-0000-000029000000}">
      <formula1>0</formula1>
    </dataValidation>
    <dataValidation type="date" allowBlank="1" showInputMessage="1" showErrorMessage="1" sqref="C8:C9" xr:uid="{A77C65F1-8975-4683-A889-70E8E1CCC5B6}">
      <formula1>1</formula1>
      <formula2>73385</formula2>
    </dataValidation>
    <dataValidation type="custom" allowBlank="1" showInputMessage="1" showErrorMessage="1" sqref="C44" xr:uid="{00000000-0002-0000-0000-000028000000}">
      <formula1>SUM(C44+E44+G4+D44)=100</formula1>
    </dataValidation>
    <dataValidation type="list" allowBlank="1" showInputMessage="1" showErrorMessage="1" sqref="C5" xr:uid="{36304382-814A-4965-B51F-D0337FEBD43A}">
      <formula1>INDIRECT(C4)</formula1>
    </dataValidation>
  </dataValidations>
  <pageMargins left="0.511811024" right="0.511811024" top="0.78740157499999996" bottom="0.78740157499999996" header="0" footer="0"/>
  <pageSetup paperSize="9" orientation="portrait" r:id="rId1"/>
  <drawing r:id="rId2"/>
  <extLst>
    <ext xmlns:x14="http://schemas.microsoft.com/office/spreadsheetml/2009/9/main" uri="{CCE6A557-97BC-4b89-ADB6-D9C93CAAB3DF}">
      <x14:dataValidations xmlns:xm="http://schemas.microsoft.com/office/excel/2006/main" count="18">
        <x14:dataValidation type="list" showErrorMessage="1" xr:uid="{00000000-0002-0000-0000-00002A000000}">
          <x14:formula1>
            <xm:f>'Lista Suspensa'!$L$2:$L$7</xm:f>
          </x14:formula1>
          <xm:sqref>C6</xm:sqref>
        </x14:dataValidation>
        <x14:dataValidation type="list" allowBlank="1" showErrorMessage="1" xr:uid="{00000000-0002-0000-0000-00002B000000}">
          <x14:formula1>
            <xm:f>'Lista Suspensa'!$R$2:$R$3</xm:f>
          </x14:formula1>
          <xm:sqref>C16</xm:sqref>
        </x14:dataValidation>
        <x14:dataValidation type="list" allowBlank="1" showErrorMessage="1" xr:uid="{00000000-0002-0000-0000-00002C000000}">
          <x14:formula1>
            <xm:f>'Lista Suspensa'!$J$2:$J$4</xm:f>
          </x14:formula1>
          <xm:sqref>C7 B39</xm:sqref>
        </x14:dataValidation>
        <x14:dataValidation type="list" allowBlank="1" showErrorMessage="1" xr:uid="{00000000-0002-0000-0000-00002D000000}">
          <x14:formula1>
            <xm:f>'Lista Suspensa'!$Z$2:$Z$10</xm:f>
          </x14:formula1>
          <xm:sqref>C74:D77</xm:sqref>
        </x14:dataValidation>
        <x14:dataValidation type="list" allowBlank="1" showErrorMessage="1" xr:uid="{00000000-0002-0000-0000-00002E000000}">
          <x14:formula1>
            <xm:f>'Lista Suspensa'!$P$2:$P$3</xm:f>
          </x14:formula1>
          <xm:sqref>C15</xm:sqref>
        </x14:dataValidation>
        <x14:dataValidation type="list" allowBlank="1" showErrorMessage="1" xr:uid="{00000000-0002-0000-0000-00002F000000}">
          <x14:formula1>
            <xm:f>'Lista Suspensa'!$H$2:$H$4</xm:f>
          </x14:formula1>
          <xm:sqref>D39</xm:sqref>
        </x14:dataValidation>
        <x14:dataValidation type="list" allowBlank="1" showErrorMessage="1" xr:uid="{00000000-0002-0000-0000-000030000000}">
          <x14:formula1>
            <xm:f>'Lista Suspensa'!$T$2:$T$5</xm:f>
          </x14:formula1>
          <xm:sqref>E39</xm:sqref>
        </x14:dataValidation>
        <x14:dataValidation type="list" allowBlank="1" showErrorMessage="1" xr:uid="{00000000-0002-0000-0000-000031000000}">
          <x14:formula1>
            <xm:f>'Lista Suspensa'!$X$2:$X$3</xm:f>
          </x14:formula1>
          <xm:sqref>E32:E38</xm:sqref>
        </x14:dataValidation>
        <x14:dataValidation type="list" allowBlank="1" showInputMessage="1" showErrorMessage="1" xr:uid="{00000000-0002-0000-0000-000033000000}">
          <x14:formula1>
            <xm:f>'Lista Suspensa'!$AD$2:$AD$4</xm:f>
          </x14:formula1>
          <xm:sqref>B66:B68</xm:sqref>
        </x14:dataValidation>
        <x14:dataValidation type="list" allowBlank="1" showInputMessage="1" showErrorMessage="1" xr:uid="{00000000-0002-0000-0000-000034000000}">
          <x14:formula1>
            <xm:f>'Lista Suspensa'!$AF$2:$AF$10</xm:f>
          </x14:formula1>
          <xm:sqref>C17</xm:sqref>
        </x14:dataValidation>
        <x14:dataValidation type="list" allowBlank="1" showErrorMessage="1" xr:uid="{00000000-0002-0000-0000-000035000000}">
          <x14:formula1>
            <xm:f>'Lista Suspensa'!$AK$2:$AK$4</xm:f>
          </x14:formula1>
          <xm:sqref>B32:B38</xm:sqref>
        </x14:dataValidation>
        <x14:dataValidation type="list" allowBlank="1" showInputMessage="1" showErrorMessage="1" xr:uid="{00000000-0002-0000-0000-000037000000}">
          <x14:formula1>
            <xm:f>'Lista Suspensa'!$BB$2:$BB$28</xm:f>
          </x14:formula1>
          <xm:sqref>C4</xm:sqref>
        </x14:dataValidation>
        <x14:dataValidation type="list" allowBlank="1" showInputMessage="1" showErrorMessage="1" xr:uid="{AC3700D7-563B-4070-B754-5CF35AA570B0}">
          <x14:formula1>
            <xm:f>'Lista Suspensa'!$AZ$2:$AZ$4</xm:f>
          </x14:formula1>
          <xm:sqref>A81:A86</xm:sqref>
        </x14:dataValidation>
        <x14:dataValidation type="list" allowBlank="1" showErrorMessage="1" xr:uid="{00000000-0002-0000-0000-000032000000}">
          <x14:formula1>
            <xm:f>'Lista Suspensa'!$V$2:$V$12</xm:f>
          </x14:formula1>
          <xm:sqref>F42:F48 D42:D48 B42:B48</xm:sqref>
        </x14:dataValidation>
        <x14:dataValidation type="list" allowBlank="1" showInputMessage="1" showErrorMessage="1" xr:uid="{9A06F501-E060-449D-A3D8-BF99E799AD90}">
          <x14:formula1>
            <xm:f>'Lista Suspensa'!$P$2:$P$3</xm:f>
          </x14:formula1>
          <xm:sqref>B109 B115 B118</xm:sqref>
        </x14:dataValidation>
        <x14:dataValidation type="list" allowBlank="1" showInputMessage="1" showErrorMessage="1" xr:uid="{60F6A6C6-F82F-4732-A286-8ABAB0F9C0C4}">
          <x14:formula1>
            <xm:f>'Lista Suspensa'!#REF!</xm:f>
          </x14:formula1>
          <xm:sqref>B64:B65</xm:sqref>
        </x14:dataValidation>
        <x14:dataValidation type="list" allowBlank="1" showErrorMessage="1" xr:uid="{DDA851CF-D8BE-4E04-B27C-F72FD4D45280}">
          <x14:formula1>
            <xm:f>'Lista Suspensa'!$CE$2:$CE$26</xm:f>
          </x14:formula1>
          <xm:sqref>C72:D73</xm:sqref>
        </x14:dataValidation>
        <x14:dataValidation type="list" allowBlank="1" showErrorMessage="1" xr:uid="{00000000-0002-0000-0000-000036000000}">
          <x14:formula1>
            <xm:f>INDIRECT('Lista Suspensa'!AU3)</xm:f>
          </x14:formula1>
          <xm:sqref>C32:D38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DG968"/>
  <sheetViews>
    <sheetView workbookViewId="0">
      <pane xSplit="1" topLeftCell="AM1" activePane="topRight" state="frozen"/>
      <selection pane="topRight" activeCell="AR1" sqref="AR1:AU1048576"/>
    </sheetView>
  </sheetViews>
  <sheetFormatPr defaultColWidth="14.42578125" defaultRowHeight="15" customHeight="1" x14ac:dyDescent="0.25"/>
  <cols>
    <col min="1" max="1" width="41.85546875" style="478" customWidth="1"/>
    <col min="2" max="3" width="13.28515625" style="478" customWidth="1"/>
    <col min="4" max="6" width="8.85546875" style="478" customWidth="1"/>
    <col min="7" max="9" width="13.28515625" style="478" customWidth="1"/>
    <col min="10" max="12" width="8.85546875" style="478" customWidth="1"/>
    <col min="13" max="15" width="13.28515625" style="478" customWidth="1"/>
    <col min="16" max="18" width="8.85546875" style="478" customWidth="1"/>
    <col min="19" max="21" width="13.28515625" style="478" customWidth="1"/>
    <col min="22" max="24" width="8.85546875" style="478" customWidth="1"/>
    <col min="25" max="27" width="13.28515625" style="478" customWidth="1"/>
    <col min="28" max="30" width="8.85546875" style="478" customWidth="1"/>
    <col min="31" max="33" width="13.28515625" style="478" customWidth="1"/>
    <col min="34" max="36" width="8.85546875" style="478" customWidth="1"/>
    <col min="37" max="39" width="13.28515625" style="478" customWidth="1"/>
    <col min="40" max="42" width="8.85546875" style="478" customWidth="1"/>
    <col min="43" max="43" width="13.28515625" style="478" customWidth="1"/>
    <col min="44" max="44" width="21.140625" style="478" customWidth="1"/>
    <col min="45" max="46" width="23.28515625" style="478" customWidth="1"/>
    <col min="47" max="47" width="21" style="478" customWidth="1"/>
    <col min="48" max="48" width="13.28515625" style="478" customWidth="1"/>
    <col min="49" max="49" width="17.140625" style="478" customWidth="1"/>
    <col min="50" max="52" width="8.7109375" style="478" customWidth="1"/>
    <col min="53" max="53" width="11.5703125" style="478" customWidth="1"/>
    <col min="54" max="63" width="8.7109375" style="478" customWidth="1"/>
    <col min="64" max="16384" width="14.42578125" style="478"/>
  </cols>
  <sheetData>
    <row r="1" spans="1:63" ht="126.75" customHeight="1" thickBot="1" x14ac:dyDescent="0.3">
      <c r="A1" s="437" t="s">
        <v>562</v>
      </c>
      <c r="B1" s="934" t="s">
        <v>579</v>
      </c>
      <c r="C1" s="934"/>
      <c r="D1" s="934"/>
      <c r="E1" s="934"/>
      <c r="F1" s="934"/>
      <c r="G1" s="934"/>
      <c r="H1" s="934"/>
      <c r="I1" s="934"/>
      <c r="J1" s="934"/>
      <c r="K1" s="934"/>
      <c r="L1" s="934"/>
      <c r="M1" s="934"/>
      <c r="N1" s="438"/>
      <c r="O1" s="438"/>
      <c r="P1" s="438"/>
      <c r="Q1" s="438"/>
      <c r="R1" s="438"/>
      <c r="S1" s="438"/>
      <c r="T1" s="438"/>
      <c r="U1" s="438"/>
      <c r="V1" s="438"/>
      <c r="W1" s="438"/>
      <c r="X1" s="438"/>
      <c r="Y1" s="438"/>
      <c r="Z1" s="438"/>
      <c r="AA1" s="438"/>
      <c r="AB1" s="438"/>
      <c r="AC1" s="438"/>
      <c r="AD1" s="439"/>
      <c r="AE1" s="439"/>
      <c r="AF1" s="439"/>
      <c r="AG1" s="439"/>
      <c r="AH1" s="439"/>
      <c r="AI1" s="439"/>
      <c r="AJ1" s="439"/>
      <c r="AK1" s="439"/>
      <c r="AL1" s="439"/>
      <c r="AM1" s="439"/>
      <c r="AN1" s="439"/>
      <c r="AO1" s="439"/>
      <c r="AP1" s="439"/>
      <c r="AQ1" s="439"/>
      <c r="AR1" s="439"/>
      <c r="AS1" s="439"/>
      <c r="AT1" s="439"/>
      <c r="AU1" s="439"/>
    </row>
    <row r="2" spans="1:63" ht="21" x14ac:dyDescent="0.25">
      <c r="A2" s="436" t="s">
        <v>0</v>
      </c>
      <c r="B2" s="935"/>
      <c r="C2" s="936"/>
      <c r="D2" s="936"/>
      <c r="E2" s="936"/>
      <c r="F2" s="936"/>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936"/>
      <c r="AL2" s="936"/>
      <c r="AM2" s="936"/>
      <c r="AN2" s="936"/>
      <c r="AO2" s="936"/>
      <c r="AP2" s="936"/>
      <c r="AQ2" s="937"/>
      <c r="AR2" s="942" t="s">
        <v>58</v>
      </c>
      <c r="AS2" s="943"/>
      <c r="AT2" s="943"/>
      <c r="AU2" s="944"/>
      <c r="AV2" s="485"/>
      <c r="AW2" s="485"/>
      <c r="AX2" s="485"/>
      <c r="AY2" s="485"/>
      <c r="AZ2" s="485"/>
      <c r="BA2" s="485"/>
      <c r="BB2" s="485"/>
      <c r="BC2" s="485"/>
      <c r="BD2" s="485"/>
      <c r="BE2" s="485"/>
      <c r="BF2" s="485"/>
      <c r="BG2" s="485"/>
      <c r="BH2" s="485"/>
      <c r="BI2" s="485"/>
      <c r="BJ2" s="485"/>
      <c r="BK2" s="485"/>
    </row>
    <row r="3" spans="1:63" x14ac:dyDescent="0.25">
      <c r="A3" s="938" t="s">
        <v>59</v>
      </c>
      <c r="B3" s="940" t="s">
        <v>60</v>
      </c>
      <c r="C3" s="936"/>
      <c r="D3" s="936"/>
      <c r="E3" s="936"/>
      <c r="F3" s="936"/>
      <c r="G3" s="941"/>
      <c r="H3" s="940" t="s">
        <v>24</v>
      </c>
      <c r="I3" s="936"/>
      <c r="J3" s="936"/>
      <c r="K3" s="936"/>
      <c r="L3" s="936"/>
      <c r="M3" s="941"/>
      <c r="N3" s="940" t="s">
        <v>25</v>
      </c>
      <c r="O3" s="936"/>
      <c r="P3" s="936"/>
      <c r="Q3" s="936"/>
      <c r="R3" s="936"/>
      <c r="S3" s="941"/>
      <c r="T3" s="940" t="s">
        <v>26</v>
      </c>
      <c r="U3" s="936"/>
      <c r="V3" s="936"/>
      <c r="W3" s="936"/>
      <c r="X3" s="936"/>
      <c r="Y3" s="941"/>
      <c r="Z3" s="940" t="s">
        <v>27</v>
      </c>
      <c r="AA3" s="936"/>
      <c r="AB3" s="936"/>
      <c r="AC3" s="936"/>
      <c r="AD3" s="936"/>
      <c r="AE3" s="941"/>
      <c r="AF3" s="940" t="s">
        <v>28</v>
      </c>
      <c r="AG3" s="936"/>
      <c r="AH3" s="936"/>
      <c r="AI3" s="936"/>
      <c r="AJ3" s="936"/>
      <c r="AK3" s="941"/>
      <c r="AL3" s="940" t="s">
        <v>29</v>
      </c>
      <c r="AM3" s="936"/>
      <c r="AN3" s="936"/>
      <c r="AO3" s="936"/>
      <c r="AP3" s="936"/>
      <c r="AQ3" s="941"/>
      <c r="AR3" s="2" t="s">
        <v>61</v>
      </c>
      <c r="AS3" s="3" t="s">
        <v>62</v>
      </c>
      <c r="AT3" s="440"/>
      <c r="AU3" s="480"/>
      <c r="AV3" s="485"/>
      <c r="AW3" s="485"/>
      <c r="AX3" s="485"/>
      <c r="AY3" s="485"/>
      <c r="AZ3" s="485"/>
      <c r="BA3" s="485"/>
      <c r="BB3" s="485"/>
      <c r="BC3" s="485"/>
      <c r="BD3" s="485"/>
      <c r="BE3" s="485"/>
      <c r="BF3" s="485"/>
      <c r="BG3" s="485"/>
      <c r="BH3" s="485"/>
      <c r="BI3" s="485"/>
      <c r="BJ3" s="485"/>
      <c r="BK3" s="485"/>
    </row>
    <row r="4" spans="1:63" ht="46.5" customHeight="1" x14ac:dyDescent="0.25">
      <c r="A4" s="939"/>
      <c r="B4" s="4" t="s">
        <v>63</v>
      </c>
      <c r="C4" s="5" t="s">
        <v>64</v>
      </c>
      <c r="D4" s="5" t="s">
        <v>65</v>
      </c>
      <c r="E4" s="5" t="s">
        <v>66</v>
      </c>
      <c r="F4" s="5" t="s">
        <v>67</v>
      </c>
      <c r="G4" s="6" t="s">
        <v>530</v>
      </c>
      <c r="H4" s="4" t="s">
        <v>63</v>
      </c>
      <c r="I4" s="5" t="s">
        <v>64</v>
      </c>
      <c r="J4" s="5" t="s">
        <v>65</v>
      </c>
      <c r="K4" s="5" t="s">
        <v>66</v>
      </c>
      <c r="L4" s="5" t="s">
        <v>67</v>
      </c>
      <c r="M4" s="6" t="s">
        <v>530</v>
      </c>
      <c r="N4" s="4" t="s">
        <v>63</v>
      </c>
      <c r="O4" s="5" t="s">
        <v>64</v>
      </c>
      <c r="P4" s="5" t="s">
        <v>65</v>
      </c>
      <c r="Q4" s="5" t="s">
        <v>66</v>
      </c>
      <c r="R4" s="5" t="s">
        <v>67</v>
      </c>
      <c r="S4" s="6" t="s">
        <v>530</v>
      </c>
      <c r="T4" s="4" t="s">
        <v>63</v>
      </c>
      <c r="U4" s="5" t="s">
        <v>64</v>
      </c>
      <c r="V4" s="5" t="s">
        <v>65</v>
      </c>
      <c r="W4" s="5" t="s">
        <v>66</v>
      </c>
      <c r="X4" s="5" t="s">
        <v>67</v>
      </c>
      <c r="Y4" s="6" t="s">
        <v>530</v>
      </c>
      <c r="Z4" s="4" t="s">
        <v>63</v>
      </c>
      <c r="AA4" s="5" t="s">
        <v>64</v>
      </c>
      <c r="AB4" s="5" t="s">
        <v>65</v>
      </c>
      <c r="AC4" s="5" t="s">
        <v>66</v>
      </c>
      <c r="AD4" s="5" t="s">
        <v>67</v>
      </c>
      <c r="AE4" s="6" t="s">
        <v>530</v>
      </c>
      <c r="AF4" s="4" t="s">
        <v>63</v>
      </c>
      <c r="AG4" s="5" t="s">
        <v>64</v>
      </c>
      <c r="AH4" s="5" t="s">
        <v>65</v>
      </c>
      <c r="AI4" s="5" t="s">
        <v>66</v>
      </c>
      <c r="AJ4" s="5" t="s">
        <v>67</v>
      </c>
      <c r="AK4" s="6" t="s">
        <v>530</v>
      </c>
      <c r="AL4" s="4" t="s">
        <v>63</v>
      </c>
      <c r="AM4" s="5" t="s">
        <v>64</v>
      </c>
      <c r="AN4" s="5" t="s">
        <v>65</v>
      </c>
      <c r="AO4" s="5" t="s">
        <v>66</v>
      </c>
      <c r="AP4" s="5" t="s">
        <v>67</v>
      </c>
      <c r="AQ4" s="6" t="s">
        <v>531</v>
      </c>
      <c r="AR4" s="4" t="s">
        <v>63</v>
      </c>
      <c r="AS4" s="5" t="s">
        <v>64</v>
      </c>
      <c r="AT4" s="441" t="s">
        <v>74</v>
      </c>
      <c r="AU4" s="441" t="s">
        <v>530</v>
      </c>
      <c r="AV4" s="486"/>
      <c r="AW4" s="486"/>
      <c r="AX4" s="486"/>
      <c r="AY4" s="486"/>
      <c r="AZ4" s="486"/>
      <c r="BA4" s="486"/>
      <c r="BB4" s="486"/>
      <c r="BC4" s="486"/>
      <c r="BD4" s="486"/>
      <c r="BE4" s="486"/>
      <c r="BF4" s="486"/>
      <c r="BG4" s="486"/>
      <c r="BH4" s="486"/>
      <c r="BI4" s="486"/>
      <c r="BJ4" s="486"/>
      <c r="BK4" s="486"/>
    </row>
    <row r="5" spans="1:63" x14ac:dyDescent="0.25">
      <c r="A5" s="269" t="s">
        <v>633</v>
      </c>
      <c r="B5" s="274">
        <v>1</v>
      </c>
      <c r="C5" s="314">
        <f>IF(B5&gt;0,(B5*(D5/100)),0)</f>
        <v>0.85</v>
      </c>
      <c r="D5" s="316">
        <f>IF(B5&gt;0,VLOOKUP(A5,'Lista Suspensa'!$A$1:$F$91,3,)," ")</f>
        <v>85</v>
      </c>
      <c r="E5" s="316">
        <f>IF(OR(B5&gt;0,C5&gt;0),VLOOKUP(A5,'Lista Suspensa'!$A$1:$F$91,4,),0)</f>
        <v>24</v>
      </c>
      <c r="F5" s="316">
        <f>IF(OR(B5&gt;0,C5&gt;0),VLOOKUP(A5,'Lista Suspensa'!$A$1:$F$91,5,),0)</f>
        <v>89</v>
      </c>
      <c r="G5" s="317">
        <f>IF(OR(B5&gt;0,C5&gt;0),VLOOKUP(A5,'Lista Suspensa'!$A$1:$F$91,6,),0)</f>
        <v>1.3986550000000002</v>
      </c>
      <c r="H5" s="274">
        <v>1</v>
      </c>
      <c r="I5" s="319">
        <f t="shared" ref="I5:I34" si="0">IF(H5&gt;0,(H5*(J5/100)),0)</f>
        <v>0.85</v>
      </c>
      <c r="J5" s="316">
        <f>IF(H5&gt;0,VLOOKUP(A5,'Lista Suspensa'!$A$1:$F$91,3,)," ")</f>
        <v>85</v>
      </c>
      <c r="K5" s="316">
        <f>IF(OR(H5&gt;0,I5&gt;0),VLOOKUP(A5,'Lista Suspensa'!$A$1:$F$91,4,),0)</f>
        <v>24</v>
      </c>
      <c r="L5" s="316">
        <f>IF(OR(H5&gt;0,I5&gt;0),VLOOKUP(A5,'Lista Suspensa'!$A$1:$F$91,5,),0)</f>
        <v>89</v>
      </c>
      <c r="M5" s="317">
        <f>IF(OR(H5&gt;0,I5&gt;0),VLOOKUP(A5,'Lista Suspensa'!$A$1:$F$91,6,),0)</f>
        <v>1.3986550000000002</v>
      </c>
      <c r="N5" s="274">
        <v>1</v>
      </c>
      <c r="O5" s="319">
        <f t="shared" ref="O5:O34" si="1">IF(N5&gt;0,(N5*(P5/100)),0)</f>
        <v>0.85</v>
      </c>
      <c r="P5" s="316">
        <f>IF(N5&gt;0,VLOOKUP(A5,'Lista Suspensa'!$A$1:$F$91,3,)," ")</f>
        <v>85</v>
      </c>
      <c r="Q5" s="316">
        <f>IF(OR(N5&gt;0,O5&gt;0),VLOOKUP(A5,'Lista Suspensa'!$A$1:$F$91,4,),0)</f>
        <v>24</v>
      </c>
      <c r="R5" s="316">
        <f>IF(OR(N5&gt;0,O5&gt;0),VLOOKUP(A5,'Lista Suspensa'!$A$1:$F$91,5,),0)</f>
        <v>89</v>
      </c>
      <c r="S5" s="317">
        <f>IF(OR(N5&gt;0,O5&gt;0),VLOOKUP(A5,'Lista Suspensa'!$A$1:$F$91,6,),0)</f>
        <v>1.3986550000000002</v>
      </c>
      <c r="T5" s="274">
        <v>1</v>
      </c>
      <c r="U5" s="319">
        <f t="shared" ref="U5:U34" si="2">IF(T5&gt;0,(T5*(V5/100)),0)</f>
        <v>0.85</v>
      </c>
      <c r="V5" s="316">
        <f>IF(T5&gt;0,VLOOKUP(A5,'Lista Suspensa'!$A$1:$F$91,3,),0)</f>
        <v>85</v>
      </c>
      <c r="W5" s="316">
        <f>IF(OR(T5&gt;0,U5&gt;0),VLOOKUP(A5,'Lista Suspensa'!$A$1:$F$91,4,),0)</f>
        <v>24</v>
      </c>
      <c r="X5" s="316">
        <f>IF(OR(T5&gt;0,U5&gt;0),VLOOKUP(A5,'Lista Suspensa'!$A$1:$F$91,5,),0)</f>
        <v>89</v>
      </c>
      <c r="Y5" s="317">
        <f>IF(OR(T5&gt;0,U5&gt;0),VLOOKUP(A5,'Lista Suspensa'!$A$1:$F$91,6,),0)</f>
        <v>1.3986550000000002</v>
      </c>
      <c r="Z5" s="274">
        <v>1</v>
      </c>
      <c r="AA5" s="316">
        <f t="shared" ref="AA5:AA34" si="3">IF(Z5&gt;0,(Z5*(AB5/100)),0)</f>
        <v>0.85</v>
      </c>
      <c r="AB5" s="316">
        <f>IF(Z5&gt;0,VLOOKUP(A5,'Lista Suspensa'!$A$1:$F$91,3,)," ")</f>
        <v>85</v>
      </c>
      <c r="AC5" s="316">
        <f>IF(OR(Z5&gt;0,AA5&gt;0),VLOOKUP(A5,'Lista Suspensa'!$A$1:$F$91,4,),0)</f>
        <v>24</v>
      </c>
      <c r="AD5" s="316">
        <f>IF(OR(Z5&gt;0,AA5&gt;0),VLOOKUP(A5,'Lista Suspensa'!$A$1:$F$91,5,),0)</f>
        <v>89</v>
      </c>
      <c r="AE5" s="317">
        <f>IF(OR(Z5&gt;0,AA5&gt;0),VLOOKUP(A5,'Lista Suspensa'!$A$1:$F$91,6,),0)</f>
        <v>1.3986550000000002</v>
      </c>
      <c r="AF5" s="274">
        <v>1</v>
      </c>
      <c r="AG5" s="318">
        <f>IF(AF5&gt;0,(AF5*(AH5/100)),0)</f>
        <v>0.85</v>
      </c>
      <c r="AH5" s="316">
        <f>IF(AF5&gt;0,VLOOKUP(A5,'Lista Suspensa'!$A$1:$F$91,3,)," ")</f>
        <v>85</v>
      </c>
      <c r="AI5" s="316">
        <f>IF(OR(AF5&gt;0,AG5&gt;0),VLOOKUP(A5,'Lista Suspensa'!$A$1:$F$91,4,),0)</f>
        <v>24</v>
      </c>
      <c r="AJ5" s="316">
        <f>IF(OR(AF5&gt;0,AG5&gt;0),VLOOKUP(A5,'Lista Suspensa'!$A$1:$F$91,5,),0)</f>
        <v>89</v>
      </c>
      <c r="AK5" s="317">
        <f>IF(OR(AF5&gt;0,AG5&gt;0),VLOOKUP(A5,'Lista Suspensa'!$A$1:$F$91,6,),0)</f>
        <v>1.3986550000000002</v>
      </c>
      <c r="AL5" s="274">
        <v>1</v>
      </c>
      <c r="AM5" s="316">
        <f>IF(AL5&gt;0,(AL5*(AN5/100)),0)</f>
        <v>0.85</v>
      </c>
      <c r="AN5" s="316">
        <f>IF(AL5&gt;0,VLOOKUP(A5,'Lista Suspensa'!$A$1:$F$91,3,)," ")</f>
        <v>85</v>
      </c>
      <c r="AO5" s="316">
        <f>IF(OR(AL5&gt;0,AM5&gt;0),VLOOKUP(A5,'Lista Suspensa'!$A$1:$F$91,4,),0)</f>
        <v>24</v>
      </c>
      <c r="AP5" s="316">
        <f>IF(OR(AL5&gt;0,AM5&gt;0),VLOOKUP(A5,'Lista Suspensa'!$A$1:$F$91,5,),0)</f>
        <v>89</v>
      </c>
      <c r="AQ5" s="317">
        <f>IF(OR(AL5&gt;0,AM5&gt;0),VLOOKUP(A5,'Lista Suspensa'!$A$1:$F$91,6,),0)</f>
        <v>1.3986550000000002</v>
      </c>
      <c r="AR5" s="274"/>
      <c r="AS5" s="316">
        <f t="shared" ref="AS5:AS34" si="4">IF(AR5&gt;0,(AR5*(AT5/100)),0)</f>
        <v>0</v>
      </c>
      <c r="AT5" s="442" t="str">
        <f>IF(AR5&gt;0,VLOOKUP(A5,'Lista Suspensa'!$A$1:$F$91,3,)," ")</f>
        <v xml:space="preserve"> </v>
      </c>
      <c r="AU5" s="481">
        <f>IF(OR(AR5&gt;0,AS5&gt;0),VLOOKUP(A5,'Lista Suspensa'!$A$1:$F$91,6,),0)</f>
        <v>0</v>
      </c>
      <c r="AV5" s="485"/>
      <c r="AW5" s="485"/>
      <c r="AX5" s="485"/>
      <c r="AY5" s="485"/>
      <c r="AZ5" s="485"/>
      <c r="BA5" s="485"/>
      <c r="BB5" s="485"/>
      <c r="BC5" s="485"/>
      <c r="BD5" s="485"/>
      <c r="BE5" s="485"/>
      <c r="BF5" s="485"/>
      <c r="BG5" s="485"/>
      <c r="BH5" s="485"/>
      <c r="BI5" s="485"/>
      <c r="BJ5" s="485"/>
      <c r="BK5" s="485"/>
    </row>
    <row r="6" spans="1:63" x14ac:dyDescent="0.25">
      <c r="A6" s="268" t="s">
        <v>71</v>
      </c>
      <c r="B6" s="275">
        <v>1</v>
      </c>
      <c r="C6" s="315">
        <f t="shared" ref="C6:C13" si="5">IF(B6&gt;0,(B6*(D6/100)),0)</f>
        <v>0.314</v>
      </c>
      <c r="D6" s="318">
        <f>IF(B6&gt;0,VLOOKUP(A6,'Lista Suspensa'!$A$1:$F$91,3,)," ")</f>
        <v>31.4</v>
      </c>
      <c r="E6" s="318">
        <f>IF(OR(B6&gt;0,C6&gt;0),VLOOKUP(A6,'Lista Suspensa'!$A$1:$F$91,4,),0)</f>
        <v>7.3849999999999998</v>
      </c>
      <c r="F6" s="318">
        <f>IF(OR(B6&gt;0,C6&gt;0),VLOOKUP(A6,'Lista Suspensa'!$A$1:$F$91,5,),0)</f>
        <v>64.72</v>
      </c>
      <c r="G6" s="321">
        <f>IF(OR(B6&gt;0,C6&gt;0),VLOOKUP(A6,'Lista Suspensa'!$A$1:$F$91,6,),0)</f>
        <v>5.3609999999999998E-2</v>
      </c>
      <c r="H6" s="275">
        <v>1</v>
      </c>
      <c r="I6" s="320">
        <f t="shared" si="0"/>
        <v>0.314</v>
      </c>
      <c r="J6" s="318">
        <f>IF(H6&gt;0,VLOOKUP(A6,'Lista Suspensa'!$A$1:$F$91,3,)," ")</f>
        <v>31.4</v>
      </c>
      <c r="K6" s="318">
        <f>IF(OR(H6&gt;0,I6&gt;0),VLOOKUP(A6,'Lista Suspensa'!$A$1:$F$91,4,),0)</f>
        <v>7.3849999999999998</v>
      </c>
      <c r="L6" s="318">
        <f>IF(OR(H6&gt;0,I6&gt;0),VLOOKUP(A6,'Lista Suspensa'!$A$1:$F$91,5,),0)</f>
        <v>64.72</v>
      </c>
      <c r="M6" s="321">
        <f>IF(OR(H6&gt;0,I6&gt;0),VLOOKUP(A6,'Lista Suspensa'!$A$1:$F$91,6,),0)</f>
        <v>5.3609999999999998E-2</v>
      </c>
      <c r="N6" s="275">
        <v>1</v>
      </c>
      <c r="O6" s="320">
        <f t="shared" si="1"/>
        <v>0.314</v>
      </c>
      <c r="P6" s="318">
        <f>IF(N6&gt;0,VLOOKUP(A6,'Lista Suspensa'!$A$1:$F$91,3,)," ")</f>
        <v>31.4</v>
      </c>
      <c r="Q6" s="318">
        <f>IF(OR(N6&gt;0,O6&gt;0),VLOOKUP(A6,'Lista Suspensa'!$A$1:$F$91,4,),0)</f>
        <v>7.3849999999999998</v>
      </c>
      <c r="R6" s="318">
        <f>IF(OR(N6&gt;0,O6&gt;0),VLOOKUP(A6,'Lista Suspensa'!$A$1:$F$91,5,),0)</f>
        <v>64.72</v>
      </c>
      <c r="S6" s="321">
        <f>IF(OR(N6&gt;0,O6&gt;0),VLOOKUP(A6,'Lista Suspensa'!$A$1:$F$91,6,),0)</f>
        <v>5.3609999999999998E-2</v>
      </c>
      <c r="T6" s="275">
        <v>1</v>
      </c>
      <c r="U6" s="320">
        <f t="shared" si="2"/>
        <v>0.314</v>
      </c>
      <c r="V6" s="318">
        <f>IF(T6&gt;0,VLOOKUP(A6,'Lista Suspensa'!$A$1:$F$91,3,),0)</f>
        <v>31.4</v>
      </c>
      <c r="W6" s="318">
        <f>IF(OR(T6&gt;0,U6&gt;0),VLOOKUP(A6,'Lista Suspensa'!$A$1:$F$91,4,),0)</f>
        <v>7.3849999999999998</v>
      </c>
      <c r="X6" s="318">
        <f>IF(OR(T6&gt;0,U6&gt;0),VLOOKUP(A6,'Lista Suspensa'!$A$1:$F$91,5,),0)</f>
        <v>64.72</v>
      </c>
      <c r="Y6" s="321">
        <f>IF(OR(T6&gt;0,U6&gt;0),VLOOKUP(A6,'Lista Suspensa'!$A$1:$F$91,6,),0)</f>
        <v>5.3609999999999998E-2</v>
      </c>
      <c r="Z6" s="275">
        <v>1</v>
      </c>
      <c r="AA6" s="318">
        <f t="shared" si="3"/>
        <v>0.314</v>
      </c>
      <c r="AB6" s="318">
        <f>IF(Z6&gt;0,VLOOKUP(A6,'Lista Suspensa'!$A$1:$F$91,3,)," ")</f>
        <v>31.4</v>
      </c>
      <c r="AC6" s="318">
        <f>IF(OR(Z6&gt;0,AA6&gt;0),VLOOKUP(A6,'Lista Suspensa'!$A$1:$F$91,4,),0)</f>
        <v>7.3849999999999998</v>
      </c>
      <c r="AD6" s="318">
        <f>IF(OR(Z6&gt;0,AA6&gt;0),VLOOKUP(A6,'Lista Suspensa'!$A$1:$F$91,5,),0)</f>
        <v>64.72</v>
      </c>
      <c r="AE6" s="321">
        <f>IF(OR(Z6&gt;0,AA6&gt;0),VLOOKUP(A6,'Lista Suspensa'!$A$1:$F$91,6,),0)</f>
        <v>5.3609999999999998E-2</v>
      </c>
      <c r="AF6" s="275">
        <v>1</v>
      </c>
      <c r="AG6" s="318">
        <f t="shared" ref="AG6:AG34" si="6">IF(AF6&gt;0,(AF6*(AH6/100)),0)</f>
        <v>0.314</v>
      </c>
      <c r="AH6" s="318">
        <f>IF(AF6&gt;0,VLOOKUP(A6,'Lista Suspensa'!$A$1:$F$91,3,)," ")</f>
        <v>31.4</v>
      </c>
      <c r="AI6" s="318">
        <f>IF(OR(AF6&gt;0,AG6&gt;0),VLOOKUP(A6,'Lista Suspensa'!$A$1:$F$91,4,),0)</f>
        <v>7.3849999999999998</v>
      </c>
      <c r="AJ6" s="318">
        <f>IF(OR(AF6&gt;0,AG6&gt;0),VLOOKUP(A6,'Lista Suspensa'!$A$1:$F$91,5,),0)</f>
        <v>64.72</v>
      </c>
      <c r="AK6" s="321">
        <f>IF(OR(AF6&gt;0,AG6&gt;0),VLOOKUP(A6,'Lista Suspensa'!$A$1:$F$91,6,),0)</f>
        <v>5.3609999999999998E-2</v>
      </c>
      <c r="AL6" s="275">
        <v>1</v>
      </c>
      <c r="AM6" s="318">
        <f t="shared" ref="AM6:AM34" si="7">IF(AL6&gt;0,(AL6*(AN6/100)),0)</f>
        <v>0.314</v>
      </c>
      <c r="AN6" s="318">
        <f>IF(AL6&gt;0,VLOOKUP(A6,'Lista Suspensa'!$A$1:$F$91,3,)," ")</f>
        <v>31.4</v>
      </c>
      <c r="AO6" s="318">
        <f>IF(OR(AL6&gt;0,AM6&gt;0),VLOOKUP(A6,'Lista Suspensa'!$A$1:$F$91,4,),0)</f>
        <v>7.3849999999999998</v>
      </c>
      <c r="AP6" s="318">
        <f>IF(OR(AL6&gt;0,AM6&gt;0),VLOOKUP(A6,'Lista Suspensa'!$A$1:$F$91,5,),0)</f>
        <v>64.72</v>
      </c>
      <c r="AQ6" s="321">
        <f>IF(OR(AL6&gt;0,AM6&gt;0),VLOOKUP(A6,'Lista Suspensa'!$A$1:$F$91,6,),0)</f>
        <v>5.3609999999999998E-2</v>
      </c>
      <c r="AR6" s="275"/>
      <c r="AS6" s="318">
        <f t="shared" si="4"/>
        <v>0</v>
      </c>
      <c r="AT6" s="443" t="str">
        <f>IF(AR6&gt;0,VLOOKUP(A6,'Lista Suspensa'!$A$1:$F$91,3,)," ")</f>
        <v xml:space="preserve"> </v>
      </c>
      <c r="AU6" s="482">
        <f>IF(OR(AR6&gt;0,AS6&gt;0),VLOOKUP(A6,'Lista Suspensa'!$A$1:$F$91,6,),0)</f>
        <v>0</v>
      </c>
      <c r="AV6" s="485"/>
      <c r="AW6" s="485"/>
      <c r="AX6" s="485"/>
      <c r="AY6" s="485"/>
      <c r="AZ6" s="485"/>
      <c r="BA6" s="485"/>
      <c r="BB6" s="485"/>
      <c r="BC6" s="485"/>
      <c r="BD6" s="485"/>
      <c r="BE6" s="485"/>
      <c r="BF6" s="485"/>
      <c r="BG6" s="485"/>
      <c r="BH6" s="485"/>
      <c r="BI6" s="485"/>
      <c r="BJ6" s="485"/>
      <c r="BK6" s="485"/>
    </row>
    <row r="7" spans="1:63" x14ac:dyDescent="0.25">
      <c r="A7" s="269"/>
      <c r="B7" s="274"/>
      <c r="C7" s="314">
        <f t="shared" si="5"/>
        <v>0</v>
      </c>
      <c r="D7" s="316" t="str">
        <f>IF(B7&gt;0,VLOOKUP(A7,'Lista Suspensa'!$A$1:$F$91,3,)," ")</f>
        <v xml:space="preserve"> </v>
      </c>
      <c r="E7" s="316">
        <f>IF(OR(B7&gt;0,C7&gt;0),VLOOKUP(A7,'Lista Suspensa'!$A$1:$F$91,4,),0)</f>
        <v>0</v>
      </c>
      <c r="F7" s="316">
        <f>IF(OR(B7&gt;0,C7&gt;0),VLOOKUP(A7,'Lista Suspensa'!$A$1:$F$91,5,),0)</f>
        <v>0</v>
      </c>
      <c r="G7" s="317">
        <f>IF(OR(B7&gt;0,C7&gt;0),VLOOKUP(A7,'Lista Suspensa'!$A$1:$F$91,6,),0)</f>
        <v>0</v>
      </c>
      <c r="H7" s="274"/>
      <c r="I7" s="319">
        <f t="shared" si="0"/>
        <v>0</v>
      </c>
      <c r="J7" s="316" t="str">
        <f>IF(H7&gt;0,VLOOKUP(A7,'Lista Suspensa'!$A$1:$F$91,3,)," ")</f>
        <v xml:space="preserve"> </v>
      </c>
      <c r="K7" s="316">
        <f>IF(OR(H7&gt;0,I7&gt;0),VLOOKUP(A7,'Lista Suspensa'!$A$1:$F$91,4,),0)</f>
        <v>0</v>
      </c>
      <c r="L7" s="316">
        <f>IF(OR(H7&gt;0,I7&gt;0),VLOOKUP(A7,'Lista Suspensa'!$A$1:$F$91,5,),0)</f>
        <v>0</v>
      </c>
      <c r="M7" s="317">
        <f>IF(OR(H7&gt;0,I7&gt;0),VLOOKUP(A7,'Lista Suspensa'!$A$1:$F$91,6,),0)</f>
        <v>0</v>
      </c>
      <c r="N7" s="274"/>
      <c r="O7" s="319">
        <f t="shared" si="1"/>
        <v>0</v>
      </c>
      <c r="P7" s="316" t="str">
        <f>IF(N7&gt;0,VLOOKUP(A7,'Lista Suspensa'!$A$1:$F$91,3,)," ")</f>
        <v xml:space="preserve"> </v>
      </c>
      <c r="Q7" s="316">
        <f>IF(OR(N7&gt;0,O7&gt;0),VLOOKUP(A7,'Lista Suspensa'!$A$1:$F$91,4,),0)</f>
        <v>0</v>
      </c>
      <c r="R7" s="316">
        <f>IF(OR(N7&gt;0,O7&gt;0),VLOOKUP(A7,'Lista Suspensa'!$A$1:$F$91,5,),0)</f>
        <v>0</v>
      </c>
      <c r="S7" s="317">
        <f>IF(OR(N7&gt;0,O7&gt;0),VLOOKUP(A7,'Lista Suspensa'!$A$1:$F$91,6,),0)</f>
        <v>0</v>
      </c>
      <c r="T7" s="274"/>
      <c r="U7" s="319">
        <f t="shared" si="2"/>
        <v>0</v>
      </c>
      <c r="V7" s="316">
        <f>IF(T7&gt;0,VLOOKUP(A7,'Lista Suspensa'!$A$1:$F$91,3,),0)</f>
        <v>0</v>
      </c>
      <c r="W7" s="316">
        <f>IF(OR(T7&gt;0,U7&gt;0),VLOOKUP(A7,'Lista Suspensa'!$A$1:$F$91,4,),0)</f>
        <v>0</v>
      </c>
      <c r="X7" s="316">
        <f>IF(OR(T7&gt;0,U7&gt;0),VLOOKUP(A7,'Lista Suspensa'!$A$1:$F$91,5,),0)</f>
        <v>0</v>
      </c>
      <c r="Y7" s="317">
        <f>IF(OR(T7&gt;0,U7&gt;0),VLOOKUP(A7,'Lista Suspensa'!$A$1:$F$91,6,),0)</f>
        <v>0</v>
      </c>
      <c r="Z7" s="274"/>
      <c r="AA7" s="316">
        <f t="shared" si="3"/>
        <v>0</v>
      </c>
      <c r="AB7" s="316" t="str">
        <f>IF(Z7&gt;0,VLOOKUP(A7,'Lista Suspensa'!$A$1:$F$91,3,)," ")</f>
        <v xml:space="preserve"> </v>
      </c>
      <c r="AC7" s="316">
        <f>IF(OR(Z7&gt;0,AA7&gt;0),VLOOKUP(A7,'Lista Suspensa'!$A$1:$F$91,4,),0)</f>
        <v>0</v>
      </c>
      <c r="AD7" s="316">
        <f>IF(OR(Z7&gt;0,AA7&gt;0),VLOOKUP(A7,'Lista Suspensa'!$A$1:$F$91,5,),0)</f>
        <v>0</v>
      </c>
      <c r="AE7" s="317">
        <f>IF(OR(Z7&gt;0,AA7&gt;0),VLOOKUP(A7,'Lista Suspensa'!$A$1:$F$91,6,),0)</f>
        <v>0</v>
      </c>
      <c r="AF7" s="274"/>
      <c r="AG7" s="316">
        <f t="shared" si="6"/>
        <v>0</v>
      </c>
      <c r="AH7" s="316" t="str">
        <f>IF(AF7&gt;0,VLOOKUP(A7,'Lista Suspensa'!$A$1:$F$91,3,)," ")</f>
        <v xml:space="preserve"> </v>
      </c>
      <c r="AI7" s="316">
        <f>IF(OR(AF7&gt;0,AG7&gt;0),VLOOKUP(A7,'Lista Suspensa'!$A$1:$F$91,4,),0)</f>
        <v>0</v>
      </c>
      <c r="AJ7" s="316">
        <f>IF(OR(AF7&gt;0,AG7&gt;0),VLOOKUP(A7,'Lista Suspensa'!$A$1:$F$91,5,),0)</f>
        <v>0</v>
      </c>
      <c r="AK7" s="317">
        <f>IF(OR(AF7&gt;0,AG7&gt;0),VLOOKUP(A7,'Lista Suspensa'!$A$1:$F$91,6,),0)</f>
        <v>0</v>
      </c>
      <c r="AL7" s="274"/>
      <c r="AM7" s="316">
        <f t="shared" si="7"/>
        <v>0</v>
      </c>
      <c r="AN7" s="316" t="str">
        <f>IF(AL7&gt;0,VLOOKUP(A7,'Lista Suspensa'!$A$1:$F$91,3,)," ")</f>
        <v xml:space="preserve"> </v>
      </c>
      <c r="AO7" s="316">
        <f>IF(OR(AL7&gt;0,AM7&gt;0),VLOOKUP(A7,'Lista Suspensa'!$A$1:$F$91,4,),0)</f>
        <v>0</v>
      </c>
      <c r="AP7" s="316">
        <f>IF(OR(AL7&gt;0,AM7&gt;0),VLOOKUP(A7,'Lista Suspensa'!$A$1:$F$91,5,),0)</f>
        <v>0</v>
      </c>
      <c r="AQ7" s="317">
        <f>IF(OR(AL7&gt;0,AM7&gt;0),VLOOKUP(A7,'Lista Suspensa'!$A$1:$F$91,6,),0)</f>
        <v>0</v>
      </c>
      <c r="AR7" s="274"/>
      <c r="AS7" s="316">
        <f t="shared" si="4"/>
        <v>0</v>
      </c>
      <c r="AT7" s="442" t="str">
        <f>IF(AR7&gt;0,VLOOKUP(A7,'Lista Suspensa'!$A$1:$F$91,3,)," ")</f>
        <v xml:space="preserve"> </v>
      </c>
      <c r="AU7" s="481">
        <f>IF(OR(AR7&gt;0,AS7&gt;0),VLOOKUP(A7,'Lista Suspensa'!$A$1:$F$91,6,),0)</f>
        <v>0</v>
      </c>
      <c r="AV7" s="485"/>
      <c r="AW7" s="485"/>
      <c r="AX7" s="485"/>
      <c r="AY7" s="485"/>
      <c r="AZ7" s="485"/>
      <c r="BA7" s="485"/>
      <c r="BB7" s="485"/>
      <c r="BC7" s="485"/>
      <c r="BD7" s="485"/>
      <c r="BE7" s="485"/>
      <c r="BF7" s="485"/>
      <c r="BG7" s="485"/>
      <c r="BH7" s="485"/>
      <c r="BI7" s="485"/>
      <c r="BJ7" s="485"/>
      <c r="BK7" s="485"/>
    </row>
    <row r="8" spans="1:63" x14ac:dyDescent="0.25">
      <c r="A8" s="268"/>
      <c r="B8" s="275"/>
      <c r="C8" s="306">
        <f t="shared" si="5"/>
        <v>0</v>
      </c>
      <c r="D8" s="318" t="str">
        <f>IF(B8&gt;0,VLOOKUP(A8,'Lista Suspensa'!$A$1:$F$91,3,)," ")</f>
        <v xml:space="preserve"> </v>
      </c>
      <c r="E8" s="318">
        <f>IF(OR(B8&gt;0,C8&gt;0),VLOOKUP(A8,'Lista Suspensa'!$A$1:$F$91,4,),0)</f>
        <v>0</v>
      </c>
      <c r="F8" s="318">
        <f>IF(OR(B8&gt;0,C8&gt;0),VLOOKUP(A8,'Lista Suspensa'!$A$1:$F$91,5,),0)</f>
        <v>0</v>
      </c>
      <c r="G8" s="321">
        <f>IF(OR(B8&gt;0,C8&gt;0),VLOOKUP(A8,'Lista Suspensa'!$A$1:$F$91,6,),0)</f>
        <v>0</v>
      </c>
      <c r="H8" s="275"/>
      <c r="I8" s="320">
        <f t="shared" si="0"/>
        <v>0</v>
      </c>
      <c r="J8" s="318" t="str">
        <f>IF(H8&gt;0,VLOOKUP(A8,'Lista Suspensa'!$A$1:$F$91,3,)," ")</f>
        <v xml:space="preserve"> </v>
      </c>
      <c r="K8" s="318">
        <f>IF(OR(H8&gt;0,I8&gt;0),VLOOKUP(A8,'Lista Suspensa'!$A$1:$F$91,4,),0)</f>
        <v>0</v>
      </c>
      <c r="L8" s="318">
        <f>IF(OR(H8&gt;0,I8&gt;0),VLOOKUP(A8,'Lista Suspensa'!$A$1:$F$91,5,),0)</f>
        <v>0</v>
      </c>
      <c r="M8" s="321">
        <f>IF(OR(H8&gt;0,I8&gt;0),VLOOKUP(A8,'Lista Suspensa'!$A$1:$F$91,6,),0)</f>
        <v>0</v>
      </c>
      <c r="N8" s="275"/>
      <c r="O8" s="320">
        <f t="shared" si="1"/>
        <v>0</v>
      </c>
      <c r="P8" s="318" t="str">
        <f>IF(N8&gt;0,VLOOKUP(A8,'Lista Suspensa'!$A$1:$F$91,3,)," ")</f>
        <v xml:space="preserve"> </v>
      </c>
      <c r="Q8" s="318">
        <f>IF(OR(N8&gt;0,O8&gt;0),VLOOKUP(A8,'Lista Suspensa'!$A$1:$F$91,4,),0)</f>
        <v>0</v>
      </c>
      <c r="R8" s="318">
        <f>IF(OR(N8&gt;0,O8&gt;0),VLOOKUP(A8,'Lista Suspensa'!$A$1:$F$91,5,),0)</f>
        <v>0</v>
      </c>
      <c r="S8" s="321">
        <f>IF(OR(N8&gt;0,O8&gt;0),VLOOKUP(A8,'Lista Suspensa'!$A$1:$F$91,6,),0)</f>
        <v>0</v>
      </c>
      <c r="T8" s="275"/>
      <c r="U8" s="320">
        <f t="shared" si="2"/>
        <v>0</v>
      </c>
      <c r="V8" s="318">
        <f>IF(T8&gt;0,VLOOKUP(A8,'Lista Suspensa'!$A$1:$F$91,3,),0)</f>
        <v>0</v>
      </c>
      <c r="W8" s="318">
        <f>IF(OR(T8&gt;0,U8&gt;0),VLOOKUP(A8,'Lista Suspensa'!$A$1:$F$91,4,),0)</f>
        <v>0</v>
      </c>
      <c r="X8" s="318">
        <f>IF(OR(T8&gt;0,U8&gt;0),VLOOKUP(A8,'Lista Suspensa'!$A$1:$F$91,5,),0)</f>
        <v>0</v>
      </c>
      <c r="Y8" s="321">
        <f>IF(OR(T8&gt;0,U8&gt;0),VLOOKUP(A8,'Lista Suspensa'!$A$1:$F$91,6,),0)</f>
        <v>0</v>
      </c>
      <c r="Z8" s="275"/>
      <c r="AA8" s="318">
        <f t="shared" si="3"/>
        <v>0</v>
      </c>
      <c r="AB8" s="318" t="str">
        <f>IF(Z8&gt;0,VLOOKUP(A8,'Lista Suspensa'!$A$1:$F$91,3,)," ")</f>
        <v xml:space="preserve"> </v>
      </c>
      <c r="AC8" s="318">
        <f>IF(OR(Z8&gt;0,AA8&gt;0),VLOOKUP(A8,'Lista Suspensa'!$A$1:$F$91,4,),0)</f>
        <v>0</v>
      </c>
      <c r="AD8" s="318">
        <f>IF(OR(Z8&gt;0,AA8&gt;0),VLOOKUP(A8,'Lista Suspensa'!$A$1:$F$91,5,),0)</f>
        <v>0</v>
      </c>
      <c r="AE8" s="321">
        <f>IF(OR(Z8&gt;0,AA8&gt;0),VLOOKUP(A8,'Lista Suspensa'!$A$1:$F$91,6,),0)</f>
        <v>0</v>
      </c>
      <c r="AF8" s="275"/>
      <c r="AG8" s="318">
        <f t="shared" si="6"/>
        <v>0</v>
      </c>
      <c r="AH8" s="318" t="str">
        <f>IF(AF8&gt;0,VLOOKUP(A8,'Lista Suspensa'!$A$1:$F$91,3,)," ")</f>
        <v xml:space="preserve"> </v>
      </c>
      <c r="AI8" s="318">
        <f>IF(OR(AF8&gt;0,AG8&gt;0),VLOOKUP(A8,'Lista Suspensa'!$A$1:$F$91,4,),0)</f>
        <v>0</v>
      </c>
      <c r="AJ8" s="318">
        <f>IF(OR(AF8&gt;0,AG8&gt;0),VLOOKUP(A8,'Lista Suspensa'!$A$1:$F$91,5,),0)</f>
        <v>0</v>
      </c>
      <c r="AK8" s="321">
        <f>IF(OR(AF8&gt;0,AG8&gt;0),VLOOKUP(A8,'Lista Suspensa'!$A$1:$F$91,6,),0)</f>
        <v>0</v>
      </c>
      <c r="AL8" s="275"/>
      <c r="AM8" s="318">
        <f t="shared" si="7"/>
        <v>0</v>
      </c>
      <c r="AN8" s="318" t="str">
        <f>IF(AL8&gt;0,VLOOKUP(A8,'Lista Suspensa'!$A$1:$F$91,3,)," ")</f>
        <v xml:space="preserve"> </v>
      </c>
      <c r="AO8" s="318">
        <f>IF(OR(AL8&gt;0,AM8&gt;0),VLOOKUP(A8,'Lista Suspensa'!$A$1:$F$91,4,),0)</f>
        <v>0</v>
      </c>
      <c r="AP8" s="318">
        <f>IF(OR(AL8&gt;0,AM8&gt;0),VLOOKUP(A8,'Lista Suspensa'!$A$1:$F$91,5,),0)</f>
        <v>0</v>
      </c>
      <c r="AQ8" s="321">
        <f>IF(OR(AL8&gt;0,AM8&gt;0),VLOOKUP(A8,'Lista Suspensa'!$A$1:$F$91,6,),0)</f>
        <v>0</v>
      </c>
      <c r="AR8" s="275"/>
      <c r="AS8" s="318">
        <f t="shared" si="4"/>
        <v>0</v>
      </c>
      <c r="AT8" s="443" t="str">
        <f>IF(AR8&gt;0,VLOOKUP(A8,'Lista Suspensa'!$A$1:$F$91,3,)," ")</f>
        <v xml:space="preserve"> </v>
      </c>
      <c r="AU8" s="482">
        <f>IF(OR(AR8&gt;0,AS8&gt;0),VLOOKUP(A8,'Lista Suspensa'!$A$1:$F$91,6,),0)</f>
        <v>0</v>
      </c>
      <c r="AV8" s="485"/>
      <c r="AW8" s="485"/>
      <c r="AX8" s="485"/>
      <c r="AY8" s="485"/>
      <c r="AZ8" s="485"/>
      <c r="BA8" s="485"/>
      <c r="BB8" s="485"/>
      <c r="BC8" s="485"/>
      <c r="BD8" s="485"/>
      <c r="BE8" s="485"/>
      <c r="BF8" s="485"/>
      <c r="BG8" s="485"/>
      <c r="BH8" s="485"/>
      <c r="BI8" s="485"/>
      <c r="BJ8" s="485"/>
      <c r="BK8" s="485"/>
    </row>
    <row r="9" spans="1:63" x14ac:dyDescent="0.25">
      <c r="A9" s="269"/>
      <c r="B9" s="274"/>
      <c r="C9" s="273">
        <f t="shared" si="5"/>
        <v>0</v>
      </c>
      <c r="D9" s="316" t="str">
        <f>IF(B9&gt;0,VLOOKUP(A9,'Lista Suspensa'!$A$1:$F$91,3,)," ")</f>
        <v xml:space="preserve"> </v>
      </c>
      <c r="E9" s="316">
        <f>IF(OR(B9&gt;0,C9&gt;0),VLOOKUP(A9,'Lista Suspensa'!$A$1:$F$91,4,),0)</f>
        <v>0</v>
      </c>
      <c r="F9" s="316">
        <f>IF(OR(B9&gt;0,C9&gt;0),VLOOKUP(A9,'Lista Suspensa'!$A$1:$F$91,5,),0)</f>
        <v>0</v>
      </c>
      <c r="G9" s="317">
        <f>IF(OR(B9&gt;0,C9&gt;0),VLOOKUP(A9,'Lista Suspensa'!$A$1:$F$91,6,),0)</f>
        <v>0</v>
      </c>
      <c r="H9" s="274"/>
      <c r="I9" s="319">
        <f t="shared" si="0"/>
        <v>0</v>
      </c>
      <c r="J9" s="316" t="str">
        <f>IF(H9&gt;0,VLOOKUP(A9,'Lista Suspensa'!$A$1:$F$91,3,)," ")</f>
        <v xml:space="preserve"> </v>
      </c>
      <c r="K9" s="316">
        <f>IF(OR(H9&gt;0,I9&gt;0),VLOOKUP(A9,'Lista Suspensa'!$A$1:$F$91,4,),0)</f>
        <v>0</v>
      </c>
      <c r="L9" s="316">
        <f>IF(OR(H9&gt;0,I9&gt;0),VLOOKUP(A9,'Lista Suspensa'!$A$1:$F$91,5,),0)</f>
        <v>0</v>
      </c>
      <c r="M9" s="317">
        <f>IF(OR(H9&gt;0,I9&gt;0),VLOOKUP(A9,'Lista Suspensa'!$A$1:$F$91,6,),0)</f>
        <v>0</v>
      </c>
      <c r="N9" s="274"/>
      <c r="O9" s="319">
        <f t="shared" si="1"/>
        <v>0</v>
      </c>
      <c r="P9" s="316" t="str">
        <f>IF(N9&gt;0,VLOOKUP(A9,'Lista Suspensa'!$A$1:$F$91,3,)," ")</f>
        <v xml:space="preserve"> </v>
      </c>
      <c r="Q9" s="316">
        <f>IF(OR(N9&gt;0,O9&gt;0),VLOOKUP(A9,'Lista Suspensa'!$A$1:$F$91,4,),0)</f>
        <v>0</v>
      </c>
      <c r="R9" s="316">
        <f>IF(OR(N9&gt;0,O9&gt;0),VLOOKUP(A9,'Lista Suspensa'!$A$1:$F$91,5,),0)</f>
        <v>0</v>
      </c>
      <c r="S9" s="317">
        <f>IF(OR(N9&gt;0,O9&gt;0),VLOOKUP(A9,'Lista Suspensa'!$A$1:$F$91,6,),0)</f>
        <v>0</v>
      </c>
      <c r="T9" s="274"/>
      <c r="U9" s="319">
        <f t="shared" si="2"/>
        <v>0</v>
      </c>
      <c r="V9" s="316">
        <f>IF(T9&gt;0,VLOOKUP(A9,'Lista Suspensa'!$A$1:$F$91,3,),0)</f>
        <v>0</v>
      </c>
      <c r="W9" s="316">
        <f>IF(OR(T9&gt;0,U9&gt;0),VLOOKUP(A9,'Lista Suspensa'!$A$1:$F$91,4,),0)</f>
        <v>0</v>
      </c>
      <c r="X9" s="316">
        <f>IF(OR(T9&gt;0,U9&gt;0),VLOOKUP(A9,'Lista Suspensa'!$A$1:$F$91,5,),0)</f>
        <v>0</v>
      </c>
      <c r="Y9" s="317">
        <f>IF(OR(T9&gt;0,U9&gt;0),VLOOKUP(A9,'Lista Suspensa'!$A$1:$F$91,6,),0)</f>
        <v>0</v>
      </c>
      <c r="Z9" s="274"/>
      <c r="AA9" s="316">
        <f t="shared" si="3"/>
        <v>0</v>
      </c>
      <c r="AB9" s="316" t="str">
        <f>IF(Z9&gt;0,VLOOKUP(A9,'Lista Suspensa'!$A$1:$F$91,3,)," ")</f>
        <v xml:space="preserve"> </v>
      </c>
      <c r="AC9" s="316">
        <f>IF(OR(Z9&gt;0,AA9&gt;0),VLOOKUP(A9,'Lista Suspensa'!$A$1:$F$91,4,),0)</f>
        <v>0</v>
      </c>
      <c r="AD9" s="316">
        <f>IF(OR(Z9&gt;0,AA9&gt;0),VLOOKUP(A9,'Lista Suspensa'!$A$1:$F$91,5,),0)</f>
        <v>0</v>
      </c>
      <c r="AE9" s="317">
        <f>IF(OR(Z9&gt;0,AA9&gt;0),VLOOKUP(A9,'Lista Suspensa'!$A$1:$F$91,6,),0)</f>
        <v>0</v>
      </c>
      <c r="AF9" s="274"/>
      <c r="AG9" s="316">
        <f t="shared" si="6"/>
        <v>0</v>
      </c>
      <c r="AH9" s="316" t="str">
        <f>IF(AF9&gt;0,VLOOKUP(A9,'Lista Suspensa'!$A$1:$F$91,3,)," ")</f>
        <v xml:space="preserve"> </v>
      </c>
      <c r="AI9" s="316">
        <f>IF(OR(AF9&gt;0,AG9&gt;0),VLOOKUP(A9,'Lista Suspensa'!$A$1:$F$91,4,),0)</f>
        <v>0</v>
      </c>
      <c r="AJ9" s="316">
        <f>IF(OR(AF9&gt;0,AG9&gt;0),VLOOKUP(A9,'Lista Suspensa'!$A$1:$F$91,5,),0)</f>
        <v>0</v>
      </c>
      <c r="AK9" s="317">
        <f>IF(OR(AF9&gt;0,AG9&gt;0),VLOOKUP(A9,'Lista Suspensa'!$A$1:$F$91,6,),0)</f>
        <v>0</v>
      </c>
      <c r="AL9" s="274"/>
      <c r="AM9" s="316">
        <f t="shared" si="7"/>
        <v>0</v>
      </c>
      <c r="AN9" s="316" t="str">
        <f>IF(AL9&gt;0,VLOOKUP(A9,'Lista Suspensa'!$A$1:$F$91,3,)," ")</f>
        <v xml:space="preserve"> </v>
      </c>
      <c r="AO9" s="316">
        <f>IF(OR(AL9&gt;0,AM9&gt;0),VLOOKUP(A9,'Lista Suspensa'!$A$1:$F$91,4,),0)</f>
        <v>0</v>
      </c>
      <c r="AP9" s="316">
        <f>IF(OR(AL9&gt;0,AM9&gt;0),VLOOKUP(A9,'Lista Suspensa'!$A$1:$F$91,5,),0)</f>
        <v>0</v>
      </c>
      <c r="AQ9" s="317">
        <f>IF(OR(AL9&gt;0,AM9&gt;0),VLOOKUP(A9,'Lista Suspensa'!$A$1:$F$91,6,),0)</f>
        <v>0</v>
      </c>
      <c r="AR9" s="274"/>
      <c r="AS9" s="316">
        <f t="shared" si="4"/>
        <v>0</v>
      </c>
      <c r="AT9" s="442" t="str">
        <f>IF(AR9&gt;0,VLOOKUP(A9,'Lista Suspensa'!$A$1:$F$91,3,)," ")</f>
        <v xml:space="preserve"> </v>
      </c>
      <c r="AU9" s="481">
        <f>IF(OR(AR9&gt;0,AS9&gt;0),VLOOKUP(A9,'Lista Suspensa'!$A$1:$F$91,6,),0)</f>
        <v>0</v>
      </c>
      <c r="AV9" s="485"/>
      <c r="AW9" s="485"/>
      <c r="AX9" s="485"/>
      <c r="AY9" s="485"/>
      <c r="AZ9" s="485"/>
      <c r="BA9" s="485"/>
      <c r="BB9" s="485"/>
      <c r="BC9" s="485"/>
      <c r="BD9" s="485"/>
      <c r="BE9" s="485"/>
      <c r="BF9" s="485"/>
      <c r="BG9" s="485"/>
      <c r="BH9" s="485"/>
      <c r="BI9" s="485"/>
      <c r="BJ9" s="485"/>
      <c r="BK9" s="485"/>
    </row>
    <row r="10" spans="1:63" x14ac:dyDescent="0.25">
      <c r="A10" s="268"/>
      <c r="B10" s="275"/>
      <c r="C10" s="306">
        <f t="shared" si="5"/>
        <v>0</v>
      </c>
      <c r="D10" s="318" t="str">
        <f>IF(B10&gt;0,VLOOKUP(A10,'Lista Suspensa'!$A$1:$F$91,3,)," ")</f>
        <v xml:space="preserve"> </v>
      </c>
      <c r="E10" s="318">
        <f>IF(OR(B10&gt;0,C10&gt;0),VLOOKUP(A10,'Lista Suspensa'!$A$1:$F$91,4,),0)</f>
        <v>0</v>
      </c>
      <c r="F10" s="318">
        <f>IF(OR(B10&gt;0,C10&gt;0),VLOOKUP(A10,'Lista Suspensa'!$A$1:$F$91,5,),0)</f>
        <v>0</v>
      </c>
      <c r="G10" s="321">
        <f>IF(OR(B10&gt;0,C10&gt;0),VLOOKUP(A10,'Lista Suspensa'!$A$1:$F$91,6,),0)</f>
        <v>0</v>
      </c>
      <c r="H10" s="275"/>
      <c r="I10" s="320">
        <f t="shared" si="0"/>
        <v>0</v>
      </c>
      <c r="J10" s="318" t="str">
        <f>IF(H10&gt;0,VLOOKUP(A10,'Lista Suspensa'!$A$1:$F$91,3,)," ")</f>
        <v xml:space="preserve"> </v>
      </c>
      <c r="K10" s="318">
        <f>IF(OR(H10&gt;0,I10&gt;0),VLOOKUP(A10,'Lista Suspensa'!$A$1:$F$91,4,),0)</f>
        <v>0</v>
      </c>
      <c r="L10" s="318">
        <f>IF(OR(H10&gt;0,I10&gt;0),VLOOKUP(A10,'Lista Suspensa'!$A$1:$F$91,5,),0)</f>
        <v>0</v>
      </c>
      <c r="M10" s="321">
        <f>IF(OR(H10&gt;0,I10&gt;0),VLOOKUP(A10,'Lista Suspensa'!$A$1:$F$91,6,),0)</f>
        <v>0</v>
      </c>
      <c r="N10" s="276"/>
      <c r="O10" s="320">
        <f t="shared" si="1"/>
        <v>0</v>
      </c>
      <c r="P10" s="318" t="str">
        <f>IF(N10&gt;0,VLOOKUP(A10,'Lista Suspensa'!$A$1:$F$91,3,)," ")</f>
        <v xml:space="preserve"> </v>
      </c>
      <c r="Q10" s="318">
        <f>IF(OR(N10&gt;0,O10&gt;0),VLOOKUP(A10,'Lista Suspensa'!$A$1:$F$91,4,),0)</f>
        <v>0</v>
      </c>
      <c r="R10" s="318">
        <f>IF(OR(N10&gt;0,O10&gt;0),VLOOKUP(A10,'Lista Suspensa'!$A$1:$F$91,5,),0)</f>
        <v>0</v>
      </c>
      <c r="S10" s="321">
        <f>IF(OR(N10&gt;0,O10&gt;0),VLOOKUP(A10,'Lista Suspensa'!$A$1:$F$91,6,),0)</f>
        <v>0</v>
      </c>
      <c r="T10" s="276"/>
      <c r="U10" s="320">
        <f t="shared" si="2"/>
        <v>0</v>
      </c>
      <c r="V10" s="318">
        <f>IF(T10&gt;0,VLOOKUP(A10,'Lista Suspensa'!$A$1:$F$91,3,),0)</f>
        <v>0</v>
      </c>
      <c r="W10" s="318">
        <f>IF(OR(T10&gt;0,U10&gt;0),VLOOKUP(A10,'Lista Suspensa'!$A$1:$F$91,4,),0)</f>
        <v>0</v>
      </c>
      <c r="X10" s="318">
        <f>IF(OR(T10&gt;0,U10&gt;0),VLOOKUP(A10,'Lista Suspensa'!$A$1:$F$91,5,),0)</f>
        <v>0</v>
      </c>
      <c r="Y10" s="321">
        <f>IF(OR(T10&gt;0,U10&gt;0),VLOOKUP(A10,'Lista Suspensa'!$A$1:$F$91,6,),0)</f>
        <v>0</v>
      </c>
      <c r="Z10" s="275"/>
      <c r="AA10" s="318">
        <f t="shared" si="3"/>
        <v>0</v>
      </c>
      <c r="AB10" s="318" t="str">
        <f>IF(Z10&gt;0,VLOOKUP(A10,'Lista Suspensa'!$A$1:$F$91,3,)," ")</f>
        <v xml:space="preserve"> </v>
      </c>
      <c r="AC10" s="318">
        <f>IF(OR(Z10&gt;0,AA10&gt;0),VLOOKUP(A10,'Lista Suspensa'!$A$1:$F$91,4,),0)</f>
        <v>0</v>
      </c>
      <c r="AD10" s="318">
        <f>IF(OR(Z10&gt;0,AA10&gt;0),VLOOKUP(A10,'Lista Suspensa'!$A$1:$F$91,5,),0)</f>
        <v>0</v>
      </c>
      <c r="AE10" s="321">
        <f>IF(OR(Z10&gt;0,AA10&gt;0),VLOOKUP(A10,'Lista Suspensa'!$A$1:$F$91,6,),0)</f>
        <v>0</v>
      </c>
      <c r="AF10" s="275"/>
      <c r="AG10" s="318">
        <f t="shared" si="6"/>
        <v>0</v>
      </c>
      <c r="AH10" s="318" t="str">
        <f>IF(AF10&gt;0,VLOOKUP(A10,'Lista Suspensa'!$A$1:$F$91,3,)," ")</f>
        <v xml:space="preserve"> </v>
      </c>
      <c r="AI10" s="318">
        <f>IF(OR(AF10&gt;0,AG10&gt;0),VLOOKUP(A10,'Lista Suspensa'!$A$1:$F$91,4,),0)</f>
        <v>0</v>
      </c>
      <c r="AJ10" s="318">
        <f>IF(OR(AF10&gt;0,AG10&gt;0),VLOOKUP(A10,'Lista Suspensa'!$A$1:$F$91,5,),0)</f>
        <v>0</v>
      </c>
      <c r="AK10" s="321">
        <f>IF(OR(AF10&gt;0,AG10&gt;0),VLOOKUP(A10,'Lista Suspensa'!$A$1:$F$91,6,),0)</f>
        <v>0</v>
      </c>
      <c r="AL10" s="276"/>
      <c r="AM10" s="318">
        <f t="shared" si="7"/>
        <v>0</v>
      </c>
      <c r="AN10" s="318" t="str">
        <f>IF(AL10&gt;0,VLOOKUP(A10,'Lista Suspensa'!$A$1:$F$91,3,)," ")</f>
        <v xml:space="preserve"> </v>
      </c>
      <c r="AO10" s="318">
        <f>IF(OR(AL10&gt;0,AM10&gt;0),VLOOKUP(A10,'Lista Suspensa'!$A$1:$F$91,4,),0)</f>
        <v>0</v>
      </c>
      <c r="AP10" s="318">
        <f>IF(OR(AL10&gt;0,AM10&gt;0),VLOOKUP(A10,'Lista Suspensa'!$A$1:$F$91,5,),0)</f>
        <v>0</v>
      </c>
      <c r="AQ10" s="321">
        <f>IF(OR(AL10&gt;0,AM10&gt;0),VLOOKUP(A10,'Lista Suspensa'!$A$1:$F$91,6,),0)</f>
        <v>0</v>
      </c>
      <c r="AR10" s="276"/>
      <c r="AS10" s="318">
        <f t="shared" si="4"/>
        <v>0</v>
      </c>
      <c r="AT10" s="443" t="str">
        <f>IF(AR10&gt;0,VLOOKUP(A10,'Lista Suspensa'!$A$1:$F$91,3,)," ")</f>
        <v xml:space="preserve"> </v>
      </c>
      <c r="AU10" s="482">
        <f>IF(OR(AR10&gt;0,AS10&gt;0),VLOOKUP(A10,'Lista Suspensa'!$A$1:$F$91,6,),0)</f>
        <v>0</v>
      </c>
      <c r="AV10" s="485"/>
      <c r="AW10" s="485"/>
      <c r="AX10" s="485"/>
      <c r="AY10" s="485"/>
      <c r="AZ10" s="485"/>
      <c r="BA10" s="485"/>
      <c r="BB10" s="485"/>
      <c r="BC10" s="485"/>
      <c r="BD10" s="485"/>
      <c r="BE10" s="485"/>
      <c r="BF10" s="485"/>
      <c r="BG10" s="485"/>
      <c r="BH10" s="485"/>
      <c r="BI10" s="485"/>
      <c r="BJ10" s="485"/>
      <c r="BK10" s="485"/>
    </row>
    <row r="11" spans="1:63" x14ac:dyDescent="0.25">
      <c r="A11" s="269"/>
      <c r="B11" s="274"/>
      <c r="C11" s="273">
        <f t="shared" si="5"/>
        <v>0</v>
      </c>
      <c r="D11" s="316" t="str">
        <f>IF(B11&gt;0,VLOOKUP(A11,'Lista Suspensa'!$A$1:$F$91,3,)," ")</f>
        <v xml:space="preserve"> </v>
      </c>
      <c r="E11" s="316">
        <f>IF(OR(B11&gt;0,C11&gt;0),VLOOKUP(A11,'Lista Suspensa'!$A$1:$F$91,4,),0)</f>
        <v>0</v>
      </c>
      <c r="F11" s="316">
        <f>IF(OR(B11&gt;0,C11&gt;0),VLOOKUP(A11,'Lista Suspensa'!$A$1:$F$91,5,),0)</f>
        <v>0</v>
      </c>
      <c r="G11" s="317">
        <f>IF(OR(B11&gt;0,C11&gt;0),VLOOKUP(A11,'Lista Suspensa'!$A$1:$F$91,6,),0)</f>
        <v>0</v>
      </c>
      <c r="H11" s="274"/>
      <c r="I11" s="319">
        <f t="shared" si="0"/>
        <v>0</v>
      </c>
      <c r="J11" s="316" t="str">
        <f>IF(H11&gt;0,VLOOKUP(A11,'Lista Suspensa'!$A$1:$F$91,3,)," ")</f>
        <v xml:space="preserve"> </v>
      </c>
      <c r="K11" s="316">
        <f>IF(OR(H11&gt;0,I11&gt;0),VLOOKUP(A11,'Lista Suspensa'!$A$1:$F$91,4,),0)</f>
        <v>0</v>
      </c>
      <c r="L11" s="316">
        <f>IF(OR(H11&gt;0,I11&gt;0),VLOOKUP(A11,'Lista Suspensa'!$A$1:$F$91,5,),0)</f>
        <v>0</v>
      </c>
      <c r="M11" s="317">
        <f>IF(OR(H11&gt;0,I11&gt;0),VLOOKUP(A11,'Lista Suspensa'!$A$1:$F$91,6,),0)</f>
        <v>0</v>
      </c>
      <c r="N11" s="277"/>
      <c r="O11" s="319">
        <f t="shared" si="1"/>
        <v>0</v>
      </c>
      <c r="P11" s="316" t="str">
        <f>IF(N11&gt;0,VLOOKUP(A11,'Lista Suspensa'!$A$1:$F$91,3,)," ")</f>
        <v xml:space="preserve"> </v>
      </c>
      <c r="Q11" s="316">
        <f>IF(OR(N11&gt;0,O11&gt;0),VLOOKUP(A11,'Lista Suspensa'!$A$1:$F$91,4,),0)</f>
        <v>0</v>
      </c>
      <c r="R11" s="316">
        <f>IF(OR(N11&gt;0,O11&gt;0),VLOOKUP(A11,'Lista Suspensa'!$A$1:$F$91,5,),0)</f>
        <v>0</v>
      </c>
      <c r="S11" s="317">
        <f>IF(OR(N11&gt;0,O11&gt;0),VLOOKUP(A11,'Lista Suspensa'!$A$1:$F$91,6,),0)</f>
        <v>0</v>
      </c>
      <c r="T11" s="277"/>
      <c r="U11" s="319">
        <f t="shared" si="2"/>
        <v>0</v>
      </c>
      <c r="V11" s="316">
        <f>IF(T11&gt;0,VLOOKUP(A11,'Lista Suspensa'!$A$1:$F$91,3,),0)</f>
        <v>0</v>
      </c>
      <c r="W11" s="316">
        <f>IF(OR(T11&gt;0,U11&gt;0),VLOOKUP(A11,'Lista Suspensa'!$A$1:$F$91,4,),0)</f>
        <v>0</v>
      </c>
      <c r="X11" s="316">
        <f>IF(OR(T11&gt;0,U11&gt;0),VLOOKUP(A11,'Lista Suspensa'!$A$1:$F$91,5,),0)</f>
        <v>0</v>
      </c>
      <c r="Y11" s="317">
        <f>IF(OR(T11&gt;0,U11&gt;0),VLOOKUP(A11,'Lista Suspensa'!$A$1:$F$91,6,),0)</f>
        <v>0</v>
      </c>
      <c r="Z11" s="274"/>
      <c r="AA11" s="316">
        <f t="shared" si="3"/>
        <v>0</v>
      </c>
      <c r="AB11" s="316" t="str">
        <f>IF(Z11&gt;0,VLOOKUP(A11,'Lista Suspensa'!$A$1:$F$91,3,)," ")</f>
        <v xml:space="preserve"> </v>
      </c>
      <c r="AC11" s="316">
        <f>IF(OR(Z11&gt;0,AA11&gt;0),VLOOKUP(A11,'Lista Suspensa'!$A$1:$F$91,4,),0)</f>
        <v>0</v>
      </c>
      <c r="AD11" s="316">
        <f>IF(OR(Z11&gt;0,AA11&gt;0),VLOOKUP(A11,'Lista Suspensa'!$A$1:$F$91,5,),0)</f>
        <v>0</v>
      </c>
      <c r="AE11" s="317">
        <f>IF(OR(Z11&gt;0,AA11&gt;0),VLOOKUP(A11,'Lista Suspensa'!$A$1:$F$91,6,),0)</f>
        <v>0</v>
      </c>
      <c r="AF11" s="274"/>
      <c r="AG11" s="316">
        <f t="shared" si="6"/>
        <v>0</v>
      </c>
      <c r="AH11" s="316" t="str">
        <f>IF(AF11&gt;0,VLOOKUP(A11,'Lista Suspensa'!$A$1:$F$91,3,)," ")</f>
        <v xml:space="preserve"> </v>
      </c>
      <c r="AI11" s="316">
        <f>IF(OR(AF11&gt;0,AG11&gt;0),VLOOKUP(A11,'Lista Suspensa'!$A$1:$F$91,4,),0)</f>
        <v>0</v>
      </c>
      <c r="AJ11" s="316">
        <f>IF(OR(AF11&gt;0,AG11&gt;0),VLOOKUP(A11,'Lista Suspensa'!$A$1:$F$91,5,),0)</f>
        <v>0</v>
      </c>
      <c r="AK11" s="317">
        <f>IF(OR(AF11&gt;0,AG11&gt;0),VLOOKUP(A11,'Lista Suspensa'!$A$1:$F$91,6,),0)</f>
        <v>0</v>
      </c>
      <c r="AL11" s="277"/>
      <c r="AM11" s="316">
        <f t="shared" si="7"/>
        <v>0</v>
      </c>
      <c r="AN11" s="316" t="str">
        <f>IF(AL11&gt;0,VLOOKUP(A11,'Lista Suspensa'!$A$1:$F$91,3,)," ")</f>
        <v xml:space="preserve"> </v>
      </c>
      <c r="AO11" s="316">
        <f>IF(OR(AL11&gt;0,AM11&gt;0),VLOOKUP(A11,'Lista Suspensa'!$A$1:$F$91,4,),0)</f>
        <v>0</v>
      </c>
      <c r="AP11" s="316">
        <f>IF(OR(AL11&gt;0,AM11&gt;0),VLOOKUP(A11,'Lista Suspensa'!$A$1:$F$91,5,),0)</f>
        <v>0</v>
      </c>
      <c r="AQ11" s="317">
        <f>IF(OR(AL11&gt;0,AM11&gt;0),VLOOKUP(A11,'Lista Suspensa'!$A$1:$F$91,6,),0)</f>
        <v>0</v>
      </c>
      <c r="AR11" s="277"/>
      <c r="AS11" s="316">
        <f t="shared" si="4"/>
        <v>0</v>
      </c>
      <c r="AT11" s="442" t="str">
        <f>IF(AR11&gt;0,VLOOKUP(A11,'Lista Suspensa'!$A$1:$F$91,3,)," ")</f>
        <v xml:space="preserve"> </v>
      </c>
      <c r="AU11" s="481">
        <f>IF(OR(AR11&gt;0,AS11&gt;0),VLOOKUP(A11,'Lista Suspensa'!$A$1:$F$91,6,),0)</f>
        <v>0</v>
      </c>
      <c r="AV11" s="485"/>
      <c r="AW11" s="485"/>
      <c r="AX11" s="485"/>
      <c r="AY11" s="485"/>
      <c r="AZ11" s="485"/>
      <c r="BA11" s="485"/>
      <c r="BB11" s="485"/>
      <c r="BC11" s="485"/>
      <c r="BD11" s="485"/>
      <c r="BE11" s="485"/>
      <c r="BF11" s="485"/>
      <c r="BG11" s="485"/>
      <c r="BH11" s="485"/>
      <c r="BI11" s="485"/>
      <c r="BJ11" s="485"/>
      <c r="BK11" s="485"/>
    </row>
    <row r="12" spans="1:63" x14ac:dyDescent="0.25">
      <c r="A12" s="268"/>
      <c r="B12" s="275"/>
      <c r="C12" s="306">
        <f t="shared" si="5"/>
        <v>0</v>
      </c>
      <c r="D12" s="318" t="str">
        <f>IF(B12&gt;0,VLOOKUP(A12,'Lista Suspensa'!$A$1:$F$91,3,)," ")</f>
        <v xml:space="preserve"> </v>
      </c>
      <c r="E12" s="318">
        <f>IF(OR(B12&gt;0,C12&gt;0),VLOOKUP(A12,'Lista Suspensa'!$A$1:$F$91,4,),0)</f>
        <v>0</v>
      </c>
      <c r="F12" s="318">
        <f>IF(OR(B12&gt;0,C12&gt;0),VLOOKUP(A12,'Lista Suspensa'!$A$1:$F$91,5,),0)</f>
        <v>0</v>
      </c>
      <c r="G12" s="321">
        <f>IF(OR(B12&gt;0,C12&gt;0),VLOOKUP(A12,'Lista Suspensa'!$A$1:$F$91,6,),0)</f>
        <v>0</v>
      </c>
      <c r="H12" s="275"/>
      <c r="I12" s="320">
        <f t="shared" si="0"/>
        <v>0</v>
      </c>
      <c r="J12" s="318" t="str">
        <f>IF(H12&gt;0,VLOOKUP(A12,'Lista Suspensa'!$A$1:$F$91,3,)," ")</f>
        <v xml:space="preserve"> </v>
      </c>
      <c r="K12" s="318">
        <f>IF(OR(H12&gt;0,I12&gt;0),VLOOKUP(A12,'Lista Suspensa'!$A$1:$F$91,4,),0)</f>
        <v>0</v>
      </c>
      <c r="L12" s="318">
        <f>IF(OR(H12&gt;0,I12&gt;0),VLOOKUP(A12,'Lista Suspensa'!$A$1:$F$91,5,),0)</f>
        <v>0</v>
      </c>
      <c r="M12" s="321">
        <f>IF(OR(H12&gt;0,I12&gt;0),VLOOKUP(A12,'Lista Suspensa'!$A$1:$F$91,6,),0)</f>
        <v>0</v>
      </c>
      <c r="N12" s="276"/>
      <c r="O12" s="320">
        <f t="shared" si="1"/>
        <v>0</v>
      </c>
      <c r="P12" s="318" t="str">
        <f>IF(N12&gt;0,VLOOKUP(A12,'Lista Suspensa'!$A$1:$F$91,3,)," ")</f>
        <v xml:space="preserve"> </v>
      </c>
      <c r="Q12" s="318">
        <f>IF(OR(N12&gt;0,O12&gt;0),VLOOKUP(A12,'Lista Suspensa'!$A$1:$F$91,4,),0)</f>
        <v>0</v>
      </c>
      <c r="R12" s="318">
        <f>IF(OR(N12&gt;0,O12&gt;0),VLOOKUP(A12,'Lista Suspensa'!$A$1:$F$91,5,),0)</f>
        <v>0</v>
      </c>
      <c r="S12" s="321">
        <f>IF(OR(N12&gt;0,O12&gt;0),VLOOKUP(A12,'Lista Suspensa'!$A$1:$F$91,6,),0)</f>
        <v>0</v>
      </c>
      <c r="T12" s="276"/>
      <c r="U12" s="320">
        <f t="shared" si="2"/>
        <v>0</v>
      </c>
      <c r="V12" s="318">
        <f>IF(T12&gt;0,VLOOKUP(A12,'Lista Suspensa'!$A$1:$F$91,3,),0)</f>
        <v>0</v>
      </c>
      <c r="W12" s="318">
        <f>IF(OR(T12&gt;0,U12&gt;0),VLOOKUP(A12,'Lista Suspensa'!$A$1:$F$91,4,),0)</f>
        <v>0</v>
      </c>
      <c r="X12" s="318">
        <f>IF(OR(T12&gt;0,U12&gt;0),VLOOKUP(A12,'Lista Suspensa'!$A$1:$F$91,5,),0)</f>
        <v>0</v>
      </c>
      <c r="Y12" s="321">
        <f>IF(OR(T12&gt;0,U12&gt;0),VLOOKUP(A12,'Lista Suspensa'!$A$1:$F$91,6,),0)</f>
        <v>0</v>
      </c>
      <c r="Z12" s="275"/>
      <c r="AA12" s="318">
        <f t="shared" si="3"/>
        <v>0</v>
      </c>
      <c r="AB12" s="318" t="str">
        <f>IF(Z12&gt;0,VLOOKUP(A12,'Lista Suspensa'!$A$1:$F$91,3,)," ")</f>
        <v xml:space="preserve"> </v>
      </c>
      <c r="AC12" s="318">
        <f>IF(OR(Z12&gt;0,AA12&gt;0),VLOOKUP(A12,'Lista Suspensa'!$A$1:$F$91,4,),0)</f>
        <v>0</v>
      </c>
      <c r="AD12" s="318">
        <f>IF(OR(Z12&gt;0,AA12&gt;0),VLOOKUP(A12,'Lista Suspensa'!$A$1:$F$91,5,),0)</f>
        <v>0</v>
      </c>
      <c r="AE12" s="321">
        <f>IF(OR(Z12&gt;0,AA12&gt;0),VLOOKUP(A12,'Lista Suspensa'!$A$1:$F$91,6,),0)</f>
        <v>0</v>
      </c>
      <c r="AF12" s="275"/>
      <c r="AG12" s="318">
        <f t="shared" si="6"/>
        <v>0</v>
      </c>
      <c r="AH12" s="318" t="str">
        <f>IF(AF12&gt;0,VLOOKUP(A12,'Lista Suspensa'!$A$1:$F$91,3,)," ")</f>
        <v xml:space="preserve"> </v>
      </c>
      <c r="AI12" s="318">
        <f>IF(OR(AF12&gt;0,AG12&gt;0),VLOOKUP(A12,'Lista Suspensa'!$A$1:$F$91,4,),0)</f>
        <v>0</v>
      </c>
      <c r="AJ12" s="318">
        <f>IF(OR(AF12&gt;0,AG12&gt;0),VLOOKUP(A12,'Lista Suspensa'!$A$1:$F$91,5,),0)</f>
        <v>0</v>
      </c>
      <c r="AK12" s="321">
        <f>IF(OR(AF12&gt;0,AG12&gt;0),VLOOKUP(A12,'Lista Suspensa'!$A$1:$F$91,6,),0)</f>
        <v>0</v>
      </c>
      <c r="AL12" s="276"/>
      <c r="AM12" s="318">
        <f t="shared" si="7"/>
        <v>0</v>
      </c>
      <c r="AN12" s="318" t="str">
        <f>IF(AL12&gt;0,VLOOKUP(A12,'Lista Suspensa'!$A$1:$F$91,3,)," ")</f>
        <v xml:space="preserve"> </v>
      </c>
      <c r="AO12" s="318">
        <f>IF(OR(AL12&gt;0,AM12&gt;0),VLOOKUP(A12,'Lista Suspensa'!$A$1:$F$91,4,),0)</f>
        <v>0</v>
      </c>
      <c r="AP12" s="318">
        <f>IF(OR(AL12&gt;0,AM12&gt;0),VLOOKUP(A12,'Lista Suspensa'!$A$1:$F$91,5,),0)</f>
        <v>0</v>
      </c>
      <c r="AQ12" s="321">
        <f>IF(OR(AL12&gt;0,AM12&gt;0),VLOOKUP(A12,'Lista Suspensa'!$A$1:$F$91,6,),0)</f>
        <v>0</v>
      </c>
      <c r="AR12" s="276"/>
      <c r="AS12" s="318">
        <f t="shared" si="4"/>
        <v>0</v>
      </c>
      <c r="AT12" s="443" t="str">
        <f>IF(AR12&gt;0,VLOOKUP(A12,'Lista Suspensa'!$A$1:$F$91,3,)," ")</f>
        <v xml:space="preserve"> </v>
      </c>
      <c r="AU12" s="482">
        <f>IF(OR(AR12&gt;0,AS12&gt;0),VLOOKUP(A12,'Lista Suspensa'!$A$1:$F$91,6,),0)</f>
        <v>0</v>
      </c>
      <c r="AV12" s="485"/>
      <c r="AW12" s="485"/>
      <c r="AX12" s="485"/>
      <c r="AY12" s="485"/>
      <c r="AZ12" s="485"/>
      <c r="BA12" s="485"/>
      <c r="BB12" s="485"/>
      <c r="BC12" s="485"/>
      <c r="BD12" s="485"/>
      <c r="BE12" s="485"/>
      <c r="BF12" s="485"/>
      <c r="BG12" s="485"/>
      <c r="BH12" s="485"/>
      <c r="BI12" s="485"/>
      <c r="BJ12" s="485"/>
      <c r="BK12" s="485"/>
    </row>
    <row r="13" spans="1:63" x14ac:dyDescent="0.25">
      <c r="A13" s="269"/>
      <c r="B13" s="274"/>
      <c r="C13" s="273">
        <f t="shared" si="5"/>
        <v>0</v>
      </c>
      <c r="D13" s="316" t="str">
        <f>IF(B13&gt;0,VLOOKUP(A13,'Lista Suspensa'!$A$1:$F$91,3,)," ")</f>
        <v xml:space="preserve"> </v>
      </c>
      <c r="E13" s="316">
        <f>IF(OR(B13&gt;0,C13&gt;0),VLOOKUP(A13,'Lista Suspensa'!$A$1:$F$91,4,),0)</f>
        <v>0</v>
      </c>
      <c r="F13" s="316">
        <f>IF(OR(B13&gt;0,C13&gt;0),VLOOKUP(A13,'Lista Suspensa'!$A$1:$F$91,5,),0)</f>
        <v>0</v>
      </c>
      <c r="G13" s="317">
        <f>IF(OR(B13&gt;0,C13&gt;0),VLOOKUP(A13,'Lista Suspensa'!$A$1:$F$91,6,),0)</f>
        <v>0</v>
      </c>
      <c r="H13" s="274"/>
      <c r="I13" s="319">
        <f t="shared" si="0"/>
        <v>0</v>
      </c>
      <c r="J13" s="316" t="str">
        <f>IF(H13&gt;0,VLOOKUP(A13,'Lista Suspensa'!$A$1:$F$91,3,)," ")</f>
        <v xml:space="preserve"> </v>
      </c>
      <c r="K13" s="316">
        <f>IF(OR(H13&gt;0,I13&gt;0),VLOOKUP(A13,'Lista Suspensa'!$A$1:$F$91,4,),0)</f>
        <v>0</v>
      </c>
      <c r="L13" s="316">
        <f>IF(OR(H13&gt;0,I13&gt;0),VLOOKUP(A13,'Lista Suspensa'!$A$1:$F$91,5,),0)</f>
        <v>0</v>
      </c>
      <c r="M13" s="317">
        <f>IF(OR(H13&gt;0,I13&gt;0),VLOOKUP(A13,'Lista Suspensa'!$A$1:$F$91,6,),0)</f>
        <v>0</v>
      </c>
      <c r="N13" s="274"/>
      <c r="O13" s="319">
        <f t="shared" si="1"/>
        <v>0</v>
      </c>
      <c r="P13" s="316" t="str">
        <f>IF(N13&gt;0,VLOOKUP(A13,'Lista Suspensa'!$A$1:$F$91,3,)," ")</f>
        <v xml:space="preserve"> </v>
      </c>
      <c r="Q13" s="316">
        <f>IF(OR(N13&gt;0,O13&gt;0),VLOOKUP(A13,'Lista Suspensa'!$A$1:$F$91,4,),0)</f>
        <v>0</v>
      </c>
      <c r="R13" s="316">
        <f>IF(OR(N13&gt;0,O13&gt;0),VLOOKUP(A13,'Lista Suspensa'!$A$1:$F$91,5,),0)</f>
        <v>0</v>
      </c>
      <c r="S13" s="317">
        <f>IF(OR(N13&gt;0,O13&gt;0),VLOOKUP(A13,'Lista Suspensa'!$A$1:$F$91,6,),0)</f>
        <v>0</v>
      </c>
      <c r="T13" s="274"/>
      <c r="U13" s="319">
        <f t="shared" si="2"/>
        <v>0</v>
      </c>
      <c r="V13" s="316">
        <f>IF(T13&gt;0,VLOOKUP(A13,'Lista Suspensa'!$A$1:$F$91,3,),0)</f>
        <v>0</v>
      </c>
      <c r="W13" s="316">
        <f>IF(OR(T13&gt;0,U13&gt;0),VLOOKUP(A13,'Lista Suspensa'!$A$1:$F$91,4,),0)</f>
        <v>0</v>
      </c>
      <c r="X13" s="316">
        <f>IF(OR(T13&gt;0,U13&gt;0),VLOOKUP(A13,'Lista Suspensa'!$A$1:$F$91,5,),0)</f>
        <v>0</v>
      </c>
      <c r="Y13" s="317">
        <f>IF(OR(T13&gt;0,U13&gt;0),VLOOKUP(A13,'Lista Suspensa'!$A$1:$F$91,6,),0)</f>
        <v>0</v>
      </c>
      <c r="Z13" s="274"/>
      <c r="AA13" s="316">
        <f t="shared" si="3"/>
        <v>0</v>
      </c>
      <c r="AB13" s="316" t="str">
        <f>IF(Z13&gt;0,VLOOKUP(A13,'Lista Suspensa'!$A$1:$F$91,3,)," ")</f>
        <v xml:space="preserve"> </v>
      </c>
      <c r="AC13" s="316">
        <f>IF(OR(Z13&gt;0,AA13&gt;0),VLOOKUP(A13,'Lista Suspensa'!$A$1:$F$91,4,),0)</f>
        <v>0</v>
      </c>
      <c r="AD13" s="316">
        <f>IF(OR(Z13&gt;0,AA13&gt;0),VLOOKUP(A13,'Lista Suspensa'!$A$1:$F$91,5,),0)</f>
        <v>0</v>
      </c>
      <c r="AE13" s="317">
        <f>IF(OR(Z13&gt;0,AA13&gt;0),VLOOKUP(A13,'Lista Suspensa'!$A$1:$F$91,6,),0)</f>
        <v>0</v>
      </c>
      <c r="AF13" s="274"/>
      <c r="AG13" s="316">
        <f t="shared" si="6"/>
        <v>0</v>
      </c>
      <c r="AH13" s="316" t="str">
        <f>IF(AF13&gt;0,VLOOKUP(A13,'Lista Suspensa'!$A$1:$F$91,3,)," ")</f>
        <v xml:space="preserve"> </v>
      </c>
      <c r="AI13" s="316">
        <f>IF(OR(AF13&gt;0,AG13&gt;0),VLOOKUP(A13,'Lista Suspensa'!$A$1:$F$91,4,),0)</f>
        <v>0</v>
      </c>
      <c r="AJ13" s="316">
        <f>IF(OR(AF13&gt;0,AG13&gt;0),VLOOKUP(A13,'Lista Suspensa'!$A$1:$F$91,5,),0)</f>
        <v>0</v>
      </c>
      <c r="AK13" s="317">
        <f>IF(OR(AF13&gt;0,AG13&gt;0),VLOOKUP(A13,'Lista Suspensa'!$A$1:$F$91,6,),0)</f>
        <v>0</v>
      </c>
      <c r="AL13" s="274"/>
      <c r="AM13" s="316">
        <f t="shared" si="7"/>
        <v>0</v>
      </c>
      <c r="AN13" s="316" t="str">
        <f>IF(AL13&gt;0,VLOOKUP(A13,'Lista Suspensa'!$A$1:$F$91,3,)," ")</f>
        <v xml:space="preserve"> </v>
      </c>
      <c r="AO13" s="316">
        <f>IF(OR(AL13&gt;0,AM13&gt;0),VLOOKUP(A13,'Lista Suspensa'!$A$1:$F$91,4,),0)</f>
        <v>0</v>
      </c>
      <c r="AP13" s="316">
        <f>IF(OR(AL13&gt;0,AM13&gt;0),VLOOKUP(A13,'Lista Suspensa'!$A$1:$F$91,5,),0)</f>
        <v>0</v>
      </c>
      <c r="AQ13" s="317">
        <f>IF(OR(AL13&gt;0,AM13&gt;0),VLOOKUP(A13,'Lista Suspensa'!$A$1:$F$91,6,),0)</f>
        <v>0</v>
      </c>
      <c r="AR13" s="274"/>
      <c r="AS13" s="316">
        <f t="shared" si="4"/>
        <v>0</v>
      </c>
      <c r="AT13" s="442" t="str">
        <f>IF(AR13&gt;0,VLOOKUP(A13,'Lista Suspensa'!$A$1:$F$91,3,)," ")</f>
        <v xml:space="preserve"> </v>
      </c>
      <c r="AU13" s="481">
        <f>IF(OR(AR13&gt;0,AS13&gt;0),VLOOKUP(A13,'Lista Suspensa'!$A$1:$F$91,6,),0)</f>
        <v>0</v>
      </c>
      <c r="AV13" s="485"/>
      <c r="AW13" s="485"/>
      <c r="AX13" s="485"/>
      <c r="AY13" s="485"/>
      <c r="AZ13" s="485"/>
      <c r="BA13" s="485"/>
      <c r="BB13" s="485"/>
      <c r="BC13" s="485"/>
      <c r="BD13" s="485"/>
      <c r="BE13" s="485"/>
      <c r="BF13" s="485"/>
      <c r="BG13" s="485"/>
      <c r="BH13" s="485"/>
      <c r="BI13" s="485"/>
      <c r="BJ13" s="485"/>
      <c r="BK13" s="485"/>
    </row>
    <row r="14" spans="1:63" ht="15.75" customHeight="1" x14ac:dyDescent="0.25">
      <c r="A14" s="268"/>
      <c r="B14" s="307"/>
      <c r="C14" s="306">
        <f t="shared" ref="C14:C34" si="8">IF(B14&gt;0,(B14*(D14/100)),0)</f>
        <v>0</v>
      </c>
      <c r="D14" s="318" t="str">
        <f>IF(B14&gt;0,VLOOKUP(A14,'Lista Suspensa'!$A$1:$F$91,3,)," ")</f>
        <v xml:space="preserve"> </v>
      </c>
      <c r="E14" s="318">
        <f>IF(OR(B14&gt;0,C14&gt;0),VLOOKUP(A14,'Lista Suspensa'!$A$1:$F$91,4,),0)</f>
        <v>0</v>
      </c>
      <c r="F14" s="318">
        <f>IF(OR(B14&gt;0,C14&gt;0),VLOOKUP(A14,'Lista Suspensa'!$A$1:$F$91,5,),0)</f>
        <v>0</v>
      </c>
      <c r="G14" s="321">
        <f>IF(OR(B14&gt;0,C14&gt;0),VLOOKUP(A14,'Lista Suspensa'!$A$1:$F$91,6,),0)</f>
        <v>0</v>
      </c>
      <c r="H14" s="275"/>
      <c r="I14" s="320">
        <f t="shared" si="0"/>
        <v>0</v>
      </c>
      <c r="J14" s="318" t="str">
        <f>IF(H14&gt;0,VLOOKUP(A14,'Lista Suspensa'!$A$1:$F$91,3,)," ")</f>
        <v xml:space="preserve"> </v>
      </c>
      <c r="K14" s="318">
        <f>IF(OR(H14&gt;0,I14&gt;0),VLOOKUP(A14,'Lista Suspensa'!$A$1:$F$91,4,),0)</f>
        <v>0</v>
      </c>
      <c r="L14" s="318">
        <f>IF(OR(H14&gt;0,I14&gt;0),VLOOKUP(A14,'Lista Suspensa'!$A$1:$F$91,5,),0)</f>
        <v>0</v>
      </c>
      <c r="M14" s="321">
        <f>IF(OR(H14&gt;0,I14&gt;0),VLOOKUP(A14,'Lista Suspensa'!$A$1:$F$91,6,),0)</f>
        <v>0</v>
      </c>
      <c r="N14" s="275"/>
      <c r="O14" s="320">
        <f t="shared" si="1"/>
        <v>0</v>
      </c>
      <c r="P14" s="318" t="str">
        <f>IF(N14&gt;0,VLOOKUP(A14,'Lista Suspensa'!$A$1:$F$91,3,)," ")</f>
        <v xml:space="preserve"> </v>
      </c>
      <c r="Q14" s="318">
        <f>IF(OR(N14&gt;0,O14&gt;0),VLOOKUP(A14,'Lista Suspensa'!$A$1:$F$91,4,),0)</f>
        <v>0</v>
      </c>
      <c r="R14" s="318">
        <f>IF(OR(N14&gt;0,O14&gt;0),VLOOKUP(A14,'Lista Suspensa'!$A$1:$F$91,5,),0)</f>
        <v>0</v>
      </c>
      <c r="S14" s="321">
        <f>IF(OR(N14&gt;0,O14&gt;0),VLOOKUP(A14,'Lista Suspensa'!$A$1:$F$91,6,),0)</f>
        <v>0</v>
      </c>
      <c r="T14" s="275"/>
      <c r="U14" s="320">
        <f t="shared" si="2"/>
        <v>0</v>
      </c>
      <c r="V14" s="318">
        <f>IF(T14&gt;0,VLOOKUP(A14,'Lista Suspensa'!$A$1:$F$91,3,),0)</f>
        <v>0</v>
      </c>
      <c r="W14" s="318">
        <f>IF(OR(T14&gt;0,U14&gt;0),VLOOKUP(A14,'Lista Suspensa'!$A$1:$F$91,4,),0)</f>
        <v>0</v>
      </c>
      <c r="X14" s="318">
        <f>IF(OR(T14&gt;0,U14&gt;0),VLOOKUP(A14,'Lista Suspensa'!$A$1:$F$91,5,),0)</f>
        <v>0</v>
      </c>
      <c r="Y14" s="321">
        <f>IF(OR(T14&gt;0,U14&gt;0),VLOOKUP(A14,'Lista Suspensa'!$A$1:$F$91,6,),0)</f>
        <v>0</v>
      </c>
      <c r="Z14" s="307"/>
      <c r="AA14" s="318">
        <f t="shared" si="3"/>
        <v>0</v>
      </c>
      <c r="AB14" s="318" t="str">
        <f>IF(Z14&gt;0,VLOOKUP(A14,'Lista Suspensa'!$A$1:$F$91,3,)," ")</f>
        <v xml:space="preserve"> </v>
      </c>
      <c r="AC14" s="318">
        <f>IF(OR(Z14&gt;0,AA14&gt;0),VLOOKUP(A14,'Lista Suspensa'!$A$1:$F$91,4,),0)</f>
        <v>0</v>
      </c>
      <c r="AD14" s="318">
        <f>IF(OR(Z14&gt;0,AA14&gt;0),VLOOKUP(A14,'Lista Suspensa'!$A$1:$F$91,5,),0)</f>
        <v>0</v>
      </c>
      <c r="AE14" s="321">
        <f>IF(OR(Z14&gt;0,AA14&gt;0),VLOOKUP(A14,'Lista Suspensa'!$A$1:$F$91,6,),0)</f>
        <v>0</v>
      </c>
      <c r="AF14" s="307"/>
      <c r="AG14" s="318">
        <f t="shared" si="6"/>
        <v>0</v>
      </c>
      <c r="AH14" s="318" t="str">
        <f>IF(AF14&gt;0,VLOOKUP(A14,'Lista Suspensa'!$A$1:$F$91,3,)," ")</f>
        <v xml:space="preserve"> </v>
      </c>
      <c r="AI14" s="318">
        <f>IF(OR(AF14&gt;0,AG14&gt;0),VLOOKUP(A14,'Lista Suspensa'!$A$1:$F$91,4,),0)</f>
        <v>0</v>
      </c>
      <c r="AJ14" s="318">
        <f>IF(OR(AF14&gt;0,AG14&gt;0),VLOOKUP(A14,'Lista Suspensa'!$A$1:$F$91,5,),0)</f>
        <v>0</v>
      </c>
      <c r="AK14" s="321">
        <f>IF(OR(AF14&gt;0,AG14&gt;0),VLOOKUP(A14,'Lista Suspensa'!$A$1:$F$91,6,),0)</f>
        <v>0</v>
      </c>
      <c r="AL14" s="275"/>
      <c r="AM14" s="318">
        <f t="shared" si="7"/>
        <v>0</v>
      </c>
      <c r="AN14" s="318" t="str">
        <f>IF(AL14&gt;0,VLOOKUP(A14,'Lista Suspensa'!$A$1:$F$91,3,)," ")</f>
        <v xml:space="preserve"> </v>
      </c>
      <c r="AO14" s="318">
        <f>IF(OR(AL14&gt;0,AM14&gt;0),VLOOKUP(A14,'Lista Suspensa'!$A$1:$F$91,4,),0)</f>
        <v>0</v>
      </c>
      <c r="AP14" s="318">
        <f>IF(OR(AL14&gt;0,AM14&gt;0),VLOOKUP(A14,'Lista Suspensa'!$A$1:$F$91,5,),0)</f>
        <v>0</v>
      </c>
      <c r="AQ14" s="321">
        <f>IF(OR(AL14&gt;0,AM14&gt;0),VLOOKUP(A14,'Lista Suspensa'!$A$1:$F$91,6,),0)</f>
        <v>0</v>
      </c>
      <c r="AR14" s="275"/>
      <c r="AS14" s="318">
        <f t="shared" si="4"/>
        <v>0</v>
      </c>
      <c r="AT14" s="443" t="str">
        <f>IF(AR14&gt;0,VLOOKUP(A14,'Lista Suspensa'!$A$1:$F$91,3,)," ")</f>
        <v xml:space="preserve"> </v>
      </c>
      <c r="AU14" s="482">
        <f>IF(OR(AR14&gt;0,AS14&gt;0),VLOOKUP(A14,'Lista Suspensa'!$A$1:$F$91,6,),0)</f>
        <v>0</v>
      </c>
      <c r="AV14" s="485"/>
      <c r="AW14" s="485"/>
      <c r="AX14" s="485"/>
      <c r="AY14" s="485"/>
      <c r="AZ14" s="485"/>
      <c r="BA14" s="485"/>
      <c r="BB14" s="485"/>
      <c r="BC14" s="485"/>
      <c r="BD14" s="485"/>
      <c r="BE14" s="485"/>
      <c r="BF14" s="485"/>
      <c r="BG14" s="485"/>
      <c r="BH14" s="485"/>
      <c r="BI14" s="485"/>
      <c r="BJ14" s="485"/>
      <c r="BK14" s="485"/>
    </row>
    <row r="15" spans="1:63" x14ac:dyDescent="0.25">
      <c r="A15" s="269"/>
      <c r="B15" s="274"/>
      <c r="C15" s="273">
        <f t="shared" si="8"/>
        <v>0</v>
      </c>
      <c r="D15" s="316" t="str">
        <f>IF(B15&gt;0,VLOOKUP(A15,'Lista Suspensa'!$A$1:$F$91,3,)," ")</f>
        <v xml:space="preserve"> </v>
      </c>
      <c r="E15" s="316">
        <f>IF(OR(B15&gt;0,C15&gt;0),VLOOKUP(A15,'Lista Suspensa'!$A$1:$F$91,4,),0)</f>
        <v>0</v>
      </c>
      <c r="F15" s="316">
        <f>IF(OR(B15&gt;0,C15&gt;0),VLOOKUP(A15,'Lista Suspensa'!$A$1:$F$91,5,),0)</f>
        <v>0</v>
      </c>
      <c r="G15" s="317">
        <f>IF(OR(B15&gt;0,C15&gt;0),VLOOKUP(A15,'Lista Suspensa'!$A$1:$F$91,6,),0)</f>
        <v>0</v>
      </c>
      <c r="H15" s="274"/>
      <c r="I15" s="319">
        <f t="shared" si="0"/>
        <v>0</v>
      </c>
      <c r="J15" s="316" t="str">
        <f>IF(H15&gt;0,VLOOKUP(A15,'Lista Suspensa'!$A$1:$F$91,3,)," ")</f>
        <v xml:space="preserve"> </v>
      </c>
      <c r="K15" s="316">
        <f>IF(OR(H15&gt;0,I15&gt;0),VLOOKUP(A15,'Lista Suspensa'!$A$1:$F$91,4,),0)</f>
        <v>0</v>
      </c>
      <c r="L15" s="316">
        <f>IF(OR(H15&gt;0,I15&gt;0),VLOOKUP(A15,'Lista Suspensa'!$A$1:$F$91,5,),0)</f>
        <v>0</v>
      </c>
      <c r="M15" s="317">
        <f>IF(OR(H15&gt;0,I15&gt;0),VLOOKUP(A15,'Lista Suspensa'!$A$1:$F$91,6,),0)</f>
        <v>0</v>
      </c>
      <c r="N15" s="274"/>
      <c r="O15" s="319">
        <f t="shared" si="1"/>
        <v>0</v>
      </c>
      <c r="P15" s="316" t="str">
        <f>IF(N15&gt;0,VLOOKUP(A15,'Lista Suspensa'!$A$1:$F$91,3,)," ")</f>
        <v xml:space="preserve"> </v>
      </c>
      <c r="Q15" s="316">
        <f>IF(OR(N15&gt;0,O15&gt;0),VLOOKUP(A15,'Lista Suspensa'!$A$1:$F$91,4,),0)</f>
        <v>0</v>
      </c>
      <c r="R15" s="316">
        <f>IF(OR(N15&gt;0,O15&gt;0),VLOOKUP(A15,'Lista Suspensa'!$A$1:$F$91,5,),0)</f>
        <v>0</v>
      </c>
      <c r="S15" s="317">
        <f>IF(OR(N15&gt;0,O15&gt;0),VLOOKUP(A15,'Lista Suspensa'!$A$1:$F$91,6,),0)</f>
        <v>0</v>
      </c>
      <c r="T15" s="274"/>
      <c r="U15" s="319">
        <f t="shared" si="2"/>
        <v>0</v>
      </c>
      <c r="V15" s="316">
        <f>IF(T15&gt;0,VLOOKUP(A15,'Lista Suspensa'!$A$1:$F$91,3,),0)</f>
        <v>0</v>
      </c>
      <c r="W15" s="316">
        <f>IF(OR(T15&gt;0,U15&gt;0),VLOOKUP(A15,'Lista Suspensa'!$A$1:$F$91,4,),0)</f>
        <v>0</v>
      </c>
      <c r="X15" s="316">
        <f>IF(OR(T15&gt;0,U15&gt;0),VLOOKUP(A15,'Lista Suspensa'!$A$1:$F$91,5,),0)</f>
        <v>0</v>
      </c>
      <c r="Y15" s="317">
        <f>IF(OR(T15&gt;0,U15&gt;0),VLOOKUP(A15,'Lista Suspensa'!$A$1:$F$91,6,),0)</f>
        <v>0</v>
      </c>
      <c r="Z15" s="274"/>
      <c r="AA15" s="316">
        <f t="shared" si="3"/>
        <v>0</v>
      </c>
      <c r="AB15" s="316" t="str">
        <f>IF(Z15&gt;0,VLOOKUP(A15,'Lista Suspensa'!$A$1:$F$91,3,)," ")</f>
        <v xml:space="preserve"> </v>
      </c>
      <c r="AC15" s="316">
        <f>IF(OR(Z15&gt;0,AA15&gt;0),VLOOKUP(A15,'Lista Suspensa'!$A$1:$F$91,4,),0)</f>
        <v>0</v>
      </c>
      <c r="AD15" s="316">
        <f>IF(OR(Z15&gt;0,AA15&gt;0),VLOOKUP(A15,'Lista Suspensa'!$A$1:$F$91,5,),0)</f>
        <v>0</v>
      </c>
      <c r="AE15" s="317">
        <f>IF(OR(Z15&gt;0,AA15&gt;0),VLOOKUP(A15,'Lista Suspensa'!$A$1:$F$91,6,),0)</f>
        <v>0</v>
      </c>
      <c r="AF15" s="274"/>
      <c r="AG15" s="316">
        <f t="shared" si="6"/>
        <v>0</v>
      </c>
      <c r="AH15" s="316" t="str">
        <f>IF(AF15&gt;0,VLOOKUP(A15,'Lista Suspensa'!$A$1:$F$91,3,)," ")</f>
        <v xml:space="preserve"> </v>
      </c>
      <c r="AI15" s="316">
        <f>IF(OR(AF15&gt;0,AG15&gt;0),VLOOKUP(A15,'Lista Suspensa'!$A$1:$F$91,4,),0)</f>
        <v>0</v>
      </c>
      <c r="AJ15" s="316">
        <f>IF(OR(AF15&gt;0,AG15&gt;0),VLOOKUP(A15,'Lista Suspensa'!$A$1:$F$91,5,),0)</f>
        <v>0</v>
      </c>
      <c r="AK15" s="317">
        <f>IF(OR(AF15&gt;0,AG15&gt;0),VLOOKUP(A15,'Lista Suspensa'!$A$1:$F$91,6,),0)</f>
        <v>0</v>
      </c>
      <c r="AL15" s="274"/>
      <c r="AM15" s="316">
        <f t="shared" si="7"/>
        <v>0</v>
      </c>
      <c r="AN15" s="316" t="str">
        <f>IF(AL15&gt;0,VLOOKUP(A15,'Lista Suspensa'!$A$1:$F$91,3,)," ")</f>
        <v xml:space="preserve"> </v>
      </c>
      <c r="AO15" s="316">
        <f>IF(OR(AL15&gt;0,AM15&gt;0),VLOOKUP(A15,'Lista Suspensa'!$A$1:$F$91,4,),0)</f>
        <v>0</v>
      </c>
      <c r="AP15" s="316">
        <f>IF(OR(AL15&gt;0,AM15&gt;0),VLOOKUP(A15,'Lista Suspensa'!$A$1:$F$91,5,),0)</f>
        <v>0</v>
      </c>
      <c r="AQ15" s="317">
        <f>IF(OR(AL15&gt;0,AM15&gt;0),VLOOKUP(A15,'Lista Suspensa'!$A$1:$F$91,6,),0)</f>
        <v>0</v>
      </c>
      <c r="AR15" s="274"/>
      <c r="AS15" s="316">
        <f t="shared" si="4"/>
        <v>0</v>
      </c>
      <c r="AT15" s="442" t="str">
        <f>IF(AR15&gt;0,VLOOKUP(A15,'Lista Suspensa'!$A$1:$F$91,3,)," ")</f>
        <v xml:space="preserve"> </v>
      </c>
      <c r="AU15" s="481">
        <f>IF(OR(AR15&gt;0,AS15&gt;0),VLOOKUP(A15,'Lista Suspensa'!$A$1:$F$91,6,),0)</f>
        <v>0</v>
      </c>
      <c r="AV15" s="485"/>
      <c r="AW15" s="485"/>
      <c r="AX15" s="485"/>
      <c r="AY15" s="485"/>
      <c r="AZ15" s="485"/>
      <c r="BA15" s="485"/>
      <c r="BB15" s="485"/>
      <c r="BC15" s="485"/>
      <c r="BD15" s="485"/>
      <c r="BE15" s="485"/>
      <c r="BF15" s="485"/>
      <c r="BG15" s="485"/>
      <c r="BH15" s="485"/>
      <c r="BI15" s="485"/>
      <c r="BJ15" s="485"/>
      <c r="BK15" s="485"/>
    </row>
    <row r="16" spans="1:63" x14ac:dyDescent="0.25">
      <c r="A16" s="268"/>
      <c r="B16" s="275"/>
      <c r="C16" s="306">
        <f t="shared" si="8"/>
        <v>0</v>
      </c>
      <c r="D16" s="318" t="str">
        <f>IF(B16&gt;0,VLOOKUP(A16,'Lista Suspensa'!$A$1:$F$91,3,)," ")</f>
        <v xml:space="preserve"> </v>
      </c>
      <c r="E16" s="318">
        <f>IF(OR(B16&gt;0,C16&gt;0),VLOOKUP(A16,'Lista Suspensa'!$A$1:$F$91,4,),0)</f>
        <v>0</v>
      </c>
      <c r="F16" s="318">
        <f>IF(OR(B16&gt;0,C16&gt;0),VLOOKUP(A16,'Lista Suspensa'!$A$1:$F$91,5,),0)</f>
        <v>0</v>
      </c>
      <c r="G16" s="321">
        <f>IF(OR(B16&gt;0,C16&gt;0),VLOOKUP(A16,'Lista Suspensa'!$A$1:$F$91,6,),0)</f>
        <v>0</v>
      </c>
      <c r="H16" s="275"/>
      <c r="I16" s="320">
        <f t="shared" si="0"/>
        <v>0</v>
      </c>
      <c r="J16" s="318" t="str">
        <f>IF(H16&gt;0,VLOOKUP(A16,'Lista Suspensa'!$A$1:$F$91,3,)," ")</f>
        <v xml:space="preserve"> </v>
      </c>
      <c r="K16" s="318">
        <f>IF(OR(H16&gt;0,I16&gt;0),VLOOKUP(A16,'Lista Suspensa'!$A$1:$F$91,4,),0)</f>
        <v>0</v>
      </c>
      <c r="L16" s="318">
        <f>IF(OR(H16&gt;0,I16&gt;0),VLOOKUP(A16,'Lista Suspensa'!$A$1:$F$91,5,),0)</f>
        <v>0</v>
      </c>
      <c r="M16" s="321">
        <f>IF(OR(H16&gt;0,I16&gt;0),VLOOKUP(A16,'Lista Suspensa'!$A$1:$F$91,6,),0)</f>
        <v>0</v>
      </c>
      <c r="N16" s="275"/>
      <c r="O16" s="320">
        <f t="shared" si="1"/>
        <v>0</v>
      </c>
      <c r="P16" s="318" t="str">
        <f>IF(N16&gt;0,VLOOKUP(A16,'Lista Suspensa'!$A$1:$F$91,3,)," ")</f>
        <v xml:space="preserve"> </v>
      </c>
      <c r="Q16" s="318">
        <f>IF(OR(N16&gt;0,O16&gt;0),VLOOKUP(A16,'Lista Suspensa'!$A$1:$F$91,4,),0)</f>
        <v>0</v>
      </c>
      <c r="R16" s="318">
        <f>IF(OR(N16&gt;0,O16&gt;0),VLOOKUP(A16,'Lista Suspensa'!$A$1:$F$91,5,),0)</f>
        <v>0</v>
      </c>
      <c r="S16" s="321">
        <f>IF(OR(N16&gt;0,O16&gt;0),VLOOKUP(A16,'Lista Suspensa'!$A$1:$F$91,6,),0)</f>
        <v>0</v>
      </c>
      <c r="T16" s="275"/>
      <c r="U16" s="320">
        <f t="shared" si="2"/>
        <v>0</v>
      </c>
      <c r="V16" s="318">
        <f>IF(T16&gt;0,VLOOKUP(A16,'Lista Suspensa'!$A$1:$F$91,3,),0)</f>
        <v>0</v>
      </c>
      <c r="W16" s="318">
        <f>IF(OR(T16&gt;0,U16&gt;0),VLOOKUP(A16,'Lista Suspensa'!$A$1:$F$91,4,),0)</f>
        <v>0</v>
      </c>
      <c r="X16" s="318">
        <f>IF(OR(T16&gt;0,U16&gt;0),VLOOKUP(A16,'Lista Suspensa'!$A$1:$F$91,5,),0)</f>
        <v>0</v>
      </c>
      <c r="Y16" s="321">
        <f>IF(OR(T16&gt;0,U16&gt;0),VLOOKUP(A16,'Lista Suspensa'!$A$1:$F$91,6,),0)</f>
        <v>0</v>
      </c>
      <c r="Z16" s="275"/>
      <c r="AA16" s="318">
        <f t="shared" si="3"/>
        <v>0</v>
      </c>
      <c r="AB16" s="318" t="str">
        <f>IF(Z16&gt;0,VLOOKUP(A16,'Lista Suspensa'!$A$1:$F$91,3,)," ")</f>
        <v xml:space="preserve"> </v>
      </c>
      <c r="AC16" s="318">
        <f>IF(OR(Z16&gt;0,AA16&gt;0),VLOOKUP(A16,'Lista Suspensa'!$A$1:$F$91,4,),0)</f>
        <v>0</v>
      </c>
      <c r="AD16" s="318">
        <f>IF(OR(Z16&gt;0,AA16&gt;0),VLOOKUP(A16,'Lista Suspensa'!$A$1:$F$91,5,),0)</f>
        <v>0</v>
      </c>
      <c r="AE16" s="321">
        <f>IF(OR(Z16&gt;0,AA16&gt;0),VLOOKUP(A16,'Lista Suspensa'!$A$1:$F$91,6,),0)</f>
        <v>0</v>
      </c>
      <c r="AF16" s="275"/>
      <c r="AG16" s="318">
        <f t="shared" si="6"/>
        <v>0</v>
      </c>
      <c r="AH16" s="318" t="str">
        <f>IF(AF16&gt;0,VLOOKUP(A16,'Lista Suspensa'!$A$1:$F$91,3,)," ")</f>
        <v xml:space="preserve"> </v>
      </c>
      <c r="AI16" s="318">
        <f>IF(OR(AF16&gt;0,AG16&gt;0),VLOOKUP(A16,'Lista Suspensa'!$A$1:$F$91,4,),0)</f>
        <v>0</v>
      </c>
      <c r="AJ16" s="318">
        <f>IF(OR(AF16&gt;0,AG16&gt;0),VLOOKUP(A16,'Lista Suspensa'!$A$1:$F$91,5,),0)</f>
        <v>0</v>
      </c>
      <c r="AK16" s="321">
        <f>IF(OR(AF16&gt;0,AG16&gt;0),VLOOKUP(A16,'Lista Suspensa'!$A$1:$F$91,6,),0)</f>
        <v>0</v>
      </c>
      <c r="AL16" s="275"/>
      <c r="AM16" s="318">
        <f t="shared" si="7"/>
        <v>0</v>
      </c>
      <c r="AN16" s="318" t="str">
        <f>IF(AL16&gt;0,VLOOKUP(A16,'Lista Suspensa'!$A$1:$F$91,3,)," ")</f>
        <v xml:space="preserve"> </v>
      </c>
      <c r="AO16" s="318">
        <f>IF(OR(AL16&gt;0,AM16&gt;0),VLOOKUP(A16,'Lista Suspensa'!$A$1:$F$91,4,),0)</f>
        <v>0</v>
      </c>
      <c r="AP16" s="318">
        <f>IF(OR(AL16&gt;0,AM16&gt;0),VLOOKUP(A16,'Lista Suspensa'!$A$1:$F$91,5,),0)</f>
        <v>0</v>
      </c>
      <c r="AQ16" s="321">
        <f>IF(OR(AL16&gt;0,AM16&gt;0),VLOOKUP(A16,'Lista Suspensa'!$A$1:$F$91,6,),0)</f>
        <v>0</v>
      </c>
      <c r="AR16" s="275"/>
      <c r="AS16" s="318">
        <f t="shared" si="4"/>
        <v>0</v>
      </c>
      <c r="AT16" s="443" t="str">
        <f>IF(AR16&gt;0,VLOOKUP(A16,'Lista Suspensa'!$A$1:$F$91,3,)," ")</f>
        <v xml:space="preserve"> </v>
      </c>
      <c r="AU16" s="482">
        <f>IF(OR(AR16&gt;0,AS16&gt;0),VLOOKUP(A16,'Lista Suspensa'!$A$1:$F$91,6,),0)</f>
        <v>0</v>
      </c>
      <c r="AV16" s="485"/>
      <c r="AW16" s="485"/>
      <c r="AX16" s="485"/>
      <c r="AY16" s="485"/>
      <c r="AZ16" s="485"/>
      <c r="BA16" s="485"/>
      <c r="BB16" s="485"/>
      <c r="BC16" s="485"/>
      <c r="BD16" s="485"/>
      <c r="BE16" s="485"/>
      <c r="BF16" s="485"/>
      <c r="BG16" s="485"/>
      <c r="BH16" s="485"/>
      <c r="BI16" s="485"/>
      <c r="BJ16" s="485"/>
      <c r="BK16" s="485"/>
    </row>
    <row r="17" spans="1:63" x14ac:dyDescent="0.25">
      <c r="A17" s="269"/>
      <c r="B17" s="308"/>
      <c r="C17" s="273">
        <f t="shared" si="8"/>
        <v>0</v>
      </c>
      <c r="D17" s="314" t="str">
        <f>IF(B17&gt;0,VLOOKUP(A17,'Lista Suspensa'!$A$1:$F$91,3,)," ")</f>
        <v xml:space="preserve"> </v>
      </c>
      <c r="E17" s="316">
        <f>IF(OR(B17&gt;0,C17&gt;0),VLOOKUP(A17,'Lista Suspensa'!$A$1:$F$91,4,),0)</f>
        <v>0</v>
      </c>
      <c r="F17" s="316">
        <f>IF(OR(B17&gt;0,C17&gt;0),VLOOKUP(A17,'Lista Suspensa'!$A$1:$F$91,5,),0)</f>
        <v>0</v>
      </c>
      <c r="G17" s="317">
        <f>IF(OR(B17&gt;0,C17&gt;0),VLOOKUP(A17,'Lista Suspensa'!$A$1:$F$91,6,),0)</f>
        <v>0</v>
      </c>
      <c r="H17" s="274"/>
      <c r="I17" s="319">
        <f t="shared" si="0"/>
        <v>0</v>
      </c>
      <c r="J17" s="316" t="str">
        <f>IF(H17&gt;0,VLOOKUP(A17,'Lista Suspensa'!$A$1:$F$91,3,)," ")</f>
        <v xml:space="preserve"> </v>
      </c>
      <c r="K17" s="316">
        <f>IF(OR(H17&gt;0,I17&gt;0),VLOOKUP(A17,'Lista Suspensa'!$A$1:$F$91,4,),0)</f>
        <v>0</v>
      </c>
      <c r="L17" s="316">
        <f>IF(OR(H17&gt;0,I17&gt;0),VLOOKUP(A17,'Lista Suspensa'!$A$1:$F$91,5,),0)</f>
        <v>0</v>
      </c>
      <c r="M17" s="317">
        <f>IF(OR(H17&gt;0,I17&gt;0),VLOOKUP(A17,'Lista Suspensa'!$A$1:$F$91,6,),0)</f>
        <v>0</v>
      </c>
      <c r="N17" s="278"/>
      <c r="O17" s="319">
        <f t="shared" si="1"/>
        <v>0</v>
      </c>
      <c r="P17" s="316" t="str">
        <f>IF(N17&gt;0,VLOOKUP(A17,'Lista Suspensa'!$A$1:$F$91,3,)," ")</f>
        <v xml:space="preserve"> </v>
      </c>
      <c r="Q17" s="316">
        <f>IF(OR(N17&gt;0,O17&gt;0),VLOOKUP(A17,'Lista Suspensa'!$A$1:$F$91,4,),0)</f>
        <v>0</v>
      </c>
      <c r="R17" s="316">
        <f>IF(OR(N17&gt;0,O17&gt;0),VLOOKUP(A17,'Lista Suspensa'!$A$1:$F$91,5,),0)</f>
        <v>0</v>
      </c>
      <c r="S17" s="317">
        <f>IF(OR(N17&gt;0,O17&gt;0),VLOOKUP(A17,'Lista Suspensa'!$A$1:$F$91,6,),0)</f>
        <v>0</v>
      </c>
      <c r="T17" s="278"/>
      <c r="U17" s="319">
        <f t="shared" si="2"/>
        <v>0</v>
      </c>
      <c r="V17" s="316">
        <f>IF(T17&gt;0,VLOOKUP(A17,'Lista Suspensa'!$A$1:$F$91,3,),0)</f>
        <v>0</v>
      </c>
      <c r="W17" s="316">
        <f>IF(OR(T17&gt;0,U17&gt;0),VLOOKUP(A17,'Lista Suspensa'!$A$1:$F$91,4,),0)</f>
        <v>0</v>
      </c>
      <c r="X17" s="316">
        <f>IF(OR(T17&gt;0,U17&gt;0),VLOOKUP(A17,'Lista Suspensa'!$A$1:$F$91,5,),0)</f>
        <v>0</v>
      </c>
      <c r="Y17" s="317">
        <f>IF(OR(T17&gt;0,U17&gt;0),VLOOKUP(A17,'Lista Suspensa'!$A$1:$F$91,6,),0)</f>
        <v>0</v>
      </c>
      <c r="Z17" s="309"/>
      <c r="AA17" s="316">
        <f t="shared" si="3"/>
        <v>0</v>
      </c>
      <c r="AB17" s="316" t="str">
        <f>IF(Z17&gt;0,VLOOKUP(A17,'Lista Suspensa'!$A$1:$F$91,3,)," ")</f>
        <v xml:space="preserve"> </v>
      </c>
      <c r="AC17" s="316">
        <f>IF(OR(Z17&gt;0,AA17&gt;0),VLOOKUP(A17,'Lista Suspensa'!$A$1:$F$91,4,),0)</f>
        <v>0</v>
      </c>
      <c r="AD17" s="316">
        <f>IF(OR(Z17&gt;0,AA17&gt;0),VLOOKUP(A17,'Lista Suspensa'!$A$1:$F$91,5,),0)</f>
        <v>0</v>
      </c>
      <c r="AE17" s="317">
        <f>IF(OR(Z17&gt;0,AA17&gt;0),VLOOKUP(A17,'Lista Suspensa'!$A$1:$F$91,6,),0)</f>
        <v>0</v>
      </c>
      <c r="AF17" s="309"/>
      <c r="AG17" s="316">
        <f t="shared" si="6"/>
        <v>0</v>
      </c>
      <c r="AH17" s="316" t="str">
        <f>IF(AF17&gt;0,VLOOKUP(A17,'Lista Suspensa'!$A$1:$F$91,3,)," ")</f>
        <v xml:space="preserve"> </v>
      </c>
      <c r="AI17" s="316">
        <f>IF(OR(AF17&gt;0,AG17&gt;0),VLOOKUP(A17,'Lista Suspensa'!$A$1:$F$91,4,),0)</f>
        <v>0</v>
      </c>
      <c r="AJ17" s="316">
        <f>IF(OR(AF17&gt;0,AG17&gt;0),VLOOKUP(A17,'Lista Suspensa'!$A$1:$F$91,5,),0)</f>
        <v>0</v>
      </c>
      <c r="AK17" s="317">
        <f>IF(OR(AF17&gt;0,AG17&gt;0),VLOOKUP(A17,'Lista Suspensa'!$A$1:$F$91,6,),0)</f>
        <v>0</v>
      </c>
      <c r="AL17" s="278"/>
      <c r="AM17" s="316">
        <f t="shared" si="7"/>
        <v>0</v>
      </c>
      <c r="AN17" s="316" t="str">
        <f>IF(AL17&gt;0,VLOOKUP(A17,'Lista Suspensa'!$A$1:$F$91,3,)," ")</f>
        <v xml:space="preserve"> </v>
      </c>
      <c r="AO17" s="316">
        <f>IF(OR(AL17&gt;0,AM17&gt;0),VLOOKUP(A17,'Lista Suspensa'!$A$1:$F$91,4,),0)</f>
        <v>0</v>
      </c>
      <c r="AP17" s="316">
        <f>IF(OR(AL17&gt;0,AM17&gt;0),VLOOKUP(A17,'Lista Suspensa'!$A$1:$F$91,5,),0)</f>
        <v>0</v>
      </c>
      <c r="AQ17" s="317">
        <f>IF(OR(AL17&gt;0,AM17&gt;0),VLOOKUP(A17,'Lista Suspensa'!$A$1:$F$91,6,),0)</f>
        <v>0</v>
      </c>
      <c r="AR17" s="278"/>
      <c r="AS17" s="316">
        <f t="shared" si="4"/>
        <v>0</v>
      </c>
      <c r="AT17" s="442" t="str">
        <f>IF(AR17&gt;0,VLOOKUP(A17,'Lista Suspensa'!$A$1:$F$91,3,)," ")</f>
        <v xml:space="preserve"> </v>
      </c>
      <c r="AU17" s="481">
        <f>IF(OR(AR17&gt;0,AS17&gt;0),VLOOKUP(A17,'Lista Suspensa'!$A$1:$F$91,6,),0)</f>
        <v>0</v>
      </c>
      <c r="AV17" s="485"/>
      <c r="AW17" s="485"/>
      <c r="AX17" s="485"/>
      <c r="AY17" s="485"/>
      <c r="AZ17" s="485"/>
      <c r="BA17" s="485"/>
      <c r="BB17" s="485"/>
      <c r="BC17" s="485"/>
      <c r="BD17" s="485"/>
      <c r="BE17" s="485"/>
      <c r="BF17" s="485"/>
      <c r="BG17" s="485"/>
      <c r="BH17" s="485"/>
      <c r="BI17" s="485"/>
      <c r="BJ17" s="485"/>
      <c r="BK17" s="485"/>
    </row>
    <row r="18" spans="1:63" x14ac:dyDescent="0.25">
      <c r="A18" s="268"/>
      <c r="B18" s="310"/>
      <c r="C18" s="306">
        <f t="shared" si="8"/>
        <v>0</v>
      </c>
      <c r="D18" s="318" t="str">
        <f>IF(B18&gt;0,VLOOKUP(A18,'Lista Suspensa'!$A$1:$F$91,3,)," ")</f>
        <v xml:space="preserve"> </v>
      </c>
      <c r="E18" s="318">
        <f>IF(OR(B18&gt;0,C18&gt;0),VLOOKUP(A18,'Lista Suspensa'!$A$1:$F$91,4,),0)</f>
        <v>0</v>
      </c>
      <c r="F18" s="318">
        <f>IF(OR(B18&gt;0,C18&gt;0),VLOOKUP(A18,'Lista Suspensa'!$A$1:$F$91,5,),0)</f>
        <v>0</v>
      </c>
      <c r="G18" s="321">
        <f>IF(OR(B18&gt;0,C18&gt;0),VLOOKUP(A18,'Lista Suspensa'!$A$1:$F$91,6,),0)</f>
        <v>0</v>
      </c>
      <c r="H18" s="275"/>
      <c r="I18" s="320">
        <f t="shared" si="0"/>
        <v>0</v>
      </c>
      <c r="J18" s="318" t="str">
        <f>IF(H18&gt;0,VLOOKUP(A18,'Lista Suspensa'!$A$1:$F$91,3,)," ")</f>
        <v xml:space="preserve"> </v>
      </c>
      <c r="K18" s="318">
        <f>IF(OR(H18&gt;0,I18&gt;0),VLOOKUP(A18,'Lista Suspensa'!$A$1:$F$91,4,),0)</f>
        <v>0</v>
      </c>
      <c r="L18" s="318">
        <f>IF(OR(H18&gt;0,I18&gt;0),VLOOKUP(A18,'Lista Suspensa'!$A$1:$F$91,5,),0)</f>
        <v>0</v>
      </c>
      <c r="M18" s="321">
        <f>IF(OR(H18&gt;0,I18&gt;0),VLOOKUP(A18,'Lista Suspensa'!$A$1:$F$91,6,),0)</f>
        <v>0</v>
      </c>
      <c r="N18" s="279"/>
      <c r="O18" s="320">
        <f t="shared" si="1"/>
        <v>0</v>
      </c>
      <c r="P18" s="318" t="str">
        <f>IF(N18&gt;0,VLOOKUP(A18,'Lista Suspensa'!$A$1:$F$91,3,)," ")</f>
        <v xml:space="preserve"> </v>
      </c>
      <c r="Q18" s="318">
        <f>IF(OR(N18&gt;0,O18&gt;0),VLOOKUP(A18,'Lista Suspensa'!$A$1:$F$91,4,),0)</f>
        <v>0</v>
      </c>
      <c r="R18" s="318">
        <f>IF(OR(N18&gt;0,O18&gt;0),VLOOKUP(A18,'Lista Suspensa'!$A$1:$F$91,5,),0)</f>
        <v>0</v>
      </c>
      <c r="S18" s="321">
        <f>IF(OR(N18&gt;0,O18&gt;0),VLOOKUP(A18,'Lista Suspensa'!$A$1:$F$91,6,),0)</f>
        <v>0</v>
      </c>
      <c r="T18" s="279"/>
      <c r="U18" s="320">
        <f t="shared" si="2"/>
        <v>0</v>
      </c>
      <c r="V18" s="318">
        <f>IF(T18&gt;0,VLOOKUP(A18,'Lista Suspensa'!$A$1:$F$91,3,),0)</f>
        <v>0</v>
      </c>
      <c r="W18" s="318">
        <f>IF(OR(T18&gt;0,U18&gt;0),VLOOKUP(A18,'Lista Suspensa'!$A$1:$F$91,4,),0)</f>
        <v>0</v>
      </c>
      <c r="X18" s="318">
        <f>IF(OR(T18&gt;0,U18&gt;0),VLOOKUP(A18,'Lista Suspensa'!$A$1:$F$91,5,),0)</f>
        <v>0</v>
      </c>
      <c r="Y18" s="321">
        <f>IF(OR(T18&gt;0,U18&gt;0),VLOOKUP(A18,'Lista Suspensa'!$A$1:$F$91,6,),0)</f>
        <v>0</v>
      </c>
      <c r="Z18" s="310"/>
      <c r="AA18" s="318">
        <f t="shared" si="3"/>
        <v>0</v>
      </c>
      <c r="AB18" s="318" t="str">
        <f>IF(Z18&gt;0,VLOOKUP(A18,'Lista Suspensa'!$A$1:$F$91,3,)," ")</f>
        <v xml:space="preserve"> </v>
      </c>
      <c r="AC18" s="318">
        <f>IF(OR(Z18&gt;0,AA18&gt;0),VLOOKUP(A18,'Lista Suspensa'!$A$1:$F$91,4,),0)</f>
        <v>0</v>
      </c>
      <c r="AD18" s="318">
        <f>IF(OR(Z18&gt;0,AA18&gt;0),VLOOKUP(A18,'Lista Suspensa'!$A$1:$F$91,5,),0)</f>
        <v>0</v>
      </c>
      <c r="AE18" s="321">
        <f>IF(OR(Z18&gt;0,AA18&gt;0),VLOOKUP(A18,'Lista Suspensa'!$A$1:$F$91,6,),0)</f>
        <v>0</v>
      </c>
      <c r="AF18" s="310"/>
      <c r="AG18" s="318">
        <f t="shared" si="6"/>
        <v>0</v>
      </c>
      <c r="AH18" s="318" t="str">
        <f>IF(AF18&gt;0,VLOOKUP(A18,'Lista Suspensa'!$A$1:$F$91,3,)," ")</f>
        <v xml:space="preserve"> </v>
      </c>
      <c r="AI18" s="318">
        <f>IF(OR(AF18&gt;0,AG18&gt;0),VLOOKUP(A18,'Lista Suspensa'!$A$1:$F$91,4,),0)</f>
        <v>0</v>
      </c>
      <c r="AJ18" s="318">
        <f>IF(OR(AF18&gt;0,AG18&gt;0),VLOOKUP(A18,'Lista Suspensa'!$A$1:$F$91,5,),0)</f>
        <v>0</v>
      </c>
      <c r="AK18" s="321">
        <f>IF(OR(AF18&gt;0,AG18&gt;0),VLOOKUP(A18,'Lista Suspensa'!$A$1:$F$91,6,),0)</f>
        <v>0</v>
      </c>
      <c r="AL18" s="279"/>
      <c r="AM18" s="318">
        <f t="shared" si="7"/>
        <v>0</v>
      </c>
      <c r="AN18" s="318" t="str">
        <f>IF(AL18&gt;0,VLOOKUP(A18,'Lista Suspensa'!$A$1:$F$91,3,)," ")</f>
        <v xml:space="preserve"> </v>
      </c>
      <c r="AO18" s="318">
        <f>IF(OR(AL18&gt;0,AM18&gt;0),VLOOKUP(A18,'Lista Suspensa'!$A$1:$F$91,4,),0)</f>
        <v>0</v>
      </c>
      <c r="AP18" s="318">
        <f>IF(OR(AL18&gt;0,AM18&gt;0),VLOOKUP(A18,'Lista Suspensa'!$A$1:$F$91,5,),0)</f>
        <v>0</v>
      </c>
      <c r="AQ18" s="321">
        <f>IF(OR(AL18&gt;0,AM18&gt;0),VLOOKUP(A18,'Lista Suspensa'!$A$1:$F$91,6,),0)</f>
        <v>0</v>
      </c>
      <c r="AR18" s="279"/>
      <c r="AS18" s="318">
        <f t="shared" si="4"/>
        <v>0</v>
      </c>
      <c r="AT18" s="443" t="str">
        <f>IF(AR18&gt;0,VLOOKUP(A18,'Lista Suspensa'!$A$1:$F$91,3,)," ")</f>
        <v xml:space="preserve"> </v>
      </c>
      <c r="AU18" s="482">
        <f>IF(OR(AR18&gt;0,AS18&gt;0),VLOOKUP(A18,'Lista Suspensa'!$A$1:$F$91,6,),0)</f>
        <v>0</v>
      </c>
      <c r="AV18" s="485"/>
      <c r="AW18" s="485"/>
      <c r="AX18" s="485"/>
      <c r="AY18" s="485"/>
      <c r="AZ18" s="485"/>
      <c r="BA18" s="485"/>
      <c r="BB18" s="485"/>
      <c r="BC18" s="485"/>
      <c r="BD18" s="485"/>
      <c r="BE18" s="485"/>
      <c r="BF18" s="485"/>
      <c r="BG18" s="485"/>
      <c r="BH18" s="485"/>
      <c r="BI18" s="485"/>
      <c r="BJ18" s="485"/>
      <c r="BK18" s="485"/>
    </row>
    <row r="19" spans="1:63" x14ac:dyDescent="0.25">
      <c r="A19" s="269"/>
      <c r="B19" s="274"/>
      <c r="C19" s="273">
        <f t="shared" si="8"/>
        <v>0</v>
      </c>
      <c r="D19" s="316" t="str">
        <f>IF(B19&gt;0,VLOOKUP(A19,'Lista Suspensa'!$A$1:$F$91,3,)," ")</f>
        <v xml:space="preserve"> </v>
      </c>
      <c r="E19" s="316">
        <f>IF(OR(B19&gt;0,C19&gt;0),VLOOKUP(A19,'Lista Suspensa'!$A$1:$F$91,4,),0)</f>
        <v>0</v>
      </c>
      <c r="F19" s="316">
        <f>IF(OR(B19&gt;0,C19&gt;0),VLOOKUP(A19,'Lista Suspensa'!$A$1:$F$91,5,),0)</f>
        <v>0</v>
      </c>
      <c r="G19" s="317">
        <f>IF(OR(B19&gt;0,C19&gt;0),VLOOKUP(A19,'Lista Suspensa'!$A$1:$F$91,6,),0)</f>
        <v>0</v>
      </c>
      <c r="H19" s="274"/>
      <c r="I19" s="319">
        <f t="shared" si="0"/>
        <v>0</v>
      </c>
      <c r="J19" s="316" t="str">
        <f>IF(H19&gt;0,VLOOKUP(A19,'Lista Suspensa'!$A$1:$F$91,3,)," ")</f>
        <v xml:space="preserve"> </v>
      </c>
      <c r="K19" s="316">
        <f>IF(OR(H19&gt;0,I19&gt;0),VLOOKUP(A19,'Lista Suspensa'!$A$1:$F$91,4,),0)</f>
        <v>0</v>
      </c>
      <c r="L19" s="316">
        <f>IF(OR(H19&gt;0,I19&gt;0),VLOOKUP(A19,'Lista Suspensa'!$A$1:$F$91,5,),0)</f>
        <v>0</v>
      </c>
      <c r="M19" s="317">
        <f>IF(OR(H19&gt;0,I19&gt;0),VLOOKUP(A19,'Lista Suspensa'!$A$1:$F$91,6,),0)</f>
        <v>0</v>
      </c>
      <c r="N19" s="278"/>
      <c r="O19" s="319">
        <f t="shared" si="1"/>
        <v>0</v>
      </c>
      <c r="P19" s="316" t="str">
        <f>IF(N19&gt;0,VLOOKUP(A19,'Lista Suspensa'!$A$1:$F$91,3,)," ")</f>
        <v xml:space="preserve"> </v>
      </c>
      <c r="Q19" s="316">
        <f>IF(OR(N19&gt;0,O19&gt;0),VLOOKUP(A19,'Lista Suspensa'!$A$1:$F$91,4,),0)</f>
        <v>0</v>
      </c>
      <c r="R19" s="316">
        <f>IF(OR(N19&gt;0,O19&gt;0),VLOOKUP(A19,'Lista Suspensa'!$A$1:$F$91,5,),0)</f>
        <v>0</v>
      </c>
      <c r="S19" s="317">
        <f>IF(OR(N19&gt;0,O19&gt;0),VLOOKUP(A19,'Lista Suspensa'!$A$1:$F$91,6,),0)</f>
        <v>0</v>
      </c>
      <c r="T19" s="278"/>
      <c r="U19" s="319">
        <f t="shared" si="2"/>
        <v>0</v>
      </c>
      <c r="V19" s="316">
        <f>IF(T19&gt;0,VLOOKUP(A19,'Lista Suspensa'!$A$1:$F$91,3,),0)</f>
        <v>0</v>
      </c>
      <c r="W19" s="316">
        <f>IF(OR(T19&gt;0,U19&gt;0),VLOOKUP(A19,'Lista Suspensa'!$A$1:$F$91,4,),0)</f>
        <v>0</v>
      </c>
      <c r="X19" s="316">
        <f>IF(OR(T19&gt;0,U19&gt;0),VLOOKUP(A19,'Lista Suspensa'!$A$1:$F$91,5,),0)</f>
        <v>0</v>
      </c>
      <c r="Y19" s="317">
        <f>IF(OR(T19&gt;0,U19&gt;0),VLOOKUP(A19,'Lista Suspensa'!$A$1:$F$91,6,),0)</f>
        <v>0</v>
      </c>
      <c r="Z19" s="274"/>
      <c r="AA19" s="316">
        <f t="shared" si="3"/>
        <v>0</v>
      </c>
      <c r="AB19" s="316" t="str">
        <f>IF(Z19&gt;0,VLOOKUP(A19,'Lista Suspensa'!$A$1:$F$91,3,)," ")</f>
        <v xml:space="preserve"> </v>
      </c>
      <c r="AC19" s="316">
        <f>IF(OR(Z19&gt;0,AA19&gt;0),VLOOKUP(A19,'Lista Suspensa'!$A$1:$F$91,4,),0)</f>
        <v>0</v>
      </c>
      <c r="AD19" s="316">
        <f>IF(OR(Z19&gt;0,AA19&gt;0),VLOOKUP(A19,'Lista Suspensa'!$A$1:$F$91,5,),0)</f>
        <v>0</v>
      </c>
      <c r="AE19" s="317">
        <f>IF(OR(Z19&gt;0,AA19&gt;0),VLOOKUP(A19,'Lista Suspensa'!$A$1:$F$91,6,),0)</f>
        <v>0</v>
      </c>
      <c r="AF19" s="274"/>
      <c r="AG19" s="316">
        <f t="shared" si="6"/>
        <v>0</v>
      </c>
      <c r="AH19" s="316" t="str">
        <f>IF(AF19&gt;0,VLOOKUP(A19,'Lista Suspensa'!$A$1:$F$91,3,)," ")</f>
        <v xml:space="preserve"> </v>
      </c>
      <c r="AI19" s="316">
        <f>IF(OR(AF19&gt;0,AG19&gt;0),VLOOKUP(A19,'Lista Suspensa'!$A$1:$F$91,4,),0)</f>
        <v>0</v>
      </c>
      <c r="AJ19" s="316">
        <f>IF(OR(AF19&gt;0,AG19&gt;0),VLOOKUP(A19,'Lista Suspensa'!$A$1:$F$91,5,),0)</f>
        <v>0</v>
      </c>
      <c r="AK19" s="317">
        <f>IF(OR(AF19&gt;0,AG19&gt;0),VLOOKUP(A19,'Lista Suspensa'!$A$1:$F$91,6,),0)</f>
        <v>0</v>
      </c>
      <c r="AL19" s="278"/>
      <c r="AM19" s="316">
        <f t="shared" si="7"/>
        <v>0</v>
      </c>
      <c r="AN19" s="316" t="str">
        <f>IF(AL19&gt;0,VLOOKUP(A19,'Lista Suspensa'!$A$1:$F$91,3,)," ")</f>
        <v xml:space="preserve"> </v>
      </c>
      <c r="AO19" s="316">
        <f>IF(OR(AL19&gt;0,AM19&gt;0),VLOOKUP(A19,'Lista Suspensa'!$A$1:$F$91,4,),0)</f>
        <v>0</v>
      </c>
      <c r="AP19" s="316">
        <f>IF(OR(AL19&gt;0,AM19&gt;0),VLOOKUP(A19,'Lista Suspensa'!$A$1:$F$91,5,),0)</f>
        <v>0</v>
      </c>
      <c r="AQ19" s="317">
        <f>IF(OR(AL19&gt;0,AM19&gt;0),VLOOKUP(A19,'Lista Suspensa'!$A$1:$F$91,6,),0)</f>
        <v>0</v>
      </c>
      <c r="AR19" s="278"/>
      <c r="AS19" s="316">
        <f t="shared" si="4"/>
        <v>0</v>
      </c>
      <c r="AT19" s="442" t="str">
        <f>IF(AR19&gt;0,VLOOKUP(A19,'Lista Suspensa'!$A$1:$F$91,3,)," ")</f>
        <v xml:space="preserve"> </v>
      </c>
      <c r="AU19" s="481">
        <f>IF(OR(AR19&gt;0,AS19&gt;0),VLOOKUP(A19,'Lista Suspensa'!$A$1:$F$91,6,),0)</f>
        <v>0</v>
      </c>
      <c r="AV19" s="485"/>
      <c r="AW19" s="485"/>
      <c r="AX19" s="485"/>
      <c r="AY19" s="485"/>
      <c r="AZ19" s="485"/>
      <c r="BA19" s="485"/>
      <c r="BB19" s="485"/>
      <c r="BC19" s="485"/>
      <c r="BD19" s="485"/>
      <c r="BE19" s="485"/>
      <c r="BF19" s="485"/>
      <c r="BG19" s="485"/>
      <c r="BH19" s="485"/>
      <c r="BI19" s="485"/>
      <c r="BJ19" s="485"/>
      <c r="BK19" s="485"/>
    </row>
    <row r="20" spans="1:63" x14ac:dyDescent="0.25">
      <c r="A20" s="268"/>
      <c r="B20" s="275"/>
      <c r="C20" s="306">
        <f t="shared" si="8"/>
        <v>0</v>
      </c>
      <c r="D20" s="318" t="str">
        <f>IF(B20&gt;0,VLOOKUP(A20,'Lista Suspensa'!$A$1:$F$91,3,)," ")</f>
        <v xml:space="preserve"> </v>
      </c>
      <c r="E20" s="318">
        <f>IF(OR(B20&gt;0,C20&gt;0),VLOOKUP(A20,'Lista Suspensa'!$A$1:$F$91,4,),0)</f>
        <v>0</v>
      </c>
      <c r="F20" s="318">
        <f>IF(OR(B20&gt;0,C20&gt;0),VLOOKUP(A20,'Lista Suspensa'!$A$1:$F$91,5,),0)</f>
        <v>0</v>
      </c>
      <c r="G20" s="321">
        <f>IF(OR(B20&gt;0,C20&gt;0),VLOOKUP(A20,'Lista Suspensa'!$A$1:$F$91,6,),0)</f>
        <v>0</v>
      </c>
      <c r="H20" s="275"/>
      <c r="I20" s="320">
        <f t="shared" si="0"/>
        <v>0</v>
      </c>
      <c r="J20" s="318" t="str">
        <f>IF(H20&gt;0,VLOOKUP(A20,'Lista Suspensa'!$A$1:$F$91,3,)," ")</f>
        <v xml:space="preserve"> </v>
      </c>
      <c r="K20" s="318">
        <f>IF(OR(H20&gt;0,I20&gt;0),VLOOKUP(A20,'Lista Suspensa'!$A$1:$F$91,4,),0)</f>
        <v>0</v>
      </c>
      <c r="L20" s="318">
        <f>IF(OR(H20&gt;0,I20&gt;0),VLOOKUP(A20,'Lista Suspensa'!$A$1:$F$91,5,),0)</f>
        <v>0</v>
      </c>
      <c r="M20" s="321">
        <f>IF(OR(H20&gt;0,I20&gt;0),VLOOKUP(A20,'Lista Suspensa'!$A$1:$F$91,6,),0)</f>
        <v>0</v>
      </c>
      <c r="N20" s="275"/>
      <c r="O20" s="320">
        <f t="shared" si="1"/>
        <v>0</v>
      </c>
      <c r="P20" s="318" t="str">
        <f>IF(N20&gt;0,VLOOKUP(A20,'Lista Suspensa'!$A$1:$F$91,3,)," ")</f>
        <v xml:space="preserve"> </v>
      </c>
      <c r="Q20" s="318">
        <f>IF(OR(N20&gt;0,O20&gt;0),VLOOKUP(A20,'Lista Suspensa'!$A$1:$F$91,4,),0)</f>
        <v>0</v>
      </c>
      <c r="R20" s="318">
        <f>IF(OR(N20&gt;0,O20&gt;0),VLOOKUP(A20,'Lista Suspensa'!$A$1:$F$91,5,),0)</f>
        <v>0</v>
      </c>
      <c r="S20" s="321">
        <f>IF(OR(N20&gt;0,O20&gt;0),VLOOKUP(A20,'Lista Suspensa'!$A$1:$F$91,6,),0)</f>
        <v>0</v>
      </c>
      <c r="T20" s="275"/>
      <c r="U20" s="320">
        <f t="shared" si="2"/>
        <v>0</v>
      </c>
      <c r="V20" s="318">
        <f>IF(T20&gt;0,VLOOKUP(A20,'Lista Suspensa'!$A$1:$F$91,3,),0)</f>
        <v>0</v>
      </c>
      <c r="W20" s="318">
        <f>IF(OR(T20&gt;0,U20&gt;0),VLOOKUP(A20,'Lista Suspensa'!$A$1:$F$91,4,),0)</f>
        <v>0</v>
      </c>
      <c r="X20" s="318">
        <f>IF(OR(T20&gt;0,U20&gt;0),VLOOKUP(A20,'Lista Suspensa'!$A$1:$F$91,5,),0)</f>
        <v>0</v>
      </c>
      <c r="Y20" s="321">
        <f>IF(OR(T20&gt;0,U20&gt;0),VLOOKUP(A20,'Lista Suspensa'!$A$1:$F$91,6,),0)</f>
        <v>0</v>
      </c>
      <c r="Z20" s="275"/>
      <c r="AA20" s="318">
        <f t="shared" si="3"/>
        <v>0</v>
      </c>
      <c r="AB20" s="318" t="str">
        <f>IF(Z20&gt;0,VLOOKUP(A20,'Lista Suspensa'!$A$1:$F$91,3,)," ")</f>
        <v xml:space="preserve"> </v>
      </c>
      <c r="AC20" s="318">
        <f>IF(OR(Z20&gt;0,AA20&gt;0),VLOOKUP(A20,'Lista Suspensa'!$A$1:$F$91,4,),0)</f>
        <v>0</v>
      </c>
      <c r="AD20" s="318">
        <f>IF(OR(Z20&gt;0,AA20&gt;0),VLOOKUP(A20,'Lista Suspensa'!$A$1:$F$91,5,),0)</f>
        <v>0</v>
      </c>
      <c r="AE20" s="321">
        <f>IF(OR(Z20&gt;0,AA20&gt;0),VLOOKUP(A20,'Lista Suspensa'!$A$1:$F$91,6,),0)</f>
        <v>0</v>
      </c>
      <c r="AF20" s="275"/>
      <c r="AG20" s="318">
        <f t="shared" si="6"/>
        <v>0</v>
      </c>
      <c r="AH20" s="318" t="str">
        <f>IF(AF20&gt;0,VLOOKUP(A20,'Lista Suspensa'!$A$1:$F$91,3,)," ")</f>
        <v xml:space="preserve"> </v>
      </c>
      <c r="AI20" s="318">
        <f>IF(OR(AF20&gt;0,AG20&gt;0),VLOOKUP(A20,'Lista Suspensa'!$A$1:$F$91,4,),0)</f>
        <v>0</v>
      </c>
      <c r="AJ20" s="318">
        <f>IF(OR(AF20&gt;0,AG20&gt;0),VLOOKUP(A20,'Lista Suspensa'!$A$1:$F$91,5,),0)</f>
        <v>0</v>
      </c>
      <c r="AK20" s="321">
        <f>IF(OR(AF20&gt;0,AG20&gt;0),VLOOKUP(A20,'Lista Suspensa'!$A$1:$F$91,6,),0)</f>
        <v>0</v>
      </c>
      <c r="AL20" s="275"/>
      <c r="AM20" s="318">
        <f t="shared" si="7"/>
        <v>0</v>
      </c>
      <c r="AN20" s="318" t="str">
        <f>IF(AL20&gt;0,VLOOKUP(A20,'Lista Suspensa'!$A$1:$F$91,3,)," ")</f>
        <v xml:space="preserve"> </v>
      </c>
      <c r="AO20" s="318">
        <f>IF(OR(AL20&gt;0,AM20&gt;0),VLOOKUP(A20,'Lista Suspensa'!$A$1:$F$91,4,),0)</f>
        <v>0</v>
      </c>
      <c r="AP20" s="318">
        <f>IF(OR(AL20&gt;0,AM20&gt;0),VLOOKUP(A20,'Lista Suspensa'!$A$1:$F$91,5,),0)</f>
        <v>0</v>
      </c>
      <c r="AQ20" s="321">
        <f>IF(OR(AL20&gt;0,AM20&gt;0),VLOOKUP(A20,'Lista Suspensa'!$A$1:$F$91,6,),0)</f>
        <v>0</v>
      </c>
      <c r="AR20" s="275"/>
      <c r="AS20" s="318">
        <f t="shared" si="4"/>
        <v>0</v>
      </c>
      <c r="AT20" s="443" t="str">
        <f>IF(AR20&gt;0,VLOOKUP(A20,'Lista Suspensa'!$A$1:$F$91,3,)," ")</f>
        <v xml:space="preserve"> </v>
      </c>
      <c r="AU20" s="482">
        <f>IF(OR(AR20&gt;0,AS20&gt;0),VLOOKUP(A20,'Lista Suspensa'!$A$1:$F$91,6,),0)</f>
        <v>0</v>
      </c>
      <c r="AV20" s="485"/>
      <c r="AW20" s="485"/>
      <c r="AX20" s="485"/>
      <c r="AY20" s="485"/>
      <c r="AZ20" s="485"/>
      <c r="BA20" s="485"/>
      <c r="BB20" s="485"/>
      <c r="BC20" s="485"/>
      <c r="BD20" s="485"/>
      <c r="BE20" s="485"/>
      <c r="BF20" s="485"/>
      <c r="BG20" s="485"/>
      <c r="BH20" s="485"/>
      <c r="BI20" s="485"/>
      <c r="BJ20" s="485"/>
      <c r="BK20" s="485"/>
    </row>
    <row r="21" spans="1:63" ht="15.75" customHeight="1" x14ac:dyDescent="0.25">
      <c r="A21" s="269"/>
      <c r="B21" s="274"/>
      <c r="C21" s="273">
        <f t="shared" si="8"/>
        <v>0</v>
      </c>
      <c r="D21" s="316" t="str">
        <f>IF(B21&gt;0,VLOOKUP(A21,'Lista Suspensa'!$A$1:$F$91,3,)," ")</f>
        <v xml:space="preserve"> </v>
      </c>
      <c r="E21" s="316">
        <f>IF(OR(B21&gt;0,C21&gt;0),VLOOKUP(A21,'Lista Suspensa'!$A$1:$F$91,4,),0)</f>
        <v>0</v>
      </c>
      <c r="F21" s="316">
        <f>IF(OR(B21&gt;0,C21&gt;0),VLOOKUP(A21,'Lista Suspensa'!$A$1:$F$91,5,),0)</f>
        <v>0</v>
      </c>
      <c r="G21" s="317">
        <f>IF(OR(B21&gt;0,C21&gt;0),VLOOKUP(A21,'Lista Suspensa'!$A$1:$F$91,6,),0)</f>
        <v>0</v>
      </c>
      <c r="H21" s="274"/>
      <c r="I21" s="319">
        <f t="shared" si="0"/>
        <v>0</v>
      </c>
      <c r="J21" s="316" t="str">
        <f>IF(H21&gt;0,VLOOKUP(A21,'Lista Suspensa'!$A$1:$F$91,3,)," ")</f>
        <v xml:space="preserve"> </v>
      </c>
      <c r="K21" s="316">
        <f>IF(OR(H21&gt;0,I21&gt;0),VLOOKUP(A21,'Lista Suspensa'!$A$1:$F$91,4,),0)</f>
        <v>0</v>
      </c>
      <c r="L21" s="316">
        <f>IF(OR(H21&gt;0,I21&gt;0),VLOOKUP(A21,'Lista Suspensa'!$A$1:$F$91,5,),0)</f>
        <v>0</v>
      </c>
      <c r="M21" s="317">
        <f>IF(OR(H21&gt;0,I21&gt;0),VLOOKUP(A21,'Lista Suspensa'!$A$1:$F$91,6,),0)</f>
        <v>0</v>
      </c>
      <c r="N21" s="274"/>
      <c r="O21" s="319">
        <f t="shared" si="1"/>
        <v>0</v>
      </c>
      <c r="P21" s="316" t="str">
        <f>IF(N21&gt;0,VLOOKUP(A21,'Lista Suspensa'!$A$1:$F$91,3,)," ")</f>
        <v xml:space="preserve"> </v>
      </c>
      <c r="Q21" s="316">
        <f>IF(OR(N21&gt;0,O21&gt;0),VLOOKUP(A21,'Lista Suspensa'!$A$1:$F$91,4,),0)</f>
        <v>0</v>
      </c>
      <c r="R21" s="316">
        <f>IF(OR(N21&gt;0,O21&gt;0),VLOOKUP(A21,'Lista Suspensa'!$A$1:$F$91,5,),0)</f>
        <v>0</v>
      </c>
      <c r="S21" s="317">
        <f>IF(OR(N21&gt;0,O21&gt;0),VLOOKUP(A21,'Lista Suspensa'!$A$1:$F$91,6,),0)</f>
        <v>0</v>
      </c>
      <c r="T21" s="274"/>
      <c r="U21" s="319">
        <f t="shared" si="2"/>
        <v>0</v>
      </c>
      <c r="V21" s="316">
        <f>IF(T21&gt;0,VLOOKUP(A21,'Lista Suspensa'!$A$1:$F$91,3,),0)</f>
        <v>0</v>
      </c>
      <c r="W21" s="316">
        <f>IF(OR(T21&gt;0,U21&gt;0),VLOOKUP(A21,'Lista Suspensa'!$A$1:$F$91,4,),0)</f>
        <v>0</v>
      </c>
      <c r="X21" s="316">
        <f>IF(OR(T21&gt;0,U21&gt;0),VLOOKUP(A21,'Lista Suspensa'!$A$1:$F$91,5,),0)</f>
        <v>0</v>
      </c>
      <c r="Y21" s="317">
        <f>IF(OR(T21&gt;0,U21&gt;0),VLOOKUP(A21,'Lista Suspensa'!$A$1:$F$91,6,),0)</f>
        <v>0</v>
      </c>
      <c r="Z21" s="274"/>
      <c r="AA21" s="316">
        <f t="shared" si="3"/>
        <v>0</v>
      </c>
      <c r="AB21" s="316" t="str">
        <f>IF(Z21&gt;0,VLOOKUP(A21,'Lista Suspensa'!$A$1:$F$91,3,)," ")</f>
        <v xml:space="preserve"> </v>
      </c>
      <c r="AC21" s="316">
        <f>IF(OR(Z21&gt;0,AA21&gt;0),VLOOKUP(A21,'Lista Suspensa'!$A$1:$F$91,4,),0)</f>
        <v>0</v>
      </c>
      <c r="AD21" s="316">
        <f>IF(OR(Z21&gt;0,AA21&gt;0),VLOOKUP(A21,'Lista Suspensa'!$A$1:$F$91,5,),0)</f>
        <v>0</v>
      </c>
      <c r="AE21" s="317">
        <f>IF(OR(Z21&gt;0,AA21&gt;0),VLOOKUP(A21,'Lista Suspensa'!$A$1:$F$91,6,),0)</f>
        <v>0</v>
      </c>
      <c r="AF21" s="274"/>
      <c r="AG21" s="316">
        <f t="shared" si="6"/>
        <v>0</v>
      </c>
      <c r="AH21" s="316" t="str">
        <f>IF(AF21&gt;0,VLOOKUP(A21,'Lista Suspensa'!$A$1:$F$91,3,)," ")</f>
        <v xml:space="preserve"> </v>
      </c>
      <c r="AI21" s="316">
        <f>IF(OR(AF21&gt;0,AG21&gt;0),VLOOKUP(A21,'Lista Suspensa'!$A$1:$F$91,4,),0)</f>
        <v>0</v>
      </c>
      <c r="AJ21" s="316">
        <f>IF(OR(AF21&gt;0,AG21&gt;0),VLOOKUP(A21,'Lista Suspensa'!$A$1:$F$91,5,),0)</f>
        <v>0</v>
      </c>
      <c r="AK21" s="317">
        <f>IF(OR(AF21&gt;0,AG21&gt;0),VLOOKUP(A21,'Lista Suspensa'!$A$1:$F$91,6,),0)</f>
        <v>0</v>
      </c>
      <c r="AL21" s="274"/>
      <c r="AM21" s="316">
        <f t="shared" si="7"/>
        <v>0</v>
      </c>
      <c r="AN21" s="316" t="str">
        <f>IF(AL21&gt;0,VLOOKUP(A21,'Lista Suspensa'!$A$1:$F$91,3,)," ")</f>
        <v xml:space="preserve"> </v>
      </c>
      <c r="AO21" s="316">
        <f>IF(OR(AL21&gt;0,AM21&gt;0),VLOOKUP(A21,'Lista Suspensa'!$A$1:$F$91,4,),0)</f>
        <v>0</v>
      </c>
      <c r="AP21" s="316">
        <f>IF(OR(AL21&gt;0,AM21&gt;0),VLOOKUP(A21,'Lista Suspensa'!$A$1:$F$91,5,),0)</f>
        <v>0</v>
      </c>
      <c r="AQ21" s="317">
        <f>IF(OR(AL21&gt;0,AM21&gt;0),VLOOKUP(A21,'Lista Suspensa'!$A$1:$F$91,6,),0)</f>
        <v>0</v>
      </c>
      <c r="AR21" s="274"/>
      <c r="AS21" s="316">
        <f t="shared" si="4"/>
        <v>0</v>
      </c>
      <c r="AT21" s="442" t="str">
        <f>IF(AR21&gt;0,VLOOKUP(A21,'Lista Suspensa'!$A$1:$F$91,3,)," ")</f>
        <v xml:space="preserve"> </v>
      </c>
      <c r="AU21" s="481">
        <f>IF(OR(AR21&gt;0,AS21&gt;0),VLOOKUP(A21,'Lista Suspensa'!$A$1:$F$91,6,),0)</f>
        <v>0</v>
      </c>
      <c r="AV21" s="485"/>
      <c r="AW21" s="485"/>
      <c r="AX21" s="485"/>
      <c r="AY21" s="485"/>
      <c r="AZ21" s="485"/>
      <c r="BA21" s="485"/>
      <c r="BB21" s="485"/>
      <c r="BC21" s="485"/>
      <c r="BD21" s="485"/>
      <c r="BE21" s="485"/>
      <c r="BF21" s="485"/>
      <c r="BG21" s="485"/>
      <c r="BH21" s="485"/>
      <c r="BI21" s="485"/>
      <c r="BJ21" s="485"/>
      <c r="BK21" s="485"/>
    </row>
    <row r="22" spans="1:63" ht="15.75" customHeight="1" x14ac:dyDescent="0.25">
      <c r="A22" s="268"/>
      <c r="B22" s="275"/>
      <c r="C22" s="306">
        <f t="shared" si="8"/>
        <v>0</v>
      </c>
      <c r="D22" s="318" t="str">
        <f>IF(B22&gt;0,VLOOKUP(A22,'Lista Suspensa'!$A$1:$F$91,3,)," ")</f>
        <v xml:space="preserve"> </v>
      </c>
      <c r="E22" s="318">
        <f>IF(OR(B22&gt;0,C22&gt;0),VLOOKUP(A22,'Lista Suspensa'!$A$1:$F$91,4,),0)</f>
        <v>0</v>
      </c>
      <c r="F22" s="318">
        <f>IF(OR(B22&gt;0,C22&gt;0),VLOOKUP(A22,'Lista Suspensa'!$A$1:$F$91,5,),0)</f>
        <v>0</v>
      </c>
      <c r="G22" s="321">
        <f>IF(OR(B22&gt;0,C22&gt;0),VLOOKUP(A22,'Lista Suspensa'!$A$1:$F$91,6,),0)</f>
        <v>0</v>
      </c>
      <c r="H22" s="275"/>
      <c r="I22" s="320">
        <f t="shared" si="0"/>
        <v>0</v>
      </c>
      <c r="J22" s="318" t="str">
        <f>IF(H22&gt;0,VLOOKUP(A22,'Lista Suspensa'!$A$1:$F$91,3,)," ")</f>
        <v xml:space="preserve"> </v>
      </c>
      <c r="K22" s="318">
        <f>IF(OR(H22&gt;0,I22&gt;0),VLOOKUP(A22,'Lista Suspensa'!$A$1:$F$91,4,),0)</f>
        <v>0</v>
      </c>
      <c r="L22" s="318">
        <f>IF(OR(H22&gt;0,I22&gt;0),VLOOKUP(A22,'Lista Suspensa'!$A$1:$F$91,5,),0)</f>
        <v>0</v>
      </c>
      <c r="M22" s="321">
        <f>IF(OR(H22&gt;0,I22&gt;0),VLOOKUP(A22,'Lista Suspensa'!$A$1:$F$91,6,),0)</f>
        <v>0</v>
      </c>
      <c r="N22" s="275"/>
      <c r="O22" s="320">
        <f t="shared" si="1"/>
        <v>0</v>
      </c>
      <c r="P22" s="318" t="str">
        <f>IF(N22&gt;0,VLOOKUP(A22,'Lista Suspensa'!$A$1:$F$91,3,)," ")</f>
        <v xml:space="preserve"> </v>
      </c>
      <c r="Q22" s="318">
        <f>IF(OR(N22&gt;0,O22&gt;0),VLOOKUP(A22,'Lista Suspensa'!$A$1:$F$91,4,),0)</f>
        <v>0</v>
      </c>
      <c r="R22" s="318">
        <f>IF(OR(N22&gt;0,O22&gt;0),VLOOKUP(A22,'Lista Suspensa'!$A$1:$F$91,5,),0)</f>
        <v>0</v>
      </c>
      <c r="S22" s="321">
        <f>IF(OR(N22&gt;0,O22&gt;0),VLOOKUP(A22,'Lista Suspensa'!$A$1:$F$91,6,),0)</f>
        <v>0</v>
      </c>
      <c r="T22" s="275"/>
      <c r="U22" s="320">
        <f t="shared" si="2"/>
        <v>0</v>
      </c>
      <c r="V22" s="318">
        <f>IF(T22&gt;0,VLOOKUP(A22,'Lista Suspensa'!$A$1:$F$91,3,),0)</f>
        <v>0</v>
      </c>
      <c r="W22" s="318">
        <f>IF(OR(T22&gt;0,U22&gt;0),VLOOKUP(A22,'Lista Suspensa'!$A$1:$F$91,4,),0)</f>
        <v>0</v>
      </c>
      <c r="X22" s="318">
        <f>IF(OR(T22&gt;0,U22&gt;0),VLOOKUP(A22,'Lista Suspensa'!$A$1:$F$91,5,),0)</f>
        <v>0</v>
      </c>
      <c r="Y22" s="321">
        <f>IF(OR(T22&gt;0,U22&gt;0),VLOOKUP(A22,'Lista Suspensa'!$A$1:$F$91,6,),0)</f>
        <v>0</v>
      </c>
      <c r="Z22" s="275"/>
      <c r="AA22" s="318">
        <f t="shared" si="3"/>
        <v>0</v>
      </c>
      <c r="AB22" s="318" t="str">
        <f>IF(Z22&gt;0,VLOOKUP(A22,'Lista Suspensa'!$A$1:$F$91,3,)," ")</f>
        <v xml:space="preserve"> </v>
      </c>
      <c r="AC22" s="318">
        <f>IF(OR(Z22&gt;0,AA22&gt;0),VLOOKUP(A22,'Lista Suspensa'!$A$1:$F$91,4,),0)</f>
        <v>0</v>
      </c>
      <c r="AD22" s="318">
        <f>IF(OR(Z22&gt;0,AA22&gt;0),VLOOKUP(A22,'Lista Suspensa'!$A$1:$F$91,5,),0)</f>
        <v>0</v>
      </c>
      <c r="AE22" s="321">
        <f>IF(OR(Z22&gt;0,AA22&gt;0),VLOOKUP(A22,'Lista Suspensa'!$A$1:$F$91,6,),0)</f>
        <v>0</v>
      </c>
      <c r="AF22" s="275"/>
      <c r="AG22" s="318">
        <f t="shared" si="6"/>
        <v>0</v>
      </c>
      <c r="AH22" s="318" t="str">
        <f>IF(AF22&gt;0,VLOOKUP(A22,'Lista Suspensa'!$A$1:$F$91,3,)," ")</f>
        <v xml:space="preserve"> </v>
      </c>
      <c r="AI22" s="318">
        <f>IF(OR(AF22&gt;0,AG22&gt;0),VLOOKUP(A22,'Lista Suspensa'!$A$1:$F$91,4,),0)</f>
        <v>0</v>
      </c>
      <c r="AJ22" s="318">
        <f>IF(OR(AF22&gt;0,AG22&gt;0),VLOOKUP(A22,'Lista Suspensa'!$A$1:$F$91,5,),0)</f>
        <v>0</v>
      </c>
      <c r="AK22" s="321">
        <f>IF(OR(AF22&gt;0,AG22&gt;0),VLOOKUP(A22,'Lista Suspensa'!$A$1:$F$91,6,),0)</f>
        <v>0</v>
      </c>
      <c r="AL22" s="275"/>
      <c r="AM22" s="318">
        <f t="shared" si="7"/>
        <v>0</v>
      </c>
      <c r="AN22" s="318" t="str">
        <f>IF(AL22&gt;0,VLOOKUP(A22,'Lista Suspensa'!$A$1:$F$91,3,)," ")</f>
        <v xml:space="preserve"> </v>
      </c>
      <c r="AO22" s="318">
        <f>IF(OR(AL22&gt;0,AM22&gt;0),VLOOKUP(A22,'Lista Suspensa'!$A$1:$F$91,4,),0)</f>
        <v>0</v>
      </c>
      <c r="AP22" s="318">
        <f>IF(OR(AL22&gt;0,AM22&gt;0),VLOOKUP(A22,'Lista Suspensa'!$A$1:$F$91,5,),0)</f>
        <v>0</v>
      </c>
      <c r="AQ22" s="321">
        <f>IF(OR(AL22&gt;0,AM22&gt;0),VLOOKUP(A22,'Lista Suspensa'!$A$1:$F$91,6,),0)</f>
        <v>0</v>
      </c>
      <c r="AR22" s="275"/>
      <c r="AS22" s="318">
        <f t="shared" si="4"/>
        <v>0</v>
      </c>
      <c r="AT22" s="443" t="str">
        <f>IF(AR22&gt;0,VLOOKUP(A22,'Lista Suspensa'!$A$1:$F$91,3,)," ")</f>
        <v xml:space="preserve"> </v>
      </c>
      <c r="AU22" s="482">
        <f>IF(OR(AR22&gt;0,AS22&gt;0),VLOOKUP(A22,'Lista Suspensa'!$A$1:$F$91,6,),0)</f>
        <v>0</v>
      </c>
      <c r="AV22" s="485"/>
      <c r="AW22" s="485"/>
      <c r="AX22" s="485"/>
      <c r="AY22" s="485"/>
      <c r="AZ22" s="485"/>
      <c r="BA22" s="485"/>
      <c r="BB22" s="485"/>
      <c r="BC22" s="485"/>
      <c r="BD22" s="485"/>
      <c r="BE22" s="485"/>
      <c r="BF22" s="485"/>
      <c r="BG22" s="485"/>
      <c r="BH22" s="485"/>
      <c r="BI22" s="485"/>
      <c r="BJ22" s="485"/>
      <c r="BK22" s="485"/>
    </row>
    <row r="23" spans="1:63" ht="15.75" customHeight="1" x14ac:dyDescent="0.25">
      <c r="A23" s="269"/>
      <c r="B23" s="274"/>
      <c r="C23" s="273">
        <f t="shared" si="8"/>
        <v>0</v>
      </c>
      <c r="D23" s="316" t="str">
        <f>IF(B23&gt;0,VLOOKUP(A23,'Lista Suspensa'!$A$1:$F$91,3,)," ")</f>
        <v xml:space="preserve"> </v>
      </c>
      <c r="E23" s="316">
        <f>IF(OR(B23&gt;0,C23&gt;0),VLOOKUP(A23,'Lista Suspensa'!$A$1:$F$91,4,),0)</f>
        <v>0</v>
      </c>
      <c r="F23" s="316">
        <f>IF(OR(B23&gt;0,C23&gt;0),VLOOKUP(A23,'Lista Suspensa'!$A$1:$F$91,5,),0)</f>
        <v>0</v>
      </c>
      <c r="G23" s="317">
        <f>IF(OR(B23&gt;0,C23&gt;0),VLOOKUP(A23,'Lista Suspensa'!$A$1:$F$91,6,),0)</f>
        <v>0</v>
      </c>
      <c r="H23" s="274"/>
      <c r="I23" s="319">
        <f t="shared" si="0"/>
        <v>0</v>
      </c>
      <c r="J23" s="316" t="str">
        <f>IF(H23&gt;0,VLOOKUP(A23,'Lista Suspensa'!$A$1:$F$91,3,)," ")</f>
        <v xml:space="preserve"> </v>
      </c>
      <c r="K23" s="316">
        <f>IF(OR(H23&gt;0,I23&gt;0),VLOOKUP(A23,'Lista Suspensa'!$A$1:$F$91,4,),0)</f>
        <v>0</v>
      </c>
      <c r="L23" s="316">
        <f>IF(OR(H23&gt;0,I23&gt;0),VLOOKUP(A23,'Lista Suspensa'!$A$1:$F$91,5,),0)</f>
        <v>0</v>
      </c>
      <c r="M23" s="317">
        <f>IF(OR(H23&gt;0,I23&gt;0),VLOOKUP(A23,'Lista Suspensa'!$A$1:$F$91,6,),0)</f>
        <v>0</v>
      </c>
      <c r="N23" s="274"/>
      <c r="O23" s="319">
        <f t="shared" si="1"/>
        <v>0</v>
      </c>
      <c r="P23" s="316" t="str">
        <f>IF(N23&gt;0,VLOOKUP(A23,'Lista Suspensa'!$A$1:$F$91,3,)," ")</f>
        <v xml:space="preserve"> </v>
      </c>
      <c r="Q23" s="316">
        <f>IF(OR(N23&gt;0,O23&gt;0),VLOOKUP(A23,'Lista Suspensa'!$A$1:$F$91,4,),0)</f>
        <v>0</v>
      </c>
      <c r="R23" s="316">
        <f>IF(OR(N23&gt;0,O23&gt;0),VLOOKUP(A23,'Lista Suspensa'!$A$1:$F$91,5,),0)</f>
        <v>0</v>
      </c>
      <c r="S23" s="317">
        <f>IF(OR(N23&gt;0,O23&gt;0),VLOOKUP(A23,'Lista Suspensa'!$A$1:$F$91,6,),0)</f>
        <v>0</v>
      </c>
      <c r="T23" s="274"/>
      <c r="U23" s="319">
        <f t="shared" si="2"/>
        <v>0</v>
      </c>
      <c r="V23" s="316">
        <f>IF(T23&gt;0,VLOOKUP(A23,'Lista Suspensa'!$A$1:$F$91,3,),0)</f>
        <v>0</v>
      </c>
      <c r="W23" s="316">
        <f>IF(OR(T23&gt;0,U23&gt;0),VLOOKUP(A23,'Lista Suspensa'!$A$1:$F$91,4,),0)</f>
        <v>0</v>
      </c>
      <c r="X23" s="316">
        <f>IF(OR(T23&gt;0,U23&gt;0),VLOOKUP(A23,'Lista Suspensa'!$A$1:$F$91,5,),0)</f>
        <v>0</v>
      </c>
      <c r="Y23" s="317">
        <f>IF(OR(T23&gt;0,U23&gt;0),VLOOKUP(A23,'Lista Suspensa'!$A$1:$F$91,6,),0)</f>
        <v>0</v>
      </c>
      <c r="Z23" s="274"/>
      <c r="AA23" s="316">
        <f t="shared" si="3"/>
        <v>0</v>
      </c>
      <c r="AB23" s="316" t="str">
        <f>IF(Z23&gt;0,VLOOKUP(A23,'Lista Suspensa'!$A$1:$F$91,3,)," ")</f>
        <v xml:space="preserve"> </v>
      </c>
      <c r="AC23" s="316">
        <f>IF(OR(Z23&gt;0,AA23&gt;0),VLOOKUP(A23,'Lista Suspensa'!$A$1:$F$91,4,),0)</f>
        <v>0</v>
      </c>
      <c r="AD23" s="316">
        <f>IF(OR(Z23&gt;0,AA23&gt;0),VLOOKUP(A23,'Lista Suspensa'!$A$1:$F$91,5,),0)</f>
        <v>0</v>
      </c>
      <c r="AE23" s="317">
        <f>IF(OR(Z23&gt;0,AA23&gt;0),VLOOKUP(A23,'Lista Suspensa'!$A$1:$F$91,6,),0)</f>
        <v>0</v>
      </c>
      <c r="AF23" s="274"/>
      <c r="AG23" s="316">
        <f t="shared" si="6"/>
        <v>0</v>
      </c>
      <c r="AH23" s="316" t="str">
        <f>IF(AF23&gt;0,VLOOKUP(A23,'Lista Suspensa'!$A$1:$F$91,3,)," ")</f>
        <v xml:space="preserve"> </v>
      </c>
      <c r="AI23" s="316">
        <f>IF(OR(AF23&gt;0,AG23&gt;0),VLOOKUP(A23,'Lista Suspensa'!$A$1:$F$91,4,),0)</f>
        <v>0</v>
      </c>
      <c r="AJ23" s="316">
        <f>IF(OR(AF23&gt;0,AG23&gt;0),VLOOKUP(A23,'Lista Suspensa'!$A$1:$F$91,5,),0)</f>
        <v>0</v>
      </c>
      <c r="AK23" s="317">
        <f>IF(OR(AF23&gt;0,AG23&gt;0),VLOOKUP(A23,'Lista Suspensa'!$A$1:$F$91,6,),0)</f>
        <v>0</v>
      </c>
      <c r="AL23" s="274"/>
      <c r="AM23" s="316">
        <f t="shared" si="7"/>
        <v>0</v>
      </c>
      <c r="AN23" s="316" t="str">
        <f>IF(AL23&gt;0,VLOOKUP(A23,'Lista Suspensa'!$A$1:$F$91,3,)," ")</f>
        <v xml:space="preserve"> </v>
      </c>
      <c r="AO23" s="316">
        <f>IF(OR(AL23&gt;0,AM23&gt;0),VLOOKUP(A23,'Lista Suspensa'!$A$1:$F$91,4,),0)</f>
        <v>0</v>
      </c>
      <c r="AP23" s="316">
        <f>IF(OR(AL23&gt;0,AM23&gt;0),VLOOKUP(A23,'Lista Suspensa'!$A$1:$F$91,5,),0)</f>
        <v>0</v>
      </c>
      <c r="AQ23" s="317">
        <f>IF(OR(AL23&gt;0,AM23&gt;0),VLOOKUP(A23,'Lista Suspensa'!$A$1:$F$91,6,),0)</f>
        <v>0</v>
      </c>
      <c r="AR23" s="274"/>
      <c r="AS23" s="316">
        <f t="shared" si="4"/>
        <v>0</v>
      </c>
      <c r="AT23" s="442" t="str">
        <f>IF(AR23&gt;0,VLOOKUP(A23,'Lista Suspensa'!$A$1:$F$91,3,)," ")</f>
        <v xml:space="preserve"> </v>
      </c>
      <c r="AU23" s="481">
        <f>IF(OR(AR23&gt;0,AS23&gt;0),VLOOKUP(A23,'Lista Suspensa'!$A$1:$F$91,6,),0)</f>
        <v>0</v>
      </c>
      <c r="AV23" s="486"/>
      <c r="AW23" s="486"/>
      <c r="AX23" s="486"/>
      <c r="AY23" s="486"/>
      <c r="AZ23" s="486"/>
      <c r="BA23" s="486"/>
      <c r="BB23" s="486"/>
      <c r="BC23" s="486"/>
      <c r="BD23" s="486"/>
      <c r="BE23" s="486"/>
      <c r="BF23" s="486"/>
      <c r="BG23" s="486"/>
      <c r="BH23" s="486"/>
      <c r="BI23" s="486"/>
      <c r="BJ23" s="486"/>
      <c r="BK23" s="486"/>
    </row>
    <row r="24" spans="1:63" ht="15.75" customHeight="1" x14ac:dyDescent="0.25">
      <c r="A24" s="268"/>
      <c r="B24" s="275"/>
      <c r="C24" s="306">
        <f t="shared" si="8"/>
        <v>0</v>
      </c>
      <c r="D24" s="318" t="str">
        <f>IF(B24&gt;0,VLOOKUP(A24,'Lista Suspensa'!$A$1:$F$91,3,)," ")</f>
        <v xml:space="preserve"> </v>
      </c>
      <c r="E24" s="318">
        <f>IF(OR(B24&gt;0,C24&gt;0),VLOOKUP(A24,'Lista Suspensa'!$A$1:$F$91,4,),0)</f>
        <v>0</v>
      </c>
      <c r="F24" s="318">
        <f>IF(OR(B24&gt;0,C24&gt;0),VLOOKUP(A24,'Lista Suspensa'!$A$1:$F$91,5,),0)</f>
        <v>0</v>
      </c>
      <c r="G24" s="321">
        <f>IF(OR(B24&gt;0,C24&gt;0),VLOOKUP(A24,'Lista Suspensa'!$A$1:$F$91,6,),0)</f>
        <v>0</v>
      </c>
      <c r="H24" s="275"/>
      <c r="I24" s="320">
        <f t="shared" si="0"/>
        <v>0</v>
      </c>
      <c r="J24" s="318" t="str">
        <f>IF(H24&gt;0,VLOOKUP(A24,'Lista Suspensa'!$A$1:$F$91,3,)," ")</f>
        <v xml:space="preserve"> </v>
      </c>
      <c r="K24" s="318">
        <f>IF(OR(H24&gt;0,I24&gt;0),VLOOKUP(A24,'Lista Suspensa'!$A$1:$F$91,4,),0)</f>
        <v>0</v>
      </c>
      <c r="L24" s="318">
        <f>IF(OR(H24&gt;0,I24&gt;0),VLOOKUP(A24,'Lista Suspensa'!$A$1:$F$91,5,),0)</f>
        <v>0</v>
      </c>
      <c r="M24" s="321">
        <f>IF(OR(H24&gt;0,I24&gt;0),VLOOKUP(A24,'Lista Suspensa'!$A$1:$F$91,6,),0)</f>
        <v>0</v>
      </c>
      <c r="N24" s="275"/>
      <c r="O24" s="320">
        <f t="shared" si="1"/>
        <v>0</v>
      </c>
      <c r="P24" s="318" t="str">
        <f>IF(N24&gt;0,VLOOKUP(A24,'Lista Suspensa'!$A$1:$F$91,3,)," ")</f>
        <v xml:space="preserve"> </v>
      </c>
      <c r="Q24" s="318">
        <f>IF(OR(N24&gt;0,O24&gt;0),VLOOKUP(A24,'Lista Suspensa'!$A$1:$F$91,4,),0)</f>
        <v>0</v>
      </c>
      <c r="R24" s="318">
        <f>IF(OR(N24&gt;0,O24&gt;0),VLOOKUP(A24,'Lista Suspensa'!$A$1:$F$91,5,),0)</f>
        <v>0</v>
      </c>
      <c r="S24" s="321">
        <f>IF(OR(N24&gt;0,O24&gt;0),VLOOKUP(A24,'Lista Suspensa'!$A$1:$F$91,6,),0)</f>
        <v>0</v>
      </c>
      <c r="T24" s="275"/>
      <c r="U24" s="320">
        <f t="shared" si="2"/>
        <v>0</v>
      </c>
      <c r="V24" s="318">
        <f>IF(T24&gt;0,VLOOKUP(A24,'Lista Suspensa'!$A$1:$F$91,3,),0)</f>
        <v>0</v>
      </c>
      <c r="W24" s="318">
        <f>IF(OR(T24&gt;0,U24&gt;0),VLOOKUP(A24,'Lista Suspensa'!$A$1:$F$91,4,),0)</f>
        <v>0</v>
      </c>
      <c r="X24" s="318">
        <f>IF(OR(T24&gt;0,U24&gt;0),VLOOKUP(A24,'Lista Suspensa'!$A$1:$F$91,5,),0)</f>
        <v>0</v>
      </c>
      <c r="Y24" s="321">
        <f>IF(OR(T24&gt;0,U24&gt;0),VLOOKUP(A24,'Lista Suspensa'!$A$1:$F$91,6,),0)</f>
        <v>0</v>
      </c>
      <c r="Z24" s="275"/>
      <c r="AA24" s="318">
        <f t="shared" si="3"/>
        <v>0</v>
      </c>
      <c r="AB24" s="318" t="str">
        <f>IF(Z24&gt;0,VLOOKUP(A24,'Lista Suspensa'!$A$1:$F$91,3,)," ")</f>
        <v xml:space="preserve"> </v>
      </c>
      <c r="AC24" s="318">
        <f>IF(OR(Z24&gt;0,AA24&gt;0),VLOOKUP(A24,'Lista Suspensa'!$A$1:$F$91,4,),0)</f>
        <v>0</v>
      </c>
      <c r="AD24" s="318">
        <f>IF(OR(Z24&gt;0,AA24&gt;0),VLOOKUP(A24,'Lista Suspensa'!$A$1:$F$91,5,),0)</f>
        <v>0</v>
      </c>
      <c r="AE24" s="321">
        <f>IF(OR(Z24&gt;0,AA24&gt;0),VLOOKUP(A24,'Lista Suspensa'!$A$1:$F$91,6,),0)</f>
        <v>0</v>
      </c>
      <c r="AF24" s="275"/>
      <c r="AG24" s="318">
        <f t="shared" si="6"/>
        <v>0</v>
      </c>
      <c r="AH24" s="318" t="str">
        <f>IF(AF24&gt;0,VLOOKUP(A24,'Lista Suspensa'!$A$1:$F$91,3,)," ")</f>
        <v xml:space="preserve"> </v>
      </c>
      <c r="AI24" s="318">
        <f>IF(OR(AF24&gt;0,AG24&gt;0),VLOOKUP(A24,'Lista Suspensa'!$A$1:$F$91,4,),0)</f>
        <v>0</v>
      </c>
      <c r="AJ24" s="318">
        <f>IF(OR(AF24&gt;0,AG24&gt;0),VLOOKUP(A24,'Lista Suspensa'!$A$1:$F$91,5,),0)</f>
        <v>0</v>
      </c>
      <c r="AK24" s="321">
        <f>IF(OR(AF24&gt;0,AG24&gt;0),VLOOKUP(A24,'Lista Suspensa'!$A$1:$F$91,6,),0)</f>
        <v>0</v>
      </c>
      <c r="AL24" s="275"/>
      <c r="AM24" s="318">
        <f t="shared" si="7"/>
        <v>0</v>
      </c>
      <c r="AN24" s="318" t="str">
        <f>IF(AL24&gt;0,VLOOKUP(A24,'Lista Suspensa'!$A$1:$F$91,3,)," ")</f>
        <v xml:space="preserve"> </v>
      </c>
      <c r="AO24" s="318">
        <f>IF(OR(AL24&gt;0,AM24&gt;0),VLOOKUP(A24,'Lista Suspensa'!$A$1:$F$91,4,),0)</f>
        <v>0</v>
      </c>
      <c r="AP24" s="318">
        <f>IF(OR(AL24&gt;0,AM24&gt;0),VLOOKUP(A24,'Lista Suspensa'!$A$1:$F$91,5,),0)</f>
        <v>0</v>
      </c>
      <c r="AQ24" s="321">
        <f>IF(OR(AL24&gt;0,AM24&gt;0),VLOOKUP(A24,'Lista Suspensa'!$A$1:$F$91,6,),0)</f>
        <v>0</v>
      </c>
      <c r="AR24" s="275"/>
      <c r="AS24" s="318">
        <f t="shared" si="4"/>
        <v>0</v>
      </c>
      <c r="AT24" s="443" t="str">
        <f>IF(AR24&gt;0,VLOOKUP(A24,'Lista Suspensa'!$A$1:$F$91,3,)," ")</f>
        <v xml:space="preserve"> </v>
      </c>
      <c r="AU24" s="482">
        <f>IF(OR(AR24&gt;0,AS24&gt;0),VLOOKUP(A24,'Lista Suspensa'!$A$1:$F$91,6,),0)</f>
        <v>0</v>
      </c>
      <c r="AV24" s="485"/>
      <c r="AW24" s="485"/>
      <c r="AX24" s="485"/>
      <c r="AY24" s="485"/>
      <c r="AZ24" s="485"/>
      <c r="BA24" s="485"/>
      <c r="BB24" s="485"/>
      <c r="BC24" s="485"/>
      <c r="BD24" s="485"/>
      <c r="BE24" s="485"/>
      <c r="BF24" s="485"/>
      <c r="BG24" s="485"/>
      <c r="BH24" s="485"/>
      <c r="BI24" s="485"/>
      <c r="BJ24" s="485"/>
      <c r="BK24" s="485"/>
    </row>
    <row r="25" spans="1:63" ht="15.75" customHeight="1" x14ac:dyDescent="0.25">
      <c r="A25" s="269"/>
      <c r="B25" s="274"/>
      <c r="C25" s="273">
        <f t="shared" si="8"/>
        <v>0</v>
      </c>
      <c r="D25" s="316" t="str">
        <f>IF(B25&gt;0,VLOOKUP(A25,'Lista Suspensa'!$A$1:$F$91,3,)," ")</f>
        <v xml:space="preserve"> </v>
      </c>
      <c r="E25" s="316">
        <f>IF(OR(B25&gt;0,C25&gt;0),VLOOKUP(A25,'Lista Suspensa'!$A$1:$F$91,4,),0)</f>
        <v>0</v>
      </c>
      <c r="F25" s="316">
        <f>IF(OR(B25&gt;0,C25&gt;0),VLOOKUP(A25,'Lista Suspensa'!$A$1:$F$91,5,),0)</f>
        <v>0</v>
      </c>
      <c r="G25" s="317">
        <f>IF(OR(B25&gt;0,C25&gt;0),VLOOKUP(A25,'Lista Suspensa'!$A$1:$F$91,6,),0)</f>
        <v>0</v>
      </c>
      <c r="H25" s="274"/>
      <c r="I25" s="319">
        <f t="shared" si="0"/>
        <v>0</v>
      </c>
      <c r="J25" s="316" t="str">
        <f>IF(H25&gt;0,VLOOKUP(A25,'Lista Suspensa'!$A$1:$F$91,3,)," ")</f>
        <v xml:space="preserve"> </v>
      </c>
      <c r="K25" s="316">
        <f>IF(OR(H25&gt;0,I25&gt;0),VLOOKUP(A25,'Lista Suspensa'!$A$1:$F$91,4,),0)</f>
        <v>0</v>
      </c>
      <c r="L25" s="316">
        <f>IF(OR(H25&gt;0,I25&gt;0),VLOOKUP(A25,'Lista Suspensa'!$A$1:$F$91,5,),0)</f>
        <v>0</v>
      </c>
      <c r="M25" s="317">
        <f>IF(OR(H25&gt;0,I25&gt;0),VLOOKUP(A25,'Lista Suspensa'!$A$1:$F$91,6,),0)</f>
        <v>0</v>
      </c>
      <c r="N25" s="277"/>
      <c r="O25" s="319">
        <f t="shared" si="1"/>
        <v>0</v>
      </c>
      <c r="P25" s="316" t="str">
        <f>IF(N25&gt;0,VLOOKUP(A25,'Lista Suspensa'!$A$1:$F$91,3,)," ")</f>
        <v xml:space="preserve"> </v>
      </c>
      <c r="Q25" s="316">
        <f>IF(OR(N25&gt;0,O25&gt;0),VLOOKUP(A25,'Lista Suspensa'!$A$1:$F$91,4,),0)</f>
        <v>0</v>
      </c>
      <c r="R25" s="316">
        <f>IF(OR(N25&gt;0,O25&gt;0),VLOOKUP(A25,'Lista Suspensa'!$A$1:$F$91,5,),0)</f>
        <v>0</v>
      </c>
      <c r="S25" s="317">
        <f>IF(OR(N25&gt;0,O25&gt;0),VLOOKUP(A25,'Lista Suspensa'!$A$1:$F$91,6,),0)</f>
        <v>0</v>
      </c>
      <c r="T25" s="277"/>
      <c r="U25" s="319">
        <f t="shared" si="2"/>
        <v>0</v>
      </c>
      <c r="V25" s="316">
        <f>IF(T25&gt;0,VLOOKUP(A25,'Lista Suspensa'!$A$1:$F$91,3,),0)</f>
        <v>0</v>
      </c>
      <c r="W25" s="316">
        <f>IF(OR(T25&gt;0,U25&gt;0),VLOOKUP(A25,'Lista Suspensa'!$A$1:$F$91,4,),0)</f>
        <v>0</v>
      </c>
      <c r="X25" s="316">
        <f>IF(OR(T25&gt;0,U25&gt;0),VLOOKUP(A25,'Lista Suspensa'!$A$1:$F$91,5,),0)</f>
        <v>0</v>
      </c>
      <c r="Y25" s="317">
        <f>IF(OR(T25&gt;0,U25&gt;0),VLOOKUP(A25,'Lista Suspensa'!$A$1:$F$91,6,),0)</f>
        <v>0</v>
      </c>
      <c r="Z25" s="274"/>
      <c r="AA25" s="316">
        <f t="shared" si="3"/>
        <v>0</v>
      </c>
      <c r="AB25" s="316" t="str">
        <f>IF(Z25&gt;0,VLOOKUP(A25,'Lista Suspensa'!$A$1:$F$91,3,)," ")</f>
        <v xml:space="preserve"> </v>
      </c>
      <c r="AC25" s="316">
        <f>IF(OR(Z25&gt;0,AA25&gt;0),VLOOKUP(A25,'Lista Suspensa'!$A$1:$F$91,4,),0)</f>
        <v>0</v>
      </c>
      <c r="AD25" s="316">
        <f>IF(OR(Z25&gt;0,AA25&gt;0),VLOOKUP(A25,'Lista Suspensa'!$A$1:$F$91,5,),0)</f>
        <v>0</v>
      </c>
      <c r="AE25" s="317">
        <f>IF(OR(Z25&gt;0,AA25&gt;0),VLOOKUP(A25,'Lista Suspensa'!$A$1:$F$91,6,),0)</f>
        <v>0</v>
      </c>
      <c r="AF25" s="274"/>
      <c r="AG25" s="316">
        <f t="shared" si="6"/>
        <v>0</v>
      </c>
      <c r="AH25" s="316" t="str">
        <f>IF(AF25&gt;0,VLOOKUP(A25,'Lista Suspensa'!$A$1:$F$91,3,)," ")</f>
        <v xml:space="preserve"> </v>
      </c>
      <c r="AI25" s="316">
        <f>IF(OR(AF25&gt;0,AG25&gt;0),VLOOKUP(A25,'Lista Suspensa'!$A$1:$F$91,4,),0)</f>
        <v>0</v>
      </c>
      <c r="AJ25" s="316">
        <f>IF(OR(AF25&gt;0,AG25&gt;0),VLOOKUP(A25,'Lista Suspensa'!$A$1:$F$91,5,),0)</f>
        <v>0</v>
      </c>
      <c r="AK25" s="317">
        <f>IF(OR(AF25&gt;0,AG25&gt;0),VLOOKUP(A25,'Lista Suspensa'!$A$1:$F$91,6,),0)</f>
        <v>0</v>
      </c>
      <c r="AL25" s="277"/>
      <c r="AM25" s="316">
        <f t="shared" si="7"/>
        <v>0</v>
      </c>
      <c r="AN25" s="316" t="str">
        <f>IF(AL25&gt;0,VLOOKUP(A25,'Lista Suspensa'!$A$1:$F$91,3,)," ")</f>
        <v xml:space="preserve"> </v>
      </c>
      <c r="AO25" s="316">
        <f>IF(OR(AL25&gt;0,AM25&gt;0),VLOOKUP(A25,'Lista Suspensa'!$A$1:$F$91,4,),0)</f>
        <v>0</v>
      </c>
      <c r="AP25" s="316">
        <f>IF(OR(AL25&gt;0,AM25&gt;0),VLOOKUP(A25,'Lista Suspensa'!$A$1:$F$91,5,),0)</f>
        <v>0</v>
      </c>
      <c r="AQ25" s="317">
        <f>IF(OR(AL25&gt;0,AM25&gt;0),VLOOKUP(A25,'Lista Suspensa'!$A$1:$F$91,6,),0)</f>
        <v>0</v>
      </c>
      <c r="AR25" s="277"/>
      <c r="AS25" s="316">
        <f t="shared" si="4"/>
        <v>0</v>
      </c>
      <c r="AT25" s="442" t="str">
        <f>IF(AR25&gt;0,VLOOKUP(A25,'Lista Suspensa'!$A$1:$F$91,3,)," ")</f>
        <v xml:space="preserve"> </v>
      </c>
      <c r="AU25" s="481">
        <f>IF(OR(AR25&gt;0,AS25&gt;0),VLOOKUP(A25,'Lista Suspensa'!$A$1:$F$91,6,),0)</f>
        <v>0</v>
      </c>
      <c r="AV25" s="485"/>
      <c r="AW25" s="485"/>
      <c r="AX25" s="485"/>
      <c r="AY25" s="485"/>
      <c r="AZ25" s="485"/>
      <c r="BA25" s="485"/>
      <c r="BB25" s="485"/>
      <c r="BC25" s="485"/>
      <c r="BD25" s="485"/>
      <c r="BE25" s="485"/>
      <c r="BF25" s="485"/>
      <c r="BG25" s="485"/>
      <c r="BH25" s="485"/>
      <c r="BI25" s="485"/>
      <c r="BJ25" s="485"/>
      <c r="BK25" s="485"/>
    </row>
    <row r="26" spans="1:63" ht="15.75" customHeight="1" x14ac:dyDescent="0.25">
      <c r="A26" s="268"/>
      <c r="B26" s="275"/>
      <c r="C26" s="306">
        <f t="shared" si="8"/>
        <v>0</v>
      </c>
      <c r="D26" s="318" t="str">
        <f>IF(B26&gt;0,VLOOKUP(A26,'Lista Suspensa'!$A$1:$F$91,3,)," ")</f>
        <v xml:space="preserve"> </v>
      </c>
      <c r="E26" s="318">
        <f>IF(OR(B26&gt;0,C26&gt;0),VLOOKUP(A26,'Lista Suspensa'!$A$1:$F$91,4,),0)</f>
        <v>0</v>
      </c>
      <c r="F26" s="318">
        <f>IF(OR(B26&gt;0,C26&gt;0),VLOOKUP(A26,'Lista Suspensa'!$A$1:$F$91,5,),0)</f>
        <v>0</v>
      </c>
      <c r="G26" s="321">
        <f>IF(OR(B26&gt;0,C26&gt;0),VLOOKUP(A26,'Lista Suspensa'!$A$1:$F$91,6,),0)</f>
        <v>0</v>
      </c>
      <c r="H26" s="275"/>
      <c r="I26" s="320">
        <f t="shared" si="0"/>
        <v>0</v>
      </c>
      <c r="J26" s="318" t="str">
        <f>IF(H26&gt;0,VLOOKUP(A26,'Lista Suspensa'!$A$1:$F$91,3,)," ")</f>
        <v xml:space="preserve"> </v>
      </c>
      <c r="K26" s="318">
        <f>IF(OR(H26&gt;0,I26&gt;0),VLOOKUP(A26,'Lista Suspensa'!$A$1:$F$91,4,),0)</f>
        <v>0</v>
      </c>
      <c r="L26" s="318">
        <f>IF(OR(H26&gt;0,I26&gt;0),VLOOKUP(A26,'Lista Suspensa'!$A$1:$F$91,5,),0)</f>
        <v>0</v>
      </c>
      <c r="M26" s="321">
        <f>IF(OR(H26&gt;0,I26&gt;0),VLOOKUP(A26,'Lista Suspensa'!$A$1:$F$91,6,),0)</f>
        <v>0</v>
      </c>
      <c r="N26" s="276"/>
      <c r="O26" s="320">
        <f t="shared" si="1"/>
        <v>0</v>
      </c>
      <c r="P26" s="318" t="str">
        <f>IF(N26&gt;0,VLOOKUP(A26,'Lista Suspensa'!$A$1:$F$91,3,)," ")</f>
        <v xml:space="preserve"> </v>
      </c>
      <c r="Q26" s="318">
        <f>IF(OR(N26&gt;0,O26&gt;0),VLOOKUP(A26,'Lista Suspensa'!$A$1:$F$91,4,),0)</f>
        <v>0</v>
      </c>
      <c r="R26" s="318">
        <f>IF(OR(N26&gt;0,O26&gt;0),VLOOKUP(A26,'Lista Suspensa'!$A$1:$F$91,5,),0)</f>
        <v>0</v>
      </c>
      <c r="S26" s="321">
        <f>IF(OR(N26&gt;0,O26&gt;0),VLOOKUP(A26,'Lista Suspensa'!$A$1:$F$91,6,),0)</f>
        <v>0</v>
      </c>
      <c r="T26" s="276"/>
      <c r="U26" s="320">
        <f t="shared" si="2"/>
        <v>0</v>
      </c>
      <c r="V26" s="318">
        <f>IF(T26&gt;0,VLOOKUP(A26,'Lista Suspensa'!$A$1:$F$91,3,),0)</f>
        <v>0</v>
      </c>
      <c r="W26" s="318">
        <f>IF(OR(T26&gt;0,U26&gt;0),VLOOKUP(A26,'Lista Suspensa'!$A$1:$F$91,4,),0)</f>
        <v>0</v>
      </c>
      <c r="X26" s="318">
        <f>IF(OR(T26&gt;0,U26&gt;0),VLOOKUP(A26,'Lista Suspensa'!$A$1:$F$91,5,),0)</f>
        <v>0</v>
      </c>
      <c r="Y26" s="321">
        <f>IF(OR(T26&gt;0,U26&gt;0),VLOOKUP(A26,'Lista Suspensa'!$A$1:$F$91,6,),0)</f>
        <v>0</v>
      </c>
      <c r="Z26" s="275"/>
      <c r="AA26" s="318">
        <f t="shared" si="3"/>
        <v>0</v>
      </c>
      <c r="AB26" s="318" t="str">
        <f>IF(Z26&gt;0,VLOOKUP(A26,'Lista Suspensa'!$A$1:$F$91,3,)," ")</f>
        <v xml:space="preserve"> </v>
      </c>
      <c r="AC26" s="318">
        <f>IF(OR(Z26&gt;0,AA26&gt;0),VLOOKUP(A26,'Lista Suspensa'!$A$1:$F$91,4,),0)</f>
        <v>0</v>
      </c>
      <c r="AD26" s="318">
        <f>IF(OR(Z26&gt;0,AA26&gt;0),VLOOKUP(A26,'Lista Suspensa'!$A$1:$F$91,5,),0)</f>
        <v>0</v>
      </c>
      <c r="AE26" s="321">
        <f>IF(OR(Z26&gt;0,AA26&gt;0),VLOOKUP(A26,'Lista Suspensa'!$A$1:$F$91,6,),0)</f>
        <v>0</v>
      </c>
      <c r="AF26" s="275"/>
      <c r="AG26" s="318">
        <f t="shared" si="6"/>
        <v>0</v>
      </c>
      <c r="AH26" s="318" t="str">
        <f>IF(AF26&gt;0,VLOOKUP(A26,'Lista Suspensa'!$A$1:$F$91,3,)," ")</f>
        <v xml:space="preserve"> </v>
      </c>
      <c r="AI26" s="318">
        <f>IF(OR(AF26&gt;0,AG26&gt;0),VLOOKUP(A26,'Lista Suspensa'!$A$1:$F$91,4,),0)</f>
        <v>0</v>
      </c>
      <c r="AJ26" s="318">
        <f>IF(OR(AF26&gt;0,AG26&gt;0),VLOOKUP(A26,'Lista Suspensa'!$A$1:$F$91,5,),0)</f>
        <v>0</v>
      </c>
      <c r="AK26" s="321">
        <f>IF(OR(AF26&gt;0,AG26&gt;0),VLOOKUP(A26,'Lista Suspensa'!$A$1:$F$91,6,),0)</f>
        <v>0</v>
      </c>
      <c r="AL26" s="276"/>
      <c r="AM26" s="318">
        <f t="shared" si="7"/>
        <v>0</v>
      </c>
      <c r="AN26" s="318" t="str">
        <f>IF(AL26&gt;0,VLOOKUP(A26,'Lista Suspensa'!$A$1:$F$91,3,)," ")</f>
        <v xml:space="preserve"> </v>
      </c>
      <c r="AO26" s="318">
        <f>IF(OR(AL26&gt;0,AM26&gt;0),VLOOKUP(A26,'Lista Suspensa'!$A$1:$F$91,4,),0)</f>
        <v>0</v>
      </c>
      <c r="AP26" s="318">
        <f>IF(OR(AL26&gt;0,AM26&gt;0),VLOOKUP(A26,'Lista Suspensa'!$A$1:$F$91,5,),0)</f>
        <v>0</v>
      </c>
      <c r="AQ26" s="321">
        <f>IF(OR(AL26&gt;0,AM26&gt;0),VLOOKUP(A26,'Lista Suspensa'!$A$1:$F$91,6,),0)</f>
        <v>0</v>
      </c>
      <c r="AR26" s="276"/>
      <c r="AS26" s="318">
        <f t="shared" si="4"/>
        <v>0</v>
      </c>
      <c r="AT26" s="443" t="str">
        <f>IF(AR26&gt;0,VLOOKUP(A26,'Lista Suspensa'!$A$1:$F$91,3,)," ")</f>
        <v xml:space="preserve"> </v>
      </c>
      <c r="AU26" s="482">
        <f>IF(OR(AR26&gt;0,AS26&gt;0),VLOOKUP(A26,'Lista Suspensa'!$A$1:$F$91,6,),0)</f>
        <v>0</v>
      </c>
      <c r="AV26" s="485"/>
      <c r="AW26" s="485"/>
      <c r="AX26" s="485"/>
      <c r="AY26" s="485"/>
      <c r="AZ26" s="485"/>
      <c r="BA26" s="485"/>
      <c r="BB26" s="485"/>
      <c r="BC26" s="485"/>
      <c r="BD26" s="485"/>
      <c r="BE26" s="485"/>
      <c r="BF26" s="485"/>
      <c r="BG26" s="485"/>
      <c r="BH26" s="485"/>
      <c r="BI26" s="485"/>
      <c r="BJ26" s="485"/>
      <c r="BK26" s="485"/>
    </row>
    <row r="27" spans="1:63" ht="15.75" customHeight="1" x14ac:dyDescent="0.25">
      <c r="A27" s="269"/>
      <c r="B27" s="274"/>
      <c r="C27" s="273">
        <f t="shared" si="8"/>
        <v>0</v>
      </c>
      <c r="D27" s="316" t="str">
        <f>IF(B27&gt;0,VLOOKUP(A27,'Lista Suspensa'!$A$1:$F$91,3,)," ")</f>
        <v xml:space="preserve"> </v>
      </c>
      <c r="E27" s="316">
        <f>IF(OR(B27&gt;0,C27&gt;0),VLOOKUP(A27,'Lista Suspensa'!$A$1:$F$91,4,),0)</f>
        <v>0</v>
      </c>
      <c r="F27" s="316">
        <f>IF(OR(B27&gt;0,C27&gt;0),VLOOKUP(A27,'Lista Suspensa'!$A$1:$F$91,5,),0)</f>
        <v>0</v>
      </c>
      <c r="G27" s="317">
        <f>IF(OR(B27&gt;0,C27&gt;0),VLOOKUP(A27,'Lista Suspensa'!$A$1:$F$91,6,),0)</f>
        <v>0</v>
      </c>
      <c r="H27" s="274"/>
      <c r="I27" s="319">
        <f t="shared" si="0"/>
        <v>0</v>
      </c>
      <c r="J27" s="316" t="str">
        <f>IF(H27&gt;0,VLOOKUP(A27,'Lista Suspensa'!$A$1:$F$91,3,)," ")</f>
        <v xml:space="preserve"> </v>
      </c>
      <c r="K27" s="316">
        <f>IF(OR(H27&gt;0,I27&gt;0),VLOOKUP(A27,'Lista Suspensa'!$A$1:$F$91,4,),0)</f>
        <v>0</v>
      </c>
      <c r="L27" s="316">
        <f>IF(OR(H27&gt;0,I27&gt;0),VLOOKUP(A27,'Lista Suspensa'!$A$1:$F$91,5,),0)</f>
        <v>0</v>
      </c>
      <c r="M27" s="317">
        <f>IF(OR(H27&gt;0,I27&gt;0),VLOOKUP(A27,'Lista Suspensa'!$A$1:$F$91,6,),0)</f>
        <v>0</v>
      </c>
      <c r="N27" s="277"/>
      <c r="O27" s="319">
        <f t="shared" si="1"/>
        <v>0</v>
      </c>
      <c r="P27" s="316" t="str">
        <f>IF(N27&gt;0,VLOOKUP(A27,'Lista Suspensa'!$A$1:$F$91,3,)," ")</f>
        <v xml:space="preserve"> </v>
      </c>
      <c r="Q27" s="316">
        <f>IF(OR(N27&gt;0,O27&gt;0),VLOOKUP(A27,'Lista Suspensa'!$A$1:$F$91,4,),0)</f>
        <v>0</v>
      </c>
      <c r="R27" s="316">
        <f>IF(OR(N27&gt;0,O27&gt;0),VLOOKUP(A27,'Lista Suspensa'!$A$1:$F$91,5,),0)</f>
        <v>0</v>
      </c>
      <c r="S27" s="317">
        <f>IF(OR(N27&gt;0,O27&gt;0),VLOOKUP(A27,'Lista Suspensa'!$A$1:$F$91,6,),0)</f>
        <v>0</v>
      </c>
      <c r="T27" s="277"/>
      <c r="U27" s="319">
        <f t="shared" si="2"/>
        <v>0</v>
      </c>
      <c r="V27" s="316">
        <f>IF(T27&gt;0,VLOOKUP(A27,'Lista Suspensa'!$A$1:$F$91,3,),0)</f>
        <v>0</v>
      </c>
      <c r="W27" s="316">
        <f>IF(OR(T27&gt;0,U27&gt;0),VLOOKUP(A27,'Lista Suspensa'!$A$1:$F$91,4,),0)</f>
        <v>0</v>
      </c>
      <c r="X27" s="316">
        <f>IF(OR(T27&gt;0,U27&gt;0),VLOOKUP(A27,'Lista Suspensa'!$A$1:$F$91,5,),0)</f>
        <v>0</v>
      </c>
      <c r="Y27" s="317">
        <f>IF(OR(T27&gt;0,U27&gt;0),VLOOKUP(A27,'Lista Suspensa'!$A$1:$F$91,6,),0)</f>
        <v>0</v>
      </c>
      <c r="Z27" s="274"/>
      <c r="AA27" s="316">
        <f t="shared" si="3"/>
        <v>0</v>
      </c>
      <c r="AB27" s="316" t="str">
        <f>IF(Z27&gt;0,VLOOKUP(A27,'Lista Suspensa'!$A$1:$F$91,3,)," ")</f>
        <v xml:space="preserve"> </v>
      </c>
      <c r="AC27" s="316">
        <f>IF(OR(Z27&gt;0,AA27&gt;0),VLOOKUP(A27,'Lista Suspensa'!$A$1:$F$91,4,),0)</f>
        <v>0</v>
      </c>
      <c r="AD27" s="316">
        <f>IF(OR(Z27&gt;0,AA27&gt;0),VLOOKUP(A27,'Lista Suspensa'!$A$1:$F$91,5,),0)</f>
        <v>0</v>
      </c>
      <c r="AE27" s="317">
        <f>IF(OR(Z27&gt;0,AA27&gt;0),VLOOKUP(A27,'Lista Suspensa'!$A$1:$F$91,6,),0)</f>
        <v>0</v>
      </c>
      <c r="AF27" s="274"/>
      <c r="AG27" s="316">
        <f t="shared" si="6"/>
        <v>0</v>
      </c>
      <c r="AH27" s="316" t="str">
        <f>IF(AF27&gt;0,VLOOKUP(A27,'Lista Suspensa'!$A$1:$F$91,3,)," ")</f>
        <v xml:space="preserve"> </v>
      </c>
      <c r="AI27" s="316">
        <f>IF(OR(AF27&gt;0,AG27&gt;0),VLOOKUP(A27,'Lista Suspensa'!$A$1:$F$91,4,),0)</f>
        <v>0</v>
      </c>
      <c r="AJ27" s="316">
        <f>IF(OR(AF27&gt;0,AG27&gt;0),VLOOKUP(A27,'Lista Suspensa'!$A$1:$F$91,5,),0)</f>
        <v>0</v>
      </c>
      <c r="AK27" s="317">
        <f>IF(OR(AF27&gt;0,AG27&gt;0),VLOOKUP(A27,'Lista Suspensa'!$A$1:$F$91,6,),0)</f>
        <v>0</v>
      </c>
      <c r="AL27" s="277"/>
      <c r="AM27" s="316">
        <f t="shared" si="7"/>
        <v>0</v>
      </c>
      <c r="AN27" s="316" t="str">
        <f>IF(AL27&gt;0,VLOOKUP(A27,'Lista Suspensa'!$A$1:$F$91,3,)," ")</f>
        <v xml:space="preserve"> </v>
      </c>
      <c r="AO27" s="316">
        <f>IF(OR(AL27&gt;0,AM27&gt;0),VLOOKUP(A27,'Lista Suspensa'!$A$1:$F$91,4,),0)</f>
        <v>0</v>
      </c>
      <c r="AP27" s="316">
        <f>IF(OR(AL27&gt;0,AM27&gt;0),VLOOKUP(A27,'Lista Suspensa'!$A$1:$F$91,5,),0)</f>
        <v>0</v>
      </c>
      <c r="AQ27" s="317">
        <f>IF(OR(AL27&gt;0,AM27&gt;0),VLOOKUP(A27,'Lista Suspensa'!$A$1:$F$91,6,),0)</f>
        <v>0</v>
      </c>
      <c r="AR27" s="277"/>
      <c r="AS27" s="316">
        <f t="shared" si="4"/>
        <v>0</v>
      </c>
      <c r="AT27" s="442" t="str">
        <f>IF(AR27&gt;0,VLOOKUP(A27,'Lista Suspensa'!$A$1:$F$91,3,)," ")</f>
        <v xml:space="preserve"> </v>
      </c>
      <c r="AU27" s="481">
        <f>IF(OR(AR27&gt;0,AS27&gt;0),VLOOKUP(A27,'Lista Suspensa'!$A$1:$F$91,6,),0)</f>
        <v>0</v>
      </c>
      <c r="AV27" s="485"/>
      <c r="AW27" s="485"/>
      <c r="AX27" s="485"/>
      <c r="AY27" s="485"/>
      <c r="AZ27" s="485"/>
      <c r="BA27" s="485"/>
      <c r="BB27" s="485"/>
      <c r="BC27" s="485"/>
      <c r="BD27" s="485"/>
      <c r="BE27" s="485"/>
      <c r="BF27" s="485"/>
      <c r="BG27" s="485"/>
      <c r="BH27" s="485"/>
      <c r="BI27" s="485"/>
      <c r="BJ27" s="485"/>
      <c r="BK27" s="485"/>
    </row>
    <row r="28" spans="1:63" ht="15.75" customHeight="1" x14ac:dyDescent="0.25">
      <c r="A28" s="268"/>
      <c r="B28" s="275"/>
      <c r="C28" s="306">
        <f t="shared" si="8"/>
        <v>0</v>
      </c>
      <c r="D28" s="318" t="str">
        <f>IF(B28&gt;0,VLOOKUP(A28,'Lista Suspensa'!$A$1:$F$91,3,)," ")</f>
        <v xml:space="preserve"> </v>
      </c>
      <c r="E28" s="318">
        <f>IF(OR(B28&gt;0,C28&gt;0),VLOOKUP(A28,'Lista Suspensa'!$A$1:$F$91,4,),0)</f>
        <v>0</v>
      </c>
      <c r="F28" s="318">
        <f>IF(OR(B28&gt;0,C28&gt;0),VLOOKUP(A28,'Lista Suspensa'!$A$1:$F$91,5,),0)</f>
        <v>0</v>
      </c>
      <c r="G28" s="321">
        <f>IF(OR(B28&gt;0,C28&gt;0),VLOOKUP(A28,'Lista Suspensa'!$A$1:$F$91,6,),0)</f>
        <v>0</v>
      </c>
      <c r="H28" s="275"/>
      <c r="I28" s="320">
        <f t="shared" si="0"/>
        <v>0</v>
      </c>
      <c r="J28" s="318" t="str">
        <f>IF(H28&gt;0,VLOOKUP(A28,'Lista Suspensa'!$A$1:$F$91,3,)," ")</f>
        <v xml:space="preserve"> </v>
      </c>
      <c r="K28" s="318">
        <f>IF(OR(H28&gt;0,I28&gt;0),VLOOKUP(A28,'Lista Suspensa'!$A$1:$F$91,4,),0)</f>
        <v>0</v>
      </c>
      <c r="L28" s="318">
        <f>IF(OR(H28&gt;0,I28&gt;0),VLOOKUP(A28,'Lista Suspensa'!$A$1:$F$91,5,),0)</f>
        <v>0</v>
      </c>
      <c r="M28" s="321">
        <f>IF(OR(H28&gt;0,I28&gt;0),VLOOKUP(A28,'Lista Suspensa'!$A$1:$F$91,6,),0)</f>
        <v>0</v>
      </c>
      <c r="N28" s="275"/>
      <c r="O28" s="320">
        <f t="shared" si="1"/>
        <v>0</v>
      </c>
      <c r="P28" s="318" t="str">
        <f>IF(N28&gt;0,VLOOKUP(A28,'Lista Suspensa'!$A$1:$F$91,3,)," ")</f>
        <v xml:space="preserve"> </v>
      </c>
      <c r="Q28" s="318">
        <f>IF(OR(N28&gt;0,O28&gt;0),VLOOKUP(A28,'Lista Suspensa'!$A$1:$F$91,4,),0)</f>
        <v>0</v>
      </c>
      <c r="R28" s="318">
        <f>IF(OR(N28&gt;0,O28&gt;0),VLOOKUP(A28,'Lista Suspensa'!$A$1:$F$91,5,),0)</f>
        <v>0</v>
      </c>
      <c r="S28" s="321">
        <f>IF(OR(N28&gt;0,O28&gt;0),VLOOKUP(A28,'Lista Suspensa'!$A$1:$F$91,6,),0)</f>
        <v>0</v>
      </c>
      <c r="T28" s="275"/>
      <c r="U28" s="320">
        <f t="shared" si="2"/>
        <v>0</v>
      </c>
      <c r="V28" s="318">
        <f>IF(T28&gt;0,VLOOKUP(A28,'Lista Suspensa'!$A$1:$F$91,3,),0)</f>
        <v>0</v>
      </c>
      <c r="W28" s="318">
        <f>IF(OR(T28&gt;0,U28&gt;0),VLOOKUP(A28,'Lista Suspensa'!$A$1:$F$91,4,),0)</f>
        <v>0</v>
      </c>
      <c r="X28" s="318">
        <f>IF(OR(T28&gt;0,U28&gt;0),VLOOKUP(A28,'Lista Suspensa'!$A$1:$F$91,5,),0)</f>
        <v>0</v>
      </c>
      <c r="Y28" s="321">
        <f>IF(OR(T28&gt;0,U28&gt;0),VLOOKUP(A28,'Lista Suspensa'!$A$1:$F$91,6,),0)</f>
        <v>0</v>
      </c>
      <c r="Z28" s="275"/>
      <c r="AA28" s="318">
        <f t="shared" si="3"/>
        <v>0</v>
      </c>
      <c r="AB28" s="318" t="str">
        <f>IF(Z28&gt;0,VLOOKUP(A28,'Lista Suspensa'!$A$1:$F$91,3,)," ")</f>
        <v xml:space="preserve"> </v>
      </c>
      <c r="AC28" s="318">
        <f>IF(OR(Z28&gt;0,AA28&gt;0),VLOOKUP(A28,'Lista Suspensa'!$A$1:$F$91,4,),0)</f>
        <v>0</v>
      </c>
      <c r="AD28" s="318">
        <f>IF(OR(Z28&gt;0,AA28&gt;0),VLOOKUP(A28,'Lista Suspensa'!$A$1:$F$91,5,),0)</f>
        <v>0</v>
      </c>
      <c r="AE28" s="321">
        <f>IF(OR(Z28&gt;0,AA28&gt;0),VLOOKUP(A28,'Lista Suspensa'!$A$1:$F$91,6,),0)</f>
        <v>0</v>
      </c>
      <c r="AF28" s="275"/>
      <c r="AG28" s="318">
        <f t="shared" si="6"/>
        <v>0</v>
      </c>
      <c r="AH28" s="318" t="str">
        <f>IF(AF28&gt;0,VLOOKUP(A28,'Lista Suspensa'!$A$1:$F$91,3,)," ")</f>
        <v xml:space="preserve"> </v>
      </c>
      <c r="AI28" s="318">
        <f>IF(OR(AF28&gt;0,AG28&gt;0),VLOOKUP(A28,'Lista Suspensa'!$A$1:$F$91,4,),0)</f>
        <v>0</v>
      </c>
      <c r="AJ28" s="318">
        <f>IF(OR(AF28&gt;0,AG28&gt;0),VLOOKUP(A28,'Lista Suspensa'!$A$1:$F$91,5,),0)</f>
        <v>0</v>
      </c>
      <c r="AK28" s="321">
        <f>IF(OR(AF28&gt;0,AG28&gt;0),VLOOKUP(A28,'Lista Suspensa'!$A$1:$F$91,6,),0)</f>
        <v>0</v>
      </c>
      <c r="AL28" s="275"/>
      <c r="AM28" s="318">
        <f t="shared" si="7"/>
        <v>0</v>
      </c>
      <c r="AN28" s="318" t="str">
        <f>IF(AL28&gt;0,VLOOKUP(A28,'Lista Suspensa'!$A$1:$F$91,3,)," ")</f>
        <v xml:space="preserve"> </v>
      </c>
      <c r="AO28" s="318">
        <f>IF(OR(AL28&gt;0,AM28&gt;0),VLOOKUP(A28,'Lista Suspensa'!$A$1:$F$91,4,),0)</f>
        <v>0</v>
      </c>
      <c r="AP28" s="318">
        <f>IF(OR(AL28&gt;0,AM28&gt;0),VLOOKUP(A28,'Lista Suspensa'!$A$1:$F$91,5,),0)</f>
        <v>0</v>
      </c>
      <c r="AQ28" s="321">
        <f>IF(OR(AL28&gt;0,AM28&gt;0),VLOOKUP(A28,'Lista Suspensa'!$A$1:$F$91,6,),0)</f>
        <v>0</v>
      </c>
      <c r="AR28" s="275"/>
      <c r="AS28" s="318">
        <f t="shared" si="4"/>
        <v>0</v>
      </c>
      <c r="AT28" s="443" t="str">
        <f>IF(AR28&gt;0,VLOOKUP(A28,'Lista Suspensa'!$A$1:$F$91,3,)," ")</f>
        <v xml:space="preserve"> </v>
      </c>
      <c r="AU28" s="482">
        <f>IF(OR(AR28&gt;0,AS28&gt;0),VLOOKUP(A28,'Lista Suspensa'!$A$1:$F$91,6,),0)</f>
        <v>0</v>
      </c>
      <c r="AV28" s="485"/>
      <c r="AW28" s="485"/>
      <c r="AX28" s="485"/>
      <c r="AY28" s="485"/>
      <c r="AZ28" s="485"/>
      <c r="BA28" s="485"/>
      <c r="BB28" s="485"/>
      <c r="BC28" s="485"/>
      <c r="BD28" s="485"/>
      <c r="BE28" s="485"/>
      <c r="BF28" s="485"/>
      <c r="BG28" s="485"/>
      <c r="BH28" s="485"/>
      <c r="BI28" s="485"/>
      <c r="BJ28" s="485"/>
      <c r="BK28" s="485"/>
    </row>
    <row r="29" spans="1:63" ht="15.75" customHeight="1" x14ac:dyDescent="0.25">
      <c r="A29" s="269"/>
      <c r="B29" s="311"/>
      <c r="C29" s="273">
        <f t="shared" si="8"/>
        <v>0</v>
      </c>
      <c r="D29" s="316" t="str">
        <f>IF(B29&gt;0,VLOOKUP(A29,'Lista Suspensa'!$A$1:$F$91,3,)," ")</f>
        <v xml:space="preserve"> </v>
      </c>
      <c r="E29" s="316">
        <f>IF(OR(B29&gt;0,C29&gt;0),VLOOKUP(A29,'Lista Suspensa'!$A$1:$F$91,4,),0)</f>
        <v>0</v>
      </c>
      <c r="F29" s="316">
        <f>IF(OR(B29&gt;0,C29&gt;0),VLOOKUP(A29,'Lista Suspensa'!$A$1:$F$91,5,),0)</f>
        <v>0</v>
      </c>
      <c r="G29" s="317">
        <f>IF(OR(B29&gt;0,C29&gt;0),VLOOKUP(A29,'Lista Suspensa'!$A$1:$F$91,6,),0)</f>
        <v>0</v>
      </c>
      <c r="H29" s="274"/>
      <c r="I29" s="319">
        <f t="shared" si="0"/>
        <v>0</v>
      </c>
      <c r="J29" s="316" t="str">
        <f>IF(H29&gt;0,VLOOKUP(A29,'Lista Suspensa'!$A$1:$F$91,3,)," ")</f>
        <v xml:space="preserve"> </v>
      </c>
      <c r="K29" s="316">
        <f>IF(OR(H29&gt;0,I29&gt;0),VLOOKUP(A29,'Lista Suspensa'!$A$1:$F$91,4,),0)</f>
        <v>0</v>
      </c>
      <c r="L29" s="316">
        <f>IF(OR(H29&gt;0,I29&gt;0),VLOOKUP(A29,'Lista Suspensa'!$A$1:$F$91,5,),0)</f>
        <v>0</v>
      </c>
      <c r="M29" s="317">
        <f>IF(OR(H29&gt;0,I29&gt;0),VLOOKUP(A29,'Lista Suspensa'!$A$1:$F$91,6,),0)</f>
        <v>0</v>
      </c>
      <c r="N29" s="274"/>
      <c r="O29" s="319">
        <f t="shared" si="1"/>
        <v>0</v>
      </c>
      <c r="P29" s="316" t="str">
        <f>IF(N29&gt;0,VLOOKUP(A29,'Lista Suspensa'!$A$1:$F$91,3,)," ")</f>
        <v xml:space="preserve"> </v>
      </c>
      <c r="Q29" s="316">
        <f>IF(OR(N29&gt;0,O29&gt;0),VLOOKUP(A29,'Lista Suspensa'!$A$1:$F$91,4,),0)</f>
        <v>0</v>
      </c>
      <c r="R29" s="316">
        <f>IF(OR(N29&gt;0,O29&gt;0),VLOOKUP(A29,'Lista Suspensa'!$A$1:$F$91,5,),0)</f>
        <v>0</v>
      </c>
      <c r="S29" s="317">
        <f>IF(OR(N29&gt;0,O29&gt;0),VLOOKUP(A29,'Lista Suspensa'!$A$1:$F$91,6,),0)</f>
        <v>0</v>
      </c>
      <c r="T29" s="274"/>
      <c r="U29" s="319">
        <f t="shared" si="2"/>
        <v>0</v>
      </c>
      <c r="V29" s="316">
        <f>IF(T29&gt;0,VLOOKUP(A29,'Lista Suspensa'!$A$1:$F$91,3,),0)</f>
        <v>0</v>
      </c>
      <c r="W29" s="316">
        <f>IF(OR(T29&gt;0,U29&gt;0),VLOOKUP(A29,'Lista Suspensa'!$A$1:$F$91,4,),0)</f>
        <v>0</v>
      </c>
      <c r="X29" s="316">
        <f>IF(OR(T29&gt;0,U29&gt;0),VLOOKUP(A29,'Lista Suspensa'!$A$1:$F$91,5,),0)</f>
        <v>0</v>
      </c>
      <c r="Y29" s="317">
        <f>IF(OR(T29&gt;0,U29&gt;0),VLOOKUP(A29,'Lista Suspensa'!$A$1:$F$91,6,),0)</f>
        <v>0</v>
      </c>
      <c r="Z29" s="311"/>
      <c r="AA29" s="316">
        <f t="shared" si="3"/>
        <v>0</v>
      </c>
      <c r="AB29" s="316" t="str">
        <f>IF(Z29&gt;0,VLOOKUP(A29,'Lista Suspensa'!$A$1:$F$91,3,)," ")</f>
        <v xml:space="preserve"> </v>
      </c>
      <c r="AC29" s="316">
        <f>IF(OR(Z29&gt;0,AA29&gt;0),VLOOKUP(A29,'Lista Suspensa'!$A$1:$F$91,4,),0)</f>
        <v>0</v>
      </c>
      <c r="AD29" s="316">
        <f>IF(OR(Z29&gt;0,AA29&gt;0),VLOOKUP(A29,'Lista Suspensa'!$A$1:$F$91,5,),0)</f>
        <v>0</v>
      </c>
      <c r="AE29" s="317">
        <f>IF(OR(Z29&gt;0,AA29&gt;0),VLOOKUP(A29,'Lista Suspensa'!$A$1:$F$91,6,),0)</f>
        <v>0</v>
      </c>
      <c r="AF29" s="311"/>
      <c r="AG29" s="316">
        <f t="shared" si="6"/>
        <v>0</v>
      </c>
      <c r="AH29" s="316" t="str">
        <f>IF(AF29&gt;0,VLOOKUP(A29,'Lista Suspensa'!$A$1:$F$91,3,)," ")</f>
        <v xml:space="preserve"> </v>
      </c>
      <c r="AI29" s="316">
        <f>IF(OR(AF29&gt;0,AG29&gt;0),VLOOKUP(A29,'Lista Suspensa'!$A$1:$F$91,4,),0)</f>
        <v>0</v>
      </c>
      <c r="AJ29" s="316">
        <f>IF(OR(AF29&gt;0,AG29&gt;0),VLOOKUP(A29,'Lista Suspensa'!$A$1:$F$91,5,),0)</f>
        <v>0</v>
      </c>
      <c r="AK29" s="317">
        <f>IF(OR(AF29&gt;0,AG29&gt;0),VLOOKUP(A29,'Lista Suspensa'!$A$1:$F$91,6,),0)</f>
        <v>0</v>
      </c>
      <c r="AL29" s="274"/>
      <c r="AM29" s="316">
        <f t="shared" si="7"/>
        <v>0</v>
      </c>
      <c r="AN29" s="316" t="str">
        <f>IF(AL29&gt;0,VLOOKUP(A29,'Lista Suspensa'!$A$1:$F$91,3,)," ")</f>
        <v xml:space="preserve"> </v>
      </c>
      <c r="AO29" s="316">
        <f>IF(OR(AL29&gt;0,AM29&gt;0),VLOOKUP(A29,'Lista Suspensa'!$A$1:$F$91,4,),0)</f>
        <v>0</v>
      </c>
      <c r="AP29" s="316">
        <f>IF(OR(AL29&gt;0,AM29&gt;0),VLOOKUP(A29,'Lista Suspensa'!$A$1:$F$91,5,),0)</f>
        <v>0</v>
      </c>
      <c r="AQ29" s="317">
        <f>IF(OR(AL29&gt;0,AM29&gt;0),VLOOKUP(A29,'Lista Suspensa'!$A$1:$F$91,6,),0)</f>
        <v>0</v>
      </c>
      <c r="AR29" s="274"/>
      <c r="AS29" s="316">
        <f t="shared" si="4"/>
        <v>0</v>
      </c>
      <c r="AT29" s="442" t="str">
        <f>IF(AR29&gt;0,VLOOKUP(A29,'Lista Suspensa'!$A$1:$F$91,3,)," ")</f>
        <v xml:space="preserve"> </v>
      </c>
      <c r="AU29" s="481">
        <f>IF(OR(AR29&gt;0,AS29&gt;0),VLOOKUP(A29,'Lista Suspensa'!$A$1:$F$91,6,),0)</f>
        <v>0</v>
      </c>
      <c r="AV29" s="485"/>
      <c r="AW29" s="485"/>
      <c r="AX29" s="485"/>
      <c r="AY29" s="485"/>
      <c r="AZ29" s="485"/>
      <c r="BA29" s="485"/>
      <c r="BB29" s="485"/>
      <c r="BC29" s="485"/>
      <c r="BD29" s="485"/>
      <c r="BE29" s="485"/>
      <c r="BF29" s="485"/>
      <c r="BG29" s="485"/>
      <c r="BH29" s="485"/>
      <c r="BI29" s="485"/>
      <c r="BJ29" s="485"/>
      <c r="BK29" s="485"/>
    </row>
    <row r="30" spans="1:63" ht="15.75" customHeight="1" x14ac:dyDescent="0.25">
      <c r="A30" s="268"/>
      <c r="B30" s="275"/>
      <c r="C30" s="306">
        <f t="shared" si="8"/>
        <v>0</v>
      </c>
      <c r="D30" s="318" t="str">
        <f>IF(B30&gt;0,VLOOKUP(A30,'Lista Suspensa'!$A$1:$F$91,3,)," ")</f>
        <v xml:space="preserve"> </v>
      </c>
      <c r="E30" s="318">
        <f>IF(OR(B30&gt;0,C30&gt;0),VLOOKUP(A30,'Lista Suspensa'!$A$1:$F$91,4,),0)</f>
        <v>0</v>
      </c>
      <c r="F30" s="318">
        <f>IF(OR(B30&gt;0,C30&gt;0),VLOOKUP(A30,'Lista Suspensa'!$A$1:$F$91,5,),0)</f>
        <v>0</v>
      </c>
      <c r="G30" s="321">
        <f>IF(OR(B30&gt;0,C30&gt;0),VLOOKUP(A30,'Lista Suspensa'!$A$1:$F$91,6,),0)</f>
        <v>0</v>
      </c>
      <c r="H30" s="275"/>
      <c r="I30" s="320">
        <f t="shared" si="0"/>
        <v>0</v>
      </c>
      <c r="J30" s="318" t="str">
        <f>IF(H30&gt;0,VLOOKUP(A30,'Lista Suspensa'!$A$1:$F$91,3,)," ")</f>
        <v xml:space="preserve"> </v>
      </c>
      <c r="K30" s="318">
        <f>IF(OR(H30&gt;0,I30&gt;0),VLOOKUP(A30,'Lista Suspensa'!$A$1:$F$91,4,),0)</f>
        <v>0</v>
      </c>
      <c r="L30" s="318">
        <f>IF(OR(H30&gt;0,I30&gt;0),VLOOKUP(A30,'Lista Suspensa'!$A$1:$F$91,5,),0)</f>
        <v>0</v>
      </c>
      <c r="M30" s="321">
        <f>IF(OR(H30&gt;0,I30&gt;0),VLOOKUP(A30,'Lista Suspensa'!$A$1:$F$91,6,),0)</f>
        <v>0</v>
      </c>
      <c r="N30" s="275"/>
      <c r="O30" s="320">
        <f t="shared" si="1"/>
        <v>0</v>
      </c>
      <c r="P30" s="318" t="str">
        <f>IF(N30&gt;0,VLOOKUP(A30,'Lista Suspensa'!$A$1:$F$91,3,)," ")</f>
        <v xml:space="preserve"> </v>
      </c>
      <c r="Q30" s="318">
        <f>IF(OR(N30&gt;0,O30&gt;0),VLOOKUP(A30,'Lista Suspensa'!$A$1:$F$91,4,),0)</f>
        <v>0</v>
      </c>
      <c r="R30" s="318">
        <f>IF(OR(N30&gt;0,O30&gt;0),VLOOKUP(A30,'Lista Suspensa'!$A$1:$F$91,5,),0)</f>
        <v>0</v>
      </c>
      <c r="S30" s="321">
        <f>IF(OR(N30&gt;0,O30&gt;0),VLOOKUP(A30,'Lista Suspensa'!$A$1:$F$91,6,),0)</f>
        <v>0</v>
      </c>
      <c r="T30" s="275"/>
      <c r="U30" s="320">
        <f t="shared" si="2"/>
        <v>0</v>
      </c>
      <c r="V30" s="318">
        <f>IF(T30&gt;0,VLOOKUP(A30,'Lista Suspensa'!$A$1:$F$91,3,),0)</f>
        <v>0</v>
      </c>
      <c r="W30" s="318">
        <f>IF(OR(T30&gt;0,U30&gt;0),VLOOKUP(A30,'Lista Suspensa'!$A$1:$F$91,4,),0)</f>
        <v>0</v>
      </c>
      <c r="X30" s="318">
        <f>IF(OR(T30&gt;0,U30&gt;0),VLOOKUP(A30,'Lista Suspensa'!$A$1:$F$91,5,),0)</f>
        <v>0</v>
      </c>
      <c r="Y30" s="321">
        <f>IF(OR(T30&gt;0,U30&gt;0),VLOOKUP(A30,'Lista Suspensa'!$A$1:$F$91,6,),0)</f>
        <v>0</v>
      </c>
      <c r="Z30" s="275"/>
      <c r="AA30" s="318">
        <f t="shared" si="3"/>
        <v>0</v>
      </c>
      <c r="AB30" s="318" t="str">
        <f>IF(Z30&gt;0,VLOOKUP(A30,'Lista Suspensa'!$A$1:$F$91,3,)," ")</f>
        <v xml:space="preserve"> </v>
      </c>
      <c r="AC30" s="318">
        <f>IF(OR(Z30&gt;0,AA30&gt;0),VLOOKUP(A30,'Lista Suspensa'!$A$1:$F$91,4,),0)</f>
        <v>0</v>
      </c>
      <c r="AD30" s="318">
        <f>IF(OR(Z30&gt;0,AA30&gt;0),VLOOKUP(A30,'Lista Suspensa'!$A$1:$F$91,5,),0)</f>
        <v>0</v>
      </c>
      <c r="AE30" s="321">
        <f>IF(OR(Z30&gt;0,AA30&gt;0),VLOOKUP(A30,'Lista Suspensa'!$A$1:$F$91,6,),0)</f>
        <v>0</v>
      </c>
      <c r="AF30" s="275"/>
      <c r="AG30" s="318">
        <f t="shared" si="6"/>
        <v>0</v>
      </c>
      <c r="AH30" s="318" t="str">
        <f>IF(AF30&gt;0,VLOOKUP(A30,'Lista Suspensa'!$A$1:$F$91,3,)," ")</f>
        <v xml:space="preserve"> </v>
      </c>
      <c r="AI30" s="318">
        <f>IF(OR(AF30&gt;0,AG30&gt;0),VLOOKUP(A30,'Lista Suspensa'!$A$1:$F$91,4,),0)</f>
        <v>0</v>
      </c>
      <c r="AJ30" s="318">
        <f>IF(OR(AF30&gt;0,AG30&gt;0),VLOOKUP(A30,'Lista Suspensa'!$A$1:$F$91,5,),0)</f>
        <v>0</v>
      </c>
      <c r="AK30" s="321">
        <f>IF(OR(AF30&gt;0,AG30&gt;0),VLOOKUP(A30,'Lista Suspensa'!$A$1:$F$91,6,),0)</f>
        <v>0</v>
      </c>
      <c r="AL30" s="275"/>
      <c r="AM30" s="318">
        <f t="shared" si="7"/>
        <v>0</v>
      </c>
      <c r="AN30" s="318" t="str">
        <f>IF(AL30&gt;0,VLOOKUP(A30,'Lista Suspensa'!$A$1:$F$91,3,)," ")</f>
        <v xml:space="preserve"> </v>
      </c>
      <c r="AO30" s="318">
        <f>IF(OR(AL30&gt;0,AM30&gt;0),VLOOKUP(A30,'Lista Suspensa'!$A$1:$F$91,4,),0)</f>
        <v>0</v>
      </c>
      <c r="AP30" s="318">
        <f>IF(OR(AL30&gt;0,AM30&gt;0),VLOOKUP(A30,'Lista Suspensa'!$A$1:$F$91,5,),0)</f>
        <v>0</v>
      </c>
      <c r="AQ30" s="321">
        <f>IF(OR(AL30&gt;0,AM30&gt;0),VLOOKUP(A30,'Lista Suspensa'!$A$1:$F$91,6,),0)</f>
        <v>0</v>
      </c>
      <c r="AR30" s="275"/>
      <c r="AS30" s="318">
        <f t="shared" si="4"/>
        <v>0</v>
      </c>
      <c r="AT30" s="443" t="str">
        <f>IF(AR30&gt;0,VLOOKUP(A30,'Lista Suspensa'!$A$1:$F$91,3,)," ")</f>
        <v xml:space="preserve"> </v>
      </c>
      <c r="AU30" s="482">
        <f>IF(OR(AR30&gt;0,AS30&gt;0),VLOOKUP(A30,'Lista Suspensa'!$A$1:$F$91,6,),0)</f>
        <v>0</v>
      </c>
      <c r="AV30" s="485"/>
      <c r="AW30" s="485"/>
      <c r="AX30" s="485"/>
      <c r="AY30" s="485"/>
      <c r="AZ30" s="485"/>
      <c r="BA30" s="485"/>
      <c r="BB30" s="485"/>
      <c r="BC30" s="485"/>
      <c r="BD30" s="485"/>
      <c r="BE30" s="485"/>
      <c r="BF30" s="485"/>
      <c r="BG30" s="485"/>
      <c r="BH30" s="485"/>
      <c r="BI30" s="485"/>
      <c r="BJ30" s="485"/>
      <c r="BK30" s="485"/>
    </row>
    <row r="31" spans="1:63" ht="15.75" customHeight="1" x14ac:dyDescent="0.25">
      <c r="A31" s="269"/>
      <c r="B31" s="274"/>
      <c r="C31" s="273">
        <f t="shared" si="8"/>
        <v>0</v>
      </c>
      <c r="D31" s="316" t="str">
        <f>IF(B31&gt;0,VLOOKUP(A31,'Lista Suspensa'!$A$1:$F$91,3,)," ")</f>
        <v xml:space="preserve"> </v>
      </c>
      <c r="E31" s="316">
        <f>IF(OR(B31&gt;0,C31&gt;0),VLOOKUP(A31,'Lista Suspensa'!$A$1:$F$91,4,),0)</f>
        <v>0</v>
      </c>
      <c r="F31" s="316">
        <f>IF(OR(B31&gt;0,C31&gt;0),VLOOKUP(A31,'Lista Suspensa'!$A$1:$F$91,5,),0)</f>
        <v>0</v>
      </c>
      <c r="G31" s="317">
        <f>IF(OR(B31&gt;0,C31&gt;0),VLOOKUP(A31,'Lista Suspensa'!$A$1:$F$91,6,),0)</f>
        <v>0</v>
      </c>
      <c r="H31" s="274"/>
      <c r="I31" s="319">
        <f t="shared" si="0"/>
        <v>0</v>
      </c>
      <c r="J31" s="316" t="str">
        <f>IF(H31&gt;0,VLOOKUP(A31,'Lista Suspensa'!$A$1:$F$91,3,)," ")</f>
        <v xml:space="preserve"> </v>
      </c>
      <c r="K31" s="316">
        <f>IF(OR(H31&gt;0,I31&gt;0),VLOOKUP(A31,'Lista Suspensa'!$A$1:$F$91,4,),0)</f>
        <v>0</v>
      </c>
      <c r="L31" s="316">
        <f>IF(OR(H31&gt;0,I31&gt;0),VLOOKUP(A31,'Lista Suspensa'!$A$1:$F$91,5,),0)</f>
        <v>0</v>
      </c>
      <c r="M31" s="317">
        <f>IF(OR(H31&gt;0,I31&gt;0),VLOOKUP(A31,'Lista Suspensa'!$A$1:$F$91,6,),0)</f>
        <v>0</v>
      </c>
      <c r="N31" s="274"/>
      <c r="O31" s="319">
        <f t="shared" si="1"/>
        <v>0</v>
      </c>
      <c r="P31" s="316" t="str">
        <f>IF(N31&gt;0,VLOOKUP(A31,'Lista Suspensa'!$A$1:$F$91,3,)," ")</f>
        <v xml:space="preserve"> </v>
      </c>
      <c r="Q31" s="316">
        <f>IF(OR(N31&gt;0,O31&gt;0),VLOOKUP(A31,'Lista Suspensa'!$A$1:$F$91,4,),0)</f>
        <v>0</v>
      </c>
      <c r="R31" s="316">
        <f>IF(OR(N31&gt;0,O31&gt;0),VLOOKUP(A31,'Lista Suspensa'!$A$1:$F$91,5,),0)</f>
        <v>0</v>
      </c>
      <c r="S31" s="317">
        <f>IF(OR(N31&gt;0,O31&gt;0),VLOOKUP(A31,'Lista Suspensa'!$A$1:$F$91,6,),0)</f>
        <v>0</v>
      </c>
      <c r="T31" s="274"/>
      <c r="U31" s="319">
        <f t="shared" si="2"/>
        <v>0</v>
      </c>
      <c r="V31" s="316">
        <f>IF(T31&gt;0,VLOOKUP(A31,'Lista Suspensa'!$A$1:$F$91,3,),0)</f>
        <v>0</v>
      </c>
      <c r="W31" s="316">
        <f>IF(OR(T31&gt;0,U31&gt;0),VLOOKUP(A31,'Lista Suspensa'!$A$1:$F$91,4,),0)</f>
        <v>0</v>
      </c>
      <c r="X31" s="316">
        <f>IF(OR(T31&gt;0,U31&gt;0),VLOOKUP(A31,'Lista Suspensa'!$A$1:$F$91,5,),0)</f>
        <v>0</v>
      </c>
      <c r="Y31" s="317">
        <f>IF(OR(T31&gt;0,U31&gt;0),VLOOKUP(A31,'Lista Suspensa'!$A$1:$F$91,6,),0)</f>
        <v>0</v>
      </c>
      <c r="Z31" s="274"/>
      <c r="AA31" s="316">
        <f t="shared" si="3"/>
        <v>0</v>
      </c>
      <c r="AB31" s="316" t="str">
        <f>IF(Z31&gt;0,VLOOKUP(A31,'Lista Suspensa'!$A$1:$F$91,3,)," ")</f>
        <v xml:space="preserve"> </v>
      </c>
      <c r="AC31" s="316">
        <f>IF(OR(Z31&gt;0,AA31&gt;0),VLOOKUP(A31,'Lista Suspensa'!$A$1:$F$91,4,),0)</f>
        <v>0</v>
      </c>
      <c r="AD31" s="316">
        <f>IF(OR(Z31&gt;0,AA31&gt;0),VLOOKUP(A31,'Lista Suspensa'!$A$1:$F$91,5,),0)</f>
        <v>0</v>
      </c>
      <c r="AE31" s="317">
        <f>IF(OR(Z31&gt;0,AA31&gt;0),VLOOKUP(A31,'Lista Suspensa'!$A$1:$F$91,6,),0)</f>
        <v>0</v>
      </c>
      <c r="AF31" s="274"/>
      <c r="AG31" s="316">
        <f t="shared" si="6"/>
        <v>0</v>
      </c>
      <c r="AH31" s="316" t="str">
        <f>IF(AF31&gt;0,VLOOKUP(A31,'Lista Suspensa'!$A$1:$F$91,3,)," ")</f>
        <v xml:space="preserve"> </v>
      </c>
      <c r="AI31" s="316">
        <f>IF(OR(AF31&gt;0,AG31&gt;0),VLOOKUP(A31,'Lista Suspensa'!$A$1:$F$91,4,),0)</f>
        <v>0</v>
      </c>
      <c r="AJ31" s="316">
        <f>IF(OR(AF31&gt;0,AG31&gt;0),VLOOKUP(A31,'Lista Suspensa'!$A$1:$F$91,5,),0)</f>
        <v>0</v>
      </c>
      <c r="AK31" s="317">
        <f>IF(OR(AF31&gt;0,AG31&gt;0),VLOOKUP(A31,'Lista Suspensa'!$A$1:$F$91,6,),0)</f>
        <v>0</v>
      </c>
      <c r="AL31" s="274"/>
      <c r="AM31" s="316">
        <f t="shared" si="7"/>
        <v>0</v>
      </c>
      <c r="AN31" s="316" t="str">
        <f>IF(AL31&gt;0,VLOOKUP(A31,'Lista Suspensa'!$A$1:$F$91,3,)," ")</f>
        <v xml:space="preserve"> </v>
      </c>
      <c r="AO31" s="316">
        <f>IF(OR(AL31&gt;0,AM31&gt;0),VLOOKUP(A31,'Lista Suspensa'!$A$1:$F$91,4,),0)</f>
        <v>0</v>
      </c>
      <c r="AP31" s="316">
        <f>IF(OR(AL31&gt;0,AM31&gt;0),VLOOKUP(A31,'Lista Suspensa'!$A$1:$F$91,5,),0)</f>
        <v>0</v>
      </c>
      <c r="AQ31" s="317">
        <f>IF(OR(AL31&gt;0,AM31&gt;0),VLOOKUP(A31,'Lista Suspensa'!$A$1:$F$91,6,),0)</f>
        <v>0</v>
      </c>
      <c r="AR31" s="274"/>
      <c r="AS31" s="316">
        <f t="shared" si="4"/>
        <v>0</v>
      </c>
      <c r="AT31" s="442" t="str">
        <f>IF(AR31&gt;0,VLOOKUP(A31,'Lista Suspensa'!$A$1:$F$91,3,)," ")</f>
        <v xml:space="preserve"> </v>
      </c>
      <c r="AU31" s="481">
        <f>IF(OR(AR31&gt;0,AS31&gt;0),VLOOKUP(A31,'Lista Suspensa'!$A$1:$F$91,6,),0)</f>
        <v>0</v>
      </c>
      <c r="AV31" s="485"/>
      <c r="AW31" s="485"/>
      <c r="AX31" s="485"/>
      <c r="AY31" s="485"/>
      <c r="AZ31" s="485"/>
      <c r="BA31" s="485"/>
      <c r="BB31" s="485"/>
      <c r="BC31" s="485"/>
      <c r="BD31" s="485"/>
      <c r="BE31" s="485"/>
      <c r="BF31" s="485"/>
      <c r="BG31" s="485"/>
      <c r="BH31" s="485"/>
      <c r="BI31" s="485"/>
      <c r="BJ31" s="485"/>
      <c r="BK31" s="485"/>
    </row>
    <row r="32" spans="1:63" ht="15.75" customHeight="1" x14ac:dyDescent="0.25">
      <c r="A32" s="268"/>
      <c r="B32" s="310"/>
      <c r="C32" s="306">
        <f t="shared" si="8"/>
        <v>0</v>
      </c>
      <c r="D32" s="318" t="str">
        <f>IF(B32&gt;0,VLOOKUP(A32,'Lista Suspensa'!$A$1:$F$91,3,)," ")</f>
        <v xml:space="preserve"> </v>
      </c>
      <c r="E32" s="318">
        <f>IF(OR(B32&gt;0,C32&gt;0),VLOOKUP(A32,'Lista Suspensa'!$A$1:$F$91,4,),0)</f>
        <v>0</v>
      </c>
      <c r="F32" s="318">
        <f>IF(OR(B32&gt;0,C32&gt;0),VLOOKUP(A32,'Lista Suspensa'!$A$1:$F$91,5,),0)</f>
        <v>0</v>
      </c>
      <c r="G32" s="321">
        <f>IF(OR(B32&gt;0,C32&gt;0),VLOOKUP(A32,'Lista Suspensa'!$A$1:$F$91,6,),0)</f>
        <v>0</v>
      </c>
      <c r="H32" s="275"/>
      <c r="I32" s="320">
        <f t="shared" si="0"/>
        <v>0</v>
      </c>
      <c r="J32" s="318" t="str">
        <f>IF(H32&gt;0,VLOOKUP(A32,'Lista Suspensa'!$A$1:$F$91,3,)," ")</f>
        <v xml:space="preserve"> </v>
      </c>
      <c r="K32" s="318">
        <f>IF(OR(H32&gt;0,I32&gt;0),VLOOKUP(A32,'Lista Suspensa'!$A$1:$F$91,4,),0)</f>
        <v>0</v>
      </c>
      <c r="L32" s="318">
        <f>IF(OR(H32&gt;0,I32&gt;0),VLOOKUP(A32,'Lista Suspensa'!$A$1:$F$91,5,),0)</f>
        <v>0</v>
      </c>
      <c r="M32" s="321">
        <f>IF(OR(H32&gt;0,I32&gt;0),VLOOKUP(A32,'Lista Suspensa'!$A$1:$F$91,6,),0)</f>
        <v>0</v>
      </c>
      <c r="N32" s="279"/>
      <c r="O32" s="320">
        <f t="shared" si="1"/>
        <v>0</v>
      </c>
      <c r="P32" s="318" t="str">
        <f>IF(N32&gt;0,VLOOKUP(A32,'Lista Suspensa'!$A$1:$F$91,3,)," ")</f>
        <v xml:space="preserve"> </v>
      </c>
      <c r="Q32" s="318">
        <f>IF(OR(N32&gt;0,O32&gt;0),VLOOKUP(A32,'Lista Suspensa'!$A$1:$F$91,4,),0)</f>
        <v>0</v>
      </c>
      <c r="R32" s="318">
        <f>IF(OR(N32&gt;0,O32&gt;0),VLOOKUP(A32,'Lista Suspensa'!$A$1:$F$91,5,),0)</f>
        <v>0</v>
      </c>
      <c r="S32" s="321">
        <f>IF(OR(N32&gt;0,O32&gt;0),VLOOKUP(A32,'Lista Suspensa'!$A$1:$F$91,6,),0)</f>
        <v>0</v>
      </c>
      <c r="T32" s="279"/>
      <c r="U32" s="320">
        <f t="shared" si="2"/>
        <v>0</v>
      </c>
      <c r="V32" s="318">
        <f>IF(T32&gt;0,VLOOKUP(A32,'Lista Suspensa'!$A$1:$F$91,3,),0)</f>
        <v>0</v>
      </c>
      <c r="W32" s="318">
        <f>IF(OR(T32&gt;0,U32&gt;0),VLOOKUP(A32,'Lista Suspensa'!$A$1:$F$91,4,),0)</f>
        <v>0</v>
      </c>
      <c r="X32" s="318">
        <f>IF(OR(T32&gt;0,U32&gt;0),VLOOKUP(A32,'Lista Suspensa'!$A$1:$F$91,5,),0)</f>
        <v>0</v>
      </c>
      <c r="Y32" s="321">
        <f>IF(OR(T32&gt;0,U32&gt;0),VLOOKUP(A32,'Lista Suspensa'!$A$1:$F$91,6,),0)</f>
        <v>0</v>
      </c>
      <c r="Z32" s="310"/>
      <c r="AA32" s="318">
        <f t="shared" si="3"/>
        <v>0</v>
      </c>
      <c r="AB32" s="318" t="str">
        <f>IF(Z32&gt;0,VLOOKUP(A32,'Lista Suspensa'!$A$1:$F$91,3,)," ")</f>
        <v xml:space="preserve"> </v>
      </c>
      <c r="AC32" s="318">
        <f>IF(OR(Z32&gt;0,AA32&gt;0),VLOOKUP(A32,'Lista Suspensa'!$A$1:$F$91,4,),0)</f>
        <v>0</v>
      </c>
      <c r="AD32" s="318">
        <f>IF(OR(Z32&gt;0,AA32&gt;0),VLOOKUP(A32,'Lista Suspensa'!$A$1:$F$91,5,),0)</f>
        <v>0</v>
      </c>
      <c r="AE32" s="321">
        <f>IF(OR(Z32&gt;0,AA32&gt;0),VLOOKUP(A32,'Lista Suspensa'!$A$1:$F$91,6,),0)</f>
        <v>0</v>
      </c>
      <c r="AF32" s="310"/>
      <c r="AG32" s="318">
        <f t="shared" si="6"/>
        <v>0</v>
      </c>
      <c r="AH32" s="318" t="str">
        <f>IF(AF32&gt;0,VLOOKUP(A32,'Lista Suspensa'!$A$1:$F$91,3,)," ")</f>
        <v xml:space="preserve"> </v>
      </c>
      <c r="AI32" s="318">
        <f>IF(OR(AF32&gt;0,AG32&gt;0),VLOOKUP(A32,'Lista Suspensa'!$A$1:$F$91,4,),0)</f>
        <v>0</v>
      </c>
      <c r="AJ32" s="318">
        <f>IF(OR(AF32&gt;0,AG32&gt;0),VLOOKUP(A32,'Lista Suspensa'!$A$1:$F$91,5,),0)</f>
        <v>0</v>
      </c>
      <c r="AK32" s="321">
        <f>IF(OR(AF32&gt;0,AG32&gt;0),VLOOKUP(A32,'Lista Suspensa'!$A$1:$F$91,6,),0)</f>
        <v>0</v>
      </c>
      <c r="AL32" s="279"/>
      <c r="AM32" s="318">
        <f t="shared" si="7"/>
        <v>0</v>
      </c>
      <c r="AN32" s="318" t="str">
        <f>IF(AL32&gt;0,VLOOKUP(A32,'Lista Suspensa'!$A$1:$F$91,3,)," ")</f>
        <v xml:space="preserve"> </v>
      </c>
      <c r="AO32" s="318">
        <f>IF(OR(AL32&gt;0,AM32&gt;0),VLOOKUP(A32,'Lista Suspensa'!$A$1:$F$91,4,),0)</f>
        <v>0</v>
      </c>
      <c r="AP32" s="318">
        <f>IF(OR(AL32&gt;0,AM32&gt;0),VLOOKUP(A32,'Lista Suspensa'!$A$1:$F$91,5,),0)</f>
        <v>0</v>
      </c>
      <c r="AQ32" s="321">
        <f>IF(OR(AL32&gt;0,AM32&gt;0),VLOOKUP(A32,'Lista Suspensa'!$A$1:$F$91,6,),0)</f>
        <v>0</v>
      </c>
      <c r="AR32" s="279"/>
      <c r="AS32" s="318">
        <f t="shared" si="4"/>
        <v>0</v>
      </c>
      <c r="AT32" s="443" t="str">
        <f>IF(AR32&gt;0,VLOOKUP(A32,'Lista Suspensa'!$A$1:$F$91,3,)," ")</f>
        <v xml:space="preserve"> </v>
      </c>
      <c r="AU32" s="482">
        <f>IF(OR(AR32&gt;0,AS32&gt;0),VLOOKUP(A32,'Lista Suspensa'!$A$1:$F$91,6,),0)</f>
        <v>0</v>
      </c>
      <c r="AV32" s="485"/>
      <c r="AW32" s="485"/>
      <c r="AX32" s="485"/>
      <c r="AY32" s="485"/>
      <c r="AZ32" s="485"/>
      <c r="BA32" s="485"/>
      <c r="BB32" s="485"/>
      <c r="BC32" s="485"/>
      <c r="BD32" s="485"/>
      <c r="BE32" s="485"/>
      <c r="BF32" s="485"/>
      <c r="BG32" s="485"/>
      <c r="BH32" s="485"/>
      <c r="BI32" s="485"/>
      <c r="BJ32" s="485"/>
      <c r="BK32" s="485"/>
    </row>
    <row r="33" spans="1:111" ht="15.75" customHeight="1" x14ac:dyDescent="0.25">
      <c r="A33" s="269"/>
      <c r="B33" s="309"/>
      <c r="C33" s="273">
        <f t="shared" si="8"/>
        <v>0</v>
      </c>
      <c r="D33" s="316" t="str">
        <f>IF(B33&gt;0,VLOOKUP(A33,'Lista Suspensa'!$A$1:$F$91,3,)," ")</f>
        <v xml:space="preserve"> </v>
      </c>
      <c r="E33" s="316">
        <f>IF(OR(B33&gt;0,C33&gt;0),VLOOKUP(A33,'Lista Suspensa'!$A$1:$F$91,4,),0)</f>
        <v>0</v>
      </c>
      <c r="F33" s="316">
        <f>IF(OR(B33&gt;0,C33&gt;0),VLOOKUP(A33,'Lista Suspensa'!$A$1:$F$91,5,),0)</f>
        <v>0</v>
      </c>
      <c r="G33" s="317">
        <f>IF(OR(B33&gt;0,C33&gt;0),VLOOKUP(A33,'Lista Suspensa'!$A$1:$F$91,6,),0)</f>
        <v>0</v>
      </c>
      <c r="H33" s="274"/>
      <c r="I33" s="319">
        <f t="shared" si="0"/>
        <v>0</v>
      </c>
      <c r="J33" s="316" t="str">
        <f>IF(H33&gt;0,VLOOKUP(A33,'Lista Suspensa'!$A$1:$F$91,3,)," ")</f>
        <v xml:space="preserve"> </v>
      </c>
      <c r="K33" s="316">
        <f>IF(OR(H33&gt;0,I33&gt;0),VLOOKUP(A33,'Lista Suspensa'!$A$1:$F$91,4,),0)</f>
        <v>0</v>
      </c>
      <c r="L33" s="316">
        <f>IF(OR(H33&gt;0,I33&gt;0),VLOOKUP(A33,'Lista Suspensa'!$A$1:$F$91,5,),0)</f>
        <v>0</v>
      </c>
      <c r="M33" s="317">
        <f>IF(OR(H33&gt;0,I33&gt;0),VLOOKUP(A33,'Lista Suspensa'!$A$1:$F$91,6,),0)</f>
        <v>0</v>
      </c>
      <c r="N33" s="278"/>
      <c r="O33" s="319">
        <f t="shared" si="1"/>
        <v>0</v>
      </c>
      <c r="P33" s="316" t="str">
        <f>IF(N33&gt;0,VLOOKUP(A33,'Lista Suspensa'!$A$1:$F$91,3,)," ")</f>
        <v xml:space="preserve"> </v>
      </c>
      <c r="Q33" s="316">
        <f>IF(OR(N33&gt;0,O33&gt;0),VLOOKUP(A33,'Lista Suspensa'!$A$1:$F$91,4,),0)</f>
        <v>0</v>
      </c>
      <c r="R33" s="316">
        <f>IF(N33&gt;0,VLOOKUP(A33,'Lista Suspensa'!$A$1:$F$91,5,),0)</f>
        <v>0</v>
      </c>
      <c r="S33" s="317">
        <f>IF(OR(N33&gt;0,O33&gt;0),VLOOKUP(A33,'Lista Suspensa'!$A$1:$F$91,6,),0)</f>
        <v>0</v>
      </c>
      <c r="T33" s="278"/>
      <c r="U33" s="319">
        <f t="shared" si="2"/>
        <v>0</v>
      </c>
      <c r="V33" s="316">
        <f>IF(T33&gt;0,VLOOKUP(A33,'Lista Suspensa'!$A$1:$F$91,3,),0)</f>
        <v>0</v>
      </c>
      <c r="W33" s="316">
        <f>IF(OR(T33&gt;0,U33&gt;0),VLOOKUP(A33,'Lista Suspensa'!$A$1:$F$91,4,),0)</f>
        <v>0</v>
      </c>
      <c r="X33" s="316">
        <f>IF(OR(T33&gt;0,U33&gt;0),VLOOKUP(A33,'Lista Suspensa'!$A$1:$F$91,5,),0)</f>
        <v>0</v>
      </c>
      <c r="Y33" s="317">
        <f>IF(OR(T33&gt;0,U33&gt;0),VLOOKUP(A33,'Lista Suspensa'!$A$1:$F$91,6,),0)</f>
        <v>0</v>
      </c>
      <c r="Z33" s="309"/>
      <c r="AA33" s="316">
        <f t="shared" si="3"/>
        <v>0</v>
      </c>
      <c r="AB33" s="316" t="str">
        <f>IF(Z33&gt;0,VLOOKUP(A33,'Lista Suspensa'!$A$1:$F$91,3,)," ")</f>
        <v xml:space="preserve"> </v>
      </c>
      <c r="AC33" s="316">
        <f>IF(OR(Z33&gt;0,AA33&gt;0),VLOOKUP(A33,'Lista Suspensa'!$A$1:$F$91,4,),0)</f>
        <v>0</v>
      </c>
      <c r="AD33" s="316">
        <f>IF(OR(Z33&gt;0,AA33&gt;0),VLOOKUP(A33,'Lista Suspensa'!$A$1:$F$91,5,),0)</f>
        <v>0</v>
      </c>
      <c r="AE33" s="317">
        <f>IF(OR(Z33&gt;0,AA33&gt;0),VLOOKUP(A33,'Lista Suspensa'!$A$1:$F$91,6,),0)</f>
        <v>0</v>
      </c>
      <c r="AF33" s="309"/>
      <c r="AG33" s="316">
        <f t="shared" si="6"/>
        <v>0</v>
      </c>
      <c r="AH33" s="316" t="str">
        <f>IF(AF33&gt;0,VLOOKUP(A33,'Lista Suspensa'!$A$1:$F$91,3,)," ")</f>
        <v xml:space="preserve"> </v>
      </c>
      <c r="AI33" s="316">
        <f>IF(OR(AF33&gt;0,AG33&gt;0),VLOOKUP(A33,'Lista Suspensa'!$A$1:$F$91,4,),0)</f>
        <v>0</v>
      </c>
      <c r="AJ33" s="316">
        <f>IF(OR(AF33&gt;0,AG33&gt;0),VLOOKUP(A33,'Lista Suspensa'!$A$1:$F$91,5,),0)</f>
        <v>0</v>
      </c>
      <c r="AK33" s="317">
        <f>IF(OR(AF33&gt;0,AG33&gt;0),VLOOKUP(A33,'Lista Suspensa'!$A$1:$F$91,6,),0)</f>
        <v>0</v>
      </c>
      <c r="AL33" s="278"/>
      <c r="AM33" s="316">
        <f t="shared" si="7"/>
        <v>0</v>
      </c>
      <c r="AN33" s="316" t="str">
        <f>IF(AL33&gt;0,VLOOKUP(A33,'Lista Suspensa'!$A$1:$F$91,3,)," ")</f>
        <v xml:space="preserve"> </v>
      </c>
      <c r="AO33" s="316">
        <f>IF(OR(AL33&gt;0,AM33&gt;0),VLOOKUP(A33,'Lista Suspensa'!$A$1:$F$91,4,),0)</f>
        <v>0</v>
      </c>
      <c r="AP33" s="316">
        <f>IF(OR(AL33&gt;0,AM33&gt;0),VLOOKUP(A33,'Lista Suspensa'!$A$1:$F$91,5,),0)</f>
        <v>0</v>
      </c>
      <c r="AQ33" s="317">
        <f>IF(OR(AL33&gt;0,AM33&gt;0),VLOOKUP(A33,'Lista Suspensa'!$A$1:$F$91,6,),0)</f>
        <v>0</v>
      </c>
      <c r="AR33" s="278"/>
      <c r="AS33" s="316">
        <f t="shared" si="4"/>
        <v>0</v>
      </c>
      <c r="AT33" s="442" t="str">
        <f>IF(AR33&gt;0,VLOOKUP(A33,'Lista Suspensa'!$A$1:$F$91,3,)," ")</f>
        <v xml:space="preserve"> </v>
      </c>
      <c r="AU33" s="481">
        <f>IF(OR(AR33&gt;0,AS33&gt;0),VLOOKUP(A33,'Lista Suspensa'!$A$1:$F$91,6,),0)</f>
        <v>0</v>
      </c>
      <c r="AV33" s="485"/>
      <c r="AW33" s="485"/>
      <c r="AX33" s="485"/>
      <c r="AY33" s="485"/>
      <c r="AZ33" s="485"/>
      <c r="BA33" s="485"/>
      <c r="BB33" s="485"/>
      <c r="BC33" s="485"/>
      <c r="BD33" s="485"/>
      <c r="BE33" s="485"/>
      <c r="BF33" s="485"/>
      <c r="BG33" s="485"/>
      <c r="BH33" s="485"/>
      <c r="BI33" s="485"/>
      <c r="BJ33" s="485"/>
      <c r="BK33" s="485"/>
    </row>
    <row r="34" spans="1:111" ht="15.75" customHeight="1" x14ac:dyDescent="0.25">
      <c r="A34" s="268"/>
      <c r="B34" s="275"/>
      <c r="C34" s="306">
        <f t="shared" si="8"/>
        <v>0</v>
      </c>
      <c r="D34" s="318" t="str">
        <f>IF(B34&gt;0,VLOOKUP(A34,'Lista Suspensa'!$A$1:$F$91,3,)," ")</f>
        <v xml:space="preserve"> </v>
      </c>
      <c r="E34" s="318">
        <f>IF(OR(B34&gt;0,C34&gt;0),VLOOKUP(A34,'Lista Suspensa'!$A$1:$F$91,4,),0)</f>
        <v>0</v>
      </c>
      <c r="F34" s="318">
        <f>IF(OR(B34&gt;0,C34&gt;0),VLOOKUP(A34,'Lista Suspensa'!$A$1:$F$91,5,),0)</f>
        <v>0</v>
      </c>
      <c r="G34" s="321">
        <f>IF(OR(B34&gt;0,C34&gt;0),VLOOKUP(A34,'Lista Suspensa'!$A$1:$F$91,6,),0)</f>
        <v>0</v>
      </c>
      <c r="H34" s="275"/>
      <c r="I34" s="320">
        <f t="shared" si="0"/>
        <v>0</v>
      </c>
      <c r="J34" s="318" t="str">
        <f>IF(H34&gt;0,VLOOKUP(A34,'Lista Suspensa'!$A$1:$F$91,3,)," ")</f>
        <v xml:space="preserve"> </v>
      </c>
      <c r="K34" s="318">
        <f>IF(OR(H34&gt;0,I34&gt;0),VLOOKUP(A34,'Lista Suspensa'!$A$1:$F$91,4,),0)</f>
        <v>0</v>
      </c>
      <c r="L34" s="318">
        <f>IF(OR(H34&gt;0,I34&gt;0),VLOOKUP(A34,'Lista Suspensa'!$A$1:$F$91,5,),0)</f>
        <v>0</v>
      </c>
      <c r="M34" s="321">
        <f>IF(OR(H34&gt;0,I34&gt;0),VLOOKUP(A34,'Lista Suspensa'!$A$1:$F$91,6,),0)</f>
        <v>0</v>
      </c>
      <c r="N34" s="279"/>
      <c r="O34" s="320">
        <f t="shared" si="1"/>
        <v>0</v>
      </c>
      <c r="P34" s="318" t="str">
        <f>IF(N34&gt;0,VLOOKUP(A34,'Lista Suspensa'!$A$1:$F$91,3,)," ")</f>
        <v xml:space="preserve"> </v>
      </c>
      <c r="Q34" s="318">
        <f>IF(OR(N34&gt;0,O34&gt;0),VLOOKUP(A34,'Lista Suspensa'!$A$1:$F$91,4,),0)</f>
        <v>0</v>
      </c>
      <c r="R34" s="318">
        <f>IF(N34&gt;0,VLOOKUP(A34,'Lista Suspensa'!$A$1:$F$91,5,),0)</f>
        <v>0</v>
      </c>
      <c r="S34" s="321">
        <f>IF(OR(N34&gt;0,O34&gt;0),VLOOKUP(A34,'Lista Suspensa'!$A$1:$F$91,6,),0)</f>
        <v>0</v>
      </c>
      <c r="T34" s="279"/>
      <c r="U34" s="320">
        <f t="shared" si="2"/>
        <v>0</v>
      </c>
      <c r="V34" s="318">
        <f>IF(T34&gt;0,VLOOKUP(A34,'Lista Suspensa'!$A$1:$F$91,3,),0)</f>
        <v>0</v>
      </c>
      <c r="W34" s="318">
        <f>IF(OR(T34&gt;0,U34&gt;0),VLOOKUP(A34,'Lista Suspensa'!$A$1:$F$91,4,),0)</f>
        <v>0</v>
      </c>
      <c r="X34" s="318">
        <f>IF(OR(T34&gt;0,U34&gt;0),VLOOKUP(A34,'Lista Suspensa'!$A$1:$F$91,5,),0)</f>
        <v>0</v>
      </c>
      <c r="Y34" s="321">
        <f>IF(OR(T34&gt;0,U34&gt;0),VLOOKUP(A34,'Lista Suspensa'!$A$1:$F$91,6,),0)</f>
        <v>0</v>
      </c>
      <c r="Z34" s="275"/>
      <c r="AA34" s="318">
        <f t="shared" si="3"/>
        <v>0</v>
      </c>
      <c r="AB34" s="318" t="str">
        <f>IF(Z34&gt;0,VLOOKUP(A34,'Lista Suspensa'!$A$1:$F$91,3,)," ")</f>
        <v xml:space="preserve"> </v>
      </c>
      <c r="AC34" s="318">
        <f>IF(OR(Z34&gt;0,AA34&gt;0),VLOOKUP(A34,'Lista Suspensa'!$A$1:$F$91,4,),0)</f>
        <v>0</v>
      </c>
      <c r="AD34" s="318">
        <f>IF(OR(Z34&gt;0,AA34&gt;0),VLOOKUP(A34,'Lista Suspensa'!$A$1:$F$91,5,),0)</f>
        <v>0</v>
      </c>
      <c r="AE34" s="321">
        <f>IF(OR(Z34&gt;0,AA34&gt;0),VLOOKUP(A34,'Lista Suspensa'!$A$1:$F$91,6,),0)</f>
        <v>0</v>
      </c>
      <c r="AF34" s="275"/>
      <c r="AG34" s="318">
        <f t="shared" si="6"/>
        <v>0</v>
      </c>
      <c r="AH34" s="318" t="str">
        <f>IF(AF34&gt;0,VLOOKUP(A34,'Lista Suspensa'!$A$1:$F$91,3,)," ")</f>
        <v xml:space="preserve"> </v>
      </c>
      <c r="AI34" s="318">
        <f>IF(OR(AF34&gt;0,AG34&gt;0),VLOOKUP(A34,'Lista Suspensa'!$A$1:$F$91,4,),0)</f>
        <v>0</v>
      </c>
      <c r="AJ34" s="318">
        <f>IF(OR(AF34&gt;0,AG34&gt;0),VLOOKUP(A34,'Lista Suspensa'!$A$1:$F$91,5,),0)</f>
        <v>0</v>
      </c>
      <c r="AK34" s="321">
        <f>IF(OR(AF34&gt;0,AG34&gt;0),VLOOKUP(A34,'Lista Suspensa'!$A$1:$F$91,6,),0)</f>
        <v>0</v>
      </c>
      <c r="AL34" s="279"/>
      <c r="AM34" s="318">
        <f t="shared" si="7"/>
        <v>0</v>
      </c>
      <c r="AN34" s="318" t="str">
        <f>IF(AL34&gt;0,VLOOKUP(A34,'Lista Suspensa'!$A$1:$F$91,3,)," ")</f>
        <v xml:space="preserve"> </v>
      </c>
      <c r="AO34" s="318">
        <f>IF(OR(AL34&gt;0,AM34&gt;0),VLOOKUP(A34,'Lista Suspensa'!$A$1:$F$91,4,),0)</f>
        <v>0</v>
      </c>
      <c r="AP34" s="318">
        <f>IF(OR(AL34&gt;0,AM34&gt;0),VLOOKUP(A34,'Lista Suspensa'!$A$1:$F$91,5,),0)</f>
        <v>0</v>
      </c>
      <c r="AQ34" s="321">
        <f>IF(OR(AL34&gt;0,AM34&gt;0),VLOOKUP(A34,'Lista Suspensa'!$A$1:$F$91,6,),0)</f>
        <v>0</v>
      </c>
      <c r="AR34" s="279"/>
      <c r="AS34" s="318">
        <f t="shared" si="4"/>
        <v>0</v>
      </c>
      <c r="AT34" s="443" t="str">
        <f>IF(AR34&gt;0,VLOOKUP(A34,'Lista Suspensa'!$A$1:$F$91,3,)," ")</f>
        <v xml:space="preserve"> </v>
      </c>
      <c r="AU34" s="482">
        <f>IF(OR(AR34&gt;0,AS34&gt;0),VLOOKUP(A34,'Lista Suspensa'!$A$1:$F$91,6,),0)</f>
        <v>0</v>
      </c>
      <c r="AV34" s="485"/>
      <c r="AW34" s="485"/>
      <c r="AX34" s="485"/>
      <c r="AY34" s="485"/>
      <c r="AZ34" s="485"/>
      <c r="BA34" s="485"/>
      <c r="BB34" s="485"/>
      <c r="BC34" s="485"/>
      <c r="BD34" s="485"/>
      <c r="BE34" s="485"/>
      <c r="BF34" s="485"/>
      <c r="BG34" s="485"/>
      <c r="BH34" s="485"/>
      <c r="BI34" s="485"/>
      <c r="BJ34" s="485"/>
      <c r="BK34" s="485"/>
    </row>
    <row r="35" spans="1:111" ht="15.75" customHeight="1" x14ac:dyDescent="0.25">
      <c r="A35" s="7"/>
      <c r="B35" s="8"/>
      <c r="C35" s="9"/>
      <c r="D35" s="9"/>
      <c r="E35" s="9"/>
      <c r="F35" s="10"/>
      <c r="G35" s="11"/>
      <c r="H35" s="12"/>
      <c r="I35" s="9"/>
      <c r="J35" s="9"/>
      <c r="K35" s="10"/>
      <c r="L35" s="10"/>
      <c r="M35" s="11"/>
      <c r="N35" s="12"/>
      <c r="O35" s="9"/>
      <c r="P35" s="10"/>
      <c r="Q35" s="10"/>
      <c r="R35" s="9"/>
      <c r="S35" s="13"/>
      <c r="T35" s="12"/>
      <c r="U35" s="10"/>
      <c r="V35" s="10"/>
      <c r="W35" s="9"/>
      <c r="X35" s="9"/>
      <c r="Y35" s="13"/>
      <c r="Z35" s="8"/>
      <c r="AA35" s="10"/>
      <c r="AB35" s="9"/>
      <c r="AC35" s="9"/>
      <c r="AD35" s="9"/>
      <c r="AE35" s="11"/>
      <c r="AF35" s="8"/>
      <c r="AG35" s="9"/>
      <c r="AH35" s="9"/>
      <c r="AI35" s="9"/>
      <c r="AJ35" s="10"/>
      <c r="AK35" s="11"/>
      <c r="AL35" s="12"/>
      <c r="AM35" s="9"/>
      <c r="AN35" s="9"/>
      <c r="AO35" s="10"/>
      <c r="AP35" s="10"/>
      <c r="AQ35" s="13"/>
      <c r="AR35" s="12"/>
      <c r="AS35" s="9"/>
      <c r="AT35" s="444"/>
      <c r="AU35" s="444"/>
      <c r="AV35" s="485"/>
      <c r="AW35" s="485"/>
      <c r="AX35" s="485"/>
      <c r="AY35" s="485"/>
      <c r="AZ35" s="485"/>
      <c r="BA35" s="485"/>
      <c r="BB35" s="485"/>
      <c r="BC35" s="485"/>
      <c r="BD35" s="485"/>
      <c r="BE35" s="485"/>
      <c r="BF35" s="485"/>
      <c r="BG35" s="485"/>
      <c r="BH35" s="485"/>
      <c r="BI35" s="485"/>
      <c r="BJ35" s="485"/>
      <c r="BK35" s="485"/>
    </row>
    <row r="36" spans="1:111" ht="26.25" customHeight="1" thickBot="1" x14ac:dyDescent="0.3">
      <c r="A36" s="14" t="s">
        <v>72</v>
      </c>
      <c r="B36" s="15"/>
      <c r="C36" s="16">
        <f>ROUND(SUM(C5:C34),2)</f>
        <v>1.1599999999999999</v>
      </c>
      <c r="D36" s="17"/>
      <c r="E36" s="16">
        <f>(ROUND(IF(C36&gt;0,((((C5*(E5/100))+(C6*(E6/100))+(C7*(E7/100))+(C8*(E8/100))+(C9*(E9/100))+(C10*(E10/100))+(C11*(E11/100))+(C12*(E12/100))+(C13*(E13/100))+(C14*(E14/100))+(C15*(E15/100))+(C16*(E16/100))+(C17*(E17/100))+(C18*(E18/100))+(C19*(E19/100))+(C20*(E20/100))+(C21*(E21/100))+(C22*(E22/100))+(C23*(E23/100))+(C24*(E24/100))+(C25*(E25/100))+(C26*(E26/100))+(C27*(E27/100))+(C28*(E28/100))+(C29*(E29/100))+(C30*(E30/100))+(C31*(E31/100))+(C32*(E32/100))+(C33*(E33/100))+(C34*(E34/100)))*100)/C36),0),2))</f>
        <v>19.59</v>
      </c>
      <c r="F36" s="16">
        <f>(ROUND(IF(C36&gt;0,(((C5*(F5/100))+(C6*(F6/100))+(C7*(F7/100))+(C8*(F8/100))+(C9*(F9/100))+(C10*(F10/100))+(C11*(F11/100))+(C12*(F12/100))+(C13*(F13/100))+(C14*(F14/100))+(C15*(F15/100))+(C16*(F16/100))+(C17*(F17/100))+(C18*(F18/100))+(C19*(F19/100))+(C20*(F20/100))+(C21*(F21/100))+(C22*(F22/100))+(C23*(F23/100))+(C24*(F24/100))+(C25*(F25/100))+(C26*(F26/100))+(C27*(F27/100))+(C28*(F28/100))+(C29*(F29/100))+(C30*(F30/100))+(C31*(F31/100))+(C32*(F32/100))+(C33*(F33/100))+(C34*(F34/100)))*100)/C36,0),2))</f>
        <v>82.73</v>
      </c>
      <c r="G36" s="221">
        <f>(ROUND(IF(C36&gt;0,((((C5*(G5/100))+(C6*(G6/100))+(C7*(G7/100))+(C8*(G8/100))+(C9*(G9/100))+(C10*(G10/100))+(C11*(G11/100))+(C12*(G12/100))+(C13*(G13/100))+(C14*(G14/100))+(C15*(G15/100))+(C16*(G16/100))+(C17*(G17/100))+(C18*(G18/100))+(C19*(G19/100))+(C20*(G20/100))+(C21*(G21/100))+(C22*(G22/100))+(C23*(G23/100))+(C24*(G24/100))+(C25*(G25/100))+(C26*(G26/100))+(C27*(G27/100))+(C28*(G28/100))+(C29*(G29/100))+(C30*(G30/100))+(C31*(G31/100))+(C32*(G32/100))+(C33*(G33/100))+(C34*(G34/100)))*100)/C36),0),5))</f>
        <v>1.03939</v>
      </c>
      <c r="H36" s="15"/>
      <c r="I36" s="16">
        <f>ROUND(SUM(I5:I34),2)</f>
        <v>1.1599999999999999</v>
      </c>
      <c r="J36" s="17"/>
      <c r="K36" s="16">
        <f>(ROUND(IF(I36&gt;0,((((I5*(K5/100))+(I6*(K6/100))+(I7*(K7/100))+(I8*(K8/100))+(I9*(K9/100))+(I10*(K10/100))+(I11*(K11/100))+(I12*(K12/100))+(I13*(K13/100))+(I14*(K14/100))+(I15*(K15/100))+(I16*(K16/100))+(I17*(K17/100))+(I18*(K18/100))+(I19*(K19/100))+(I20*(K20/100))+(I21*(K21/100))+(I22*(K22/100))+(I23*(K23/100))+(I24*(K24/100))+(I25*(K25/100))+(I26*(K26/100))+(I27*(K27/100))+(I28*(K28/100))+(I29*(K29/100))+(I30*(K30/100))+(I31*(K31/100))+(I32*(K32/100))+(I33*(K33/100))+(I34*(K34/100)))*100)/I36),0),2))</f>
        <v>19.59</v>
      </c>
      <c r="L36" s="16">
        <f>(ROUND(IF(I36&gt;0,((((I5*(L5/100))+(I6*(L6/100))+(I7*(L7/100))+(I8*(L8/100))+(I9*(L9/100))+(I10*(L10/100))+(I11*(L11/100))+(I12*(L12/100))+(I13*(L13/100))+(I14*(L14/100))+(I15*(L15/100))+(I16*(L16/100))+(I17*(L17/100))+(I18*(L18/100))+(I19*(L19/100))+(I20*(L20/100))+(I21*(L21/100))+(I22*(L22/100))+(I23*(L23/100))+(I24*(L24/100))+(I25*(L25/100))+(I26*(L26/100))+(I27*(L27/100))+(I28*(L28/100))+(I29*(L29/100))+(I30*(L30/100))+(I31*(L31/100))+(I32*(L32/100))+(I33*(L33/100))+(I34*(L34/100)))*100)/I36),0),2))</f>
        <v>82.73</v>
      </c>
      <c r="M36" s="221">
        <f>(ROUND(IF(I36&gt;0,((((I5*(M5/100))+(I6*(M6/100))+(I7*(M7/100))+(I8*(M8/100))+(I9*(M9/100))+(I10*(M10/100))+(I11*(M11/100))+(I12*(M12/100))+(I13*(M13/100))+(I14*(M14/100))+(I15*(M15/100))+(I16*(M16/100))+(I17*(M17/100))+(I18*(M18/100))+(I19*(M19/100))+(I20*(M20/100))+(I21*(M21/100))+(I22*(M22/100))+(I23*(M23/100))+(I24*(M24/100))+(I25*(M25/100))+(I26*(M26/100))+(I27*(M27/100))+(I28*(M28/100))+(I29*(M29/100))+(I30*(M30/100))+(I31*(M31/100))+(I32*(M32/100))+(I33*(M33/100))+(I34*(M34/100)))*100)/I36),0),5))</f>
        <v>1.03939</v>
      </c>
      <c r="N36" s="15"/>
      <c r="O36" s="16">
        <f>ROUND(SUM(O5:O34),2)</f>
        <v>1.1599999999999999</v>
      </c>
      <c r="P36" s="17"/>
      <c r="Q36" s="16">
        <f>(ROUND(IF(O36&gt;0,((((O5*(Q5/100))+(O6*(Q6/100))+(O7*(Q7/100))+(O8*(Q8/100))+(O9*(Q9/100))+(O10*(Q10/100))+(O11*(Q11/100))+(O12*(Q12/100))+(O13*(Q13/100))+(O14*(Q14/100))+(O15*(Q15/100))+(O16*(Q16/100))+(O17*(Q17/100))+(O18*(Q18/100))+(O19*(Q19/100))+(O20*(Q20/100))+(O21*(Q21/100))+(O22*(Q22/100))+(O23*(Q23/100))+(O24*(Q24/100))+(O25*(Q25/100))+(O26*(Q26/100))+(O27*(Q27/100))+(O28*(Q28/100))+(O29*(Q29/100))+(O30*(Q30/100))+(O31*(Q31/100))+(O32*(Q32/100))+(O33*(Q33/100))+(O34*(Q34/100)))*100)/O36),0),2))</f>
        <v>19.59</v>
      </c>
      <c r="R36" s="16">
        <f>(ROUND(IF(O36&gt;0,((((O5*(R5/100))+(O6*(R6/100))+(O7*(R7/100))+(O8*(R8/100))+(O9*(R9/100))+(O10*(R10/100))+(O11*(R11/100))+(O12*(R12/100))+(O13*(R13/100))+(O14*(R14/100))+(O15*(R15/100))+(O16*(R16/100))+(O17*(R17/100))+(O18*(R18/100))+(O19*(R19/100))+(O20*(R20/100))+(O21*(R21/100))+(O22*(R22/100))+(O23*(R23/100))+(O24*(R24/100))+(O25*(R25/100))+(O26*(R26/100))+(O27*(R27/100))+(O28*(R28/100))+(O29*(R29/100))+(O30*(R30/100))+(O31*(R31/100))+(O32*(R32/100))+(O33*(R33/100))+(O34*(R34/100)))*100)/O36),0),2))</f>
        <v>82.73</v>
      </c>
      <c r="S36" s="221">
        <f>(ROUND(IF(O36&gt;0,((((O5*(S5/100))+(O6*(S6/100))+(O7*(S7/100))+(O8*(S8/100))+(O9*(S9/100))+(O10*(S10/100))+(O11*(S11/100))+(O12*(S12/100))+(O13*(S13/100))+(O14*(S14/100))+(O15*(S15/100))+(O16*(S16/100))+(O17*(S17/100))+(O18*(S18/100))+(O19*(S19/100))+(O20*(S20/100))+(O21*(S21/100))+(O22*(S22/100))+(O23*(S23/100))+(O24*(S24/100))+(O25*(S25/100))+(O26*(S26/100))+(O27*(S27/100))+(O28*(S28/100))+(O29*(S29/100))+(O30*(S30/100))+(O31*(S31/100))+(O32*(S32/100))+(O33*(S33/100))+(O34*(S34/100)))*100)/O36),0),5))</f>
        <v>1.03939</v>
      </c>
      <c r="T36" s="15"/>
      <c r="U36" s="16">
        <f>ROUND(SUM(U5:U34),2)</f>
        <v>1.1599999999999999</v>
      </c>
      <c r="V36" s="17"/>
      <c r="W36" s="16">
        <f>(ROUND(IF(U36&gt;0,((((U5*(W5/100))+(U6*(W6/100))+(U7*(W7/100))+(U8*(W8/100))+(U9*(W9/100))+(U10*(W10/100))+(U11*(W11/100))+(U12*(W12/100))+(U13*(W13/100))+(U14*(W14/100))+(U15*(W15/100))+(U16*(W16/100))+(U17*(W17/100))+(U18*(W18/100))+(U19*(W19/100))+(U20*(W20/100))+(U21*(W21/100))+(U22*(W22/100))+(U23*(W23/100))+(U24*(W24/100))+(U25*(W25/100))+(U26*(W26/100))+(U27*(W27/100))+(U28*(W28/100))+(U29*(W29/100))+(U30*(W30/100))+(U31*(W31/100))+(U32*(W32/100))+(U33*(W33/100))+(U34*(W34/100)))*100)/U36),0),2))</f>
        <v>19.59</v>
      </c>
      <c r="X36" s="16">
        <f>(ROUND(IF(U36&gt;0,((((U5*(X5/100))+(U6*(X6/100))+(U7*(X7/100))+(U8*(X8/100))+(U9*(X9/100))+(U10*(X10/100))+(U11*(X11/100))+(U12*(X12/100))+(U13*(X13/100))+(U14*(X14/100))+(U15*(X15/100))+(U16*(X16/100))+(U17*(X17/100))+(U18*(X18/100))+(U19*(X19/100))+(U20*(X20/100))+(U21*(X21/100))+(U22*(X22/100))+(U23*(X23/100))+(U24*(X24/100))+(U25*(X25/100))+(U26*(X26/100))+(U27*(X27/100))+(U28*(X28/100))+(U29*(X29/100))+(U30*(X30/100))+(U31*(X31/100))+(U32*(X32/100))+(U33*(X33/100))+(U34*(X34/100)))*100)/U36),0),2))</f>
        <v>82.73</v>
      </c>
      <c r="Y36" s="221">
        <f>(ROUND(IF(U36&gt;0,((((U5*(Y5/100))+(U6*(Y6/100))+(U7*(Y7/100))+(U8*(Y8/100))+(U9*(Y9/100))+(U10*(Y10/100))+(U11*(Y11/100))+(U12*(Y12/100))+(U13*(Y13/100))+(U14*(Y14/100))+(U15*(Y15/100))+(U16*(Y16/100))+(U17*(Y17/100))+(U18*(Y18/100))+(U19*(Y19/100))+(U20*(Y20/100))+(U21*(Y21/100))+(U22*(Y22/100))+(U23*(Y23/100))+(U24*(Y24/100))+(U25*(Y25/100))+(U26*(Y26/100))+(U27*(Y27/100))+(U28*(Y28/100))+(U29*(Y29/100))+(U30*(Y30/100))+(U31*(Y31/100))+(U32*(Y32/100))+(U33*(Y33/100))+(U34*(Y34/100)))*100)/U36),0),5))</f>
        <v>1.03939</v>
      </c>
      <c r="Z36" s="15"/>
      <c r="AA36" s="16">
        <f>ROUND(SUM(AA5:AA34),2)</f>
        <v>1.1599999999999999</v>
      </c>
      <c r="AB36" s="17"/>
      <c r="AC36" s="16">
        <f>(ROUND(IF(AA36&gt;0,((((AA5*(AC5/100))+(AA6*(AC6/100))+(AA7*(AC7/100))+(AA8*(AC8/100))+(AA9*(AC9/100))+(AA10*(AC10/100))+(AA11*(AC11/100))+(AA12*(AC12/100))+(AA13*(AC13/100))+(AA14*(AC14/100))+(AA15*(AC15/100))+(AA16*(AC16/100))+(AA17*(AC17/100))+(AA18*(AC18/100))+(AA19*(AC19/100))+(AA20*(AC20/100))+(AA21*(AC21/100))+(AA22*(AC22/100))+(AA23*(AC23/100))+(AA24*(AC24/100))+(AA25*(AC25/100))+(AA26*(AC26/100))+(AA27*(AC27/100))+(AA28*(AC28/100))+(AA29*(AC29/100))+(AA30*(AC30/100))+(AA31*(AC31/100))+(AA32*(AC32/100))+(AA33*(AC33/100))+(AA34*(AC34/100)))*100)/AA36),0),2))</f>
        <v>19.59</v>
      </c>
      <c r="AD36" s="16">
        <f>(ROUND(IF(AA36&gt;0,((((AA5*(AD5/100))+(AA6*(AD6/100))+(AA7*(AD7/100))+(AA8*(AD8/100))+(AA9*(AD9/100))+(AA10*(AD10/100))+(AA11*(AD11/100))+(AA12*(AD12/100))+(AA13*(AD13/100))+(AA14*(AD14/100))+(AA15*(AD15/100))+(AA16*(AD16/100))+(AA17*(AD17/100))+(AA18*(AD18/100))+(AA19*(AD19/100))+(AA20*(AD20/100))+(AA21*(AD21/100))+(AA22*(AD22/100))+(AA23*(AD23/100))+(AA24*(AD24/100))+(AA25*(AD25/100))+(AA26*(AD26/100))+(AA27*(AD27/100))+(AA28*(AD28/100))+(AA29*(AD29/100))+(AA30*(AD30/100))+(AA31*(AD31/100))+(AA32*(AD32/100))+(AA33*(AD33/100))+(AA34*(AD34/100)))*100)/AA36),0),2))</f>
        <v>82.73</v>
      </c>
      <c r="AE36" s="221">
        <f>(ROUND(IF(AA36&gt;0,((((AA5*(AE5/100))+(AA6*(AE6/100))+(AA7*(AE7/100))+(AA8*(AE8/100))+(AA9*(AE9/100))+(AA10*(AE10/100))+(AA11*(AE11/100))+(AA12*(AE12/100))+(AA13*(AE13/100))+(AA14*(AE14/100))+(AA15*(AE15/100))+(AA16*(AE16/100))+(AA17*(AE17/100))+(AA18*(AE18/100))+(AA19*(AE19/100))+(AA20*(AE20/100))+(AA21*(AE21/100))+(AA22*(AE22/100))+(AA23*(AE23/100))+(AA24*(AE24/100))+(AA25*(AE25/100))+(AA26*(AE26/100))+(AA27*(AE27/100))+(AA28*(AE28/100))+(AA29*(AE29/100))+(AA30*(AE30/100))+(AA31*(AE31/100))+(AA32*(AE32/100))+(AA33*(AE33/100))+(AA34*(AE34/100)))*100)/AA36),0),5))</f>
        <v>1.03939</v>
      </c>
      <c r="AF36" s="15"/>
      <c r="AG36" s="16">
        <f>ROUND(SUM(AG5:AG34),2)</f>
        <v>1.1599999999999999</v>
      </c>
      <c r="AH36" s="17"/>
      <c r="AI36" s="16">
        <f>(ROUND(IF(AG36&gt;0,((((AG5*(AI5/100))+(AG6*(AI6/100))+(AG7*(AI7/100))+(AG8*(AI8/100))+(AG9*(AI9/100))+(AG10*(AI10/100))+(AG11*(AI11/100))+(AG12*(AI12/100))+(AG13*(AI13/100))+(AG14*(AI14/100))+(AG15*(AI15/100))+(AG16*(AI16/100))+(AG17*(AI17/100))+(AG18*(AI18/100))+(AG19*(AI19/100))+(AG20*(AI20/100))+(AG21*(AI21/100))+(AG22*(AI22/100))+(AG23*(AI23/100))+(AG24*(AI24/100))+(AG25*(AI25/100))+(AG26*(AI26/100))+(AG27*(AI27/100))+(AG28*(AI28/100))+(AG29*(AI29/100))+(AG30*(AI30/100))+(AG31*(AI31/100))+(AG32*(AI32/100))+(AG33*(AI33/100))+(AG34*(AI34/100)))*100)/AG36),0),2))</f>
        <v>19.59</v>
      </c>
      <c r="AJ36" s="16">
        <f>(ROUND(IF(AG36&gt;0,((((AG5*(AJ5/100))+(AG6*(AJ6/100))+(AG7*(AJ7/100))+(AG8*(AJ8/100))+(AG9*(AJ9/100))+(AG10*(AJ10/100))+(AG11*(AJ11/100))+(AG12*(AJ12/100))+(AG13*(AJ13/100))+(AG14*(AJ14/100))+(AG15*(AJ15/100))+(AG16*(AJ16/100))+(AG17*(AJ17/100))+(AG18*(AJ18/100))+(AG19*(AJ19/100))+(AG20*(AJ20/100))+(AG21*(AJ21/100))+(AG22*(AJ22/100))+(AG23*(AJ23/100))+(AG24*(AJ24/100))+(AG25*(AJ25/100))+(AG26*(AJ26/100))+(AG27*(AJ27/100))+(AG28*(AJ28/100))+(AG29*(AJ29/100))+(AG30*(AJ30/100))+(AG31*(AJ31/100))+(AG32*(AJ32/100))+(AG33*(AJ33/100))+(AG34*(AJ34/100)))*100)/AG36),0),2))</f>
        <v>82.73</v>
      </c>
      <c r="AK36" s="221">
        <f>(ROUND(IF(AG36&gt;0,((((AG5*(AK5/100))+(AG6*(AK6/100))+(AG7*(AK7/100))+(AG8*(AK8/100))+(AG9*(AK9/100))+(AG10*(AK10/100))+(AG11*(AK11/100))+(AG12*(AK12/100))+(AG13*(AK13/100))+(AG14*(AK14/100))+(AG15*(AK15/100))+(AG16*(AK16/100))+(AG17*(AK17/100))+(AG18*(AK18/100))+(AG19*(AK19/100))+(AG20*(AK20/100))+(AG21*(AK21/100))+(AG22*(AK22/100))+(AG23*(AK23/100))+(AG24*(AK24/100))+(AG25*(AK25/100))+(AG26*(AK26/100))+(AG27*(AK27/100))+(AG28*(AK28/100))+(AG29*(AK29/100))+(AG30*(AK30/100))+(AG31*(AK31/100))+(AG32*(AK32/100))+(AG33*(AK33/100))+(AG34*(AK34/100)))*100)/AG36),0),5))</f>
        <v>1.03939</v>
      </c>
      <c r="AL36" s="15"/>
      <c r="AM36" s="16">
        <f>ROUND(SUM(AM5:AM34),2)</f>
        <v>1.1599999999999999</v>
      </c>
      <c r="AN36" s="17"/>
      <c r="AO36" s="16">
        <f>(ROUND(IF(AM36&gt;0,((((AM5*(AO5/100))+(AM6*(AO6/100))+(AM7*(AO7/100))+(AM8*(AO8/100))+(AM9*(AO9/100))+(AM10*(AO10/100))+(AM11*(AO11/100))+(AM12*(AO12/100))+(AM13*(AO13/100))+(AM14*(AO14/100))+(AM15*(AO15/100))+(AM16*(AO16/100))+(AM17*(AO17/100))+(AM18*(AO18/100))+(AM19*(AO19/100))+(AM20*(AO20/100))+(AM21*(AO21/100))+(AM22*(AO22/100))+(AM23*(AO23/100))+(AM24*(AO24/100))+(AM25*(AO25/100))+(AM26*(AO26/100))+(AM27*(AO27/100))+(AM28*(AO28/100))+(AM29*(AO29/100))+(AM30*(AO30/100))+(AM31*(AO31/100))+(AM32*(AO32/100))+(AM33*(AO33/100))+(AM34*(AO34/100)))*100)/AM36),0),2))</f>
        <v>19.59</v>
      </c>
      <c r="AP36" s="16">
        <f>(ROUND(IF(AM36&gt;0,((((AM5*(AP5/100))+(AM6*(AP6/100))+(AM7*(AP7/100))+(AM8*(AP8/100))+(AM9*(AP9/100))+(AM10*(AP10/100))+(AM11*(AP11/100))+(AM12*(AP12/100))+(AM13*(AP13/100))+(AM14*(AP14/100))+(AM15*(AP15/100))+(AM16*(AP16/100))+(AM17*(AP17/100))+(AM18*(AP18/100))+(AM19*(AP19/100))+(AM20*(AP20/100))+(AM21*(AP21/100))+(AM22*(AP22/100))+(AM23*(AP23/100))+(AM24*(AP24/100))+(AM25*(AP25/100))+(AM26*(AP26/100))+(AM27*(AP27/100))+(AM28*(AP28/100))+(AM29*(AP29/100))+(AM30*(AP30/100))+(AM31*(AP31/100))+(AM32*(AP32/100))+(AM33*(AP33/100))+(AM34*(AP34/100)))*100)/AM36),0),2))</f>
        <v>82.73</v>
      </c>
      <c r="AQ36" s="221">
        <f>(ROUND(IF(AM36&gt;0,((((AM5*(AQ5/100))+(AM6*(AQ6/100))+(AM7*(AQ7/100))+(AM8*(AQ8/100))+(AM9*(AQ9/100))+(AM10*(AQ10/100))+(AM11*(AQ11/100))+(AM12*(AQ12/100))+(AM13*(AQ13/100))+(AM14*(AQ14/100))+(AM15*(AQ15/100))+(AM16*(AQ16/100))+(AM17*(AQ17/100))+(AM18*(AQ18/100))+(AM19*(AQ19/100))+(AM20*(AQ20/100))+(AM21*(AQ21/100))+(AM22*(AQ22/100))+(AM23*(AQ23/100))+(AM24*(AQ24/100))+(AM25*(AQ25/100))+(AM26*(AQ26/100))+(AM27*(AQ27/100))+(AM28*(AQ28/100))+(AM29*(AQ29/100))+(AM30*(AQ30/100))+(AM31*(AQ31/100))+(AM32*(AQ32/100))+(AM33*(AQ33/100))+(AM34*(AQ34/100)))*100)/AM36),0),5))</f>
        <v>1.03939</v>
      </c>
      <c r="AR36" s="222">
        <f>ROUND(SUM(AR5:AR34),2)</f>
        <v>0</v>
      </c>
      <c r="AS36" s="16">
        <f>ROUND(SUM(AS5:AS34),2)</f>
        <v>0</v>
      </c>
      <c r="AT36" s="445"/>
      <c r="AU36" s="483">
        <f>(ROUND(IF(AR36&gt;0,((((AS5*(AU5/100))+(AS6*(AU6/100))+(AS7*(AU7/100))+(AS8*(AU8/100))+(AS9*(AU9/100))+(AS10*(AU10/100))+(AS11*(AU11/100))+(AS12*(AU12/100))+(AS13*(AU13/100))+(AS14*(AU14/100))+(AS15*(AU15/100))+(AS16*(AU16/100))+(AS17*(AU17/100))+(AS18*(AU18/100))+(AS19*(AU19/100))+(AS20*(AU20/100))+(AS21*(AU21/100))+(AS22*(AU22/100))+(AS23*(AU23/100))+(AS24*(AU24/100))+(AS25*(AU25/100))+(AS26*(AU26/100))+(AS27*(AU27/100))+(AS28*(AU28/100))+(AS29*(AU29/100))+(AS30*(AU30/100))+(AS31*(AU31/100))+(AS32*(AU32/100))+(AS33*(AU33/100))+(AS34*(AU34/100)))*100)/AS36),0),5))</f>
        <v>0</v>
      </c>
      <c r="AV36" s="487"/>
      <c r="AW36" s="487"/>
      <c r="AX36" s="487"/>
      <c r="AY36" s="487"/>
      <c r="AZ36" s="487"/>
      <c r="BA36" s="487"/>
      <c r="BB36" s="487"/>
      <c r="BC36" s="487"/>
      <c r="BD36" s="487"/>
      <c r="BE36" s="487"/>
      <c r="BF36" s="487"/>
      <c r="BG36" s="487"/>
      <c r="BH36" s="487"/>
      <c r="BI36" s="487"/>
      <c r="BJ36" s="487"/>
      <c r="BK36" s="487"/>
    </row>
    <row r="37" spans="1:111" ht="15.75" customHeight="1" thickTop="1" thickBot="1" x14ac:dyDescent="0.3">
      <c r="A37" s="18"/>
      <c r="B37" s="18"/>
      <c r="C37" s="19"/>
      <c r="D37" s="19"/>
      <c r="E37" s="19"/>
      <c r="F37" s="18"/>
      <c r="G37" s="18"/>
      <c r="H37" s="19"/>
      <c r="I37" s="19"/>
      <c r="J37" s="19"/>
      <c r="K37" s="18"/>
      <c r="L37" s="18"/>
      <c r="M37" s="19"/>
      <c r="N37" s="19"/>
      <c r="O37" s="19"/>
      <c r="P37" s="18"/>
      <c r="Q37" s="18"/>
      <c r="R37" s="19"/>
      <c r="S37" s="19"/>
      <c r="T37" s="19"/>
      <c r="U37" s="18"/>
      <c r="V37" s="18"/>
      <c r="W37" s="19"/>
      <c r="X37" s="19"/>
      <c r="Y37" s="19"/>
      <c r="Z37" s="18"/>
      <c r="AA37" s="18"/>
      <c r="AB37" s="19"/>
      <c r="AC37" s="19"/>
      <c r="AD37" s="19"/>
      <c r="AE37" s="18"/>
      <c r="AF37" s="18"/>
      <c r="AG37" s="19"/>
      <c r="AH37" s="19"/>
      <c r="AI37" s="19"/>
      <c r="AJ37" s="18"/>
      <c r="AK37" s="18"/>
      <c r="AL37" s="19"/>
      <c r="AM37" s="19"/>
      <c r="AN37" s="19"/>
      <c r="AO37" s="18"/>
      <c r="AP37" s="18"/>
      <c r="AQ37" s="19"/>
      <c r="AR37" s="19"/>
      <c r="AS37" s="20"/>
      <c r="AT37" s="20"/>
      <c r="AU37" s="484"/>
      <c r="AV37" s="485"/>
      <c r="AW37" s="485"/>
      <c r="AX37" s="485"/>
      <c r="AY37" s="485"/>
      <c r="AZ37" s="485"/>
      <c r="BA37" s="485"/>
      <c r="BB37" s="485"/>
      <c r="BC37" s="485"/>
      <c r="BD37" s="485"/>
      <c r="BE37" s="485"/>
      <c r="BF37" s="485"/>
      <c r="BG37" s="485"/>
      <c r="BH37" s="485"/>
      <c r="BI37" s="485"/>
      <c r="BJ37" s="485"/>
      <c r="BK37" s="485"/>
    </row>
    <row r="38" spans="1:111" ht="25.5" customHeight="1" thickBot="1" x14ac:dyDescent="0.3">
      <c r="A38" s="476" t="s">
        <v>580</v>
      </c>
      <c r="B38" s="477"/>
      <c r="C38" s="477"/>
      <c r="D38" s="477"/>
      <c r="E38" s="477"/>
      <c r="F38" s="477"/>
      <c r="G38" s="477"/>
      <c r="H38" s="477"/>
      <c r="I38" s="477"/>
      <c r="J38" s="477"/>
      <c r="K38" s="477"/>
      <c r="L38" s="477"/>
      <c r="M38" s="477"/>
      <c r="N38" s="477"/>
      <c r="O38" s="477"/>
      <c r="P38" s="477"/>
      <c r="Q38" s="477"/>
      <c r="R38" s="477"/>
      <c r="S38" s="477"/>
      <c r="T38" s="477"/>
      <c r="U38" s="477"/>
      <c r="V38" s="477"/>
      <c r="W38" s="477"/>
      <c r="X38" s="477"/>
      <c r="Y38" s="477"/>
      <c r="Z38" s="477"/>
      <c r="AA38" s="477"/>
      <c r="AB38" s="477"/>
      <c r="AC38" s="477"/>
      <c r="AD38" s="477"/>
      <c r="AE38" s="477"/>
      <c r="AF38" s="477"/>
      <c r="AG38" s="477"/>
      <c r="AH38" s="477"/>
      <c r="AI38" s="477"/>
      <c r="AJ38" s="477"/>
      <c r="AK38" s="477"/>
      <c r="AL38" s="477"/>
      <c r="AM38" s="477"/>
      <c r="AN38" s="477"/>
      <c r="AO38" s="477"/>
      <c r="AP38" s="477"/>
      <c r="AQ38" s="477"/>
      <c r="AR38" s="477"/>
      <c r="AS38" s="477"/>
      <c r="AT38" s="477"/>
      <c r="AU38" s="477"/>
      <c r="AV38" s="488"/>
      <c r="AW38" s="488"/>
      <c r="AX38" s="488"/>
      <c r="AY38" s="488"/>
      <c r="AZ38" s="488"/>
      <c r="BA38" s="488"/>
      <c r="BB38" s="488"/>
      <c r="BC38" s="488"/>
      <c r="BD38" s="488"/>
      <c r="BE38" s="488"/>
      <c r="BF38" s="488"/>
      <c r="BG38" s="488"/>
      <c r="BH38" s="488"/>
      <c r="BI38" s="488"/>
      <c r="BJ38" s="488"/>
      <c r="BK38" s="488"/>
      <c r="BL38" s="488"/>
      <c r="BM38" s="488"/>
      <c r="BN38" s="488"/>
      <c r="BO38" s="488"/>
      <c r="BP38" s="488"/>
      <c r="BQ38" s="488"/>
      <c r="BR38" s="488"/>
      <c r="BS38" s="488"/>
      <c r="BT38" s="488"/>
      <c r="BU38" s="488"/>
      <c r="BV38" s="488"/>
      <c r="BW38" s="488"/>
      <c r="BX38" s="488"/>
      <c r="BY38" s="488"/>
      <c r="BZ38" s="488"/>
      <c r="CA38" s="488"/>
      <c r="CB38" s="488"/>
      <c r="CC38" s="488"/>
      <c r="CD38" s="488"/>
      <c r="CE38" s="488"/>
      <c r="CF38" s="488"/>
      <c r="CG38" s="488"/>
      <c r="CH38" s="488"/>
      <c r="CI38" s="488"/>
      <c r="CJ38" s="488"/>
      <c r="CK38" s="488"/>
      <c r="CL38" s="488"/>
      <c r="CM38" s="488"/>
      <c r="CN38" s="488"/>
      <c r="CO38" s="488"/>
      <c r="CP38" s="488"/>
      <c r="CQ38" s="489"/>
      <c r="CR38" s="489"/>
      <c r="CS38" s="489"/>
      <c r="CT38" s="489"/>
      <c r="CU38" s="489"/>
      <c r="CV38" s="489"/>
      <c r="CW38" s="489"/>
      <c r="CX38" s="489"/>
      <c r="CY38" s="489"/>
      <c r="CZ38" s="489"/>
      <c r="DA38" s="489"/>
      <c r="DB38" s="489"/>
      <c r="DC38" s="489"/>
      <c r="DD38" s="489"/>
      <c r="DE38" s="489"/>
      <c r="DF38" s="489"/>
      <c r="DG38" s="489"/>
    </row>
    <row r="39" spans="1:111" s="479" customFormat="1" ht="15.75" customHeight="1" thickBot="1" x14ac:dyDescent="0.3">
      <c r="A39" s="947"/>
      <c r="B39" s="948"/>
      <c r="C39" s="948"/>
      <c r="D39" s="948"/>
      <c r="E39" s="948"/>
      <c r="F39" s="948"/>
      <c r="G39" s="948"/>
      <c r="H39" s="948"/>
      <c r="I39" s="948"/>
      <c r="J39" s="948"/>
      <c r="K39" s="948"/>
      <c r="L39" s="948"/>
      <c r="M39" s="948"/>
      <c r="N39" s="948"/>
      <c r="O39" s="948"/>
      <c r="P39" s="948"/>
      <c r="Q39" s="948"/>
      <c r="R39" s="948"/>
      <c r="S39" s="948"/>
      <c r="T39" s="948"/>
      <c r="U39" s="948"/>
      <c r="V39" s="948"/>
      <c r="W39" s="948"/>
      <c r="X39" s="948"/>
      <c r="Y39" s="948"/>
      <c r="Z39" s="948"/>
      <c r="AA39" s="948"/>
      <c r="AB39" s="948"/>
      <c r="AC39" s="948"/>
      <c r="AD39" s="948"/>
      <c r="AE39" s="948"/>
      <c r="AF39" s="948"/>
      <c r="AG39" s="948"/>
      <c r="AH39" s="948"/>
      <c r="AI39" s="948"/>
      <c r="AJ39" s="948"/>
      <c r="AK39" s="948"/>
      <c r="AL39" s="948"/>
      <c r="AM39" s="948"/>
      <c r="AN39" s="948"/>
      <c r="AO39" s="948"/>
      <c r="AP39" s="948"/>
      <c r="AQ39" s="948"/>
      <c r="AR39" s="948"/>
      <c r="AS39" s="948"/>
      <c r="AT39" s="948"/>
      <c r="AU39" s="948"/>
    </row>
    <row r="40" spans="1:111" s="479" customFormat="1" ht="15.75" customHeight="1" thickBot="1" x14ac:dyDescent="0.3">
      <c r="A40" s="945"/>
      <c r="B40" s="946"/>
      <c r="C40" s="946"/>
      <c r="D40" s="946"/>
      <c r="E40" s="946"/>
      <c r="F40" s="946"/>
      <c r="G40" s="946"/>
      <c r="H40" s="946"/>
      <c r="I40" s="946"/>
      <c r="J40" s="946"/>
      <c r="K40" s="946"/>
      <c r="L40" s="946"/>
      <c r="M40" s="946"/>
      <c r="N40" s="946"/>
      <c r="O40" s="946"/>
      <c r="P40" s="946"/>
      <c r="Q40" s="946"/>
      <c r="R40" s="946"/>
      <c r="S40" s="946"/>
      <c r="T40" s="946"/>
      <c r="U40" s="946"/>
      <c r="V40" s="946"/>
      <c r="W40" s="946"/>
      <c r="X40" s="946"/>
      <c r="Y40" s="946"/>
      <c r="Z40" s="946"/>
      <c r="AA40" s="946"/>
      <c r="AB40" s="946"/>
      <c r="AC40" s="946"/>
      <c r="AD40" s="946"/>
      <c r="AE40" s="946"/>
      <c r="AF40" s="946"/>
      <c r="AG40" s="946"/>
      <c r="AH40" s="946"/>
      <c r="AI40" s="946"/>
      <c r="AJ40" s="946"/>
      <c r="AK40" s="946"/>
      <c r="AL40" s="946"/>
      <c r="AM40" s="946"/>
      <c r="AN40" s="946"/>
      <c r="AO40" s="946"/>
      <c r="AP40" s="946"/>
      <c r="AQ40" s="946"/>
      <c r="AR40" s="946"/>
      <c r="AS40" s="946"/>
      <c r="AT40" s="946"/>
      <c r="AU40" s="946"/>
    </row>
    <row r="41" spans="1:111" s="479" customFormat="1" ht="15.75" customHeight="1" thickBot="1" x14ac:dyDescent="0.3">
      <c r="A41" s="947"/>
      <c r="B41" s="948"/>
      <c r="C41" s="948"/>
      <c r="D41" s="948"/>
      <c r="E41" s="948"/>
      <c r="F41" s="948"/>
      <c r="G41" s="948"/>
      <c r="H41" s="948"/>
      <c r="I41" s="948"/>
      <c r="J41" s="948"/>
      <c r="K41" s="948"/>
      <c r="L41" s="948"/>
      <c r="M41" s="948"/>
      <c r="N41" s="948"/>
      <c r="O41" s="948"/>
      <c r="P41" s="948"/>
      <c r="Q41" s="948"/>
      <c r="R41" s="948"/>
      <c r="S41" s="948"/>
      <c r="T41" s="948"/>
      <c r="U41" s="948"/>
      <c r="V41" s="948"/>
      <c r="W41" s="948"/>
      <c r="X41" s="948"/>
      <c r="Y41" s="948"/>
      <c r="Z41" s="948"/>
      <c r="AA41" s="948"/>
      <c r="AB41" s="948"/>
      <c r="AC41" s="948"/>
      <c r="AD41" s="948"/>
      <c r="AE41" s="948"/>
      <c r="AF41" s="948"/>
      <c r="AG41" s="948"/>
      <c r="AH41" s="948"/>
      <c r="AI41" s="948"/>
      <c r="AJ41" s="948"/>
      <c r="AK41" s="948"/>
      <c r="AL41" s="948"/>
      <c r="AM41" s="948"/>
      <c r="AN41" s="948"/>
      <c r="AO41" s="948"/>
      <c r="AP41" s="948"/>
      <c r="AQ41" s="948"/>
      <c r="AR41" s="948"/>
      <c r="AS41" s="948"/>
      <c r="AT41" s="948"/>
      <c r="AU41" s="948"/>
    </row>
    <row r="42" spans="1:111" s="479" customFormat="1" ht="15.75" customHeight="1" thickBot="1" x14ac:dyDescent="0.3">
      <c r="A42" s="945"/>
      <c r="B42" s="946"/>
      <c r="C42" s="946"/>
      <c r="D42" s="946"/>
      <c r="E42" s="946"/>
      <c r="F42" s="946"/>
      <c r="G42" s="946"/>
      <c r="H42" s="946"/>
      <c r="I42" s="946"/>
      <c r="J42" s="946"/>
      <c r="K42" s="946"/>
      <c r="L42" s="946"/>
      <c r="M42" s="946"/>
      <c r="N42" s="946"/>
      <c r="O42" s="946"/>
      <c r="P42" s="946"/>
      <c r="Q42" s="946"/>
      <c r="R42" s="946"/>
      <c r="S42" s="946"/>
      <c r="T42" s="946"/>
      <c r="U42" s="946"/>
      <c r="V42" s="946"/>
      <c r="W42" s="946"/>
      <c r="X42" s="946"/>
      <c r="Y42" s="946"/>
      <c r="Z42" s="946"/>
      <c r="AA42" s="946"/>
      <c r="AB42" s="946"/>
      <c r="AC42" s="946"/>
      <c r="AD42" s="946"/>
      <c r="AE42" s="946"/>
      <c r="AF42" s="946"/>
      <c r="AG42" s="946"/>
      <c r="AH42" s="946"/>
      <c r="AI42" s="946"/>
      <c r="AJ42" s="946"/>
      <c r="AK42" s="946"/>
      <c r="AL42" s="946"/>
      <c r="AM42" s="946"/>
      <c r="AN42" s="946"/>
      <c r="AO42" s="946"/>
      <c r="AP42" s="946"/>
      <c r="AQ42" s="946"/>
      <c r="AR42" s="946"/>
      <c r="AS42" s="946"/>
      <c r="AT42" s="946"/>
      <c r="AU42" s="946"/>
    </row>
    <row r="43" spans="1:111" s="479" customFormat="1" ht="15.75" customHeight="1" thickBot="1" x14ac:dyDescent="0.3">
      <c r="A43" s="947"/>
      <c r="B43" s="948"/>
      <c r="C43" s="948"/>
      <c r="D43" s="948"/>
      <c r="E43" s="948"/>
      <c r="F43" s="948"/>
      <c r="G43" s="948"/>
      <c r="H43" s="948"/>
      <c r="I43" s="948"/>
      <c r="J43" s="948"/>
      <c r="K43" s="948"/>
      <c r="L43" s="948"/>
      <c r="M43" s="948"/>
      <c r="N43" s="948"/>
      <c r="O43" s="948"/>
      <c r="P43" s="948"/>
      <c r="Q43" s="948"/>
      <c r="R43" s="948"/>
      <c r="S43" s="948"/>
      <c r="T43" s="948"/>
      <c r="U43" s="948"/>
      <c r="V43" s="948"/>
      <c r="W43" s="948"/>
      <c r="X43" s="948"/>
      <c r="Y43" s="948"/>
      <c r="Z43" s="948"/>
      <c r="AA43" s="948"/>
      <c r="AB43" s="948"/>
      <c r="AC43" s="948"/>
      <c r="AD43" s="948"/>
      <c r="AE43" s="948"/>
      <c r="AF43" s="948"/>
      <c r="AG43" s="948"/>
      <c r="AH43" s="948"/>
      <c r="AI43" s="948"/>
      <c r="AJ43" s="948"/>
      <c r="AK43" s="948"/>
      <c r="AL43" s="948"/>
      <c r="AM43" s="948"/>
      <c r="AN43" s="948"/>
      <c r="AO43" s="948"/>
      <c r="AP43" s="948"/>
      <c r="AQ43" s="948"/>
      <c r="AR43" s="948"/>
      <c r="AS43" s="948"/>
      <c r="AT43" s="948"/>
      <c r="AU43" s="948"/>
    </row>
    <row r="44" spans="1:111" s="479" customFormat="1" ht="15.75" customHeight="1" thickBot="1" x14ac:dyDescent="0.3">
      <c r="A44" s="945"/>
      <c r="B44" s="946"/>
      <c r="C44" s="946"/>
      <c r="D44" s="946"/>
      <c r="E44" s="946"/>
      <c r="F44" s="946"/>
      <c r="G44" s="946"/>
      <c r="H44" s="946"/>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946"/>
      <c r="AI44" s="946"/>
      <c r="AJ44" s="946"/>
      <c r="AK44" s="946"/>
      <c r="AL44" s="946"/>
      <c r="AM44" s="946"/>
      <c r="AN44" s="946"/>
      <c r="AO44" s="946"/>
      <c r="AP44" s="946"/>
      <c r="AQ44" s="946"/>
      <c r="AR44" s="946"/>
      <c r="AS44" s="946"/>
      <c r="AT44" s="946"/>
      <c r="AU44" s="946"/>
    </row>
    <row r="45" spans="1:111" s="479" customFormat="1" ht="15.75" customHeight="1" thickBot="1" x14ac:dyDescent="0.3">
      <c r="A45" s="947"/>
      <c r="B45" s="948"/>
      <c r="C45" s="948"/>
      <c r="D45" s="948"/>
      <c r="E45" s="948"/>
      <c r="F45" s="948"/>
      <c r="G45" s="948"/>
      <c r="H45" s="948"/>
      <c r="I45" s="948"/>
      <c r="J45" s="948"/>
      <c r="K45" s="948"/>
      <c r="L45" s="948"/>
      <c r="M45" s="948"/>
      <c r="N45" s="948"/>
      <c r="O45" s="948"/>
      <c r="P45" s="948"/>
      <c r="Q45" s="948"/>
      <c r="R45" s="948"/>
      <c r="S45" s="948"/>
      <c r="T45" s="948"/>
      <c r="U45" s="948"/>
      <c r="V45" s="948"/>
      <c r="W45" s="948"/>
      <c r="X45" s="948"/>
      <c r="Y45" s="948"/>
      <c r="Z45" s="948"/>
      <c r="AA45" s="948"/>
      <c r="AB45" s="948"/>
      <c r="AC45" s="948"/>
      <c r="AD45" s="948"/>
      <c r="AE45" s="948"/>
      <c r="AF45" s="948"/>
      <c r="AG45" s="948"/>
      <c r="AH45" s="948"/>
      <c r="AI45" s="948"/>
      <c r="AJ45" s="948"/>
      <c r="AK45" s="948"/>
      <c r="AL45" s="948"/>
      <c r="AM45" s="948"/>
      <c r="AN45" s="948"/>
      <c r="AO45" s="948"/>
      <c r="AP45" s="948"/>
      <c r="AQ45" s="948"/>
      <c r="AR45" s="948"/>
      <c r="AS45" s="948"/>
      <c r="AT45" s="948"/>
      <c r="AU45" s="948"/>
    </row>
    <row r="46" spans="1:111" s="479" customFormat="1" ht="15.75" customHeight="1" thickBot="1" x14ac:dyDescent="0.3">
      <c r="A46" s="945"/>
      <c r="B46" s="946"/>
      <c r="C46" s="946"/>
      <c r="D46" s="946"/>
      <c r="E46" s="946"/>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6"/>
      <c r="AD46" s="946"/>
      <c r="AE46" s="946"/>
      <c r="AF46" s="946"/>
      <c r="AG46" s="946"/>
      <c r="AH46" s="946"/>
      <c r="AI46" s="946"/>
      <c r="AJ46" s="946"/>
      <c r="AK46" s="946"/>
      <c r="AL46" s="946"/>
      <c r="AM46" s="946"/>
      <c r="AN46" s="946"/>
      <c r="AO46" s="946"/>
      <c r="AP46" s="946"/>
      <c r="AQ46" s="946"/>
      <c r="AR46" s="946"/>
      <c r="AS46" s="946"/>
      <c r="AT46" s="946"/>
      <c r="AU46" s="946"/>
    </row>
    <row r="47" spans="1:111" s="479" customFormat="1" ht="15.75" customHeight="1" thickBot="1" x14ac:dyDescent="0.3">
      <c r="A47" s="947"/>
      <c r="B47" s="948"/>
      <c r="C47" s="948"/>
      <c r="D47" s="948"/>
      <c r="E47" s="948"/>
      <c r="F47" s="948"/>
      <c r="G47" s="948"/>
      <c r="H47" s="948"/>
      <c r="I47" s="948"/>
      <c r="J47" s="948"/>
      <c r="K47" s="948"/>
      <c r="L47" s="948"/>
      <c r="M47" s="948"/>
      <c r="N47" s="948"/>
      <c r="O47" s="948"/>
      <c r="P47" s="948"/>
      <c r="Q47" s="948"/>
      <c r="R47" s="948"/>
      <c r="S47" s="948"/>
      <c r="T47" s="948"/>
      <c r="U47" s="948"/>
      <c r="V47" s="948"/>
      <c r="W47" s="948"/>
      <c r="X47" s="948"/>
      <c r="Y47" s="948"/>
      <c r="Z47" s="948"/>
      <c r="AA47" s="948"/>
      <c r="AB47" s="948"/>
      <c r="AC47" s="948"/>
      <c r="AD47" s="948"/>
      <c r="AE47" s="948"/>
      <c r="AF47" s="948"/>
      <c r="AG47" s="948"/>
      <c r="AH47" s="948"/>
      <c r="AI47" s="948"/>
      <c r="AJ47" s="948"/>
      <c r="AK47" s="948"/>
      <c r="AL47" s="948"/>
      <c r="AM47" s="948"/>
      <c r="AN47" s="948"/>
      <c r="AO47" s="948"/>
      <c r="AP47" s="948"/>
      <c r="AQ47" s="948"/>
      <c r="AR47" s="948"/>
      <c r="AS47" s="948"/>
      <c r="AT47" s="948"/>
      <c r="AU47" s="948"/>
    </row>
    <row r="48" spans="1:111" s="479" customFormat="1" ht="15.75" customHeight="1" thickBot="1" x14ac:dyDescent="0.3">
      <c r="A48" s="945"/>
      <c r="B48" s="946"/>
      <c r="C48" s="946"/>
      <c r="D48" s="946"/>
      <c r="E48" s="946"/>
      <c r="F48" s="946"/>
      <c r="G48" s="946"/>
      <c r="H48" s="946"/>
      <c r="I48" s="946"/>
      <c r="J48" s="946"/>
      <c r="K48" s="946"/>
      <c r="L48" s="946"/>
      <c r="M48" s="946"/>
      <c r="N48" s="946"/>
      <c r="O48" s="946"/>
      <c r="P48" s="946"/>
      <c r="Q48" s="946"/>
      <c r="R48" s="946"/>
      <c r="S48" s="946"/>
      <c r="T48" s="946"/>
      <c r="U48" s="946"/>
      <c r="V48" s="946"/>
      <c r="W48" s="946"/>
      <c r="X48" s="946"/>
      <c r="Y48" s="946"/>
      <c r="Z48" s="946"/>
      <c r="AA48" s="946"/>
      <c r="AB48" s="946"/>
      <c r="AC48" s="946"/>
      <c r="AD48" s="946"/>
      <c r="AE48" s="946"/>
      <c r="AF48" s="946"/>
      <c r="AG48" s="946"/>
      <c r="AH48" s="946"/>
      <c r="AI48" s="946"/>
      <c r="AJ48" s="946"/>
      <c r="AK48" s="946"/>
      <c r="AL48" s="946"/>
      <c r="AM48" s="946"/>
      <c r="AN48" s="946"/>
      <c r="AO48" s="946"/>
      <c r="AP48" s="946"/>
      <c r="AQ48" s="946"/>
      <c r="AR48" s="946"/>
      <c r="AS48" s="946"/>
      <c r="AT48" s="946"/>
      <c r="AU48" s="946"/>
    </row>
    <row r="49" spans="1:63" s="479" customFormat="1" ht="15.75" customHeight="1" thickBot="1" x14ac:dyDescent="0.3">
      <c r="A49" s="947"/>
      <c r="B49" s="948"/>
      <c r="C49" s="948"/>
      <c r="D49" s="948"/>
      <c r="E49" s="948"/>
      <c r="F49" s="948"/>
      <c r="G49" s="948"/>
      <c r="H49" s="948"/>
      <c r="I49" s="948"/>
      <c r="J49" s="948"/>
      <c r="K49" s="948"/>
      <c r="L49" s="948"/>
      <c r="M49" s="948"/>
      <c r="N49" s="948"/>
      <c r="O49" s="948"/>
      <c r="P49" s="948"/>
      <c r="Q49" s="948"/>
      <c r="R49" s="948"/>
      <c r="S49" s="948"/>
      <c r="T49" s="948"/>
      <c r="U49" s="948"/>
      <c r="V49" s="948"/>
      <c r="W49" s="948"/>
      <c r="X49" s="948"/>
      <c r="Y49" s="948"/>
      <c r="Z49" s="948"/>
      <c r="AA49" s="948"/>
      <c r="AB49" s="948"/>
      <c r="AC49" s="948"/>
      <c r="AD49" s="948"/>
      <c r="AE49" s="948"/>
      <c r="AF49" s="948"/>
      <c r="AG49" s="948"/>
      <c r="AH49" s="948"/>
      <c r="AI49" s="948"/>
      <c r="AJ49" s="948"/>
      <c r="AK49" s="948"/>
      <c r="AL49" s="948"/>
      <c r="AM49" s="948"/>
      <c r="AN49" s="948"/>
      <c r="AO49" s="948"/>
      <c r="AP49" s="948"/>
      <c r="AQ49" s="948"/>
      <c r="AR49" s="948"/>
      <c r="AS49" s="948"/>
      <c r="AT49" s="948"/>
      <c r="AU49" s="948"/>
    </row>
    <row r="50" spans="1:63" s="479" customFormat="1" ht="15.75" customHeight="1" x14ac:dyDescent="0.25">
      <c r="A50" s="949"/>
      <c r="B50" s="950"/>
      <c r="C50" s="950"/>
      <c r="D50" s="950"/>
      <c r="E50" s="950"/>
      <c r="F50" s="950"/>
      <c r="G50" s="950"/>
      <c r="H50" s="950"/>
      <c r="I50" s="950"/>
      <c r="J50" s="950"/>
      <c r="K50" s="950"/>
      <c r="L50" s="950"/>
      <c r="M50" s="950"/>
      <c r="N50" s="950"/>
      <c r="O50" s="950"/>
      <c r="P50" s="950"/>
      <c r="Q50" s="950"/>
      <c r="R50" s="950"/>
      <c r="S50" s="950"/>
      <c r="T50" s="950"/>
      <c r="U50" s="950"/>
      <c r="V50" s="950"/>
      <c r="W50" s="950"/>
      <c r="X50" s="950"/>
      <c r="Y50" s="950"/>
      <c r="Z50" s="950"/>
      <c r="AA50" s="950"/>
      <c r="AB50" s="950"/>
      <c r="AC50" s="950"/>
      <c r="AD50" s="950"/>
      <c r="AE50" s="950"/>
      <c r="AF50" s="950"/>
      <c r="AG50" s="950"/>
      <c r="AH50" s="950"/>
      <c r="AI50" s="950"/>
      <c r="AJ50" s="950"/>
      <c r="AK50" s="950"/>
      <c r="AL50" s="950"/>
      <c r="AM50" s="950"/>
      <c r="AN50" s="950"/>
      <c r="AO50" s="950"/>
      <c r="AP50" s="950"/>
      <c r="AQ50" s="950"/>
      <c r="AR50" s="950"/>
      <c r="AS50" s="950"/>
      <c r="AT50" s="950"/>
      <c r="AU50" s="950"/>
    </row>
    <row r="51" spans="1:63" ht="15.75" customHeight="1" x14ac:dyDescent="0.25">
      <c r="A51" s="485"/>
      <c r="B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5"/>
      <c r="AC51" s="485"/>
      <c r="AD51" s="485"/>
      <c r="AE51" s="485"/>
      <c r="AF51" s="485"/>
      <c r="AG51" s="485"/>
      <c r="AH51" s="485"/>
      <c r="AI51" s="485"/>
      <c r="AJ51" s="485"/>
      <c r="AK51" s="485"/>
      <c r="AL51" s="485"/>
      <c r="AM51" s="485"/>
      <c r="AN51" s="485"/>
      <c r="AO51" s="485"/>
      <c r="AP51" s="485"/>
      <c r="AQ51" s="485"/>
      <c r="AR51" s="485"/>
      <c r="AS51" s="485"/>
      <c r="AT51" s="485"/>
      <c r="AU51" s="485"/>
      <c r="AV51" s="485"/>
      <c r="AW51" s="485"/>
      <c r="AX51" s="485"/>
      <c r="AY51" s="485"/>
      <c r="AZ51" s="485"/>
      <c r="BA51" s="485"/>
      <c r="BB51" s="485"/>
      <c r="BC51" s="485"/>
      <c r="BD51" s="485"/>
      <c r="BE51" s="485"/>
      <c r="BF51" s="485"/>
      <c r="BG51" s="485"/>
      <c r="BH51" s="485"/>
      <c r="BI51" s="485"/>
      <c r="BJ51" s="485"/>
      <c r="BK51" s="485"/>
    </row>
    <row r="52" spans="1:63" ht="15.75" customHeight="1" x14ac:dyDescent="0.25">
      <c r="A52" s="485"/>
      <c r="B52" s="485"/>
      <c r="C52" s="485"/>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A52" s="485"/>
      <c r="AB52" s="485"/>
      <c r="AC52" s="485"/>
      <c r="AD52" s="485"/>
      <c r="AE52" s="485"/>
      <c r="AF52" s="485"/>
      <c r="AG52" s="485"/>
      <c r="AH52" s="485"/>
      <c r="AI52" s="485"/>
      <c r="AJ52" s="485"/>
      <c r="AK52" s="485"/>
      <c r="AL52" s="485"/>
      <c r="AM52" s="485"/>
      <c r="AN52" s="485"/>
      <c r="AO52" s="485"/>
      <c r="AP52" s="485"/>
      <c r="AQ52" s="485"/>
      <c r="AR52" s="485"/>
      <c r="AS52" s="485"/>
      <c r="AT52" s="485"/>
      <c r="AU52" s="485"/>
      <c r="AV52" s="485"/>
      <c r="AW52" s="485"/>
      <c r="AX52" s="485"/>
      <c r="AY52" s="485"/>
      <c r="AZ52" s="485"/>
      <c r="BA52" s="485"/>
      <c r="BB52" s="485"/>
      <c r="BC52" s="485"/>
      <c r="BD52" s="485"/>
      <c r="BE52" s="485"/>
      <c r="BF52" s="485"/>
      <c r="BG52" s="485"/>
      <c r="BH52" s="485"/>
      <c r="BI52" s="485"/>
      <c r="BJ52" s="485"/>
      <c r="BK52" s="485"/>
    </row>
    <row r="53" spans="1:63" ht="15.75" customHeight="1" x14ac:dyDescent="0.25">
      <c r="A53" s="485"/>
      <c r="B53" s="485"/>
      <c r="C53" s="485"/>
      <c r="D53" s="485"/>
      <c r="E53" s="485"/>
      <c r="F53" s="485"/>
      <c r="G53" s="485"/>
      <c r="H53" s="485"/>
      <c r="I53" s="485"/>
      <c r="J53" s="485"/>
      <c r="K53" s="485"/>
      <c r="L53" s="485"/>
      <c r="M53" s="485"/>
      <c r="N53" s="485"/>
      <c r="O53" s="485"/>
      <c r="P53" s="485"/>
      <c r="Q53" s="485"/>
      <c r="R53" s="485"/>
      <c r="S53" s="485"/>
      <c r="T53" s="485"/>
      <c r="U53" s="485"/>
      <c r="V53" s="485"/>
      <c r="W53" s="485"/>
      <c r="X53" s="485"/>
      <c r="Y53" s="485"/>
      <c r="Z53" s="485"/>
      <c r="AA53" s="485"/>
      <c r="AB53" s="485"/>
      <c r="AC53" s="485"/>
      <c r="AD53" s="485"/>
      <c r="AE53" s="485"/>
      <c r="AF53" s="485"/>
      <c r="AG53" s="485"/>
      <c r="AH53" s="485"/>
      <c r="AI53" s="485"/>
      <c r="AJ53" s="485"/>
      <c r="AK53" s="485"/>
      <c r="AL53" s="485"/>
      <c r="AM53" s="485"/>
      <c r="AN53" s="485"/>
      <c r="AO53" s="485"/>
      <c r="AP53" s="485"/>
      <c r="AQ53" s="485"/>
      <c r="AR53" s="485"/>
      <c r="AS53" s="485"/>
      <c r="AT53" s="485"/>
      <c r="AU53" s="485"/>
      <c r="AV53" s="485"/>
      <c r="AW53" s="485"/>
      <c r="AX53" s="485"/>
      <c r="AY53" s="485"/>
      <c r="AZ53" s="485"/>
      <c r="BA53" s="485"/>
      <c r="BB53" s="485"/>
      <c r="BC53" s="485"/>
      <c r="BD53" s="485"/>
      <c r="BE53" s="485"/>
      <c r="BF53" s="485"/>
      <c r="BG53" s="485"/>
      <c r="BH53" s="485"/>
      <c r="BI53" s="485"/>
      <c r="BJ53" s="485"/>
      <c r="BK53" s="485"/>
    </row>
    <row r="54" spans="1:63" ht="15.75" customHeight="1" x14ac:dyDescent="0.25">
      <c r="A54" s="485"/>
      <c r="B54" s="485"/>
      <c r="C54" s="485"/>
      <c r="D54" s="485"/>
      <c r="E54" s="485"/>
      <c r="F54" s="485"/>
      <c r="G54" s="485"/>
      <c r="H54" s="485"/>
      <c r="I54" s="485"/>
      <c r="J54" s="485"/>
      <c r="K54" s="485"/>
      <c r="L54" s="485"/>
      <c r="M54" s="485"/>
      <c r="N54" s="485"/>
      <c r="O54" s="485"/>
      <c r="P54" s="485"/>
      <c r="Q54" s="485"/>
      <c r="R54" s="485"/>
      <c r="S54" s="485"/>
      <c r="T54" s="485"/>
      <c r="U54" s="485"/>
      <c r="V54" s="485"/>
      <c r="W54" s="485"/>
      <c r="X54" s="485"/>
      <c r="Y54" s="485"/>
      <c r="Z54" s="485"/>
      <c r="AA54" s="485"/>
      <c r="AB54" s="485"/>
      <c r="AC54" s="485"/>
      <c r="AD54" s="485"/>
      <c r="AE54" s="485"/>
      <c r="AF54" s="485"/>
      <c r="AG54" s="485"/>
      <c r="AH54" s="485"/>
      <c r="AI54" s="485"/>
      <c r="AJ54" s="485"/>
      <c r="AK54" s="485"/>
      <c r="AL54" s="485"/>
      <c r="AM54" s="485"/>
      <c r="AN54" s="485"/>
      <c r="AO54" s="485"/>
      <c r="AP54" s="485"/>
      <c r="AQ54" s="485"/>
      <c r="AR54" s="485"/>
      <c r="AS54" s="485"/>
      <c r="AT54" s="485"/>
      <c r="AU54" s="485"/>
      <c r="AV54" s="485"/>
      <c r="AW54" s="485"/>
      <c r="AX54" s="485"/>
      <c r="AY54" s="485"/>
      <c r="AZ54" s="485"/>
      <c r="BA54" s="485"/>
      <c r="BB54" s="485"/>
      <c r="BC54" s="485"/>
      <c r="BD54" s="485"/>
      <c r="BE54" s="485"/>
      <c r="BF54" s="485"/>
      <c r="BG54" s="485"/>
      <c r="BH54" s="485"/>
      <c r="BI54" s="485"/>
      <c r="BJ54" s="485"/>
      <c r="BK54" s="485"/>
    </row>
    <row r="55" spans="1:63" ht="15.75" customHeight="1" x14ac:dyDescent="0.25">
      <c r="A55" s="485"/>
      <c r="B55" s="485"/>
      <c r="C55" s="485"/>
      <c r="D55" s="485"/>
      <c r="E55" s="485"/>
      <c r="F55" s="485"/>
      <c r="G55" s="485"/>
      <c r="H55" s="485"/>
      <c r="I55" s="485"/>
      <c r="J55" s="485"/>
      <c r="K55" s="485"/>
      <c r="L55" s="485"/>
      <c r="M55" s="485"/>
      <c r="N55" s="485"/>
      <c r="O55" s="485"/>
      <c r="P55" s="485"/>
      <c r="Q55" s="485"/>
      <c r="R55" s="485"/>
      <c r="S55" s="485"/>
      <c r="T55" s="485"/>
      <c r="U55" s="485"/>
      <c r="V55" s="485"/>
      <c r="W55" s="485"/>
      <c r="X55" s="485"/>
      <c r="Y55" s="485"/>
      <c r="Z55" s="485"/>
      <c r="AA55" s="485"/>
      <c r="AB55" s="485"/>
      <c r="AC55" s="485"/>
      <c r="AD55" s="485"/>
      <c r="AE55" s="485"/>
      <c r="AF55" s="485"/>
      <c r="AG55" s="485"/>
      <c r="AH55" s="485"/>
      <c r="AI55" s="485"/>
      <c r="AJ55" s="485"/>
      <c r="AK55" s="485"/>
      <c r="AL55" s="485"/>
      <c r="AM55" s="485"/>
      <c r="AN55" s="485"/>
      <c r="AO55" s="485"/>
      <c r="AP55" s="485"/>
      <c r="AQ55" s="485"/>
      <c r="AR55" s="485"/>
      <c r="AS55" s="485"/>
      <c r="AT55" s="485"/>
      <c r="AU55" s="485"/>
      <c r="AV55" s="485"/>
      <c r="AW55" s="485"/>
      <c r="AX55" s="485"/>
      <c r="AY55" s="485"/>
      <c r="AZ55" s="485"/>
      <c r="BA55" s="485"/>
      <c r="BB55" s="485"/>
      <c r="BC55" s="485"/>
      <c r="BD55" s="485"/>
      <c r="BE55" s="485"/>
      <c r="BF55" s="485"/>
      <c r="BG55" s="485"/>
      <c r="BH55" s="485"/>
      <c r="BI55" s="485"/>
      <c r="BJ55" s="485"/>
      <c r="BK55" s="485"/>
    </row>
    <row r="56" spans="1:63" ht="15.75" customHeight="1" x14ac:dyDescent="0.25">
      <c r="A56" s="485"/>
      <c r="B56" s="485"/>
      <c r="C56" s="485"/>
      <c r="D56" s="485"/>
      <c r="E56" s="485"/>
      <c r="F56" s="485"/>
      <c r="G56" s="485"/>
      <c r="H56" s="485"/>
      <c r="I56" s="485"/>
      <c r="J56" s="485"/>
      <c r="K56" s="485"/>
      <c r="L56" s="485"/>
      <c r="M56" s="485"/>
      <c r="N56" s="485"/>
      <c r="O56" s="485"/>
      <c r="P56" s="485"/>
      <c r="Q56" s="485"/>
      <c r="R56" s="485"/>
      <c r="S56" s="485"/>
      <c r="T56" s="485"/>
      <c r="U56" s="485"/>
      <c r="V56" s="485"/>
      <c r="W56" s="485"/>
      <c r="X56" s="485"/>
      <c r="Y56" s="485"/>
      <c r="Z56" s="485"/>
      <c r="AA56" s="485"/>
      <c r="AB56" s="485"/>
      <c r="AC56" s="485"/>
      <c r="AD56" s="485"/>
      <c r="AE56" s="485"/>
      <c r="AF56" s="485"/>
      <c r="AG56" s="485"/>
      <c r="AH56" s="485"/>
      <c r="AI56" s="485"/>
      <c r="AJ56" s="485"/>
      <c r="AK56" s="485"/>
      <c r="AL56" s="485"/>
      <c r="AM56" s="485"/>
      <c r="AN56" s="485"/>
      <c r="AO56" s="485"/>
      <c r="AP56" s="485"/>
      <c r="AQ56" s="485"/>
      <c r="AR56" s="485"/>
      <c r="AS56" s="485"/>
      <c r="AT56" s="485"/>
      <c r="AU56" s="485"/>
      <c r="AV56" s="485"/>
      <c r="AW56" s="485"/>
      <c r="AX56" s="485"/>
      <c r="AY56" s="485"/>
      <c r="AZ56" s="485"/>
      <c r="BA56" s="485"/>
      <c r="BB56" s="485"/>
      <c r="BC56" s="485"/>
      <c r="BD56" s="485"/>
      <c r="BE56" s="485"/>
      <c r="BF56" s="485"/>
      <c r="BG56" s="485"/>
      <c r="BH56" s="485"/>
      <c r="BI56" s="485"/>
      <c r="BJ56" s="485"/>
      <c r="BK56" s="485"/>
    </row>
    <row r="57" spans="1:63" ht="15.75" customHeight="1" x14ac:dyDescent="0.25">
      <c r="A57" s="485"/>
      <c r="B57" s="485"/>
      <c r="C57" s="485"/>
      <c r="D57" s="485"/>
      <c r="E57" s="485"/>
      <c r="F57" s="485"/>
      <c r="G57" s="485"/>
      <c r="H57" s="485"/>
      <c r="I57" s="485"/>
      <c r="J57" s="485"/>
      <c r="K57" s="485"/>
      <c r="L57" s="485"/>
      <c r="M57" s="485"/>
      <c r="N57" s="485"/>
      <c r="O57" s="485"/>
      <c r="P57" s="485"/>
      <c r="Q57" s="485"/>
      <c r="R57" s="485"/>
      <c r="S57" s="485"/>
      <c r="T57" s="485"/>
      <c r="U57" s="485"/>
      <c r="V57" s="485"/>
      <c r="W57" s="485"/>
      <c r="X57" s="485"/>
      <c r="Y57" s="485"/>
      <c r="Z57" s="485"/>
      <c r="AA57" s="485"/>
      <c r="AB57" s="485"/>
      <c r="AC57" s="485"/>
      <c r="AD57" s="485"/>
      <c r="AE57" s="485"/>
      <c r="AF57" s="485"/>
      <c r="AG57" s="485"/>
      <c r="AH57" s="485"/>
      <c r="AI57" s="485"/>
      <c r="AJ57" s="485"/>
      <c r="AK57" s="485"/>
      <c r="AL57" s="485"/>
      <c r="AM57" s="485"/>
      <c r="AN57" s="485"/>
      <c r="AO57" s="485"/>
      <c r="AP57" s="485"/>
      <c r="AQ57" s="485"/>
      <c r="AR57" s="485"/>
      <c r="AS57" s="485"/>
      <c r="AT57" s="485"/>
      <c r="AU57" s="485"/>
      <c r="AV57" s="485"/>
      <c r="AW57" s="485"/>
      <c r="AX57" s="485"/>
      <c r="AY57" s="485"/>
      <c r="AZ57" s="485"/>
      <c r="BA57" s="485"/>
      <c r="BB57" s="485"/>
      <c r="BC57" s="485"/>
      <c r="BD57" s="485"/>
      <c r="BE57" s="485"/>
      <c r="BF57" s="485"/>
      <c r="BG57" s="485"/>
      <c r="BH57" s="485"/>
      <c r="BI57" s="485"/>
      <c r="BJ57" s="485"/>
      <c r="BK57" s="485"/>
    </row>
    <row r="58" spans="1:63" ht="15.75" customHeight="1" x14ac:dyDescent="0.25">
      <c r="A58" s="485"/>
      <c r="B58" s="485"/>
      <c r="C58" s="485"/>
      <c r="D58" s="485"/>
      <c r="E58" s="485"/>
      <c r="F58" s="485"/>
      <c r="G58" s="485"/>
      <c r="H58" s="485"/>
      <c r="I58" s="485"/>
      <c r="J58" s="485"/>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485"/>
      <c r="AM58" s="485"/>
      <c r="AN58" s="485"/>
      <c r="AO58" s="485"/>
      <c r="AP58" s="485"/>
      <c r="AQ58" s="485"/>
      <c r="AR58" s="485"/>
      <c r="AS58" s="485"/>
      <c r="AT58" s="485"/>
      <c r="AU58" s="485"/>
      <c r="AV58" s="485"/>
      <c r="AW58" s="485"/>
      <c r="AX58" s="485"/>
      <c r="AY58" s="485"/>
      <c r="AZ58" s="485"/>
      <c r="BA58" s="485"/>
      <c r="BB58" s="485"/>
      <c r="BC58" s="485"/>
      <c r="BD58" s="485"/>
      <c r="BE58" s="485"/>
      <c r="BF58" s="485"/>
      <c r="BG58" s="485"/>
      <c r="BH58" s="485"/>
      <c r="BI58" s="485"/>
      <c r="BJ58" s="485"/>
      <c r="BK58" s="485"/>
    </row>
    <row r="59" spans="1:63" ht="15.75" customHeight="1" x14ac:dyDescent="0.25">
      <c r="A59" s="485"/>
      <c r="B59" s="485"/>
      <c r="C59" s="485"/>
      <c r="D59" s="485"/>
      <c r="E59" s="485"/>
      <c r="F59" s="485"/>
      <c r="G59" s="485"/>
      <c r="H59" s="485"/>
      <c r="I59" s="485"/>
      <c r="J59" s="485"/>
      <c r="K59" s="485"/>
      <c r="L59" s="485"/>
      <c r="M59" s="485"/>
      <c r="N59" s="485"/>
      <c r="O59" s="485"/>
      <c r="P59" s="485"/>
      <c r="Q59" s="485"/>
      <c r="R59" s="485"/>
      <c r="S59" s="485"/>
      <c r="T59" s="485"/>
      <c r="U59" s="485"/>
      <c r="V59" s="485"/>
      <c r="W59" s="485"/>
      <c r="X59" s="485"/>
      <c r="Y59" s="485"/>
      <c r="Z59" s="485"/>
      <c r="AA59" s="485"/>
      <c r="AB59" s="485"/>
      <c r="AC59" s="485"/>
      <c r="AD59" s="485"/>
      <c r="AE59" s="485"/>
      <c r="AF59" s="485"/>
      <c r="AG59" s="485"/>
      <c r="AH59" s="485"/>
      <c r="AI59" s="485"/>
      <c r="AJ59" s="485"/>
      <c r="AK59" s="485"/>
      <c r="AL59" s="485"/>
      <c r="AM59" s="485"/>
      <c r="AN59" s="485"/>
      <c r="AO59" s="485"/>
      <c r="AP59" s="485"/>
      <c r="AQ59" s="485"/>
      <c r="AR59" s="485"/>
      <c r="AS59" s="485"/>
      <c r="AT59" s="485"/>
      <c r="AU59" s="485"/>
      <c r="AV59" s="485"/>
      <c r="AW59" s="485"/>
      <c r="AX59" s="485"/>
      <c r="AY59" s="485"/>
      <c r="AZ59" s="485"/>
      <c r="BA59" s="485"/>
      <c r="BB59" s="485"/>
      <c r="BC59" s="485"/>
      <c r="BD59" s="485"/>
      <c r="BE59" s="485"/>
      <c r="BF59" s="485"/>
      <c r="BG59" s="485"/>
      <c r="BH59" s="485"/>
      <c r="BI59" s="485"/>
      <c r="BJ59" s="485"/>
      <c r="BK59" s="485"/>
    </row>
    <row r="60" spans="1:63" ht="15.75" customHeight="1" x14ac:dyDescent="0.25">
      <c r="A60" s="485"/>
      <c r="B60" s="485"/>
      <c r="C60" s="485"/>
      <c r="D60" s="485"/>
      <c r="E60" s="485"/>
      <c r="F60" s="485"/>
      <c r="G60" s="485"/>
      <c r="H60" s="485"/>
      <c r="I60" s="485"/>
      <c r="J60" s="485"/>
      <c r="K60" s="485"/>
      <c r="L60" s="485"/>
      <c r="M60" s="485"/>
      <c r="N60" s="485"/>
      <c r="O60" s="485"/>
      <c r="P60" s="485"/>
      <c r="Q60" s="485"/>
      <c r="R60" s="485"/>
      <c r="S60" s="485"/>
      <c r="T60" s="485"/>
      <c r="U60" s="485"/>
      <c r="V60" s="485"/>
      <c r="W60" s="485"/>
      <c r="X60" s="485"/>
      <c r="Y60" s="485"/>
      <c r="Z60" s="485"/>
      <c r="AA60" s="485"/>
      <c r="AB60" s="485"/>
      <c r="AC60" s="485"/>
      <c r="AD60" s="485"/>
      <c r="AE60" s="485"/>
      <c r="AF60" s="485"/>
      <c r="AG60" s="485"/>
      <c r="AH60" s="485"/>
      <c r="AI60" s="485"/>
      <c r="AJ60" s="485"/>
      <c r="AK60" s="485"/>
      <c r="AL60" s="485"/>
      <c r="AM60" s="485"/>
      <c r="AN60" s="485"/>
      <c r="AO60" s="485"/>
      <c r="AP60" s="485"/>
      <c r="AQ60" s="485"/>
      <c r="AR60" s="485"/>
      <c r="AS60" s="485"/>
      <c r="AT60" s="485"/>
      <c r="AU60" s="485"/>
      <c r="AV60" s="485"/>
      <c r="AW60" s="485"/>
      <c r="AX60" s="485"/>
      <c r="AY60" s="485"/>
      <c r="AZ60" s="485"/>
      <c r="BA60" s="485"/>
      <c r="BB60" s="485"/>
      <c r="BC60" s="485"/>
      <c r="BD60" s="485"/>
      <c r="BE60" s="485"/>
      <c r="BF60" s="485"/>
      <c r="BG60" s="485"/>
      <c r="BH60" s="485"/>
      <c r="BI60" s="485"/>
      <c r="BJ60" s="485"/>
      <c r="BK60" s="485"/>
    </row>
    <row r="61" spans="1:63" ht="15.75" customHeight="1" x14ac:dyDescent="0.25">
      <c r="A61" s="485"/>
      <c r="B61" s="485"/>
      <c r="C61" s="485"/>
      <c r="D61" s="485"/>
      <c r="E61" s="485"/>
      <c r="F61" s="485"/>
      <c r="G61" s="485"/>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c r="AE61" s="485"/>
      <c r="AF61" s="485"/>
      <c r="AG61" s="485"/>
      <c r="AH61" s="485"/>
      <c r="AI61" s="485"/>
      <c r="AJ61" s="485"/>
      <c r="AK61" s="485"/>
      <c r="AL61" s="485"/>
      <c r="AM61" s="485"/>
      <c r="AN61" s="485"/>
      <c r="AO61" s="485"/>
      <c r="AP61" s="485"/>
      <c r="AQ61" s="485"/>
      <c r="AR61" s="485"/>
      <c r="AS61" s="485"/>
      <c r="AT61" s="485"/>
      <c r="AU61" s="485"/>
      <c r="AV61" s="485"/>
      <c r="AW61" s="485"/>
      <c r="AX61" s="485"/>
      <c r="AY61" s="485"/>
      <c r="AZ61" s="485"/>
      <c r="BA61" s="485"/>
      <c r="BB61" s="485"/>
      <c r="BC61" s="485"/>
      <c r="BD61" s="485"/>
      <c r="BE61" s="485"/>
      <c r="BF61" s="485"/>
      <c r="BG61" s="485"/>
      <c r="BH61" s="485"/>
      <c r="BI61" s="485"/>
      <c r="BJ61" s="485"/>
      <c r="BK61" s="485"/>
    </row>
    <row r="62" spans="1:63" ht="15.75" customHeight="1" x14ac:dyDescent="0.25">
      <c r="A62" s="485"/>
      <c r="B62" s="485"/>
      <c r="C62" s="485"/>
      <c r="D62" s="485"/>
      <c r="E62" s="485"/>
      <c r="F62" s="485"/>
      <c r="G62" s="485"/>
      <c r="H62" s="485"/>
      <c r="I62" s="485"/>
      <c r="J62" s="485"/>
      <c r="K62" s="485"/>
      <c r="L62" s="485"/>
      <c r="M62" s="485"/>
      <c r="N62" s="485"/>
      <c r="O62" s="485"/>
      <c r="P62" s="485"/>
      <c r="Q62" s="485"/>
      <c r="R62" s="485"/>
      <c r="S62" s="485"/>
      <c r="T62" s="485"/>
      <c r="U62" s="485"/>
      <c r="V62" s="485"/>
      <c r="W62" s="485"/>
      <c r="X62" s="485"/>
      <c r="Y62" s="485"/>
      <c r="Z62" s="485"/>
      <c r="AA62" s="485"/>
      <c r="AB62" s="485"/>
      <c r="AC62" s="485"/>
      <c r="AD62" s="485"/>
      <c r="AE62" s="485"/>
      <c r="AF62" s="485"/>
      <c r="AG62" s="485"/>
      <c r="AH62" s="485"/>
      <c r="AI62" s="485"/>
      <c r="AJ62" s="485"/>
      <c r="AK62" s="485"/>
      <c r="AL62" s="485"/>
      <c r="AM62" s="485"/>
      <c r="AN62" s="485"/>
      <c r="AO62" s="485"/>
      <c r="AP62" s="485"/>
      <c r="AQ62" s="485"/>
      <c r="AR62" s="485"/>
      <c r="AS62" s="485"/>
      <c r="AT62" s="485"/>
      <c r="AU62" s="485"/>
      <c r="AV62" s="485"/>
      <c r="AW62" s="485"/>
      <c r="AX62" s="485"/>
      <c r="AY62" s="485"/>
      <c r="AZ62" s="485"/>
      <c r="BA62" s="485"/>
      <c r="BB62" s="485"/>
      <c r="BC62" s="485"/>
      <c r="BD62" s="485"/>
      <c r="BE62" s="485"/>
      <c r="BF62" s="485"/>
      <c r="BG62" s="485"/>
      <c r="BH62" s="485"/>
      <c r="BI62" s="485"/>
      <c r="BJ62" s="485"/>
      <c r="BK62" s="485"/>
    </row>
    <row r="63" spans="1:63" ht="15.75" customHeight="1" x14ac:dyDescent="0.25">
      <c r="A63" s="485"/>
      <c r="B63" s="485"/>
      <c r="C63" s="485"/>
      <c r="D63" s="485"/>
      <c r="E63" s="485"/>
      <c r="F63" s="485"/>
      <c r="G63" s="485"/>
      <c r="H63" s="485"/>
      <c r="I63" s="485"/>
      <c r="J63" s="485"/>
      <c r="K63" s="485"/>
      <c r="L63" s="485"/>
      <c r="M63" s="485"/>
      <c r="N63" s="485"/>
      <c r="O63" s="485"/>
      <c r="P63" s="485"/>
      <c r="Q63" s="485"/>
      <c r="R63" s="485"/>
      <c r="S63" s="485"/>
      <c r="T63" s="485"/>
      <c r="U63" s="485"/>
      <c r="V63" s="485"/>
      <c r="W63" s="485"/>
      <c r="X63" s="485"/>
      <c r="Y63" s="485"/>
      <c r="Z63" s="485"/>
      <c r="AA63" s="485"/>
      <c r="AB63" s="485"/>
      <c r="AC63" s="485"/>
      <c r="AD63" s="485"/>
      <c r="AE63" s="485"/>
      <c r="AF63" s="485"/>
      <c r="AG63" s="485"/>
      <c r="AH63" s="485"/>
      <c r="AI63" s="485"/>
      <c r="AJ63" s="485"/>
      <c r="AK63" s="485"/>
      <c r="AL63" s="485"/>
      <c r="AM63" s="485"/>
      <c r="AN63" s="485"/>
      <c r="AO63" s="485"/>
      <c r="AP63" s="485"/>
      <c r="AQ63" s="485"/>
      <c r="AR63" s="485"/>
      <c r="AS63" s="485"/>
      <c r="AT63" s="485"/>
      <c r="AU63" s="485"/>
      <c r="AV63" s="485"/>
      <c r="AW63" s="485"/>
      <c r="AX63" s="485"/>
      <c r="AY63" s="485"/>
      <c r="AZ63" s="485"/>
      <c r="BA63" s="485"/>
      <c r="BB63" s="485"/>
      <c r="BC63" s="485"/>
      <c r="BD63" s="485"/>
      <c r="BE63" s="485"/>
      <c r="BF63" s="485"/>
      <c r="BG63" s="485"/>
      <c r="BH63" s="485"/>
      <c r="BI63" s="485"/>
      <c r="BJ63" s="485"/>
      <c r="BK63" s="485"/>
    </row>
    <row r="64" spans="1:63" ht="15.75" customHeight="1" x14ac:dyDescent="0.25">
      <c r="A64" s="485"/>
      <c r="B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5"/>
      <c r="AD64" s="485"/>
      <c r="AE64" s="485"/>
      <c r="AF64" s="485"/>
      <c r="AG64" s="485"/>
      <c r="AH64" s="485"/>
      <c r="AI64" s="485"/>
      <c r="AJ64" s="485"/>
      <c r="AK64" s="485"/>
      <c r="AL64" s="485"/>
      <c r="AM64" s="485"/>
      <c r="AN64" s="485"/>
      <c r="AO64" s="485"/>
      <c r="AP64" s="485"/>
      <c r="AQ64" s="485"/>
      <c r="AR64" s="485"/>
      <c r="AS64" s="485"/>
      <c r="AT64" s="485"/>
      <c r="AU64" s="485"/>
      <c r="AV64" s="485"/>
      <c r="AW64" s="485"/>
      <c r="AX64" s="485"/>
      <c r="AY64" s="485"/>
      <c r="AZ64" s="485"/>
      <c r="BA64" s="485"/>
      <c r="BB64" s="485"/>
      <c r="BC64" s="485"/>
      <c r="BD64" s="485"/>
      <c r="BE64" s="485"/>
      <c r="BF64" s="485"/>
      <c r="BG64" s="485"/>
      <c r="BH64" s="485"/>
      <c r="BI64" s="485"/>
      <c r="BJ64" s="485"/>
      <c r="BK64" s="485"/>
    </row>
    <row r="65" spans="1:63" ht="15.75" customHeight="1" x14ac:dyDescent="0.25">
      <c r="A65" s="485"/>
      <c r="B65" s="485"/>
      <c r="C65" s="485"/>
      <c r="D65" s="485"/>
      <c r="E65" s="485"/>
      <c r="F65" s="485"/>
      <c r="G65" s="485"/>
      <c r="H65" s="485"/>
      <c r="I65" s="485"/>
      <c r="J65" s="485"/>
      <c r="K65" s="485"/>
      <c r="L65" s="485"/>
      <c r="M65" s="485"/>
      <c r="N65" s="485"/>
      <c r="O65" s="485"/>
      <c r="P65" s="485"/>
      <c r="Q65" s="485"/>
      <c r="R65" s="485"/>
      <c r="S65" s="485"/>
      <c r="T65" s="485"/>
      <c r="U65" s="485"/>
      <c r="V65" s="485"/>
      <c r="W65" s="485"/>
      <c r="X65" s="485"/>
      <c r="Y65" s="485"/>
      <c r="Z65" s="485"/>
      <c r="AA65" s="485"/>
      <c r="AB65" s="485"/>
      <c r="AC65" s="485"/>
      <c r="AD65" s="485"/>
      <c r="AE65" s="485"/>
      <c r="AF65" s="485"/>
      <c r="AG65" s="485"/>
      <c r="AH65" s="485"/>
      <c r="AI65" s="485"/>
      <c r="AJ65" s="485"/>
      <c r="AK65" s="485"/>
      <c r="AL65" s="485"/>
      <c r="AM65" s="485"/>
      <c r="AN65" s="485"/>
      <c r="AO65" s="485"/>
      <c r="AP65" s="485"/>
      <c r="AQ65" s="485"/>
      <c r="AR65" s="485"/>
      <c r="AS65" s="485"/>
      <c r="AT65" s="485"/>
      <c r="AU65" s="485"/>
      <c r="AV65" s="485"/>
      <c r="AW65" s="485"/>
      <c r="AX65" s="485"/>
      <c r="AY65" s="485"/>
      <c r="AZ65" s="485"/>
      <c r="BA65" s="485"/>
      <c r="BB65" s="485"/>
      <c r="BC65" s="485"/>
      <c r="BD65" s="485"/>
      <c r="BE65" s="485"/>
      <c r="BF65" s="485"/>
      <c r="BG65" s="485"/>
      <c r="BH65" s="485"/>
      <c r="BI65" s="485"/>
      <c r="BJ65" s="485"/>
      <c r="BK65" s="485"/>
    </row>
    <row r="66" spans="1:63" ht="15.75" customHeight="1" x14ac:dyDescent="0.25">
      <c r="A66" s="485"/>
      <c r="B66" s="485"/>
      <c r="C66" s="485"/>
      <c r="D66" s="485"/>
      <c r="E66" s="485"/>
      <c r="F66" s="485"/>
      <c r="G66" s="485"/>
      <c r="H66" s="485"/>
      <c r="I66" s="485"/>
      <c r="J66" s="485"/>
      <c r="K66" s="485"/>
      <c r="L66" s="485"/>
      <c r="M66" s="485"/>
      <c r="N66" s="485"/>
      <c r="O66" s="485"/>
      <c r="P66" s="485"/>
      <c r="Q66" s="485"/>
      <c r="R66" s="485"/>
      <c r="S66" s="485"/>
      <c r="T66" s="485"/>
      <c r="U66" s="485"/>
      <c r="V66" s="485"/>
      <c r="W66" s="485"/>
      <c r="X66" s="485"/>
      <c r="Y66" s="485"/>
      <c r="Z66" s="485"/>
      <c r="AA66" s="485"/>
      <c r="AB66" s="485"/>
      <c r="AC66" s="485"/>
      <c r="AD66" s="485"/>
      <c r="AE66" s="485"/>
      <c r="AF66" s="485"/>
      <c r="AG66" s="485"/>
      <c r="AH66" s="485"/>
      <c r="AI66" s="485"/>
      <c r="AJ66" s="485"/>
      <c r="AK66" s="485"/>
      <c r="AL66" s="485"/>
      <c r="AM66" s="485"/>
      <c r="AN66" s="485"/>
      <c r="AO66" s="485"/>
      <c r="AP66" s="485"/>
      <c r="AQ66" s="485"/>
      <c r="AR66" s="485"/>
      <c r="AS66" s="485"/>
      <c r="AT66" s="485"/>
      <c r="AU66" s="485"/>
      <c r="AV66" s="485"/>
      <c r="AW66" s="485"/>
      <c r="AX66" s="485"/>
      <c r="AY66" s="485"/>
      <c r="AZ66" s="485"/>
      <c r="BA66" s="485"/>
      <c r="BB66" s="485"/>
      <c r="BC66" s="485"/>
      <c r="BD66" s="485"/>
      <c r="BE66" s="485"/>
      <c r="BF66" s="485"/>
      <c r="BG66" s="485"/>
      <c r="BH66" s="485"/>
      <c r="BI66" s="485"/>
      <c r="BJ66" s="485"/>
      <c r="BK66" s="485"/>
    </row>
    <row r="67" spans="1:63" ht="15.75" customHeight="1" x14ac:dyDescent="0.25">
      <c r="A67" s="485"/>
      <c r="B67" s="485"/>
      <c r="C67" s="485"/>
      <c r="D67" s="485"/>
      <c r="E67" s="485"/>
      <c r="F67" s="485"/>
      <c r="G67" s="485"/>
      <c r="H67" s="485"/>
      <c r="I67" s="485"/>
      <c r="J67" s="485"/>
      <c r="K67" s="485"/>
      <c r="L67" s="485"/>
      <c r="M67" s="485"/>
      <c r="N67" s="485"/>
      <c r="O67" s="485"/>
      <c r="P67" s="485"/>
      <c r="Q67" s="485"/>
      <c r="R67" s="485"/>
      <c r="S67" s="485"/>
      <c r="T67" s="485"/>
      <c r="U67" s="485"/>
      <c r="V67" s="485"/>
      <c r="W67" s="485"/>
      <c r="X67" s="485"/>
      <c r="Y67" s="485"/>
      <c r="Z67" s="485"/>
      <c r="AA67" s="485"/>
      <c r="AB67" s="485"/>
      <c r="AC67" s="485"/>
      <c r="AD67" s="485"/>
      <c r="AE67" s="485"/>
      <c r="AF67" s="485"/>
      <c r="AG67" s="485"/>
      <c r="AH67" s="485"/>
      <c r="AI67" s="485"/>
      <c r="AJ67" s="485"/>
      <c r="AK67" s="485"/>
      <c r="AL67" s="485"/>
      <c r="AM67" s="485"/>
      <c r="AN67" s="485"/>
      <c r="AO67" s="485"/>
      <c r="AP67" s="485"/>
      <c r="AQ67" s="485"/>
      <c r="AR67" s="485"/>
      <c r="AS67" s="485"/>
      <c r="AT67" s="485"/>
      <c r="AU67" s="485"/>
      <c r="AV67" s="485"/>
      <c r="AW67" s="485"/>
      <c r="AX67" s="485"/>
      <c r="AY67" s="485"/>
      <c r="AZ67" s="485"/>
      <c r="BA67" s="485"/>
      <c r="BB67" s="485"/>
      <c r="BC67" s="485"/>
      <c r="BD67" s="485"/>
      <c r="BE67" s="485"/>
      <c r="BF67" s="485"/>
      <c r="BG67" s="485"/>
      <c r="BH67" s="485"/>
      <c r="BI67" s="485"/>
      <c r="BJ67" s="485"/>
      <c r="BK67" s="485"/>
    </row>
    <row r="68" spans="1:63" ht="15.75" customHeight="1" x14ac:dyDescent="0.25">
      <c r="A68" s="485"/>
      <c r="B68" s="485"/>
      <c r="C68" s="485"/>
      <c r="D68" s="485"/>
      <c r="E68" s="485"/>
      <c r="F68" s="485"/>
      <c r="G68" s="485"/>
      <c r="H68" s="485"/>
      <c r="I68" s="485"/>
      <c r="J68" s="485"/>
      <c r="K68" s="485"/>
      <c r="L68" s="485"/>
      <c r="M68" s="485"/>
      <c r="N68" s="485"/>
      <c r="O68" s="485"/>
      <c r="P68" s="485"/>
      <c r="Q68" s="485"/>
      <c r="R68" s="485"/>
      <c r="S68" s="485"/>
      <c r="T68" s="485"/>
      <c r="U68" s="485"/>
      <c r="V68" s="485"/>
      <c r="W68" s="485"/>
      <c r="X68" s="485"/>
      <c r="Y68" s="485"/>
      <c r="Z68" s="485"/>
      <c r="AA68" s="485"/>
      <c r="AB68" s="485"/>
      <c r="AC68" s="485"/>
      <c r="AD68" s="485"/>
      <c r="AE68" s="485"/>
      <c r="AF68" s="485"/>
      <c r="AG68" s="485"/>
      <c r="AH68" s="485"/>
      <c r="AI68" s="485"/>
      <c r="AJ68" s="485"/>
      <c r="AK68" s="485"/>
      <c r="AL68" s="485"/>
      <c r="AM68" s="485"/>
      <c r="AN68" s="485"/>
      <c r="AO68" s="485"/>
      <c r="AP68" s="485"/>
      <c r="AQ68" s="485"/>
      <c r="AR68" s="485"/>
      <c r="AS68" s="485"/>
      <c r="AT68" s="485"/>
      <c r="AU68" s="485"/>
      <c r="AV68" s="485"/>
      <c r="AW68" s="485"/>
      <c r="AX68" s="485"/>
      <c r="AY68" s="485"/>
      <c r="AZ68" s="485"/>
      <c r="BA68" s="485"/>
      <c r="BB68" s="485"/>
      <c r="BC68" s="485"/>
      <c r="BD68" s="485"/>
      <c r="BE68" s="485"/>
      <c r="BF68" s="485"/>
      <c r="BG68" s="485"/>
      <c r="BH68" s="485"/>
      <c r="BI68" s="485"/>
      <c r="BJ68" s="485"/>
      <c r="BK68" s="485"/>
    </row>
    <row r="69" spans="1:63" ht="15.75" customHeight="1" x14ac:dyDescent="0.25">
      <c r="A69" s="485"/>
      <c r="B69" s="485"/>
      <c r="C69" s="485"/>
      <c r="D69" s="485"/>
      <c r="E69" s="485"/>
      <c r="F69" s="485"/>
      <c r="G69" s="485"/>
      <c r="H69" s="485"/>
      <c r="I69" s="485"/>
      <c r="J69" s="485"/>
      <c r="K69" s="485"/>
      <c r="L69" s="485"/>
      <c r="M69" s="485"/>
      <c r="N69" s="485"/>
      <c r="O69" s="485"/>
      <c r="P69" s="485"/>
      <c r="Q69" s="485"/>
      <c r="R69" s="485"/>
      <c r="S69" s="485"/>
      <c r="T69" s="485"/>
      <c r="U69" s="485"/>
      <c r="V69" s="485"/>
      <c r="W69" s="485"/>
      <c r="X69" s="485"/>
      <c r="Y69" s="485"/>
      <c r="Z69" s="485"/>
      <c r="AA69" s="485"/>
      <c r="AB69" s="485"/>
      <c r="AC69" s="485"/>
      <c r="AD69" s="485"/>
      <c r="AE69" s="485"/>
      <c r="AF69" s="485"/>
      <c r="AG69" s="485"/>
      <c r="AH69" s="485"/>
      <c r="AI69" s="485"/>
      <c r="AJ69" s="485"/>
      <c r="AK69" s="485"/>
      <c r="AL69" s="485"/>
      <c r="AM69" s="485"/>
      <c r="AN69" s="485"/>
      <c r="AO69" s="485"/>
      <c r="AP69" s="485"/>
      <c r="AQ69" s="485"/>
      <c r="AR69" s="485"/>
      <c r="AS69" s="485"/>
      <c r="AT69" s="485"/>
      <c r="AU69" s="485"/>
      <c r="AV69" s="485"/>
      <c r="AW69" s="485"/>
      <c r="AX69" s="485"/>
      <c r="AY69" s="485"/>
      <c r="AZ69" s="485"/>
      <c r="BA69" s="485"/>
      <c r="BB69" s="485"/>
      <c r="BC69" s="485"/>
      <c r="BD69" s="485"/>
      <c r="BE69" s="485"/>
      <c r="BF69" s="485"/>
      <c r="BG69" s="485"/>
      <c r="BH69" s="485"/>
      <c r="BI69" s="485"/>
      <c r="BJ69" s="485"/>
      <c r="BK69" s="485"/>
    </row>
    <row r="70" spans="1:63" ht="15.75" customHeight="1" x14ac:dyDescent="0.25">
      <c r="A70" s="485"/>
      <c r="B70" s="485"/>
      <c r="C70" s="485"/>
      <c r="D70" s="485"/>
      <c r="E70" s="485"/>
      <c r="F70" s="485"/>
      <c r="G70" s="485"/>
      <c r="H70" s="485"/>
      <c r="I70" s="485"/>
      <c r="J70" s="485"/>
      <c r="K70" s="485"/>
      <c r="L70" s="485"/>
      <c r="M70" s="485"/>
      <c r="N70" s="485"/>
      <c r="O70" s="485"/>
      <c r="P70" s="485"/>
      <c r="Q70" s="485"/>
      <c r="R70" s="485"/>
      <c r="S70" s="485"/>
      <c r="T70" s="485"/>
      <c r="U70" s="485"/>
      <c r="V70" s="485"/>
      <c r="W70" s="485"/>
      <c r="X70" s="485"/>
      <c r="Y70" s="485"/>
      <c r="Z70" s="485"/>
      <c r="AA70" s="485"/>
      <c r="AB70" s="485"/>
      <c r="AC70" s="485"/>
      <c r="AD70" s="485"/>
      <c r="AE70" s="485"/>
      <c r="AF70" s="485"/>
      <c r="AG70" s="485"/>
      <c r="AH70" s="485"/>
      <c r="AI70" s="485"/>
      <c r="AJ70" s="485"/>
      <c r="AK70" s="485"/>
      <c r="AL70" s="485"/>
      <c r="AM70" s="485"/>
      <c r="AN70" s="485"/>
      <c r="AO70" s="485"/>
      <c r="AP70" s="485"/>
      <c r="AQ70" s="485"/>
      <c r="AR70" s="485"/>
      <c r="AS70" s="485"/>
      <c r="AT70" s="485"/>
      <c r="AU70" s="485"/>
      <c r="AV70" s="485"/>
      <c r="AW70" s="485"/>
      <c r="AX70" s="485"/>
      <c r="AY70" s="485"/>
      <c r="AZ70" s="485"/>
      <c r="BA70" s="485"/>
      <c r="BB70" s="485"/>
      <c r="BC70" s="485"/>
      <c r="BD70" s="485"/>
      <c r="BE70" s="485"/>
      <c r="BF70" s="485"/>
      <c r="BG70" s="485"/>
      <c r="BH70" s="485"/>
      <c r="BI70" s="485"/>
      <c r="BJ70" s="485"/>
      <c r="BK70" s="485"/>
    </row>
    <row r="71" spans="1:63" ht="15.75" customHeight="1" x14ac:dyDescent="0.25">
      <c r="A71" s="485"/>
      <c r="B71" s="485"/>
      <c r="C71" s="485"/>
      <c r="D71" s="485"/>
      <c r="E71" s="485"/>
      <c r="F71" s="485"/>
      <c r="G71" s="485"/>
      <c r="H71" s="485"/>
      <c r="I71" s="485"/>
      <c r="J71" s="485"/>
      <c r="K71" s="485"/>
      <c r="L71" s="485"/>
      <c r="M71" s="485"/>
      <c r="N71" s="485"/>
      <c r="O71" s="485"/>
      <c r="P71" s="485"/>
      <c r="Q71" s="485"/>
      <c r="R71" s="485"/>
      <c r="S71" s="485"/>
      <c r="T71" s="485"/>
      <c r="U71" s="485"/>
      <c r="V71" s="485"/>
      <c r="W71" s="485"/>
      <c r="X71" s="485"/>
      <c r="Y71" s="485"/>
      <c r="Z71" s="485"/>
      <c r="AA71" s="485"/>
      <c r="AB71" s="485"/>
      <c r="AC71" s="485"/>
      <c r="AD71" s="485"/>
      <c r="AE71" s="485"/>
      <c r="AF71" s="485"/>
      <c r="AG71" s="485"/>
      <c r="AH71" s="485"/>
      <c r="AI71" s="485"/>
      <c r="AJ71" s="485"/>
      <c r="AK71" s="485"/>
      <c r="AL71" s="485"/>
      <c r="AM71" s="485"/>
      <c r="AN71" s="485"/>
      <c r="AO71" s="485"/>
      <c r="AP71" s="485"/>
      <c r="AQ71" s="485"/>
      <c r="AR71" s="485"/>
      <c r="AS71" s="485"/>
      <c r="AT71" s="485"/>
      <c r="AU71" s="485"/>
      <c r="AV71" s="485"/>
      <c r="AW71" s="485"/>
      <c r="AX71" s="485"/>
      <c r="AY71" s="485"/>
      <c r="AZ71" s="485"/>
      <c r="BA71" s="485"/>
      <c r="BB71" s="485"/>
      <c r="BC71" s="485"/>
      <c r="BD71" s="485"/>
      <c r="BE71" s="485"/>
      <c r="BF71" s="485"/>
      <c r="BG71" s="485"/>
      <c r="BH71" s="485"/>
      <c r="BI71" s="485"/>
      <c r="BJ71" s="485"/>
      <c r="BK71" s="485"/>
    </row>
    <row r="72" spans="1:63" ht="15.75" customHeight="1" x14ac:dyDescent="0.25">
      <c r="A72" s="485"/>
      <c r="B72" s="485"/>
      <c r="C72" s="485"/>
      <c r="D72" s="485"/>
      <c r="E72" s="485"/>
      <c r="F72" s="485"/>
      <c r="G72" s="485"/>
      <c r="H72" s="485"/>
      <c r="I72" s="485"/>
      <c r="J72" s="485"/>
      <c r="K72" s="485"/>
      <c r="L72" s="485"/>
      <c r="M72" s="485"/>
      <c r="N72" s="485"/>
      <c r="O72" s="485"/>
      <c r="P72" s="485"/>
      <c r="Q72" s="485"/>
      <c r="R72" s="485"/>
      <c r="S72" s="485"/>
      <c r="T72" s="485"/>
      <c r="U72" s="485"/>
      <c r="V72" s="485"/>
      <c r="W72" s="485"/>
      <c r="X72" s="485"/>
      <c r="Y72" s="485"/>
      <c r="Z72" s="485"/>
      <c r="AA72" s="485"/>
      <c r="AB72" s="485"/>
      <c r="AC72" s="485"/>
      <c r="AD72" s="485"/>
      <c r="AE72" s="485"/>
      <c r="AF72" s="485"/>
      <c r="AG72" s="485"/>
      <c r="AH72" s="485"/>
      <c r="AI72" s="485"/>
      <c r="AJ72" s="485"/>
      <c r="AK72" s="485"/>
      <c r="AL72" s="485"/>
      <c r="AM72" s="485"/>
      <c r="AN72" s="485"/>
      <c r="AO72" s="485"/>
      <c r="AP72" s="485"/>
      <c r="AQ72" s="485"/>
      <c r="AR72" s="485"/>
      <c r="AS72" s="485"/>
      <c r="AT72" s="485"/>
      <c r="AU72" s="485"/>
      <c r="AV72" s="485"/>
      <c r="AW72" s="485"/>
      <c r="AX72" s="485"/>
      <c r="AY72" s="485"/>
      <c r="AZ72" s="485"/>
      <c r="BA72" s="485"/>
      <c r="BB72" s="485"/>
      <c r="BC72" s="485"/>
      <c r="BD72" s="485"/>
      <c r="BE72" s="485"/>
      <c r="BF72" s="485"/>
      <c r="BG72" s="485"/>
      <c r="BH72" s="485"/>
      <c r="BI72" s="485"/>
      <c r="BJ72" s="485"/>
      <c r="BK72" s="485"/>
    </row>
    <row r="73" spans="1:63" ht="15.75" customHeight="1" x14ac:dyDescent="0.25">
      <c r="A73" s="485"/>
      <c r="B73" s="485"/>
      <c r="C73" s="485"/>
      <c r="D73" s="485"/>
      <c r="E73" s="485"/>
      <c r="F73" s="485"/>
      <c r="G73" s="485"/>
      <c r="H73" s="485"/>
      <c r="I73" s="485"/>
      <c r="J73" s="485"/>
      <c r="K73" s="485"/>
      <c r="L73" s="485"/>
      <c r="M73" s="485"/>
      <c r="N73" s="485"/>
      <c r="O73" s="485"/>
      <c r="P73" s="485"/>
      <c r="Q73" s="485"/>
      <c r="R73" s="485"/>
      <c r="S73" s="485"/>
      <c r="T73" s="485"/>
      <c r="U73" s="485"/>
      <c r="V73" s="485"/>
      <c r="W73" s="485"/>
      <c r="X73" s="485"/>
      <c r="Y73" s="485"/>
      <c r="Z73" s="485"/>
      <c r="AA73" s="485"/>
      <c r="AB73" s="485"/>
      <c r="AC73" s="485"/>
      <c r="AD73" s="485"/>
      <c r="AE73" s="485"/>
      <c r="AF73" s="485"/>
      <c r="AG73" s="485"/>
      <c r="AH73" s="485"/>
      <c r="AI73" s="485"/>
      <c r="AJ73" s="485"/>
      <c r="AK73" s="485"/>
      <c r="AL73" s="485"/>
      <c r="AM73" s="485"/>
      <c r="AN73" s="485"/>
      <c r="AO73" s="485"/>
      <c r="AP73" s="485"/>
      <c r="AQ73" s="485"/>
      <c r="AR73" s="485"/>
      <c r="AS73" s="485"/>
      <c r="AT73" s="485"/>
      <c r="AU73" s="485"/>
      <c r="AV73" s="485"/>
      <c r="AW73" s="485"/>
      <c r="AX73" s="485"/>
      <c r="AY73" s="485"/>
      <c r="AZ73" s="485"/>
      <c r="BA73" s="485"/>
      <c r="BB73" s="485"/>
      <c r="BC73" s="485"/>
      <c r="BD73" s="485"/>
      <c r="BE73" s="485"/>
      <c r="BF73" s="485"/>
      <c r="BG73" s="485"/>
      <c r="BH73" s="485"/>
      <c r="BI73" s="485"/>
      <c r="BJ73" s="485"/>
      <c r="BK73" s="485"/>
    </row>
    <row r="74" spans="1:63" ht="15.75" customHeight="1" x14ac:dyDescent="0.25">
      <c r="A74" s="485"/>
      <c r="B74" s="485"/>
      <c r="C74" s="485"/>
      <c r="D74" s="485"/>
      <c r="E74" s="485"/>
      <c r="F74" s="485"/>
      <c r="G74" s="485"/>
      <c r="H74" s="485"/>
      <c r="I74" s="485"/>
      <c r="J74" s="485"/>
      <c r="K74" s="485"/>
      <c r="L74" s="485"/>
      <c r="M74" s="485"/>
      <c r="N74" s="485"/>
      <c r="O74" s="485"/>
      <c r="P74" s="485"/>
      <c r="Q74" s="485"/>
      <c r="R74" s="485"/>
      <c r="S74" s="485"/>
      <c r="T74" s="485"/>
      <c r="U74" s="485"/>
      <c r="V74" s="485"/>
      <c r="W74" s="485"/>
      <c r="X74" s="485"/>
      <c r="Y74" s="485"/>
      <c r="Z74" s="485"/>
      <c r="AA74" s="485"/>
      <c r="AB74" s="485"/>
      <c r="AC74" s="485"/>
      <c r="AD74" s="485"/>
      <c r="AE74" s="485"/>
      <c r="AF74" s="485"/>
      <c r="AG74" s="485"/>
      <c r="AH74" s="485"/>
      <c r="AI74" s="485"/>
      <c r="AJ74" s="485"/>
      <c r="AK74" s="485"/>
      <c r="AL74" s="485"/>
      <c r="AM74" s="485"/>
      <c r="AN74" s="485"/>
      <c r="AO74" s="485"/>
      <c r="AP74" s="485"/>
      <c r="AQ74" s="485"/>
      <c r="AR74" s="485"/>
      <c r="AS74" s="485"/>
      <c r="AT74" s="485"/>
      <c r="AU74" s="485"/>
      <c r="AV74" s="485"/>
      <c r="AW74" s="485"/>
      <c r="AX74" s="485"/>
      <c r="AY74" s="485"/>
      <c r="AZ74" s="485"/>
      <c r="BA74" s="485"/>
      <c r="BB74" s="485"/>
      <c r="BC74" s="485"/>
      <c r="BD74" s="485"/>
      <c r="BE74" s="485"/>
      <c r="BF74" s="485"/>
      <c r="BG74" s="485"/>
      <c r="BH74" s="485"/>
      <c r="BI74" s="485"/>
      <c r="BJ74" s="485"/>
      <c r="BK74" s="485"/>
    </row>
    <row r="75" spans="1:63" ht="15.75" customHeight="1" x14ac:dyDescent="0.25">
      <c r="A75" s="485"/>
      <c r="B75" s="485"/>
      <c r="C75" s="485"/>
      <c r="D75" s="485"/>
      <c r="E75" s="485"/>
      <c r="F75" s="485"/>
      <c r="G75" s="485"/>
      <c r="H75" s="485"/>
      <c r="I75" s="485"/>
      <c r="J75" s="485"/>
      <c r="K75" s="485"/>
      <c r="L75" s="485"/>
      <c r="M75" s="485"/>
      <c r="N75" s="485"/>
      <c r="O75" s="485"/>
      <c r="P75" s="485"/>
      <c r="Q75" s="485"/>
      <c r="R75" s="485"/>
      <c r="S75" s="485"/>
      <c r="T75" s="485"/>
      <c r="U75" s="485"/>
      <c r="V75" s="485"/>
      <c r="W75" s="485"/>
      <c r="X75" s="485"/>
      <c r="Y75" s="485"/>
      <c r="Z75" s="485"/>
      <c r="AA75" s="485"/>
      <c r="AB75" s="485"/>
      <c r="AC75" s="485"/>
      <c r="AD75" s="485"/>
      <c r="AE75" s="485"/>
      <c r="AF75" s="485"/>
      <c r="AG75" s="485"/>
      <c r="AH75" s="485"/>
      <c r="AI75" s="485"/>
      <c r="AJ75" s="485"/>
      <c r="AK75" s="485"/>
      <c r="AL75" s="485"/>
      <c r="AM75" s="485"/>
      <c r="AN75" s="485"/>
      <c r="AO75" s="485"/>
      <c r="AP75" s="485"/>
      <c r="AQ75" s="485"/>
      <c r="AR75" s="485"/>
      <c r="AS75" s="485"/>
      <c r="AT75" s="485"/>
      <c r="AU75" s="485"/>
      <c r="AV75" s="485"/>
      <c r="AW75" s="485"/>
      <c r="AX75" s="485"/>
      <c r="AY75" s="485"/>
      <c r="AZ75" s="485"/>
      <c r="BA75" s="485"/>
      <c r="BB75" s="485"/>
      <c r="BC75" s="485"/>
      <c r="BD75" s="485"/>
      <c r="BE75" s="485"/>
      <c r="BF75" s="485"/>
      <c r="BG75" s="485"/>
      <c r="BH75" s="485"/>
      <c r="BI75" s="485"/>
      <c r="BJ75" s="485"/>
      <c r="BK75" s="485"/>
    </row>
    <row r="76" spans="1:63" ht="15.75" customHeight="1" x14ac:dyDescent="0.25">
      <c r="A76" s="485"/>
      <c r="B76" s="485"/>
      <c r="C76" s="485"/>
      <c r="D76" s="485"/>
      <c r="E76" s="485"/>
      <c r="F76" s="485"/>
      <c r="G76" s="485"/>
      <c r="H76" s="485"/>
      <c r="I76" s="485"/>
      <c r="J76" s="485"/>
      <c r="K76" s="485"/>
      <c r="L76" s="485"/>
      <c r="M76" s="485"/>
      <c r="N76" s="485"/>
      <c r="O76" s="485"/>
      <c r="P76" s="485"/>
      <c r="Q76" s="485"/>
      <c r="R76" s="485"/>
      <c r="S76" s="485"/>
      <c r="T76" s="485"/>
      <c r="U76" s="485"/>
      <c r="V76" s="485"/>
      <c r="W76" s="485"/>
      <c r="X76" s="485"/>
      <c r="Y76" s="485"/>
      <c r="Z76" s="485"/>
      <c r="AA76" s="485"/>
      <c r="AB76" s="485"/>
      <c r="AC76" s="485"/>
      <c r="AD76" s="485"/>
      <c r="AE76" s="485"/>
      <c r="AF76" s="485"/>
      <c r="AG76" s="485"/>
      <c r="AH76" s="485"/>
      <c r="AI76" s="485"/>
      <c r="AJ76" s="485"/>
      <c r="AK76" s="485"/>
      <c r="AL76" s="485"/>
      <c r="AM76" s="485"/>
      <c r="AN76" s="485"/>
      <c r="AO76" s="485"/>
      <c r="AP76" s="485"/>
      <c r="AQ76" s="485"/>
      <c r="AR76" s="485"/>
      <c r="AS76" s="485"/>
      <c r="AT76" s="485"/>
      <c r="AU76" s="485"/>
      <c r="AV76" s="485"/>
      <c r="AW76" s="485"/>
      <c r="AX76" s="485"/>
      <c r="AY76" s="485"/>
      <c r="AZ76" s="485"/>
      <c r="BA76" s="485"/>
      <c r="BB76" s="485"/>
      <c r="BC76" s="485"/>
      <c r="BD76" s="485"/>
      <c r="BE76" s="485"/>
      <c r="BF76" s="485"/>
      <c r="BG76" s="485"/>
      <c r="BH76" s="485"/>
      <c r="BI76" s="485"/>
      <c r="BJ76" s="485"/>
      <c r="BK76" s="485"/>
    </row>
    <row r="77" spans="1:63" ht="15.75" customHeight="1" x14ac:dyDescent="0.25">
      <c r="A77" s="485"/>
      <c r="B77" s="485"/>
      <c r="C77" s="485"/>
      <c r="D77" s="485"/>
      <c r="E77" s="485"/>
      <c r="F77" s="485"/>
      <c r="G77" s="485"/>
      <c r="H77" s="485"/>
      <c r="I77" s="485"/>
      <c r="J77" s="485"/>
      <c r="K77" s="485"/>
      <c r="L77" s="485"/>
      <c r="M77" s="485"/>
      <c r="N77" s="485"/>
      <c r="O77" s="485"/>
      <c r="P77" s="485"/>
      <c r="Q77" s="485"/>
      <c r="R77" s="485"/>
      <c r="S77" s="485"/>
      <c r="T77" s="485"/>
      <c r="U77" s="485"/>
      <c r="V77" s="485"/>
      <c r="W77" s="485"/>
      <c r="X77" s="485"/>
      <c r="Y77" s="485"/>
      <c r="Z77" s="485"/>
      <c r="AA77" s="485"/>
      <c r="AB77" s="485"/>
      <c r="AC77" s="485"/>
      <c r="AD77" s="485"/>
      <c r="AE77" s="485"/>
      <c r="AF77" s="485"/>
      <c r="AG77" s="485"/>
      <c r="AH77" s="485"/>
      <c r="AI77" s="485"/>
      <c r="AJ77" s="485"/>
      <c r="AK77" s="485"/>
      <c r="AL77" s="485"/>
      <c r="AM77" s="485"/>
      <c r="AN77" s="485"/>
      <c r="AO77" s="485"/>
      <c r="AP77" s="485"/>
      <c r="AQ77" s="485"/>
      <c r="AR77" s="485"/>
      <c r="AS77" s="485"/>
      <c r="AT77" s="485"/>
      <c r="AU77" s="485"/>
      <c r="AV77" s="485"/>
      <c r="AW77" s="485"/>
      <c r="AX77" s="485"/>
      <c r="AY77" s="485"/>
      <c r="AZ77" s="485"/>
      <c r="BA77" s="485"/>
      <c r="BB77" s="485"/>
      <c r="BC77" s="485"/>
      <c r="BD77" s="485"/>
      <c r="BE77" s="485"/>
      <c r="BF77" s="485"/>
      <c r="BG77" s="485"/>
      <c r="BH77" s="485"/>
      <c r="BI77" s="485"/>
      <c r="BJ77" s="485"/>
      <c r="BK77" s="485"/>
    </row>
    <row r="78" spans="1:63" ht="15.75" customHeight="1" x14ac:dyDescent="0.25">
      <c r="A78" s="485"/>
      <c r="B78" s="485"/>
      <c r="C78" s="485"/>
      <c r="D78" s="485"/>
      <c r="E78" s="485"/>
      <c r="F78" s="485"/>
      <c r="G78" s="485"/>
      <c r="H78" s="485"/>
      <c r="I78" s="485"/>
      <c r="J78" s="485"/>
      <c r="K78" s="485"/>
      <c r="L78" s="485"/>
      <c r="M78" s="485"/>
      <c r="N78" s="485"/>
      <c r="O78" s="485"/>
      <c r="P78" s="485"/>
      <c r="Q78" s="485"/>
      <c r="R78" s="485"/>
      <c r="S78" s="485"/>
      <c r="T78" s="485"/>
      <c r="U78" s="485"/>
      <c r="V78" s="485"/>
      <c r="W78" s="485"/>
      <c r="X78" s="485"/>
      <c r="Y78" s="485"/>
      <c r="Z78" s="485"/>
      <c r="AA78" s="485"/>
      <c r="AB78" s="485"/>
      <c r="AC78" s="485"/>
      <c r="AD78" s="485"/>
      <c r="AE78" s="485"/>
      <c r="AF78" s="485"/>
      <c r="AG78" s="485"/>
      <c r="AH78" s="485"/>
      <c r="AI78" s="485"/>
      <c r="AJ78" s="485"/>
      <c r="AK78" s="485"/>
      <c r="AL78" s="485"/>
      <c r="AM78" s="485"/>
      <c r="AN78" s="485"/>
      <c r="AO78" s="485"/>
      <c r="AP78" s="485"/>
      <c r="AQ78" s="485"/>
      <c r="AR78" s="485"/>
      <c r="AS78" s="485"/>
      <c r="AT78" s="485"/>
      <c r="AU78" s="485"/>
      <c r="AV78" s="485"/>
      <c r="AW78" s="485"/>
      <c r="AX78" s="485"/>
      <c r="AY78" s="485"/>
      <c r="AZ78" s="485"/>
      <c r="BA78" s="485"/>
      <c r="BB78" s="485"/>
      <c r="BC78" s="485"/>
      <c r="BD78" s="485"/>
      <c r="BE78" s="485"/>
      <c r="BF78" s="485"/>
      <c r="BG78" s="485"/>
      <c r="BH78" s="485"/>
      <c r="BI78" s="485"/>
      <c r="BJ78" s="485"/>
      <c r="BK78" s="485"/>
    </row>
    <row r="79" spans="1:63" ht="15.75" customHeight="1" x14ac:dyDescent="0.25">
      <c r="A79" s="485"/>
      <c r="B79" s="485"/>
      <c r="C79" s="485"/>
      <c r="D79" s="485"/>
      <c r="E79" s="485"/>
      <c r="F79" s="485"/>
      <c r="G79" s="485"/>
      <c r="H79" s="485"/>
      <c r="I79" s="485"/>
      <c r="J79" s="485"/>
      <c r="K79" s="485"/>
      <c r="L79" s="485"/>
      <c r="M79" s="485"/>
      <c r="N79" s="485"/>
      <c r="O79" s="485"/>
      <c r="P79" s="485"/>
      <c r="Q79" s="485"/>
      <c r="R79" s="485"/>
      <c r="S79" s="485"/>
      <c r="T79" s="485"/>
      <c r="U79" s="485"/>
      <c r="V79" s="485"/>
      <c r="W79" s="485"/>
      <c r="X79" s="485"/>
      <c r="Y79" s="485"/>
      <c r="Z79" s="485"/>
      <c r="AA79" s="485"/>
      <c r="AB79" s="485"/>
      <c r="AC79" s="485"/>
      <c r="AD79" s="485"/>
      <c r="AE79" s="485"/>
      <c r="AF79" s="485"/>
      <c r="AG79" s="485"/>
      <c r="AH79" s="485"/>
      <c r="AI79" s="485"/>
      <c r="AJ79" s="485"/>
      <c r="AK79" s="485"/>
      <c r="AL79" s="485"/>
      <c r="AM79" s="485"/>
      <c r="AN79" s="485"/>
      <c r="AO79" s="485"/>
      <c r="AP79" s="485"/>
      <c r="AQ79" s="485"/>
      <c r="AR79" s="485"/>
      <c r="AS79" s="485"/>
      <c r="AT79" s="485"/>
      <c r="AU79" s="485"/>
      <c r="AV79" s="485"/>
      <c r="AW79" s="485"/>
      <c r="AX79" s="485"/>
      <c r="AY79" s="485"/>
      <c r="AZ79" s="485"/>
      <c r="BA79" s="485"/>
      <c r="BB79" s="485"/>
      <c r="BC79" s="485"/>
      <c r="BD79" s="485"/>
      <c r="BE79" s="485"/>
      <c r="BF79" s="485"/>
      <c r="BG79" s="485"/>
      <c r="BH79" s="485"/>
      <c r="BI79" s="485"/>
      <c r="BJ79" s="485"/>
      <c r="BK79" s="485"/>
    </row>
    <row r="80" spans="1:63" ht="15.75" customHeight="1" x14ac:dyDescent="0.25">
      <c r="A80" s="485"/>
      <c r="B80" s="485"/>
      <c r="C80" s="485"/>
      <c r="D80" s="485"/>
      <c r="E80" s="485"/>
      <c r="F80" s="485"/>
      <c r="G80" s="485"/>
      <c r="H80" s="485"/>
      <c r="I80" s="485"/>
      <c r="J80" s="485"/>
      <c r="K80" s="485"/>
      <c r="L80" s="485"/>
      <c r="M80" s="485"/>
      <c r="N80" s="485"/>
      <c r="O80" s="485"/>
      <c r="P80" s="485"/>
      <c r="Q80" s="485"/>
      <c r="R80" s="485"/>
      <c r="S80" s="485"/>
      <c r="T80" s="485"/>
      <c r="U80" s="485"/>
      <c r="V80" s="485"/>
      <c r="W80" s="485"/>
      <c r="X80" s="485"/>
      <c r="Y80" s="485"/>
      <c r="Z80" s="485"/>
      <c r="AA80" s="485"/>
      <c r="AB80" s="485"/>
      <c r="AC80" s="485"/>
      <c r="AD80" s="485"/>
      <c r="AE80" s="485"/>
      <c r="AF80" s="485"/>
      <c r="AG80" s="485"/>
      <c r="AH80" s="485"/>
      <c r="AI80" s="485"/>
      <c r="AJ80" s="485"/>
      <c r="AK80" s="485"/>
      <c r="AL80" s="485"/>
      <c r="AM80" s="485"/>
      <c r="AN80" s="485"/>
      <c r="AO80" s="485"/>
      <c r="AP80" s="485"/>
      <c r="AQ80" s="485"/>
      <c r="AR80" s="485"/>
      <c r="AS80" s="485"/>
      <c r="AT80" s="485"/>
      <c r="AU80" s="485"/>
      <c r="AV80" s="485"/>
      <c r="AW80" s="485"/>
      <c r="AX80" s="485"/>
      <c r="AY80" s="485"/>
      <c r="AZ80" s="485"/>
      <c r="BA80" s="485"/>
      <c r="BB80" s="485"/>
      <c r="BC80" s="485"/>
      <c r="BD80" s="485"/>
      <c r="BE80" s="485"/>
      <c r="BF80" s="485"/>
      <c r="BG80" s="485"/>
      <c r="BH80" s="485"/>
      <c r="BI80" s="485"/>
      <c r="BJ80" s="485"/>
      <c r="BK80" s="485"/>
    </row>
    <row r="81" spans="1:63" ht="15.75" customHeight="1" x14ac:dyDescent="0.25">
      <c r="A81" s="485"/>
      <c r="B81" s="485"/>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85"/>
      <c r="AD81" s="485"/>
      <c r="AE81" s="485"/>
      <c r="AF81" s="485"/>
      <c r="AG81" s="485"/>
      <c r="AH81" s="485"/>
      <c r="AI81" s="485"/>
      <c r="AJ81" s="485"/>
      <c r="AK81" s="485"/>
      <c r="AL81" s="485"/>
      <c r="AM81" s="485"/>
      <c r="AN81" s="485"/>
      <c r="AO81" s="485"/>
      <c r="AP81" s="485"/>
      <c r="AQ81" s="485"/>
      <c r="AR81" s="485"/>
      <c r="AS81" s="485"/>
      <c r="AT81" s="485"/>
      <c r="AU81" s="485"/>
      <c r="AV81" s="485"/>
      <c r="AW81" s="485"/>
      <c r="AX81" s="485"/>
      <c r="AY81" s="485"/>
      <c r="AZ81" s="485"/>
      <c r="BA81" s="485"/>
      <c r="BB81" s="485"/>
      <c r="BC81" s="485"/>
      <c r="BD81" s="485"/>
      <c r="BE81" s="485"/>
      <c r="BF81" s="485"/>
      <c r="BG81" s="485"/>
      <c r="BH81" s="485"/>
      <c r="BI81" s="485"/>
      <c r="BJ81" s="485"/>
      <c r="BK81" s="485"/>
    </row>
    <row r="82" spans="1:63" ht="15.75" customHeight="1" x14ac:dyDescent="0.25">
      <c r="A82" s="485"/>
      <c r="B82" s="485"/>
      <c r="C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B82" s="485"/>
      <c r="AC82" s="485"/>
      <c r="AD82" s="485"/>
      <c r="AE82" s="485"/>
      <c r="AF82" s="485"/>
      <c r="AG82" s="485"/>
      <c r="AH82" s="485"/>
      <c r="AI82" s="485"/>
      <c r="AJ82" s="485"/>
      <c r="AK82" s="485"/>
      <c r="AL82" s="485"/>
      <c r="AM82" s="485"/>
      <c r="AN82" s="485"/>
      <c r="AO82" s="485"/>
      <c r="AP82" s="485"/>
      <c r="AQ82" s="485"/>
      <c r="AR82" s="485"/>
      <c r="AS82" s="485"/>
      <c r="AT82" s="485"/>
      <c r="AU82" s="485"/>
      <c r="AV82" s="485"/>
      <c r="AW82" s="485"/>
      <c r="AX82" s="485"/>
      <c r="AY82" s="485"/>
      <c r="AZ82" s="485"/>
      <c r="BA82" s="485"/>
      <c r="BB82" s="485"/>
      <c r="BC82" s="485"/>
      <c r="BD82" s="485"/>
      <c r="BE82" s="485"/>
      <c r="BF82" s="485"/>
      <c r="BG82" s="485"/>
      <c r="BH82" s="485"/>
      <c r="BI82" s="485"/>
      <c r="BJ82" s="485"/>
      <c r="BK82" s="485"/>
    </row>
    <row r="83" spans="1:63" ht="15.75" customHeight="1" x14ac:dyDescent="0.25">
      <c r="A83" s="485"/>
      <c r="B83" s="485"/>
      <c r="C83" s="485"/>
      <c r="D83" s="485"/>
      <c r="E83" s="485"/>
      <c r="F83" s="485"/>
      <c r="G83" s="485"/>
      <c r="H83" s="485"/>
      <c r="I83" s="485"/>
      <c r="J83" s="485"/>
      <c r="K83" s="485"/>
      <c r="L83" s="485"/>
      <c r="M83" s="485"/>
      <c r="N83" s="485"/>
      <c r="O83" s="485"/>
      <c r="P83" s="485"/>
      <c r="Q83" s="485"/>
      <c r="R83" s="485"/>
      <c r="S83" s="485"/>
      <c r="T83" s="485"/>
      <c r="U83" s="485"/>
      <c r="V83" s="485"/>
      <c r="W83" s="485"/>
      <c r="X83" s="485"/>
      <c r="Y83" s="485"/>
      <c r="Z83" s="485"/>
      <c r="AA83" s="485"/>
      <c r="AB83" s="485"/>
      <c r="AC83" s="485"/>
      <c r="AD83" s="485"/>
      <c r="AE83" s="485"/>
      <c r="AF83" s="485"/>
      <c r="AG83" s="485"/>
      <c r="AH83" s="485"/>
      <c r="AI83" s="485"/>
      <c r="AJ83" s="485"/>
      <c r="AK83" s="485"/>
      <c r="AL83" s="485"/>
      <c r="AM83" s="485"/>
      <c r="AN83" s="485"/>
      <c r="AO83" s="485"/>
      <c r="AP83" s="485"/>
      <c r="AQ83" s="485"/>
      <c r="AR83" s="485"/>
      <c r="AS83" s="485"/>
      <c r="AT83" s="485"/>
      <c r="AU83" s="485"/>
      <c r="AV83" s="485"/>
      <c r="AW83" s="485"/>
      <c r="AX83" s="485"/>
      <c r="AY83" s="485"/>
      <c r="AZ83" s="485"/>
      <c r="BA83" s="485"/>
      <c r="BB83" s="485"/>
      <c r="BC83" s="485"/>
      <c r="BD83" s="485"/>
      <c r="BE83" s="485"/>
      <c r="BF83" s="485"/>
      <c r="BG83" s="485"/>
      <c r="BH83" s="485"/>
      <c r="BI83" s="485"/>
      <c r="BJ83" s="485"/>
      <c r="BK83" s="485"/>
    </row>
    <row r="84" spans="1:63" ht="15.75" customHeight="1" x14ac:dyDescent="0.25">
      <c r="A84" s="485"/>
      <c r="B84" s="485"/>
      <c r="C84" s="485"/>
      <c r="D84" s="485"/>
      <c r="E84" s="485"/>
      <c r="F84" s="485"/>
      <c r="G84" s="485"/>
      <c r="H84" s="485"/>
      <c r="I84" s="485"/>
      <c r="J84" s="485"/>
      <c r="K84" s="485"/>
      <c r="L84" s="485"/>
      <c r="M84" s="485"/>
      <c r="N84" s="485"/>
      <c r="O84" s="485"/>
      <c r="P84" s="485"/>
      <c r="Q84" s="485"/>
      <c r="R84" s="485"/>
      <c r="S84" s="485"/>
      <c r="T84" s="485"/>
      <c r="U84" s="485"/>
      <c r="V84" s="485"/>
      <c r="W84" s="485"/>
      <c r="X84" s="485"/>
      <c r="Y84" s="485"/>
      <c r="Z84" s="485"/>
      <c r="AA84" s="485"/>
      <c r="AB84" s="485"/>
      <c r="AC84" s="485"/>
      <c r="AD84" s="485"/>
      <c r="AE84" s="485"/>
      <c r="AF84" s="485"/>
      <c r="AG84" s="485"/>
      <c r="AH84" s="485"/>
      <c r="AI84" s="485"/>
      <c r="AJ84" s="485"/>
      <c r="AK84" s="485"/>
      <c r="AL84" s="485"/>
      <c r="AM84" s="485"/>
      <c r="AN84" s="485"/>
      <c r="AO84" s="485"/>
      <c r="AP84" s="485"/>
      <c r="AQ84" s="485"/>
      <c r="AR84" s="485"/>
      <c r="AS84" s="485"/>
      <c r="AT84" s="485"/>
      <c r="AU84" s="485"/>
      <c r="AV84" s="485"/>
      <c r="AW84" s="485"/>
      <c r="AX84" s="485"/>
      <c r="AY84" s="485"/>
      <c r="AZ84" s="485"/>
      <c r="BA84" s="485"/>
      <c r="BB84" s="485"/>
      <c r="BC84" s="485"/>
      <c r="BD84" s="485"/>
      <c r="BE84" s="485"/>
      <c r="BF84" s="485"/>
      <c r="BG84" s="485"/>
      <c r="BH84" s="485"/>
      <c r="BI84" s="485"/>
      <c r="BJ84" s="485"/>
      <c r="BK84" s="485"/>
    </row>
    <row r="85" spans="1:63" ht="15.75" customHeight="1" x14ac:dyDescent="0.25">
      <c r="A85" s="485"/>
      <c r="B85" s="485"/>
      <c r="C85" s="485"/>
      <c r="D85" s="485"/>
      <c r="E85" s="485"/>
      <c r="F85" s="485"/>
      <c r="G85" s="485"/>
      <c r="H85" s="485"/>
      <c r="I85" s="485"/>
      <c r="J85" s="485"/>
      <c r="K85" s="485"/>
      <c r="L85" s="485"/>
      <c r="M85" s="485"/>
      <c r="N85" s="485"/>
      <c r="O85" s="485"/>
      <c r="P85" s="485"/>
      <c r="Q85" s="485"/>
      <c r="R85" s="485"/>
      <c r="S85" s="485"/>
      <c r="T85" s="485"/>
      <c r="U85" s="485"/>
      <c r="V85" s="485"/>
      <c r="W85" s="485"/>
      <c r="X85" s="485"/>
      <c r="Y85" s="485"/>
      <c r="Z85" s="485"/>
      <c r="AA85" s="485"/>
      <c r="AB85" s="485"/>
      <c r="AC85" s="485"/>
      <c r="AD85" s="485"/>
      <c r="AE85" s="485"/>
      <c r="AF85" s="485"/>
      <c r="AG85" s="485"/>
      <c r="AH85" s="485"/>
      <c r="AI85" s="485"/>
      <c r="AJ85" s="485"/>
      <c r="AK85" s="485"/>
      <c r="AL85" s="485"/>
      <c r="AM85" s="485"/>
      <c r="AN85" s="485"/>
      <c r="AO85" s="485"/>
      <c r="AP85" s="485"/>
      <c r="AQ85" s="485"/>
      <c r="AR85" s="485"/>
      <c r="AS85" s="485"/>
      <c r="AT85" s="485"/>
      <c r="AU85" s="485"/>
      <c r="AV85" s="485"/>
      <c r="AW85" s="485"/>
      <c r="AX85" s="485"/>
      <c r="AY85" s="485"/>
      <c r="AZ85" s="485"/>
      <c r="BA85" s="485"/>
      <c r="BB85" s="485"/>
      <c r="BC85" s="485"/>
      <c r="BD85" s="485"/>
      <c r="BE85" s="485"/>
      <c r="BF85" s="485"/>
      <c r="BG85" s="485"/>
      <c r="BH85" s="485"/>
      <c r="BI85" s="485"/>
      <c r="BJ85" s="485"/>
      <c r="BK85" s="485"/>
    </row>
    <row r="86" spans="1:63" ht="15.75" customHeight="1" x14ac:dyDescent="0.25">
      <c r="A86" s="485"/>
      <c r="B86" s="485"/>
      <c r="C86" s="485"/>
      <c r="D86" s="485"/>
      <c r="E86" s="485"/>
      <c r="F86" s="485"/>
      <c r="G86" s="485"/>
      <c r="H86" s="485"/>
      <c r="I86" s="485"/>
      <c r="J86" s="485"/>
      <c r="K86" s="485"/>
      <c r="L86" s="485"/>
      <c r="M86" s="485"/>
      <c r="N86" s="485"/>
      <c r="O86" s="485"/>
      <c r="P86" s="485"/>
      <c r="Q86" s="485"/>
      <c r="R86" s="485"/>
      <c r="S86" s="485"/>
      <c r="T86" s="485"/>
      <c r="U86" s="485"/>
      <c r="V86" s="485"/>
      <c r="W86" s="485"/>
      <c r="X86" s="485"/>
      <c r="Y86" s="485"/>
      <c r="Z86" s="485"/>
      <c r="AA86" s="485"/>
      <c r="AB86" s="485"/>
      <c r="AC86" s="485"/>
      <c r="AD86" s="485"/>
      <c r="AE86" s="485"/>
      <c r="AF86" s="485"/>
      <c r="AG86" s="485"/>
      <c r="AH86" s="485"/>
      <c r="AI86" s="485"/>
      <c r="AJ86" s="485"/>
      <c r="AK86" s="485"/>
      <c r="AL86" s="485"/>
      <c r="AM86" s="485"/>
      <c r="AN86" s="485"/>
      <c r="AO86" s="485"/>
      <c r="AP86" s="485"/>
      <c r="AQ86" s="485"/>
      <c r="AR86" s="485"/>
      <c r="AS86" s="485"/>
      <c r="AT86" s="485"/>
      <c r="AU86" s="485"/>
      <c r="AV86" s="485"/>
      <c r="AW86" s="485"/>
      <c r="AX86" s="485"/>
      <c r="AY86" s="485"/>
      <c r="AZ86" s="485"/>
      <c r="BA86" s="485"/>
      <c r="BB86" s="485"/>
      <c r="BC86" s="485"/>
      <c r="BD86" s="485"/>
      <c r="BE86" s="485"/>
      <c r="BF86" s="485"/>
      <c r="BG86" s="485"/>
      <c r="BH86" s="485"/>
      <c r="BI86" s="485"/>
      <c r="BJ86" s="485"/>
      <c r="BK86" s="485"/>
    </row>
    <row r="87" spans="1:63" ht="15.75" customHeight="1" x14ac:dyDescent="0.25">
      <c r="A87" s="485"/>
      <c r="B87" s="485"/>
      <c r="C87" s="485"/>
      <c r="D87" s="485"/>
      <c r="E87" s="485"/>
      <c r="F87" s="485"/>
      <c r="G87" s="485"/>
      <c r="H87" s="485"/>
      <c r="I87" s="485"/>
      <c r="J87" s="485"/>
      <c r="K87" s="485"/>
      <c r="L87" s="485"/>
      <c r="M87" s="485"/>
      <c r="N87" s="485"/>
      <c r="O87" s="485"/>
      <c r="P87" s="485"/>
      <c r="Q87" s="485"/>
      <c r="R87" s="485"/>
      <c r="S87" s="485"/>
      <c r="T87" s="485"/>
      <c r="U87" s="485"/>
      <c r="V87" s="485"/>
      <c r="W87" s="485"/>
      <c r="X87" s="485"/>
      <c r="Y87" s="485"/>
      <c r="Z87" s="485"/>
      <c r="AA87" s="485"/>
      <c r="AB87" s="485"/>
      <c r="AC87" s="485"/>
      <c r="AD87" s="485"/>
      <c r="AE87" s="485"/>
      <c r="AF87" s="485"/>
      <c r="AG87" s="485"/>
      <c r="AH87" s="485"/>
      <c r="AI87" s="485"/>
      <c r="AJ87" s="485"/>
      <c r="AK87" s="485"/>
      <c r="AL87" s="485"/>
      <c r="AM87" s="485"/>
      <c r="AN87" s="485"/>
      <c r="AO87" s="485"/>
      <c r="AP87" s="485"/>
      <c r="AQ87" s="485"/>
      <c r="AR87" s="485"/>
      <c r="AS87" s="485"/>
      <c r="AT87" s="485"/>
      <c r="AU87" s="485"/>
      <c r="AV87" s="485"/>
      <c r="AW87" s="485"/>
      <c r="AX87" s="485"/>
      <c r="AY87" s="485"/>
      <c r="AZ87" s="485"/>
      <c r="BA87" s="485"/>
      <c r="BB87" s="485"/>
      <c r="BC87" s="485"/>
      <c r="BD87" s="485"/>
      <c r="BE87" s="485"/>
      <c r="BF87" s="485"/>
      <c r="BG87" s="485"/>
      <c r="BH87" s="485"/>
      <c r="BI87" s="485"/>
      <c r="BJ87" s="485"/>
      <c r="BK87" s="485"/>
    </row>
    <row r="88" spans="1:63" ht="15.75" customHeight="1" x14ac:dyDescent="0.25">
      <c r="A88" s="485"/>
      <c r="B88" s="485"/>
      <c r="C88" s="485"/>
      <c r="D88" s="485"/>
      <c r="E88" s="485"/>
      <c r="F88" s="485"/>
      <c r="G88" s="485"/>
      <c r="H88" s="485"/>
      <c r="I88" s="485"/>
      <c r="J88" s="485"/>
      <c r="K88" s="485"/>
      <c r="L88" s="485"/>
      <c r="M88" s="485"/>
      <c r="N88" s="485"/>
      <c r="O88" s="485"/>
      <c r="P88" s="485"/>
      <c r="Q88" s="485"/>
      <c r="R88" s="485"/>
      <c r="S88" s="485"/>
      <c r="T88" s="485"/>
      <c r="U88" s="485"/>
      <c r="V88" s="485"/>
      <c r="W88" s="485"/>
      <c r="X88" s="485"/>
      <c r="Y88" s="485"/>
      <c r="Z88" s="485"/>
      <c r="AA88" s="485"/>
      <c r="AB88" s="485"/>
      <c r="AC88" s="485"/>
      <c r="AD88" s="485"/>
      <c r="AE88" s="485"/>
      <c r="AF88" s="485"/>
      <c r="AG88" s="485"/>
      <c r="AH88" s="485"/>
      <c r="AI88" s="485"/>
      <c r="AJ88" s="485"/>
      <c r="AK88" s="485"/>
      <c r="AL88" s="485"/>
      <c r="AM88" s="485"/>
      <c r="AN88" s="485"/>
      <c r="AO88" s="485"/>
      <c r="AP88" s="485"/>
      <c r="AQ88" s="485"/>
      <c r="AR88" s="485"/>
      <c r="AS88" s="485"/>
      <c r="AT88" s="485"/>
      <c r="AU88" s="485"/>
      <c r="AV88" s="485"/>
      <c r="AW88" s="485"/>
      <c r="AX88" s="485"/>
      <c r="AY88" s="485"/>
      <c r="AZ88" s="485"/>
      <c r="BA88" s="485"/>
      <c r="BB88" s="485"/>
      <c r="BC88" s="485"/>
      <c r="BD88" s="485"/>
      <c r="BE88" s="485"/>
      <c r="BF88" s="485"/>
      <c r="BG88" s="485"/>
      <c r="BH88" s="485"/>
      <c r="BI88" s="485"/>
      <c r="BJ88" s="485"/>
      <c r="BK88" s="485"/>
    </row>
    <row r="89" spans="1:63" ht="15.75" customHeight="1" x14ac:dyDescent="0.25">
      <c r="A89" s="485"/>
      <c r="B89" s="485"/>
      <c r="C89" s="485"/>
      <c r="D89" s="485"/>
      <c r="E89" s="485"/>
      <c r="F89" s="485"/>
      <c r="G89" s="485"/>
      <c r="H89" s="485"/>
      <c r="I89" s="485"/>
      <c r="J89" s="485"/>
      <c r="K89" s="485"/>
      <c r="L89" s="485"/>
      <c r="M89" s="485"/>
      <c r="N89" s="485"/>
      <c r="O89" s="485"/>
      <c r="P89" s="485"/>
      <c r="Q89" s="485"/>
      <c r="R89" s="485"/>
      <c r="S89" s="485"/>
      <c r="T89" s="485"/>
      <c r="U89" s="485"/>
      <c r="V89" s="485"/>
      <c r="W89" s="485"/>
      <c r="X89" s="485"/>
      <c r="Y89" s="485"/>
      <c r="Z89" s="485"/>
      <c r="AA89" s="485"/>
      <c r="AB89" s="485"/>
      <c r="AC89" s="485"/>
      <c r="AD89" s="485"/>
      <c r="AE89" s="485"/>
      <c r="AF89" s="485"/>
      <c r="AG89" s="485"/>
      <c r="AH89" s="485"/>
      <c r="AI89" s="485"/>
      <c r="AJ89" s="485"/>
      <c r="AK89" s="485"/>
      <c r="AL89" s="485"/>
      <c r="AM89" s="485"/>
      <c r="AN89" s="485"/>
      <c r="AO89" s="485"/>
      <c r="AP89" s="485"/>
      <c r="AQ89" s="485"/>
      <c r="AR89" s="485"/>
      <c r="AS89" s="485"/>
      <c r="AT89" s="485"/>
      <c r="AU89" s="485"/>
      <c r="AV89" s="485"/>
      <c r="AW89" s="485"/>
      <c r="AX89" s="485"/>
      <c r="AY89" s="485"/>
      <c r="AZ89" s="485"/>
      <c r="BA89" s="485"/>
      <c r="BB89" s="485"/>
      <c r="BC89" s="485"/>
      <c r="BD89" s="485"/>
      <c r="BE89" s="485"/>
      <c r="BF89" s="485"/>
      <c r="BG89" s="485"/>
      <c r="BH89" s="485"/>
      <c r="BI89" s="485"/>
      <c r="BJ89" s="485"/>
      <c r="BK89" s="485"/>
    </row>
    <row r="90" spans="1:63" ht="15.75" customHeight="1" x14ac:dyDescent="0.25">
      <c r="A90" s="485"/>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85"/>
      <c r="AD90" s="485"/>
      <c r="AE90" s="485"/>
      <c r="AF90" s="485"/>
      <c r="AG90" s="485"/>
      <c r="AH90" s="485"/>
      <c r="AI90" s="485"/>
      <c r="AJ90" s="485"/>
      <c r="AK90" s="485"/>
      <c r="AL90" s="485"/>
      <c r="AM90" s="485"/>
      <c r="AN90" s="485"/>
      <c r="AO90" s="485"/>
      <c r="AP90" s="485"/>
      <c r="AQ90" s="485"/>
      <c r="AR90" s="485"/>
      <c r="AS90" s="485"/>
      <c r="AT90" s="485"/>
      <c r="AU90" s="485"/>
      <c r="AV90" s="485"/>
      <c r="AW90" s="485"/>
      <c r="AX90" s="485"/>
      <c r="AY90" s="485"/>
      <c r="AZ90" s="485"/>
      <c r="BA90" s="485"/>
      <c r="BB90" s="485"/>
      <c r="BC90" s="485"/>
      <c r="BD90" s="485"/>
      <c r="BE90" s="485"/>
      <c r="BF90" s="485"/>
      <c r="BG90" s="485"/>
      <c r="BH90" s="485"/>
      <c r="BI90" s="485"/>
      <c r="BJ90" s="485"/>
      <c r="BK90" s="485"/>
    </row>
    <row r="91" spans="1:63" ht="15.75" customHeight="1" x14ac:dyDescent="0.25">
      <c r="A91" s="485"/>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85"/>
      <c r="AD91" s="485"/>
      <c r="AE91" s="485"/>
      <c r="AF91" s="485"/>
      <c r="AG91" s="485"/>
      <c r="AH91" s="485"/>
      <c r="AI91" s="485"/>
      <c r="AJ91" s="485"/>
      <c r="AK91" s="485"/>
      <c r="AL91" s="485"/>
      <c r="AM91" s="485"/>
      <c r="AN91" s="485"/>
      <c r="AO91" s="485"/>
      <c r="AP91" s="485"/>
      <c r="AQ91" s="485"/>
      <c r="AR91" s="485"/>
      <c r="AS91" s="485"/>
      <c r="AT91" s="485"/>
      <c r="AU91" s="485"/>
      <c r="AV91" s="485"/>
      <c r="AW91" s="485"/>
      <c r="AX91" s="485"/>
      <c r="AY91" s="485"/>
      <c r="AZ91" s="485"/>
      <c r="BA91" s="485"/>
      <c r="BB91" s="485"/>
      <c r="BC91" s="485"/>
      <c r="BD91" s="485"/>
      <c r="BE91" s="485"/>
      <c r="BF91" s="485"/>
      <c r="BG91" s="485"/>
      <c r="BH91" s="485"/>
      <c r="BI91" s="485"/>
      <c r="BJ91" s="485"/>
      <c r="BK91" s="485"/>
    </row>
    <row r="92" spans="1:63" ht="15.75" customHeight="1" x14ac:dyDescent="0.25">
      <c r="A92" s="485"/>
      <c r="B92" s="485"/>
      <c r="C92" s="485"/>
      <c r="D92" s="485"/>
      <c r="E92" s="485"/>
      <c r="F92" s="485"/>
      <c r="G92" s="485"/>
      <c r="H92" s="485"/>
      <c r="I92" s="485"/>
      <c r="J92" s="485"/>
      <c r="K92" s="485"/>
      <c r="L92" s="485"/>
      <c r="M92" s="485"/>
      <c r="N92" s="485"/>
      <c r="O92" s="485"/>
      <c r="P92" s="485"/>
      <c r="Q92" s="485"/>
      <c r="R92" s="485"/>
      <c r="S92" s="485"/>
      <c r="T92" s="485"/>
      <c r="U92" s="485"/>
      <c r="V92" s="485"/>
      <c r="W92" s="485"/>
      <c r="X92" s="485"/>
      <c r="Y92" s="485"/>
      <c r="Z92" s="485"/>
      <c r="AA92" s="485"/>
      <c r="AB92" s="485"/>
      <c r="AC92" s="485"/>
      <c r="AD92" s="485"/>
      <c r="AE92" s="485"/>
      <c r="AF92" s="485"/>
      <c r="AG92" s="485"/>
      <c r="AH92" s="485"/>
      <c r="AI92" s="485"/>
      <c r="AJ92" s="485"/>
      <c r="AK92" s="485"/>
      <c r="AL92" s="485"/>
      <c r="AM92" s="485"/>
      <c r="AN92" s="485"/>
      <c r="AO92" s="485"/>
      <c r="AP92" s="485"/>
      <c r="AQ92" s="485"/>
      <c r="AR92" s="485"/>
      <c r="AS92" s="485"/>
      <c r="AT92" s="485"/>
      <c r="AU92" s="485"/>
      <c r="AV92" s="485"/>
      <c r="AW92" s="485"/>
      <c r="AX92" s="485"/>
      <c r="AY92" s="485"/>
      <c r="AZ92" s="485"/>
      <c r="BA92" s="485"/>
      <c r="BB92" s="485"/>
      <c r="BC92" s="485"/>
      <c r="BD92" s="485"/>
      <c r="BE92" s="485"/>
      <c r="BF92" s="485"/>
      <c r="BG92" s="485"/>
      <c r="BH92" s="485"/>
      <c r="BI92" s="485"/>
      <c r="BJ92" s="485"/>
      <c r="BK92" s="485"/>
    </row>
    <row r="93" spans="1:63" ht="15.75" customHeight="1" x14ac:dyDescent="0.25">
      <c r="A93" s="485"/>
      <c r="B93" s="485"/>
      <c r="C93" s="485"/>
      <c r="D93" s="485"/>
      <c r="E93" s="485"/>
      <c r="F93" s="485"/>
      <c r="G93" s="485"/>
      <c r="H93" s="485"/>
      <c r="I93" s="485"/>
      <c r="J93" s="485"/>
      <c r="K93" s="485"/>
      <c r="L93" s="485"/>
      <c r="M93" s="485"/>
      <c r="N93" s="485"/>
      <c r="O93" s="485"/>
      <c r="P93" s="485"/>
      <c r="Q93" s="485"/>
      <c r="R93" s="485"/>
      <c r="S93" s="485"/>
      <c r="T93" s="485"/>
      <c r="U93" s="485"/>
      <c r="V93" s="485"/>
      <c r="W93" s="485"/>
      <c r="X93" s="485"/>
      <c r="Y93" s="485"/>
      <c r="Z93" s="485"/>
      <c r="AA93" s="485"/>
      <c r="AB93" s="485"/>
      <c r="AC93" s="485"/>
      <c r="AD93" s="485"/>
      <c r="AE93" s="485"/>
      <c r="AF93" s="485"/>
      <c r="AG93" s="485"/>
      <c r="AH93" s="485"/>
      <c r="AI93" s="485"/>
      <c r="AJ93" s="485"/>
      <c r="AK93" s="485"/>
      <c r="AL93" s="485"/>
      <c r="AM93" s="485"/>
      <c r="AN93" s="485"/>
      <c r="AO93" s="485"/>
      <c r="AP93" s="485"/>
      <c r="AQ93" s="485"/>
      <c r="AR93" s="485"/>
      <c r="AS93" s="485"/>
      <c r="AT93" s="485"/>
      <c r="AU93" s="485"/>
      <c r="AV93" s="485"/>
      <c r="AW93" s="485"/>
      <c r="AX93" s="485"/>
      <c r="AY93" s="485"/>
      <c r="AZ93" s="485"/>
      <c r="BA93" s="485"/>
      <c r="BB93" s="485"/>
      <c r="BC93" s="485"/>
      <c r="BD93" s="485"/>
      <c r="BE93" s="485"/>
      <c r="BF93" s="485"/>
      <c r="BG93" s="485"/>
      <c r="BH93" s="485"/>
      <c r="BI93" s="485"/>
      <c r="BJ93" s="485"/>
      <c r="BK93" s="485"/>
    </row>
    <row r="94" spans="1:63" ht="15.75" customHeight="1" x14ac:dyDescent="0.25">
      <c r="A94" s="485"/>
      <c r="B94" s="485"/>
      <c r="C94" s="485"/>
      <c r="D94" s="485"/>
      <c r="E94" s="485"/>
      <c r="F94" s="485"/>
      <c r="G94" s="485"/>
      <c r="H94" s="485"/>
      <c r="I94" s="485"/>
      <c r="J94" s="485"/>
      <c r="K94" s="485"/>
      <c r="L94" s="485"/>
      <c r="M94" s="485"/>
      <c r="N94" s="485"/>
      <c r="O94" s="485"/>
      <c r="P94" s="485"/>
      <c r="Q94" s="485"/>
      <c r="R94" s="485"/>
      <c r="S94" s="485"/>
      <c r="T94" s="485"/>
      <c r="U94" s="485"/>
      <c r="V94" s="485"/>
      <c r="W94" s="485"/>
      <c r="X94" s="485"/>
      <c r="Y94" s="485"/>
      <c r="Z94" s="485"/>
      <c r="AA94" s="485"/>
      <c r="AB94" s="485"/>
      <c r="AC94" s="485"/>
      <c r="AD94" s="485"/>
      <c r="AE94" s="485"/>
      <c r="AF94" s="485"/>
      <c r="AG94" s="485"/>
      <c r="AH94" s="485"/>
      <c r="AI94" s="485"/>
      <c r="AJ94" s="485"/>
      <c r="AK94" s="485"/>
      <c r="AL94" s="485"/>
      <c r="AM94" s="485"/>
      <c r="AN94" s="485"/>
      <c r="AO94" s="485"/>
      <c r="AP94" s="485"/>
      <c r="AQ94" s="485"/>
      <c r="AR94" s="485"/>
      <c r="AS94" s="485"/>
      <c r="AT94" s="485"/>
      <c r="AU94" s="485"/>
      <c r="AV94" s="485"/>
      <c r="AW94" s="485"/>
      <c r="AX94" s="485"/>
      <c r="AY94" s="485"/>
      <c r="AZ94" s="485"/>
      <c r="BA94" s="485"/>
      <c r="BB94" s="485"/>
      <c r="BC94" s="485"/>
      <c r="BD94" s="485"/>
      <c r="BE94" s="485"/>
      <c r="BF94" s="485"/>
      <c r="BG94" s="485"/>
      <c r="BH94" s="485"/>
      <c r="BI94" s="485"/>
      <c r="BJ94" s="485"/>
      <c r="BK94" s="485"/>
    </row>
    <row r="95" spans="1:63" ht="15.75" customHeight="1" x14ac:dyDescent="0.25">
      <c r="A95" s="485"/>
      <c r="B95" s="485"/>
      <c r="C95" s="485"/>
      <c r="D95" s="485"/>
      <c r="E95" s="485"/>
      <c r="F95" s="485"/>
      <c r="G95" s="485"/>
      <c r="H95" s="485"/>
      <c r="I95" s="485"/>
      <c r="J95" s="485"/>
      <c r="K95" s="485"/>
      <c r="L95" s="485"/>
      <c r="M95" s="485"/>
      <c r="N95" s="485"/>
      <c r="O95" s="485"/>
      <c r="P95" s="485"/>
      <c r="Q95" s="485"/>
      <c r="R95" s="485"/>
      <c r="S95" s="485"/>
      <c r="T95" s="485"/>
      <c r="U95" s="485"/>
      <c r="V95" s="485"/>
      <c r="W95" s="485"/>
      <c r="X95" s="485"/>
      <c r="Y95" s="485"/>
      <c r="Z95" s="485"/>
      <c r="AA95" s="485"/>
      <c r="AB95" s="485"/>
      <c r="AC95" s="485"/>
      <c r="AD95" s="485"/>
      <c r="AE95" s="485"/>
      <c r="AF95" s="485"/>
      <c r="AG95" s="485"/>
      <c r="AH95" s="485"/>
      <c r="AI95" s="485"/>
      <c r="AJ95" s="485"/>
      <c r="AK95" s="485"/>
      <c r="AL95" s="485"/>
      <c r="AM95" s="485"/>
      <c r="AN95" s="485"/>
      <c r="AO95" s="485"/>
      <c r="AP95" s="485"/>
      <c r="AQ95" s="485"/>
      <c r="AR95" s="485"/>
      <c r="AS95" s="485"/>
      <c r="AT95" s="485"/>
      <c r="AU95" s="485"/>
      <c r="AV95" s="485"/>
      <c r="AW95" s="485"/>
      <c r="AX95" s="485"/>
      <c r="AY95" s="485"/>
      <c r="AZ95" s="485"/>
      <c r="BA95" s="485"/>
      <c r="BB95" s="485"/>
      <c r="BC95" s="485"/>
      <c r="BD95" s="485"/>
      <c r="BE95" s="485"/>
      <c r="BF95" s="485"/>
      <c r="BG95" s="485"/>
      <c r="BH95" s="485"/>
      <c r="BI95" s="485"/>
      <c r="BJ95" s="485"/>
      <c r="BK95" s="485"/>
    </row>
    <row r="96" spans="1:63" ht="15.75" customHeight="1" x14ac:dyDescent="0.25">
      <c r="A96" s="485"/>
      <c r="B96" s="485"/>
      <c r="C96" s="485"/>
      <c r="D96" s="485"/>
      <c r="E96" s="485"/>
      <c r="F96" s="485"/>
      <c r="G96" s="485"/>
      <c r="H96" s="485"/>
      <c r="I96" s="485"/>
      <c r="J96" s="485"/>
      <c r="K96" s="485"/>
      <c r="L96" s="485"/>
      <c r="M96" s="485"/>
      <c r="N96" s="485"/>
      <c r="O96" s="485"/>
      <c r="P96" s="485"/>
      <c r="Q96" s="485"/>
      <c r="R96" s="485"/>
      <c r="S96" s="485"/>
      <c r="T96" s="485"/>
      <c r="U96" s="485"/>
      <c r="V96" s="485"/>
      <c r="W96" s="485"/>
      <c r="X96" s="485"/>
      <c r="Y96" s="485"/>
      <c r="Z96" s="485"/>
      <c r="AA96" s="485"/>
      <c r="AB96" s="485"/>
      <c r="AC96" s="485"/>
      <c r="AD96" s="485"/>
      <c r="AE96" s="485"/>
      <c r="AF96" s="485"/>
      <c r="AG96" s="485"/>
      <c r="AH96" s="485"/>
      <c r="AI96" s="485"/>
      <c r="AJ96" s="485"/>
      <c r="AK96" s="485"/>
      <c r="AL96" s="485"/>
      <c r="AM96" s="485"/>
      <c r="AN96" s="485"/>
      <c r="AO96" s="485"/>
      <c r="AP96" s="485"/>
      <c r="AQ96" s="485"/>
      <c r="AR96" s="485"/>
      <c r="AS96" s="485"/>
      <c r="AT96" s="485"/>
      <c r="AU96" s="485"/>
      <c r="AV96" s="485"/>
      <c r="AW96" s="485"/>
      <c r="AX96" s="485"/>
      <c r="AY96" s="485"/>
      <c r="AZ96" s="485"/>
      <c r="BA96" s="485"/>
      <c r="BB96" s="485"/>
      <c r="BC96" s="485"/>
      <c r="BD96" s="485"/>
      <c r="BE96" s="485"/>
      <c r="BF96" s="485"/>
      <c r="BG96" s="485"/>
      <c r="BH96" s="485"/>
      <c r="BI96" s="485"/>
      <c r="BJ96" s="485"/>
      <c r="BK96" s="485"/>
    </row>
    <row r="97" spans="1:63" ht="15.75" customHeight="1" x14ac:dyDescent="0.25">
      <c r="A97" s="485"/>
      <c r="B97" s="485"/>
      <c r="C97" s="485"/>
      <c r="D97" s="485"/>
      <c r="E97" s="485"/>
      <c r="F97" s="485"/>
      <c r="G97" s="485"/>
      <c r="H97" s="485"/>
      <c r="I97" s="485"/>
      <c r="J97" s="485"/>
      <c r="K97" s="485"/>
      <c r="L97" s="485"/>
      <c r="M97" s="485"/>
      <c r="N97" s="485"/>
      <c r="O97" s="485"/>
      <c r="P97" s="485"/>
      <c r="Q97" s="485"/>
      <c r="R97" s="485"/>
      <c r="S97" s="485"/>
      <c r="T97" s="485"/>
      <c r="U97" s="485"/>
      <c r="V97" s="485"/>
      <c r="W97" s="485"/>
      <c r="X97" s="485"/>
      <c r="Y97" s="485"/>
      <c r="Z97" s="485"/>
      <c r="AA97" s="485"/>
      <c r="AB97" s="485"/>
      <c r="AC97" s="485"/>
      <c r="AD97" s="485"/>
      <c r="AE97" s="485"/>
      <c r="AF97" s="485"/>
      <c r="AG97" s="485"/>
      <c r="AH97" s="485"/>
      <c r="AI97" s="485"/>
      <c r="AJ97" s="485"/>
      <c r="AK97" s="485"/>
      <c r="AL97" s="485"/>
      <c r="AM97" s="485"/>
      <c r="AN97" s="485"/>
      <c r="AO97" s="485"/>
      <c r="AP97" s="485"/>
      <c r="AQ97" s="485"/>
      <c r="AR97" s="485"/>
      <c r="AS97" s="485"/>
      <c r="AT97" s="485"/>
      <c r="AU97" s="485"/>
      <c r="AV97" s="485"/>
      <c r="AW97" s="485"/>
      <c r="AX97" s="485"/>
      <c r="AY97" s="485"/>
      <c r="AZ97" s="485"/>
      <c r="BA97" s="485"/>
      <c r="BB97" s="485"/>
      <c r="BC97" s="485"/>
      <c r="BD97" s="485"/>
      <c r="BE97" s="485"/>
      <c r="BF97" s="485"/>
      <c r="BG97" s="485"/>
      <c r="BH97" s="485"/>
      <c r="BI97" s="485"/>
      <c r="BJ97" s="485"/>
      <c r="BK97" s="485"/>
    </row>
    <row r="98" spans="1:63" ht="15.75" customHeight="1" x14ac:dyDescent="0.25">
      <c r="A98" s="485"/>
      <c r="B98" s="485"/>
      <c r="C98" s="485"/>
      <c r="D98" s="485"/>
      <c r="E98" s="485"/>
      <c r="F98" s="485"/>
      <c r="G98" s="485"/>
      <c r="H98" s="485"/>
      <c r="I98" s="485"/>
      <c r="J98" s="485"/>
      <c r="K98" s="485"/>
      <c r="L98" s="485"/>
      <c r="M98" s="485"/>
      <c r="N98" s="485"/>
      <c r="O98" s="485"/>
      <c r="P98" s="485"/>
      <c r="Q98" s="485"/>
      <c r="R98" s="485"/>
      <c r="S98" s="485"/>
      <c r="T98" s="485"/>
      <c r="U98" s="485"/>
      <c r="V98" s="485"/>
      <c r="W98" s="485"/>
      <c r="X98" s="485"/>
      <c r="Y98" s="485"/>
      <c r="Z98" s="485"/>
      <c r="AA98" s="485"/>
      <c r="AB98" s="485"/>
      <c r="AC98" s="485"/>
      <c r="AD98" s="485"/>
      <c r="AE98" s="485"/>
      <c r="AF98" s="485"/>
      <c r="AG98" s="485"/>
      <c r="AH98" s="485"/>
      <c r="AI98" s="485"/>
      <c r="AJ98" s="485"/>
      <c r="AK98" s="485"/>
      <c r="AL98" s="485"/>
      <c r="AM98" s="485"/>
      <c r="AN98" s="485"/>
      <c r="AO98" s="485"/>
      <c r="AP98" s="485"/>
      <c r="AQ98" s="485"/>
      <c r="AR98" s="485"/>
      <c r="AS98" s="485"/>
      <c r="AT98" s="485"/>
      <c r="AU98" s="485"/>
      <c r="AV98" s="485"/>
      <c r="AW98" s="485"/>
      <c r="AX98" s="485"/>
      <c r="AY98" s="485"/>
      <c r="AZ98" s="485"/>
      <c r="BA98" s="485"/>
      <c r="BB98" s="485"/>
      <c r="BC98" s="485"/>
      <c r="BD98" s="485"/>
      <c r="BE98" s="485"/>
      <c r="BF98" s="485"/>
      <c r="BG98" s="485"/>
      <c r="BH98" s="485"/>
      <c r="BI98" s="485"/>
      <c r="BJ98" s="485"/>
      <c r="BK98" s="485"/>
    </row>
    <row r="99" spans="1:63" ht="15.75" customHeight="1" x14ac:dyDescent="0.25">
      <c r="A99" s="485"/>
      <c r="B99" s="485"/>
      <c r="C99" s="485"/>
      <c r="D99" s="485"/>
      <c r="E99" s="485"/>
      <c r="F99" s="485"/>
      <c r="G99" s="485"/>
      <c r="H99" s="485"/>
      <c r="I99" s="485"/>
      <c r="J99" s="485"/>
      <c r="K99" s="485"/>
      <c r="L99" s="485"/>
      <c r="M99" s="485"/>
      <c r="N99" s="485"/>
      <c r="O99" s="485"/>
      <c r="P99" s="485"/>
      <c r="Q99" s="485"/>
      <c r="R99" s="485"/>
      <c r="S99" s="485"/>
      <c r="T99" s="485"/>
      <c r="U99" s="485"/>
      <c r="V99" s="485"/>
      <c r="W99" s="485"/>
      <c r="X99" s="485"/>
      <c r="Y99" s="485"/>
      <c r="Z99" s="485"/>
      <c r="AA99" s="485"/>
      <c r="AB99" s="485"/>
      <c r="AC99" s="485"/>
      <c r="AD99" s="485"/>
      <c r="AE99" s="485"/>
      <c r="AF99" s="485"/>
      <c r="AG99" s="485"/>
      <c r="AH99" s="485"/>
      <c r="AI99" s="485"/>
      <c r="AJ99" s="485"/>
      <c r="AK99" s="485"/>
      <c r="AL99" s="485"/>
      <c r="AM99" s="485"/>
      <c r="AN99" s="485"/>
      <c r="AO99" s="485"/>
      <c r="AP99" s="485"/>
      <c r="AQ99" s="485"/>
      <c r="AR99" s="485"/>
      <c r="AS99" s="485"/>
      <c r="AT99" s="485"/>
      <c r="AU99" s="485"/>
      <c r="AV99" s="485"/>
      <c r="AW99" s="485"/>
      <c r="AX99" s="485"/>
      <c r="AY99" s="485"/>
      <c r="AZ99" s="485"/>
      <c r="BA99" s="485"/>
      <c r="BB99" s="485"/>
      <c r="BC99" s="485"/>
      <c r="BD99" s="485"/>
      <c r="BE99" s="485"/>
      <c r="BF99" s="485"/>
      <c r="BG99" s="485"/>
      <c r="BH99" s="485"/>
      <c r="BI99" s="485"/>
      <c r="BJ99" s="485"/>
      <c r="BK99" s="485"/>
    </row>
    <row r="100" spans="1:63" ht="15.75" customHeight="1" x14ac:dyDescent="0.25">
      <c r="A100" s="485"/>
      <c r="B100" s="485"/>
      <c r="C100" s="485"/>
      <c r="D100" s="485"/>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85"/>
      <c r="AD100" s="485"/>
      <c r="AE100" s="485"/>
      <c r="AF100" s="485"/>
      <c r="AG100" s="485"/>
      <c r="AH100" s="485"/>
      <c r="AI100" s="485"/>
      <c r="AJ100" s="485"/>
      <c r="AK100" s="485"/>
      <c r="AL100" s="485"/>
      <c r="AM100" s="485"/>
      <c r="AN100" s="485"/>
      <c r="AO100" s="485"/>
      <c r="AP100" s="485"/>
      <c r="AQ100" s="485"/>
      <c r="AR100" s="485"/>
      <c r="AS100" s="485"/>
      <c r="AT100" s="485"/>
      <c r="AU100" s="485"/>
      <c r="AV100" s="485"/>
      <c r="AW100" s="485"/>
      <c r="AX100" s="485"/>
      <c r="AY100" s="485"/>
      <c r="AZ100" s="485"/>
      <c r="BA100" s="485"/>
      <c r="BB100" s="485"/>
      <c r="BC100" s="485"/>
      <c r="BD100" s="485"/>
      <c r="BE100" s="485"/>
      <c r="BF100" s="485"/>
      <c r="BG100" s="485"/>
      <c r="BH100" s="485"/>
      <c r="BI100" s="485"/>
      <c r="BJ100" s="485"/>
      <c r="BK100" s="485"/>
    </row>
    <row r="101" spans="1:63" ht="15.75" customHeight="1" x14ac:dyDescent="0.25">
      <c r="A101" s="485"/>
      <c r="B101" s="485"/>
      <c r="C101" s="485"/>
      <c r="D101" s="485"/>
      <c r="E101" s="485"/>
      <c r="F101" s="485"/>
      <c r="G101" s="485"/>
      <c r="H101" s="485"/>
      <c r="I101" s="485"/>
      <c r="J101" s="485"/>
      <c r="K101" s="485"/>
      <c r="L101" s="485"/>
      <c r="M101" s="485"/>
      <c r="N101" s="485"/>
      <c r="O101" s="485"/>
      <c r="P101" s="485"/>
      <c r="Q101" s="485"/>
      <c r="R101" s="485"/>
      <c r="S101" s="485"/>
      <c r="T101" s="485"/>
      <c r="U101" s="485"/>
      <c r="V101" s="485"/>
      <c r="W101" s="485"/>
      <c r="X101" s="485"/>
      <c r="Y101" s="485"/>
      <c r="Z101" s="485"/>
      <c r="AA101" s="485"/>
      <c r="AB101" s="485"/>
      <c r="AC101" s="485"/>
      <c r="AD101" s="485"/>
      <c r="AE101" s="485"/>
      <c r="AF101" s="485"/>
      <c r="AG101" s="485"/>
      <c r="AH101" s="485"/>
      <c r="AI101" s="485"/>
      <c r="AJ101" s="485"/>
      <c r="AK101" s="485"/>
      <c r="AL101" s="485"/>
      <c r="AM101" s="485"/>
      <c r="AN101" s="485"/>
      <c r="AO101" s="485"/>
      <c r="AP101" s="485"/>
      <c r="AQ101" s="485"/>
      <c r="AR101" s="485"/>
      <c r="AS101" s="485"/>
      <c r="AT101" s="485"/>
      <c r="AU101" s="485"/>
      <c r="AV101" s="485"/>
      <c r="AW101" s="485"/>
      <c r="AX101" s="485"/>
      <c r="AY101" s="485"/>
      <c r="AZ101" s="485"/>
      <c r="BA101" s="485"/>
      <c r="BB101" s="485"/>
      <c r="BC101" s="485"/>
      <c r="BD101" s="485"/>
      <c r="BE101" s="485"/>
      <c r="BF101" s="485"/>
      <c r="BG101" s="485"/>
      <c r="BH101" s="485"/>
      <c r="BI101" s="485"/>
      <c r="BJ101" s="485"/>
      <c r="BK101" s="485"/>
    </row>
    <row r="102" spans="1:63" ht="15.75" customHeight="1" x14ac:dyDescent="0.25">
      <c r="A102" s="485"/>
      <c r="B102" s="485"/>
      <c r="C102" s="485"/>
      <c r="D102" s="485"/>
      <c r="E102" s="485"/>
      <c r="F102" s="485"/>
      <c r="G102" s="485"/>
      <c r="H102" s="485"/>
      <c r="I102" s="485"/>
      <c r="J102" s="485"/>
      <c r="K102" s="485"/>
      <c r="L102" s="485"/>
      <c r="M102" s="485"/>
      <c r="N102" s="485"/>
      <c r="O102" s="485"/>
      <c r="P102" s="485"/>
      <c r="Q102" s="485"/>
      <c r="R102" s="485"/>
      <c r="S102" s="485"/>
      <c r="T102" s="485"/>
      <c r="U102" s="485"/>
      <c r="V102" s="485"/>
      <c r="W102" s="485"/>
      <c r="X102" s="485"/>
      <c r="Y102" s="485"/>
      <c r="Z102" s="485"/>
      <c r="AA102" s="485"/>
      <c r="AB102" s="485"/>
      <c r="AC102" s="485"/>
      <c r="AD102" s="485"/>
      <c r="AE102" s="485"/>
      <c r="AF102" s="485"/>
      <c r="AG102" s="485"/>
      <c r="AH102" s="485"/>
      <c r="AI102" s="485"/>
      <c r="AJ102" s="485"/>
      <c r="AK102" s="485"/>
      <c r="AL102" s="485"/>
      <c r="AM102" s="485"/>
      <c r="AN102" s="485"/>
      <c r="AO102" s="485"/>
      <c r="AP102" s="485"/>
      <c r="AQ102" s="485"/>
      <c r="AR102" s="485"/>
      <c r="AS102" s="485"/>
      <c r="AT102" s="485"/>
      <c r="AU102" s="485"/>
      <c r="AV102" s="485"/>
      <c r="AW102" s="485"/>
      <c r="AX102" s="485"/>
      <c r="AY102" s="485"/>
      <c r="AZ102" s="485"/>
      <c r="BA102" s="485"/>
      <c r="BB102" s="485"/>
      <c r="BC102" s="485"/>
      <c r="BD102" s="485"/>
      <c r="BE102" s="485"/>
      <c r="BF102" s="485"/>
      <c r="BG102" s="485"/>
      <c r="BH102" s="485"/>
      <c r="BI102" s="485"/>
      <c r="BJ102" s="485"/>
      <c r="BK102" s="485"/>
    </row>
    <row r="103" spans="1:63" ht="15.75" customHeight="1" x14ac:dyDescent="0.25">
      <c r="A103" s="485"/>
      <c r="B103" s="485"/>
      <c r="C103" s="485"/>
      <c r="D103" s="485"/>
      <c r="E103" s="485"/>
      <c r="F103" s="485"/>
      <c r="G103" s="485"/>
      <c r="H103" s="485"/>
      <c r="I103" s="485"/>
      <c r="J103" s="485"/>
      <c r="K103" s="485"/>
      <c r="L103" s="485"/>
      <c r="M103" s="485"/>
      <c r="N103" s="485"/>
      <c r="O103" s="485"/>
      <c r="P103" s="485"/>
      <c r="Q103" s="485"/>
      <c r="R103" s="485"/>
      <c r="S103" s="485"/>
      <c r="T103" s="485"/>
      <c r="U103" s="485"/>
      <c r="V103" s="485"/>
      <c r="W103" s="485"/>
      <c r="X103" s="485"/>
      <c r="Y103" s="485"/>
      <c r="Z103" s="485"/>
      <c r="AA103" s="485"/>
      <c r="AB103" s="485"/>
      <c r="AC103" s="485"/>
      <c r="AD103" s="485"/>
      <c r="AE103" s="485"/>
      <c r="AF103" s="485"/>
      <c r="AG103" s="485"/>
      <c r="AH103" s="485"/>
      <c r="AI103" s="485"/>
      <c r="AJ103" s="485"/>
      <c r="AK103" s="485"/>
      <c r="AL103" s="485"/>
      <c r="AM103" s="485"/>
      <c r="AN103" s="485"/>
      <c r="AO103" s="485"/>
      <c r="AP103" s="485"/>
      <c r="AQ103" s="485"/>
      <c r="AR103" s="485"/>
      <c r="AS103" s="485"/>
      <c r="AT103" s="485"/>
      <c r="AU103" s="485"/>
      <c r="AV103" s="485"/>
      <c r="AW103" s="485"/>
      <c r="AX103" s="485"/>
      <c r="AY103" s="485"/>
      <c r="AZ103" s="485"/>
      <c r="BA103" s="485"/>
      <c r="BB103" s="485"/>
      <c r="BC103" s="485"/>
      <c r="BD103" s="485"/>
      <c r="BE103" s="485"/>
      <c r="BF103" s="485"/>
      <c r="BG103" s="485"/>
      <c r="BH103" s="485"/>
      <c r="BI103" s="485"/>
      <c r="BJ103" s="485"/>
      <c r="BK103" s="485"/>
    </row>
    <row r="104" spans="1:63" ht="15.75" customHeight="1" x14ac:dyDescent="0.25">
      <c r="A104" s="485"/>
      <c r="B104" s="485"/>
      <c r="C104" s="485"/>
      <c r="D104" s="485"/>
      <c r="E104" s="485"/>
      <c r="F104" s="485"/>
      <c r="G104" s="485"/>
      <c r="H104" s="485"/>
      <c r="I104" s="485"/>
      <c r="J104" s="485"/>
      <c r="K104" s="485"/>
      <c r="L104" s="485"/>
      <c r="M104" s="485"/>
      <c r="N104" s="485"/>
      <c r="O104" s="485"/>
      <c r="P104" s="485"/>
      <c r="Q104" s="485"/>
      <c r="R104" s="485"/>
      <c r="S104" s="485"/>
      <c r="T104" s="485"/>
      <c r="U104" s="485"/>
      <c r="V104" s="485"/>
      <c r="W104" s="485"/>
      <c r="X104" s="485"/>
      <c r="Y104" s="485"/>
      <c r="Z104" s="485"/>
      <c r="AA104" s="485"/>
      <c r="AB104" s="485"/>
      <c r="AC104" s="485"/>
      <c r="AD104" s="485"/>
      <c r="AE104" s="485"/>
      <c r="AF104" s="485"/>
      <c r="AG104" s="485"/>
      <c r="AH104" s="485"/>
      <c r="AI104" s="485"/>
      <c r="AJ104" s="485"/>
      <c r="AK104" s="485"/>
      <c r="AL104" s="485"/>
      <c r="AM104" s="485"/>
      <c r="AN104" s="485"/>
      <c r="AO104" s="485"/>
      <c r="AP104" s="485"/>
      <c r="AQ104" s="485"/>
      <c r="AR104" s="485"/>
      <c r="AS104" s="485"/>
      <c r="AT104" s="485"/>
      <c r="AU104" s="485"/>
      <c r="AV104" s="485"/>
      <c r="AW104" s="485"/>
      <c r="AX104" s="485"/>
      <c r="AY104" s="485"/>
      <c r="AZ104" s="485"/>
      <c r="BA104" s="485"/>
      <c r="BB104" s="485"/>
      <c r="BC104" s="485"/>
      <c r="BD104" s="485"/>
      <c r="BE104" s="485"/>
      <c r="BF104" s="485"/>
      <c r="BG104" s="485"/>
      <c r="BH104" s="485"/>
      <c r="BI104" s="485"/>
      <c r="BJ104" s="485"/>
      <c r="BK104" s="485"/>
    </row>
    <row r="105" spans="1:63" ht="15.75" customHeight="1" x14ac:dyDescent="0.25">
      <c r="A105" s="485"/>
      <c r="B105" s="485"/>
      <c r="C105" s="485"/>
      <c r="D105" s="485"/>
      <c r="E105" s="485"/>
      <c r="F105" s="485"/>
      <c r="G105" s="485"/>
      <c r="H105" s="485"/>
      <c r="I105" s="485"/>
      <c r="J105" s="485"/>
      <c r="K105" s="485"/>
      <c r="L105" s="485"/>
      <c r="M105" s="485"/>
      <c r="N105" s="485"/>
      <c r="O105" s="485"/>
      <c r="P105" s="485"/>
      <c r="Q105" s="485"/>
      <c r="R105" s="485"/>
      <c r="S105" s="485"/>
      <c r="T105" s="485"/>
      <c r="U105" s="485"/>
      <c r="V105" s="485"/>
      <c r="W105" s="485"/>
      <c r="X105" s="485"/>
      <c r="Y105" s="485"/>
      <c r="Z105" s="485"/>
      <c r="AA105" s="485"/>
      <c r="AB105" s="485"/>
      <c r="AC105" s="485"/>
      <c r="AD105" s="485"/>
      <c r="AE105" s="485"/>
      <c r="AF105" s="485"/>
      <c r="AG105" s="485"/>
      <c r="AH105" s="485"/>
      <c r="AI105" s="485"/>
      <c r="AJ105" s="485"/>
      <c r="AK105" s="485"/>
      <c r="AL105" s="485"/>
      <c r="AM105" s="485"/>
      <c r="AN105" s="485"/>
      <c r="AO105" s="485"/>
      <c r="AP105" s="485"/>
      <c r="AQ105" s="485"/>
      <c r="AR105" s="485"/>
      <c r="AS105" s="485"/>
      <c r="AT105" s="485"/>
      <c r="AU105" s="485"/>
      <c r="AV105" s="485"/>
      <c r="AW105" s="485"/>
      <c r="AX105" s="485"/>
      <c r="AY105" s="485"/>
      <c r="AZ105" s="485"/>
      <c r="BA105" s="485"/>
      <c r="BB105" s="485"/>
      <c r="BC105" s="485"/>
      <c r="BD105" s="485"/>
      <c r="BE105" s="485"/>
      <c r="BF105" s="485"/>
      <c r="BG105" s="485"/>
      <c r="BH105" s="485"/>
      <c r="BI105" s="485"/>
      <c r="BJ105" s="485"/>
      <c r="BK105" s="485"/>
    </row>
    <row r="106" spans="1:63" ht="15.75" customHeight="1" x14ac:dyDescent="0.25">
      <c r="A106" s="485"/>
      <c r="B106" s="485"/>
      <c r="C106" s="485"/>
      <c r="D106" s="485"/>
      <c r="E106" s="485"/>
      <c r="F106" s="485"/>
      <c r="G106" s="485"/>
      <c r="H106" s="485"/>
      <c r="I106" s="485"/>
      <c r="J106" s="485"/>
      <c r="K106" s="485"/>
      <c r="L106" s="485"/>
      <c r="M106" s="485"/>
      <c r="N106" s="485"/>
      <c r="O106" s="485"/>
      <c r="P106" s="485"/>
      <c r="Q106" s="485"/>
      <c r="R106" s="485"/>
      <c r="S106" s="485"/>
      <c r="T106" s="485"/>
      <c r="U106" s="485"/>
      <c r="V106" s="485"/>
      <c r="W106" s="485"/>
      <c r="X106" s="485"/>
      <c r="Y106" s="485"/>
      <c r="Z106" s="485"/>
      <c r="AA106" s="485"/>
      <c r="AB106" s="485"/>
      <c r="AC106" s="485"/>
      <c r="AD106" s="485"/>
      <c r="AE106" s="485"/>
      <c r="AF106" s="485"/>
      <c r="AG106" s="485"/>
      <c r="AH106" s="485"/>
      <c r="AI106" s="485"/>
      <c r="AJ106" s="485"/>
      <c r="AK106" s="485"/>
      <c r="AL106" s="485"/>
      <c r="AM106" s="485"/>
      <c r="AN106" s="485"/>
      <c r="AO106" s="485"/>
      <c r="AP106" s="485"/>
      <c r="AQ106" s="485"/>
      <c r="AR106" s="485"/>
      <c r="AS106" s="485"/>
      <c r="AT106" s="485"/>
      <c r="AU106" s="485"/>
      <c r="AV106" s="485"/>
      <c r="AW106" s="485"/>
      <c r="AX106" s="485"/>
      <c r="AY106" s="485"/>
      <c r="AZ106" s="485"/>
      <c r="BA106" s="485"/>
      <c r="BB106" s="485"/>
      <c r="BC106" s="485"/>
      <c r="BD106" s="485"/>
      <c r="BE106" s="485"/>
      <c r="BF106" s="485"/>
      <c r="BG106" s="485"/>
      <c r="BH106" s="485"/>
      <c r="BI106" s="485"/>
      <c r="BJ106" s="485"/>
      <c r="BK106" s="485"/>
    </row>
    <row r="107" spans="1:63" ht="15.75" customHeight="1" x14ac:dyDescent="0.25">
      <c r="A107" s="485"/>
      <c r="B107" s="485"/>
      <c r="C107" s="485"/>
      <c r="D107" s="485"/>
      <c r="E107" s="485"/>
      <c r="F107" s="485"/>
      <c r="G107" s="485"/>
      <c r="H107" s="485"/>
      <c r="I107" s="485"/>
      <c r="J107" s="485"/>
      <c r="K107" s="485"/>
      <c r="L107" s="485"/>
      <c r="M107" s="485"/>
      <c r="N107" s="485"/>
      <c r="O107" s="485"/>
      <c r="P107" s="485"/>
      <c r="Q107" s="485"/>
      <c r="R107" s="485"/>
      <c r="S107" s="485"/>
      <c r="T107" s="485"/>
      <c r="U107" s="485"/>
      <c r="V107" s="485"/>
      <c r="W107" s="485"/>
      <c r="X107" s="485"/>
      <c r="Y107" s="485"/>
      <c r="Z107" s="485"/>
      <c r="AA107" s="485"/>
      <c r="AB107" s="485"/>
      <c r="AC107" s="485"/>
      <c r="AD107" s="485"/>
      <c r="AE107" s="485"/>
      <c r="AF107" s="485"/>
      <c r="AG107" s="485"/>
      <c r="AH107" s="485"/>
      <c r="AI107" s="485"/>
      <c r="AJ107" s="485"/>
      <c r="AK107" s="485"/>
      <c r="AL107" s="485"/>
      <c r="AM107" s="485"/>
      <c r="AN107" s="485"/>
      <c r="AO107" s="485"/>
      <c r="AP107" s="485"/>
      <c r="AQ107" s="485"/>
      <c r="AR107" s="485"/>
      <c r="AS107" s="485"/>
      <c r="AT107" s="485"/>
      <c r="AU107" s="485"/>
      <c r="AV107" s="485"/>
      <c r="AW107" s="485"/>
      <c r="AX107" s="485"/>
      <c r="AY107" s="485"/>
      <c r="AZ107" s="485"/>
      <c r="BA107" s="485"/>
      <c r="BB107" s="485"/>
      <c r="BC107" s="485"/>
      <c r="BD107" s="485"/>
      <c r="BE107" s="485"/>
      <c r="BF107" s="485"/>
      <c r="BG107" s="485"/>
      <c r="BH107" s="485"/>
      <c r="BI107" s="485"/>
      <c r="BJ107" s="485"/>
      <c r="BK107" s="485"/>
    </row>
    <row r="108" spans="1:63" ht="15.75" customHeight="1" x14ac:dyDescent="0.25">
      <c r="A108" s="485"/>
      <c r="B108" s="485"/>
      <c r="C108" s="485"/>
      <c r="D108" s="485"/>
      <c r="E108" s="485"/>
      <c r="F108" s="485"/>
      <c r="G108" s="485"/>
      <c r="H108" s="485"/>
      <c r="I108" s="485"/>
      <c r="J108" s="485"/>
      <c r="K108" s="485"/>
      <c r="L108" s="485"/>
      <c r="M108" s="485"/>
      <c r="N108" s="485"/>
      <c r="O108" s="485"/>
      <c r="P108" s="485"/>
      <c r="Q108" s="485"/>
      <c r="R108" s="485"/>
      <c r="S108" s="485"/>
      <c r="T108" s="485"/>
      <c r="U108" s="485"/>
      <c r="V108" s="485"/>
      <c r="W108" s="485"/>
      <c r="X108" s="485"/>
      <c r="Y108" s="485"/>
      <c r="Z108" s="485"/>
      <c r="AA108" s="485"/>
      <c r="AB108" s="485"/>
      <c r="AC108" s="485"/>
      <c r="AD108" s="485"/>
      <c r="AE108" s="485"/>
      <c r="AF108" s="485"/>
      <c r="AG108" s="485"/>
      <c r="AH108" s="485"/>
      <c r="AI108" s="485"/>
      <c r="AJ108" s="485"/>
      <c r="AK108" s="485"/>
      <c r="AL108" s="485"/>
      <c r="AM108" s="485"/>
      <c r="AN108" s="485"/>
      <c r="AO108" s="485"/>
      <c r="AP108" s="485"/>
      <c r="AQ108" s="485"/>
      <c r="AR108" s="485"/>
      <c r="AS108" s="485"/>
      <c r="AT108" s="485"/>
      <c r="AU108" s="485"/>
      <c r="AV108" s="485"/>
      <c r="AW108" s="485"/>
      <c r="AX108" s="485"/>
      <c r="AY108" s="485"/>
      <c r="AZ108" s="485"/>
      <c r="BA108" s="485"/>
      <c r="BB108" s="485"/>
      <c r="BC108" s="485"/>
      <c r="BD108" s="485"/>
      <c r="BE108" s="485"/>
      <c r="BF108" s="485"/>
      <c r="BG108" s="485"/>
      <c r="BH108" s="485"/>
      <c r="BI108" s="485"/>
      <c r="BJ108" s="485"/>
      <c r="BK108" s="485"/>
    </row>
    <row r="109" spans="1:63" ht="15.75" customHeight="1" x14ac:dyDescent="0.25">
      <c r="A109" s="485"/>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85"/>
      <c r="AD109" s="485"/>
      <c r="AE109" s="485"/>
      <c r="AF109" s="485"/>
      <c r="AG109" s="485"/>
      <c r="AH109" s="485"/>
      <c r="AI109" s="485"/>
      <c r="AJ109" s="485"/>
      <c r="AK109" s="485"/>
      <c r="AL109" s="485"/>
      <c r="AM109" s="485"/>
      <c r="AN109" s="485"/>
      <c r="AO109" s="485"/>
      <c r="AP109" s="485"/>
      <c r="AQ109" s="485"/>
      <c r="AR109" s="485"/>
      <c r="AS109" s="485"/>
      <c r="AT109" s="485"/>
      <c r="AU109" s="485"/>
      <c r="AV109" s="485"/>
      <c r="AW109" s="485"/>
      <c r="AX109" s="485"/>
      <c r="AY109" s="485"/>
      <c r="AZ109" s="485"/>
      <c r="BA109" s="485"/>
      <c r="BB109" s="485"/>
      <c r="BC109" s="485"/>
      <c r="BD109" s="485"/>
      <c r="BE109" s="485"/>
      <c r="BF109" s="485"/>
      <c r="BG109" s="485"/>
      <c r="BH109" s="485"/>
      <c r="BI109" s="485"/>
      <c r="BJ109" s="485"/>
      <c r="BK109" s="485"/>
    </row>
    <row r="110" spans="1:63" ht="15.75" customHeight="1" x14ac:dyDescent="0.25">
      <c r="A110" s="485"/>
      <c r="B110" s="485"/>
      <c r="C110" s="485"/>
      <c r="D110" s="485"/>
      <c r="E110" s="485"/>
      <c r="F110" s="485"/>
      <c r="G110" s="485"/>
      <c r="H110" s="485"/>
      <c r="I110" s="485"/>
      <c r="J110" s="485"/>
      <c r="K110" s="485"/>
      <c r="L110" s="485"/>
      <c r="M110" s="485"/>
      <c r="N110" s="485"/>
      <c r="O110" s="485"/>
      <c r="P110" s="485"/>
      <c r="Q110" s="485"/>
      <c r="R110" s="485"/>
      <c r="S110" s="485"/>
      <c r="T110" s="485"/>
      <c r="U110" s="485"/>
      <c r="V110" s="485"/>
      <c r="W110" s="485"/>
      <c r="X110" s="485"/>
      <c r="Y110" s="485"/>
      <c r="Z110" s="485"/>
      <c r="AA110" s="485"/>
      <c r="AB110" s="485"/>
      <c r="AC110" s="485"/>
      <c r="AD110" s="485"/>
      <c r="AE110" s="485"/>
      <c r="AF110" s="485"/>
      <c r="AG110" s="485"/>
      <c r="AH110" s="485"/>
      <c r="AI110" s="485"/>
      <c r="AJ110" s="485"/>
      <c r="AK110" s="485"/>
      <c r="AL110" s="485"/>
      <c r="AM110" s="485"/>
      <c r="AN110" s="485"/>
      <c r="AO110" s="485"/>
      <c r="AP110" s="485"/>
      <c r="AQ110" s="485"/>
      <c r="AR110" s="485"/>
      <c r="AS110" s="485"/>
      <c r="AT110" s="485"/>
      <c r="AU110" s="485"/>
      <c r="AV110" s="485"/>
      <c r="AW110" s="485"/>
      <c r="AX110" s="485"/>
      <c r="AY110" s="485"/>
      <c r="AZ110" s="485"/>
      <c r="BA110" s="485"/>
      <c r="BB110" s="485"/>
      <c r="BC110" s="485"/>
      <c r="BD110" s="485"/>
      <c r="BE110" s="485"/>
      <c r="BF110" s="485"/>
      <c r="BG110" s="485"/>
      <c r="BH110" s="485"/>
      <c r="BI110" s="485"/>
      <c r="BJ110" s="485"/>
      <c r="BK110" s="485"/>
    </row>
    <row r="111" spans="1:63" ht="15.75" customHeight="1" x14ac:dyDescent="0.25">
      <c r="A111" s="485"/>
      <c r="B111" s="485"/>
      <c r="C111" s="485"/>
      <c r="D111" s="485"/>
      <c r="E111" s="485"/>
      <c r="F111" s="485"/>
      <c r="G111" s="485"/>
      <c r="H111" s="485"/>
      <c r="I111" s="485"/>
      <c r="J111" s="485"/>
      <c r="K111" s="485"/>
      <c r="L111" s="485"/>
      <c r="M111" s="485"/>
      <c r="N111" s="485"/>
      <c r="O111" s="485"/>
      <c r="P111" s="485"/>
      <c r="Q111" s="485"/>
      <c r="R111" s="485"/>
      <c r="S111" s="485"/>
      <c r="T111" s="485"/>
      <c r="U111" s="485"/>
      <c r="V111" s="485"/>
      <c r="W111" s="485"/>
      <c r="X111" s="485"/>
      <c r="Y111" s="485"/>
      <c r="Z111" s="485"/>
      <c r="AA111" s="485"/>
      <c r="AB111" s="485"/>
      <c r="AC111" s="485"/>
      <c r="AD111" s="485"/>
      <c r="AE111" s="485"/>
      <c r="AF111" s="485"/>
      <c r="AG111" s="485"/>
      <c r="AH111" s="485"/>
      <c r="AI111" s="485"/>
      <c r="AJ111" s="485"/>
      <c r="AK111" s="485"/>
      <c r="AL111" s="485"/>
      <c r="AM111" s="485"/>
      <c r="AN111" s="485"/>
      <c r="AO111" s="485"/>
      <c r="AP111" s="485"/>
      <c r="AQ111" s="485"/>
      <c r="AR111" s="485"/>
      <c r="AS111" s="485"/>
      <c r="AT111" s="485"/>
      <c r="AU111" s="485"/>
      <c r="AV111" s="485"/>
      <c r="AW111" s="485"/>
      <c r="AX111" s="485"/>
      <c r="AY111" s="485"/>
      <c r="AZ111" s="485"/>
      <c r="BA111" s="485"/>
      <c r="BB111" s="485"/>
      <c r="BC111" s="485"/>
      <c r="BD111" s="485"/>
      <c r="BE111" s="485"/>
      <c r="BF111" s="485"/>
      <c r="BG111" s="485"/>
      <c r="BH111" s="485"/>
      <c r="BI111" s="485"/>
      <c r="BJ111" s="485"/>
      <c r="BK111" s="485"/>
    </row>
    <row r="112" spans="1:63" ht="15.75" customHeight="1" x14ac:dyDescent="0.25">
      <c r="A112" s="485"/>
      <c r="B112" s="485"/>
      <c r="C112" s="485"/>
      <c r="D112" s="485"/>
      <c r="E112" s="485"/>
      <c r="F112" s="485"/>
      <c r="G112" s="485"/>
      <c r="H112" s="485"/>
      <c r="I112" s="485"/>
      <c r="J112" s="485"/>
      <c r="K112" s="485"/>
      <c r="L112" s="485"/>
      <c r="M112" s="485"/>
      <c r="N112" s="485"/>
      <c r="O112" s="485"/>
      <c r="P112" s="485"/>
      <c r="Q112" s="485"/>
      <c r="R112" s="485"/>
      <c r="S112" s="485"/>
      <c r="T112" s="485"/>
      <c r="U112" s="485"/>
      <c r="V112" s="485"/>
      <c r="W112" s="485"/>
      <c r="X112" s="485"/>
      <c r="Y112" s="485"/>
      <c r="Z112" s="485"/>
      <c r="AA112" s="485"/>
      <c r="AB112" s="485"/>
      <c r="AC112" s="485"/>
      <c r="AD112" s="485"/>
      <c r="AE112" s="485"/>
      <c r="AF112" s="485"/>
      <c r="AG112" s="485"/>
      <c r="AH112" s="485"/>
      <c r="AI112" s="485"/>
      <c r="AJ112" s="485"/>
      <c r="AK112" s="485"/>
      <c r="AL112" s="485"/>
      <c r="AM112" s="485"/>
      <c r="AN112" s="485"/>
      <c r="AO112" s="485"/>
      <c r="AP112" s="485"/>
      <c r="AQ112" s="485"/>
      <c r="AR112" s="485"/>
      <c r="AS112" s="485"/>
      <c r="AT112" s="485"/>
      <c r="AU112" s="485"/>
      <c r="AV112" s="485"/>
      <c r="AW112" s="485"/>
      <c r="AX112" s="485"/>
      <c r="AY112" s="485"/>
      <c r="AZ112" s="485"/>
      <c r="BA112" s="485"/>
      <c r="BB112" s="485"/>
      <c r="BC112" s="485"/>
      <c r="BD112" s="485"/>
      <c r="BE112" s="485"/>
      <c r="BF112" s="485"/>
      <c r="BG112" s="485"/>
      <c r="BH112" s="485"/>
      <c r="BI112" s="485"/>
      <c r="BJ112" s="485"/>
      <c r="BK112" s="485"/>
    </row>
    <row r="113" spans="1:63" ht="15.75" customHeight="1" x14ac:dyDescent="0.25">
      <c r="A113" s="485"/>
      <c r="B113" s="485"/>
      <c r="C113" s="485"/>
      <c r="D113" s="485"/>
      <c r="E113" s="485"/>
      <c r="F113" s="485"/>
      <c r="G113" s="485"/>
      <c r="H113" s="485"/>
      <c r="I113" s="485"/>
      <c r="J113" s="485"/>
      <c r="K113" s="485"/>
      <c r="L113" s="485"/>
      <c r="M113" s="485"/>
      <c r="N113" s="485"/>
      <c r="O113" s="485"/>
      <c r="P113" s="485"/>
      <c r="Q113" s="485"/>
      <c r="R113" s="485"/>
      <c r="S113" s="485"/>
      <c r="T113" s="485"/>
      <c r="U113" s="485"/>
      <c r="V113" s="485"/>
      <c r="W113" s="485"/>
      <c r="X113" s="485"/>
      <c r="Y113" s="485"/>
      <c r="Z113" s="485"/>
      <c r="AA113" s="485"/>
      <c r="AB113" s="485"/>
      <c r="AC113" s="485"/>
      <c r="AD113" s="485"/>
      <c r="AE113" s="485"/>
      <c r="AF113" s="485"/>
      <c r="AG113" s="485"/>
      <c r="AH113" s="485"/>
      <c r="AI113" s="485"/>
      <c r="AJ113" s="485"/>
      <c r="AK113" s="485"/>
      <c r="AL113" s="485"/>
      <c r="AM113" s="485"/>
      <c r="AN113" s="485"/>
      <c r="AO113" s="485"/>
      <c r="AP113" s="485"/>
      <c r="AQ113" s="485"/>
      <c r="AR113" s="485"/>
      <c r="AS113" s="485"/>
      <c r="AT113" s="485"/>
      <c r="AU113" s="485"/>
      <c r="AV113" s="485"/>
      <c r="AW113" s="485"/>
      <c r="AX113" s="485"/>
      <c r="AY113" s="485"/>
      <c r="AZ113" s="485"/>
      <c r="BA113" s="485"/>
      <c r="BB113" s="485"/>
      <c r="BC113" s="485"/>
      <c r="BD113" s="485"/>
      <c r="BE113" s="485"/>
      <c r="BF113" s="485"/>
      <c r="BG113" s="485"/>
      <c r="BH113" s="485"/>
      <c r="BI113" s="485"/>
      <c r="BJ113" s="485"/>
      <c r="BK113" s="485"/>
    </row>
    <row r="114" spans="1:63" ht="15.75" customHeight="1" x14ac:dyDescent="0.25">
      <c r="A114" s="485"/>
      <c r="B114" s="485"/>
      <c r="C114" s="485"/>
      <c r="D114" s="485"/>
      <c r="E114" s="485"/>
      <c r="F114" s="485"/>
      <c r="G114" s="485"/>
      <c r="H114" s="485"/>
      <c r="I114" s="485"/>
      <c r="J114" s="485"/>
      <c r="K114" s="485"/>
      <c r="L114" s="485"/>
      <c r="M114" s="485"/>
      <c r="N114" s="485"/>
      <c r="O114" s="485"/>
      <c r="P114" s="485"/>
      <c r="Q114" s="485"/>
      <c r="R114" s="485"/>
      <c r="S114" s="485"/>
      <c r="T114" s="485"/>
      <c r="U114" s="485"/>
      <c r="V114" s="485"/>
      <c r="W114" s="485"/>
      <c r="X114" s="485"/>
      <c r="Y114" s="485"/>
      <c r="Z114" s="485"/>
      <c r="AA114" s="485"/>
      <c r="AB114" s="485"/>
      <c r="AC114" s="485"/>
      <c r="AD114" s="485"/>
      <c r="AE114" s="485"/>
      <c r="AF114" s="485"/>
      <c r="AG114" s="485"/>
      <c r="AH114" s="485"/>
      <c r="AI114" s="485"/>
      <c r="AJ114" s="485"/>
      <c r="AK114" s="485"/>
      <c r="AL114" s="485"/>
      <c r="AM114" s="485"/>
      <c r="AN114" s="485"/>
      <c r="AO114" s="485"/>
      <c r="AP114" s="485"/>
      <c r="AQ114" s="485"/>
      <c r="AR114" s="485"/>
      <c r="AS114" s="485"/>
      <c r="AT114" s="485"/>
      <c r="AU114" s="485"/>
      <c r="AV114" s="485"/>
      <c r="AW114" s="485"/>
      <c r="AX114" s="485"/>
      <c r="AY114" s="485"/>
      <c r="AZ114" s="485"/>
      <c r="BA114" s="485"/>
      <c r="BB114" s="485"/>
      <c r="BC114" s="485"/>
      <c r="BD114" s="485"/>
      <c r="BE114" s="485"/>
      <c r="BF114" s="485"/>
      <c r="BG114" s="485"/>
      <c r="BH114" s="485"/>
      <c r="BI114" s="485"/>
      <c r="BJ114" s="485"/>
      <c r="BK114" s="485"/>
    </row>
    <row r="115" spans="1:63" ht="15.75" customHeight="1" x14ac:dyDescent="0.25">
      <c r="A115" s="485"/>
      <c r="B115" s="485"/>
      <c r="C115" s="485"/>
      <c r="D115" s="485"/>
      <c r="E115" s="485"/>
      <c r="F115" s="485"/>
      <c r="G115" s="485"/>
      <c r="H115" s="485"/>
      <c r="I115" s="485"/>
      <c r="J115" s="485"/>
      <c r="K115" s="485"/>
      <c r="L115" s="485"/>
      <c r="M115" s="485"/>
      <c r="N115" s="485"/>
      <c r="O115" s="485"/>
      <c r="P115" s="485"/>
      <c r="Q115" s="485"/>
      <c r="R115" s="485"/>
      <c r="S115" s="485"/>
      <c r="T115" s="485"/>
      <c r="U115" s="485"/>
      <c r="V115" s="485"/>
      <c r="W115" s="485"/>
      <c r="X115" s="485"/>
      <c r="Y115" s="485"/>
      <c r="Z115" s="485"/>
      <c r="AA115" s="485"/>
      <c r="AB115" s="485"/>
      <c r="AC115" s="485"/>
      <c r="AD115" s="485"/>
      <c r="AE115" s="485"/>
      <c r="AF115" s="485"/>
      <c r="AG115" s="485"/>
      <c r="AH115" s="485"/>
      <c r="AI115" s="485"/>
      <c r="AJ115" s="485"/>
      <c r="AK115" s="485"/>
      <c r="AL115" s="485"/>
      <c r="AM115" s="485"/>
      <c r="AN115" s="485"/>
      <c r="AO115" s="485"/>
      <c r="AP115" s="485"/>
      <c r="AQ115" s="485"/>
      <c r="AR115" s="485"/>
      <c r="AS115" s="485"/>
      <c r="AT115" s="485"/>
      <c r="AU115" s="485"/>
      <c r="AV115" s="485"/>
      <c r="AW115" s="485"/>
      <c r="AX115" s="485"/>
      <c r="AY115" s="485"/>
      <c r="AZ115" s="485"/>
      <c r="BA115" s="485"/>
      <c r="BB115" s="485"/>
      <c r="BC115" s="485"/>
      <c r="BD115" s="485"/>
      <c r="BE115" s="485"/>
      <c r="BF115" s="485"/>
      <c r="BG115" s="485"/>
      <c r="BH115" s="485"/>
      <c r="BI115" s="485"/>
      <c r="BJ115" s="485"/>
      <c r="BK115" s="485"/>
    </row>
    <row r="116" spans="1:63" ht="15.75" customHeight="1" x14ac:dyDescent="0.25">
      <c r="A116" s="485"/>
      <c r="B116" s="485"/>
      <c r="C116" s="485"/>
      <c r="D116" s="485"/>
      <c r="E116" s="485"/>
      <c r="F116" s="485"/>
      <c r="G116" s="485"/>
      <c r="H116" s="485"/>
      <c r="I116" s="485"/>
      <c r="J116" s="485"/>
      <c r="K116" s="485"/>
      <c r="L116" s="485"/>
      <c r="M116" s="485"/>
      <c r="N116" s="485"/>
      <c r="O116" s="485"/>
      <c r="P116" s="485"/>
      <c r="Q116" s="485"/>
      <c r="R116" s="485"/>
      <c r="S116" s="485"/>
      <c r="T116" s="485"/>
      <c r="U116" s="485"/>
      <c r="V116" s="485"/>
      <c r="W116" s="485"/>
      <c r="X116" s="485"/>
      <c r="Y116" s="485"/>
      <c r="Z116" s="485"/>
      <c r="AA116" s="485"/>
      <c r="AB116" s="485"/>
      <c r="AC116" s="485"/>
      <c r="AD116" s="485"/>
      <c r="AE116" s="485"/>
      <c r="AF116" s="485"/>
      <c r="AG116" s="485"/>
      <c r="AH116" s="485"/>
      <c r="AI116" s="485"/>
      <c r="AJ116" s="485"/>
      <c r="AK116" s="485"/>
      <c r="AL116" s="485"/>
      <c r="AM116" s="485"/>
      <c r="AN116" s="485"/>
      <c r="AO116" s="485"/>
      <c r="AP116" s="485"/>
      <c r="AQ116" s="485"/>
      <c r="AR116" s="485"/>
      <c r="AS116" s="485"/>
      <c r="AT116" s="485"/>
      <c r="AU116" s="485"/>
      <c r="AV116" s="485"/>
      <c r="AW116" s="485"/>
      <c r="AX116" s="485"/>
      <c r="AY116" s="485"/>
      <c r="AZ116" s="485"/>
      <c r="BA116" s="485"/>
      <c r="BB116" s="485"/>
      <c r="BC116" s="485"/>
      <c r="BD116" s="485"/>
      <c r="BE116" s="485"/>
      <c r="BF116" s="485"/>
      <c r="BG116" s="485"/>
      <c r="BH116" s="485"/>
      <c r="BI116" s="485"/>
      <c r="BJ116" s="485"/>
      <c r="BK116" s="485"/>
    </row>
    <row r="117" spans="1:63" ht="15.75" customHeight="1" x14ac:dyDescent="0.25">
      <c r="A117" s="485"/>
      <c r="B117" s="485"/>
      <c r="C117" s="485"/>
      <c r="D117" s="485"/>
      <c r="E117" s="485"/>
      <c r="F117" s="485"/>
      <c r="G117" s="485"/>
      <c r="H117" s="485"/>
      <c r="I117" s="485"/>
      <c r="J117" s="485"/>
      <c r="K117" s="485"/>
      <c r="L117" s="485"/>
      <c r="M117" s="485"/>
      <c r="N117" s="485"/>
      <c r="O117" s="485"/>
      <c r="P117" s="485"/>
      <c r="Q117" s="485"/>
      <c r="R117" s="485"/>
      <c r="S117" s="485"/>
      <c r="T117" s="485"/>
      <c r="U117" s="485"/>
      <c r="V117" s="485"/>
      <c r="W117" s="485"/>
      <c r="X117" s="485"/>
      <c r="Y117" s="485"/>
      <c r="Z117" s="485"/>
      <c r="AA117" s="485"/>
      <c r="AB117" s="485"/>
      <c r="AC117" s="485"/>
      <c r="AD117" s="485"/>
      <c r="AE117" s="485"/>
      <c r="AF117" s="485"/>
      <c r="AG117" s="485"/>
      <c r="AH117" s="485"/>
      <c r="AI117" s="485"/>
      <c r="AJ117" s="485"/>
      <c r="AK117" s="485"/>
      <c r="AL117" s="485"/>
      <c r="AM117" s="485"/>
      <c r="AN117" s="485"/>
      <c r="AO117" s="485"/>
      <c r="AP117" s="485"/>
      <c r="AQ117" s="485"/>
      <c r="AR117" s="485"/>
      <c r="AS117" s="485"/>
      <c r="AT117" s="485"/>
      <c r="AU117" s="485"/>
      <c r="AV117" s="485"/>
      <c r="AW117" s="485"/>
      <c r="AX117" s="485"/>
      <c r="AY117" s="485"/>
      <c r="AZ117" s="485"/>
      <c r="BA117" s="485"/>
      <c r="BB117" s="485"/>
      <c r="BC117" s="485"/>
      <c r="BD117" s="485"/>
      <c r="BE117" s="485"/>
      <c r="BF117" s="485"/>
      <c r="BG117" s="485"/>
      <c r="BH117" s="485"/>
      <c r="BI117" s="485"/>
      <c r="BJ117" s="485"/>
      <c r="BK117" s="485"/>
    </row>
    <row r="118" spans="1:63" ht="15.75" customHeight="1" x14ac:dyDescent="0.25">
      <c r="A118" s="485"/>
      <c r="B118" s="485"/>
      <c r="C118" s="485"/>
      <c r="D118" s="485"/>
      <c r="E118" s="485"/>
      <c r="F118" s="485"/>
      <c r="G118" s="485"/>
      <c r="H118" s="485"/>
      <c r="I118" s="485"/>
      <c r="J118" s="485"/>
      <c r="K118" s="485"/>
      <c r="L118" s="485"/>
      <c r="M118" s="485"/>
      <c r="N118" s="485"/>
      <c r="O118" s="485"/>
      <c r="P118" s="485"/>
      <c r="Q118" s="485"/>
      <c r="R118" s="485"/>
      <c r="S118" s="485"/>
      <c r="T118" s="485"/>
      <c r="U118" s="485"/>
      <c r="V118" s="485"/>
      <c r="W118" s="485"/>
      <c r="X118" s="485"/>
      <c r="Y118" s="485"/>
      <c r="Z118" s="485"/>
      <c r="AA118" s="485"/>
      <c r="AB118" s="485"/>
      <c r="AC118" s="485"/>
      <c r="AD118" s="485"/>
      <c r="AE118" s="485"/>
      <c r="AF118" s="485"/>
      <c r="AG118" s="485"/>
      <c r="AH118" s="485"/>
      <c r="AI118" s="485"/>
      <c r="AJ118" s="485"/>
      <c r="AK118" s="485"/>
      <c r="AL118" s="485"/>
      <c r="AM118" s="485"/>
      <c r="AN118" s="485"/>
      <c r="AO118" s="485"/>
      <c r="AP118" s="485"/>
      <c r="AQ118" s="485"/>
      <c r="AR118" s="485"/>
      <c r="AS118" s="485"/>
      <c r="AT118" s="485"/>
      <c r="AU118" s="485"/>
      <c r="AV118" s="485"/>
      <c r="AW118" s="485"/>
      <c r="AX118" s="485"/>
      <c r="AY118" s="485"/>
      <c r="AZ118" s="485"/>
      <c r="BA118" s="485"/>
      <c r="BB118" s="485"/>
      <c r="BC118" s="485"/>
      <c r="BD118" s="485"/>
      <c r="BE118" s="485"/>
      <c r="BF118" s="485"/>
      <c r="BG118" s="485"/>
      <c r="BH118" s="485"/>
      <c r="BI118" s="485"/>
      <c r="BJ118" s="485"/>
      <c r="BK118" s="485"/>
    </row>
    <row r="119" spans="1:63" ht="15.75" customHeight="1" x14ac:dyDescent="0.25">
      <c r="A119" s="485"/>
      <c r="B119" s="485"/>
      <c r="C119" s="485"/>
      <c r="D119" s="485"/>
      <c r="E119" s="485"/>
      <c r="F119" s="485"/>
      <c r="G119" s="485"/>
      <c r="H119" s="485"/>
      <c r="I119" s="485"/>
      <c r="J119" s="485"/>
      <c r="K119" s="485"/>
      <c r="L119" s="485"/>
      <c r="M119" s="485"/>
      <c r="N119" s="485"/>
      <c r="O119" s="485"/>
      <c r="P119" s="485"/>
      <c r="Q119" s="485"/>
      <c r="R119" s="485"/>
      <c r="S119" s="485"/>
      <c r="T119" s="485"/>
      <c r="U119" s="485"/>
      <c r="V119" s="485"/>
      <c r="W119" s="485"/>
      <c r="X119" s="485"/>
      <c r="Y119" s="485"/>
      <c r="Z119" s="485"/>
      <c r="AA119" s="485"/>
      <c r="AB119" s="485"/>
      <c r="AC119" s="485"/>
      <c r="AD119" s="485"/>
      <c r="AE119" s="485"/>
      <c r="AF119" s="485"/>
      <c r="AG119" s="485"/>
      <c r="AH119" s="485"/>
      <c r="AI119" s="485"/>
      <c r="AJ119" s="485"/>
      <c r="AK119" s="485"/>
      <c r="AL119" s="485"/>
      <c r="AM119" s="485"/>
      <c r="AN119" s="485"/>
      <c r="AO119" s="485"/>
      <c r="AP119" s="485"/>
      <c r="AQ119" s="485"/>
      <c r="AR119" s="485"/>
      <c r="AS119" s="485"/>
      <c r="AT119" s="485"/>
      <c r="AU119" s="485"/>
      <c r="AV119" s="485"/>
      <c r="AW119" s="485"/>
      <c r="AX119" s="485"/>
      <c r="AY119" s="485"/>
      <c r="AZ119" s="485"/>
      <c r="BA119" s="485"/>
      <c r="BB119" s="485"/>
      <c r="BC119" s="485"/>
      <c r="BD119" s="485"/>
      <c r="BE119" s="485"/>
      <c r="BF119" s="485"/>
      <c r="BG119" s="485"/>
      <c r="BH119" s="485"/>
      <c r="BI119" s="485"/>
      <c r="BJ119" s="485"/>
      <c r="BK119" s="485"/>
    </row>
    <row r="120" spans="1:63" ht="15.75" customHeight="1" x14ac:dyDescent="0.25">
      <c r="A120" s="485"/>
      <c r="B120" s="485"/>
      <c r="C120" s="485"/>
      <c r="D120" s="485"/>
      <c r="E120" s="485"/>
      <c r="F120" s="485"/>
      <c r="G120" s="485"/>
      <c r="H120" s="485"/>
      <c r="I120" s="485"/>
      <c r="J120" s="485"/>
      <c r="K120" s="485"/>
      <c r="L120" s="485"/>
      <c r="M120" s="485"/>
      <c r="N120" s="485"/>
      <c r="O120" s="485"/>
      <c r="P120" s="485"/>
      <c r="Q120" s="485"/>
      <c r="R120" s="485"/>
      <c r="S120" s="485"/>
      <c r="T120" s="485"/>
      <c r="U120" s="485"/>
      <c r="V120" s="485"/>
      <c r="W120" s="485"/>
      <c r="X120" s="485"/>
      <c r="Y120" s="485"/>
      <c r="Z120" s="485"/>
      <c r="AA120" s="485"/>
      <c r="AB120" s="485"/>
      <c r="AC120" s="485"/>
      <c r="AD120" s="485"/>
      <c r="AE120" s="485"/>
      <c r="AF120" s="485"/>
      <c r="AG120" s="485"/>
      <c r="AH120" s="485"/>
      <c r="AI120" s="485"/>
      <c r="AJ120" s="485"/>
      <c r="AK120" s="485"/>
      <c r="AL120" s="485"/>
      <c r="AM120" s="485"/>
      <c r="AN120" s="485"/>
      <c r="AO120" s="485"/>
      <c r="AP120" s="485"/>
      <c r="AQ120" s="485"/>
      <c r="AR120" s="485"/>
      <c r="AS120" s="485"/>
      <c r="AT120" s="485"/>
      <c r="AU120" s="485"/>
      <c r="AV120" s="485"/>
      <c r="AW120" s="485"/>
      <c r="AX120" s="485"/>
      <c r="AY120" s="485"/>
      <c r="AZ120" s="485"/>
      <c r="BA120" s="485"/>
      <c r="BB120" s="485"/>
      <c r="BC120" s="485"/>
      <c r="BD120" s="485"/>
      <c r="BE120" s="485"/>
      <c r="BF120" s="485"/>
      <c r="BG120" s="485"/>
      <c r="BH120" s="485"/>
      <c r="BI120" s="485"/>
      <c r="BJ120" s="485"/>
      <c r="BK120" s="485"/>
    </row>
    <row r="121" spans="1:63" ht="15.75" customHeight="1" x14ac:dyDescent="0.25">
      <c r="A121" s="485"/>
      <c r="B121" s="485"/>
      <c r="C121" s="485"/>
      <c r="D121" s="485"/>
      <c r="E121" s="485"/>
      <c r="F121" s="485"/>
      <c r="G121" s="485"/>
      <c r="H121" s="485"/>
      <c r="I121" s="485"/>
      <c r="J121" s="485"/>
      <c r="K121" s="485"/>
      <c r="L121" s="485"/>
      <c r="M121" s="485"/>
      <c r="N121" s="485"/>
      <c r="O121" s="485"/>
      <c r="P121" s="485"/>
      <c r="Q121" s="485"/>
      <c r="R121" s="485"/>
      <c r="S121" s="485"/>
      <c r="T121" s="485"/>
      <c r="U121" s="485"/>
      <c r="V121" s="485"/>
      <c r="W121" s="485"/>
      <c r="X121" s="485"/>
      <c r="Y121" s="485"/>
      <c r="Z121" s="485"/>
      <c r="AA121" s="485"/>
      <c r="AB121" s="485"/>
      <c r="AC121" s="485"/>
      <c r="AD121" s="485"/>
      <c r="AE121" s="485"/>
      <c r="AF121" s="485"/>
      <c r="AG121" s="485"/>
      <c r="AH121" s="485"/>
      <c r="AI121" s="485"/>
      <c r="AJ121" s="485"/>
      <c r="AK121" s="485"/>
      <c r="AL121" s="485"/>
      <c r="AM121" s="485"/>
      <c r="AN121" s="485"/>
      <c r="AO121" s="485"/>
      <c r="AP121" s="485"/>
      <c r="AQ121" s="485"/>
      <c r="AR121" s="485"/>
      <c r="AS121" s="485"/>
      <c r="AT121" s="485"/>
      <c r="AU121" s="485"/>
      <c r="AV121" s="485"/>
      <c r="AW121" s="485"/>
      <c r="AX121" s="485"/>
      <c r="AY121" s="485"/>
      <c r="AZ121" s="485"/>
      <c r="BA121" s="485"/>
      <c r="BB121" s="485"/>
      <c r="BC121" s="485"/>
      <c r="BD121" s="485"/>
      <c r="BE121" s="485"/>
      <c r="BF121" s="485"/>
      <c r="BG121" s="485"/>
      <c r="BH121" s="485"/>
      <c r="BI121" s="485"/>
      <c r="BJ121" s="485"/>
      <c r="BK121" s="485"/>
    </row>
    <row r="122" spans="1:63" ht="15.75" customHeight="1" x14ac:dyDescent="0.25">
      <c r="A122" s="485"/>
      <c r="B122" s="485"/>
      <c r="C122" s="485"/>
      <c r="D122" s="485"/>
      <c r="E122" s="485"/>
      <c r="F122" s="485"/>
      <c r="G122" s="485"/>
      <c r="H122" s="485"/>
      <c r="I122" s="485"/>
      <c r="J122" s="485"/>
      <c r="K122" s="485"/>
      <c r="L122" s="485"/>
      <c r="M122" s="485"/>
      <c r="N122" s="485"/>
      <c r="O122" s="485"/>
      <c r="P122" s="485"/>
      <c r="Q122" s="485"/>
      <c r="R122" s="485"/>
      <c r="S122" s="485"/>
      <c r="T122" s="485"/>
      <c r="U122" s="485"/>
      <c r="V122" s="485"/>
      <c r="W122" s="485"/>
      <c r="X122" s="485"/>
      <c r="Y122" s="485"/>
      <c r="Z122" s="485"/>
      <c r="AA122" s="485"/>
      <c r="AB122" s="485"/>
      <c r="AC122" s="485"/>
      <c r="AD122" s="485"/>
      <c r="AE122" s="485"/>
      <c r="AF122" s="485"/>
      <c r="AG122" s="485"/>
      <c r="AH122" s="485"/>
      <c r="AI122" s="485"/>
      <c r="AJ122" s="485"/>
      <c r="AK122" s="485"/>
      <c r="AL122" s="485"/>
      <c r="AM122" s="485"/>
      <c r="AN122" s="485"/>
      <c r="AO122" s="485"/>
      <c r="AP122" s="485"/>
      <c r="AQ122" s="485"/>
      <c r="AR122" s="485"/>
      <c r="AS122" s="485"/>
      <c r="AT122" s="485"/>
      <c r="AU122" s="485"/>
      <c r="AV122" s="485"/>
      <c r="AW122" s="485"/>
      <c r="AX122" s="485"/>
      <c r="AY122" s="485"/>
      <c r="AZ122" s="485"/>
      <c r="BA122" s="485"/>
      <c r="BB122" s="485"/>
      <c r="BC122" s="485"/>
      <c r="BD122" s="485"/>
      <c r="BE122" s="485"/>
      <c r="BF122" s="485"/>
      <c r="BG122" s="485"/>
      <c r="BH122" s="485"/>
      <c r="BI122" s="485"/>
      <c r="BJ122" s="485"/>
      <c r="BK122" s="485"/>
    </row>
    <row r="123" spans="1:63" ht="15.75" customHeight="1" x14ac:dyDescent="0.25">
      <c r="A123" s="485"/>
      <c r="B123" s="485"/>
      <c r="C123" s="485"/>
      <c r="D123" s="485"/>
      <c r="E123" s="485"/>
      <c r="F123" s="485"/>
      <c r="G123" s="485"/>
      <c r="H123" s="485"/>
      <c r="I123" s="485"/>
      <c r="J123" s="485"/>
      <c r="K123" s="485"/>
      <c r="L123" s="485"/>
      <c r="M123" s="485"/>
      <c r="N123" s="485"/>
      <c r="O123" s="485"/>
      <c r="P123" s="485"/>
      <c r="Q123" s="485"/>
      <c r="R123" s="485"/>
      <c r="S123" s="485"/>
      <c r="T123" s="485"/>
      <c r="U123" s="485"/>
      <c r="V123" s="485"/>
      <c r="W123" s="485"/>
      <c r="X123" s="485"/>
      <c r="Y123" s="485"/>
      <c r="Z123" s="485"/>
      <c r="AA123" s="485"/>
      <c r="AB123" s="485"/>
      <c r="AC123" s="485"/>
      <c r="AD123" s="485"/>
      <c r="AE123" s="485"/>
      <c r="AF123" s="485"/>
      <c r="AG123" s="485"/>
      <c r="AH123" s="485"/>
      <c r="AI123" s="485"/>
      <c r="AJ123" s="485"/>
      <c r="AK123" s="485"/>
      <c r="AL123" s="485"/>
      <c r="AM123" s="485"/>
      <c r="AN123" s="485"/>
      <c r="AO123" s="485"/>
      <c r="AP123" s="485"/>
      <c r="AQ123" s="485"/>
      <c r="AR123" s="485"/>
      <c r="AS123" s="485"/>
      <c r="AT123" s="485"/>
      <c r="AU123" s="485"/>
      <c r="AV123" s="485"/>
      <c r="AW123" s="485"/>
      <c r="AX123" s="485"/>
      <c r="AY123" s="485"/>
      <c r="AZ123" s="485"/>
      <c r="BA123" s="485"/>
      <c r="BB123" s="485"/>
      <c r="BC123" s="485"/>
      <c r="BD123" s="485"/>
      <c r="BE123" s="485"/>
      <c r="BF123" s="485"/>
      <c r="BG123" s="485"/>
      <c r="BH123" s="485"/>
      <c r="BI123" s="485"/>
      <c r="BJ123" s="485"/>
      <c r="BK123" s="485"/>
    </row>
    <row r="124" spans="1:63" ht="15.75" customHeight="1" x14ac:dyDescent="0.25">
      <c r="A124" s="485"/>
      <c r="B124" s="485"/>
      <c r="C124" s="485"/>
      <c r="D124" s="485"/>
      <c r="E124" s="485"/>
      <c r="F124" s="485"/>
      <c r="G124" s="485"/>
      <c r="H124" s="485"/>
      <c r="I124" s="485"/>
      <c r="J124" s="485"/>
      <c r="K124" s="485"/>
      <c r="L124" s="485"/>
      <c r="M124" s="485"/>
      <c r="N124" s="485"/>
      <c r="O124" s="485"/>
      <c r="P124" s="485"/>
      <c r="Q124" s="485"/>
      <c r="R124" s="485"/>
      <c r="S124" s="485"/>
      <c r="T124" s="485"/>
      <c r="U124" s="485"/>
      <c r="V124" s="485"/>
      <c r="W124" s="485"/>
      <c r="X124" s="485"/>
      <c r="Y124" s="485"/>
      <c r="Z124" s="485"/>
      <c r="AA124" s="485"/>
      <c r="AB124" s="485"/>
      <c r="AC124" s="485"/>
      <c r="AD124" s="485"/>
      <c r="AE124" s="485"/>
      <c r="AF124" s="485"/>
      <c r="AG124" s="485"/>
      <c r="AH124" s="485"/>
      <c r="AI124" s="485"/>
      <c r="AJ124" s="485"/>
      <c r="AK124" s="485"/>
      <c r="AL124" s="485"/>
      <c r="AM124" s="485"/>
      <c r="AN124" s="485"/>
      <c r="AO124" s="485"/>
      <c r="AP124" s="485"/>
      <c r="AQ124" s="485"/>
      <c r="AR124" s="485"/>
      <c r="AS124" s="485"/>
      <c r="AT124" s="485"/>
      <c r="AU124" s="485"/>
      <c r="AV124" s="485"/>
      <c r="AW124" s="485"/>
      <c r="AX124" s="485"/>
      <c r="AY124" s="485"/>
      <c r="AZ124" s="485"/>
      <c r="BA124" s="485"/>
      <c r="BB124" s="485"/>
      <c r="BC124" s="485"/>
      <c r="BD124" s="485"/>
      <c r="BE124" s="485"/>
      <c r="BF124" s="485"/>
      <c r="BG124" s="485"/>
      <c r="BH124" s="485"/>
      <c r="BI124" s="485"/>
      <c r="BJ124" s="485"/>
      <c r="BK124" s="485"/>
    </row>
    <row r="125" spans="1:63" ht="15.75" customHeight="1" x14ac:dyDescent="0.25">
      <c r="A125" s="485"/>
      <c r="B125" s="485"/>
      <c r="C125" s="485"/>
      <c r="D125" s="485"/>
      <c r="E125" s="485"/>
      <c r="F125" s="485"/>
      <c r="G125" s="485"/>
      <c r="H125" s="485"/>
      <c r="I125" s="485"/>
      <c r="J125" s="485"/>
      <c r="K125" s="485"/>
      <c r="L125" s="485"/>
      <c r="M125" s="485"/>
      <c r="N125" s="485"/>
      <c r="O125" s="485"/>
      <c r="P125" s="485"/>
      <c r="Q125" s="485"/>
      <c r="R125" s="485"/>
      <c r="S125" s="485"/>
      <c r="T125" s="485"/>
      <c r="U125" s="485"/>
      <c r="V125" s="485"/>
      <c r="W125" s="485"/>
      <c r="X125" s="485"/>
      <c r="Y125" s="485"/>
      <c r="Z125" s="485"/>
      <c r="AA125" s="485"/>
      <c r="AB125" s="485"/>
      <c r="AC125" s="485"/>
      <c r="AD125" s="485"/>
      <c r="AE125" s="485"/>
      <c r="AF125" s="485"/>
      <c r="AG125" s="485"/>
      <c r="AH125" s="485"/>
      <c r="AI125" s="485"/>
      <c r="AJ125" s="485"/>
      <c r="AK125" s="485"/>
      <c r="AL125" s="485"/>
      <c r="AM125" s="485"/>
      <c r="AN125" s="485"/>
      <c r="AO125" s="485"/>
      <c r="AP125" s="485"/>
      <c r="AQ125" s="485"/>
      <c r="AR125" s="485"/>
      <c r="AS125" s="485"/>
      <c r="AT125" s="485"/>
      <c r="AU125" s="485"/>
      <c r="AV125" s="485"/>
      <c r="AW125" s="485"/>
      <c r="AX125" s="485"/>
      <c r="AY125" s="485"/>
      <c r="AZ125" s="485"/>
      <c r="BA125" s="485"/>
      <c r="BB125" s="485"/>
      <c r="BC125" s="485"/>
      <c r="BD125" s="485"/>
      <c r="BE125" s="485"/>
      <c r="BF125" s="485"/>
      <c r="BG125" s="485"/>
      <c r="BH125" s="485"/>
      <c r="BI125" s="485"/>
      <c r="BJ125" s="485"/>
      <c r="BK125" s="485"/>
    </row>
    <row r="126" spans="1:63" ht="15.75" customHeight="1" x14ac:dyDescent="0.25">
      <c r="A126" s="485"/>
      <c r="B126" s="485"/>
      <c r="C126" s="485"/>
      <c r="D126" s="485"/>
      <c r="E126" s="485"/>
      <c r="F126" s="485"/>
      <c r="G126" s="485"/>
      <c r="H126" s="485"/>
      <c r="I126" s="485"/>
      <c r="J126" s="485"/>
      <c r="K126" s="485"/>
      <c r="L126" s="485"/>
      <c r="M126" s="485"/>
      <c r="N126" s="485"/>
      <c r="O126" s="485"/>
      <c r="P126" s="485"/>
      <c r="Q126" s="485"/>
      <c r="R126" s="485"/>
      <c r="S126" s="485"/>
      <c r="T126" s="485"/>
      <c r="U126" s="485"/>
      <c r="V126" s="485"/>
      <c r="W126" s="485"/>
      <c r="X126" s="485"/>
      <c r="Y126" s="485"/>
      <c r="Z126" s="485"/>
      <c r="AA126" s="485"/>
      <c r="AB126" s="485"/>
      <c r="AC126" s="485"/>
      <c r="AD126" s="485"/>
      <c r="AE126" s="485"/>
      <c r="AF126" s="485"/>
      <c r="AG126" s="485"/>
      <c r="AH126" s="485"/>
      <c r="AI126" s="485"/>
      <c r="AJ126" s="485"/>
      <c r="AK126" s="485"/>
      <c r="AL126" s="485"/>
      <c r="AM126" s="485"/>
      <c r="AN126" s="485"/>
      <c r="AO126" s="485"/>
      <c r="AP126" s="485"/>
      <c r="AQ126" s="485"/>
      <c r="AR126" s="485"/>
      <c r="AS126" s="485"/>
      <c r="AT126" s="485"/>
      <c r="AU126" s="485"/>
      <c r="AV126" s="485"/>
      <c r="AW126" s="485"/>
      <c r="AX126" s="485"/>
      <c r="AY126" s="485"/>
      <c r="AZ126" s="485"/>
      <c r="BA126" s="485"/>
      <c r="BB126" s="485"/>
      <c r="BC126" s="485"/>
      <c r="BD126" s="485"/>
      <c r="BE126" s="485"/>
      <c r="BF126" s="485"/>
      <c r="BG126" s="485"/>
      <c r="BH126" s="485"/>
      <c r="BI126" s="485"/>
      <c r="BJ126" s="485"/>
      <c r="BK126" s="485"/>
    </row>
    <row r="127" spans="1:63" ht="15.75" customHeight="1" x14ac:dyDescent="0.25">
      <c r="A127" s="485"/>
      <c r="B127" s="485"/>
      <c r="C127" s="485"/>
      <c r="D127" s="485"/>
      <c r="E127" s="485"/>
      <c r="F127" s="485"/>
      <c r="G127" s="485"/>
      <c r="H127" s="485"/>
      <c r="I127" s="485"/>
      <c r="J127" s="485"/>
      <c r="K127" s="485"/>
      <c r="L127" s="485"/>
      <c r="M127" s="485"/>
      <c r="N127" s="485"/>
      <c r="O127" s="485"/>
      <c r="P127" s="485"/>
      <c r="Q127" s="485"/>
      <c r="R127" s="485"/>
      <c r="S127" s="485"/>
      <c r="T127" s="485"/>
      <c r="U127" s="485"/>
      <c r="V127" s="485"/>
      <c r="W127" s="485"/>
      <c r="X127" s="485"/>
      <c r="Y127" s="485"/>
      <c r="Z127" s="485"/>
      <c r="AA127" s="485"/>
      <c r="AB127" s="485"/>
      <c r="AC127" s="485"/>
      <c r="AD127" s="485"/>
      <c r="AE127" s="485"/>
      <c r="AF127" s="485"/>
      <c r="AG127" s="485"/>
      <c r="AH127" s="485"/>
      <c r="AI127" s="485"/>
      <c r="AJ127" s="485"/>
      <c r="AK127" s="485"/>
      <c r="AL127" s="485"/>
      <c r="AM127" s="485"/>
      <c r="AN127" s="485"/>
      <c r="AO127" s="485"/>
      <c r="AP127" s="485"/>
      <c r="AQ127" s="485"/>
      <c r="AR127" s="485"/>
      <c r="AS127" s="485"/>
      <c r="AT127" s="485"/>
      <c r="AU127" s="485"/>
      <c r="AV127" s="485"/>
      <c r="AW127" s="485"/>
      <c r="AX127" s="485"/>
      <c r="AY127" s="485"/>
      <c r="AZ127" s="485"/>
      <c r="BA127" s="485"/>
      <c r="BB127" s="485"/>
      <c r="BC127" s="485"/>
      <c r="BD127" s="485"/>
      <c r="BE127" s="485"/>
      <c r="BF127" s="485"/>
      <c r="BG127" s="485"/>
      <c r="BH127" s="485"/>
      <c r="BI127" s="485"/>
      <c r="BJ127" s="485"/>
      <c r="BK127" s="485"/>
    </row>
    <row r="128" spans="1:63" ht="15.75" customHeight="1" x14ac:dyDescent="0.25">
      <c r="A128" s="485"/>
      <c r="B128" s="485"/>
      <c r="C128" s="485"/>
      <c r="D128" s="485"/>
      <c r="E128" s="485"/>
      <c r="F128" s="485"/>
      <c r="G128" s="485"/>
      <c r="H128" s="485"/>
      <c r="I128" s="485"/>
      <c r="J128" s="485"/>
      <c r="K128" s="485"/>
      <c r="L128" s="485"/>
      <c r="M128" s="485"/>
      <c r="N128" s="485"/>
      <c r="O128" s="485"/>
      <c r="P128" s="485"/>
      <c r="Q128" s="485"/>
      <c r="R128" s="485"/>
      <c r="S128" s="485"/>
      <c r="T128" s="485"/>
      <c r="U128" s="485"/>
      <c r="V128" s="485"/>
      <c r="W128" s="485"/>
      <c r="X128" s="485"/>
      <c r="Y128" s="485"/>
      <c r="Z128" s="485"/>
      <c r="AA128" s="485"/>
      <c r="AB128" s="485"/>
      <c r="AC128" s="485"/>
      <c r="AD128" s="485"/>
      <c r="AE128" s="485"/>
      <c r="AF128" s="485"/>
      <c r="AG128" s="485"/>
      <c r="AH128" s="485"/>
      <c r="AI128" s="485"/>
      <c r="AJ128" s="485"/>
      <c r="AK128" s="485"/>
      <c r="AL128" s="485"/>
      <c r="AM128" s="485"/>
      <c r="AN128" s="485"/>
      <c r="AO128" s="485"/>
      <c r="AP128" s="485"/>
      <c r="AQ128" s="485"/>
      <c r="AR128" s="485"/>
      <c r="AS128" s="485"/>
      <c r="AT128" s="485"/>
      <c r="AU128" s="485"/>
      <c r="AV128" s="485"/>
      <c r="AW128" s="485"/>
      <c r="AX128" s="485"/>
      <c r="AY128" s="485"/>
      <c r="AZ128" s="485"/>
      <c r="BA128" s="485"/>
      <c r="BB128" s="485"/>
      <c r="BC128" s="485"/>
      <c r="BD128" s="485"/>
      <c r="BE128" s="485"/>
      <c r="BF128" s="485"/>
      <c r="BG128" s="485"/>
      <c r="BH128" s="485"/>
      <c r="BI128" s="485"/>
      <c r="BJ128" s="485"/>
      <c r="BK128" s="485"/>
    </row>
    <row r="129" spans="1:63" ht="15.75" customHeight="1" x14ac:dyDescent="0.25">
      <c r="A129" s="485"/>
      <c r="B129" s="485"/>
      <c r="C129" s="485"/>
      <c r="D129" s="485"/>
      <c r="E129" s="485"/>
      <c r="F129" s="485"/>
      <c r="G129" s="485"/>
      <c r="H129" s="485"/>
      <c r="I129" s="485"/>
      <c r="J129" s="485"/>
      <c r="K129" s="485"/>
      <c r="L129" s="485"/>
      <c r="M129" s="485"/>
      <c r="N129" s="485"/>
      <c r="O129" s="485"/>
      <c r="P129" s="485"/>
      <c r="Q129" s="485"/>
      <c r="R129" s="485"/>
      <c r="S129" s="485"/>
      <c r="T129" s="485"/>
      <c r="U129" s="485"/>
      <c r="V129" s="485"/>
      <c r="W129" s="485"/>
      <c r="X129" s="485"/>
      <c r="Y129" s="485"/>
      <c r="Z129" s="485"/>
      <c r="AA129" s="485"/>
      <c r="AB129" s="485"/>
      <c r="AC129" s="485"/>
      <c r="AD129" s="485"/>
      <c r="AE129" s="485"/>
      <c r="AF129" s="485"/>
      <c r="AG129" s="485"/>
      <c r="AH129" s="485"/>
      <c r="AI129" s="485"/>
      <c r="AJ129" s="485"/>
      <c r="AK129" s="485"/>
      <c r="AL129" s="485"/>
      <c r="AM129" s="485"/>
      <c r="AN129" s="485"/>
      <c r="AO129" s="485"/>
      <c r="AP129" s="485"/>
      <c r="AQ129" s="485"/>
      <c r="AR129" s="485"/>
      <c r="AS129" s="485"/>
      <c r="AT129" s="485"/>
      <c r="AU129" s="485"/>
      <c r="AV129" s="485"/>
      <c r="AW129" s="485"/>
      <c r="AX129" s="485"/>
      <c r="AY129" s="485"/>
      <c r="AZ129" s="485"/>
      <c r="BA129" s="485"/>
      <c r="BB129" s="485"/>
      <c r="BC129" s="485"/>
      <c r="BD129" s="485"/>
      <c r="BE129" s="485"/>
      <c r="BF129" s="485"/>
      <c r="BG129" s="485"/>
      <c r="BH129" s="485"/>
      <c r="BI129" s="485"/>
      <c r="BJ129" s="485"/>
      <c r="BK129" s="485"/>
    </row>
    <row r="130" spans="1:63" ht="15.75" customHeight="1" x14ac:dyDescent="0.25">
      <c r="A130" s="485"/>
      <c r="B130" s="485"/>
      <c r="C130" s="485"/>
      <c r="D130" s="485"/>
      <c r="E130" s="485"/>
      <c r="F130" s="485"/>
      <c r="G130" s="485"/>
      <c r="H130" s="485"/>
      <c r="I130" s="485"/>
      <c r="J130" s="485"/>
      <c r="K130" s="485"/>
      <c r="L130" s="485"/>
      <c r="M130" s="485"/>
      <c r="N130" s="485"/>
      <c r="O130" s="485"/>
      <c r="P130" s="485"/>
      <c r="Q130" s="485"/>
      <c r="R130" s="485"/>
      <c r="S130" s="485"/>
      <c r="T130" s="485"/>
      <c r="U130" s="485"/>
      <c r="V130" s="485"/>
      <c r="W130" s="485"/>
      <c r="X130" s="485"/>
      <c r="Y130" s="485"/>
      <c r="Z130" s="485"/>
      <c r="AA130" s="485"/>
      <c r="AB130" s="485"/>
      <c r="AC130" s="485"/>
      <c r="AD130" s="485"/>
      <c r="AE130" s="485"/>
      <c r="AF130" s="485"/>
      <c r="AG130" s="485"/>
      <c r="AH130" s="485"/>
      <c r="AI130" s="485"/>
      <c r="AJ130" s="485"/>
      <c r="AK130" s="485"/>
      <c r="AL130" s="485"/>
      <c r="AM130" s="485"/>
      <c r="AN130" s="485"/>
      <c r="AO130" s="485"/>
      <c r="AP130" s="485"/>
      <c r="AQ130" s="485"/>
      <c r="AR130" s="485"/>
      <c r="AS130" s="485"/>
      <c r="AT130" s="485"/>
      <c r="AU130" s="485"/>
      <c r="AV130" s="485"/>
      <c r="AW130" s="485"/>
      <c r="AX130" s="485"/>
      <c r="AY130" s="485"/>
      <c r="AZ130" s="485"/>
      <c r="BA130" s="485"/>
      <c r="BB130" s="485"/>
      <c r="BC130" s="485"/>
      <c r="BD130" s="485"/>
      <c r="BE130" s="485"/>
      <c r="BF130" s="485"/>
      <c r="BG130" s="485"/>
      <c r="BH130" s="485"/>
      <c r="BI130" s="485"/>
      <c r="BJ130" s="485"/>
      <c r="BK130" s="485"/>
    </row>
    <row r="131" spans="1:63" ht="15.75" customHeight="1" x14ac:dyDescent="0.25">
      <c r="A131" s="485"/>
      <c r="B131" s="485"/>
      <c r="C131" s="485"/>
      <c r="D131" s="485"/>
      <c r="E131" s="485"/>
      <c r="F131" s="485"/>
      <c r="G131" s="485"/>
      <c r="H131" s="485"/>
      <c r="I131" s="485"/>
      <c r="J131" s="485"/>
      <c r="K131" s="485"/>
      <c r="L131" s="485"/>
      <c r="M131" s="485"/>
      <c r="N131" s="485"/>
      <c r="O131" s="485"/>
      <c r="P131" s="485"/>
      <c r="Q131" s="485"/>
      <c r="R131" s="485"/>
      <c r="S131" s="485"/>
      <c r="T131" s="485"/>
      <c r="U131" s="485"/>
      <c r="V131" s="485"/>
      <c r="W131" s="485"/>
      <c r="X131" s="485"/>
      <c r="Y131" s="485"/>
      <c r="Z131" s="485"/>
      <c r="AA131" s="485"/>
      <c r="AB131" s="485"/>
      <c r="AC131" s="485"/>
      <c r="AD131" s="485"/>
      <c r="AE131" s="485"/>
      <c r="AF131" s="485"/>
      <c r="AG131" s="485"/>
      <c r="AH131" s="485"/>
      <c r="AI131" s="485"/>
      <c r="AJ131" s="485"/>
      <c r="AK131" s="485"/>
      <c r="AL131" s="485"/>
      <c r="AM131" s="485"/>
      <c r="AN131" s="485"/>
      <c r="AO131" s="485"/>
      <c r="AP131" s="485"/>
      <c r="AQ131" s="485"/>
      <c r="AR131" s="485"/>
      <c r="AS131" s="485"/>
      <c r="AT131" s="485"/>
      <c r="AU131" s="485"/>
      <c r="AV131" s="485"/>
      <c r="AW131" s="485"/>
      <c r="AX131" s="485"/>
      <c r="AY131" s="485"/>
      <c r="AZ131" s="485"/>
      <c r="BA131" s="485"/>
      <c r="BB131" s="485"/>
      <c r="BC131" s="485"/>
      <c r="BD131" s="485"/>
      <c r="BE131" s="485"/>
      <c r="BF131" s="485"/>
      <c r="BG131" s="485"/>
      <c r="BH131" s="485"/>
      <c r="BI131" s="485"/>
      <c r="BJ131" s="485"/>
      <c r="BK131" s="485"/>
    </row>
    <row r="132" spans="1:63" ht="15.75" customHeight="1" x14ac:dyDescent="0.25">
      <c r="A132" s="485"/>
      <c r="B132" s="485"/>
      <c r="C132" s="485"/>
      <c r="D132" s="485"/>
      <c r="E132" s="485"/>
      <c r="F132" s="485"/>
      <c r="G132" s="485"/>
      <c r="H132" s="485"/>
      <c r="I132" s="485"/>
      <c r="J132" s="485"/>
      <c r="K132" s="485"/>
      <c r="L132" s="485"/>
      <c r="M132" s="485"/>
      <c r="N132" s="485"/>
      <c r="O132" s="485"/>
      <c r="P132" s="485"/>
      <c r="Q132" s="485"/>
      <c r="R132" s="485"/>
      <c r="S132" s="485"/>
      <c r="T132" s="485"/>
      <c r="U132" s="485"/>
      <c r="V132" s="485"/>
      <c r="W132" s="485"/>
      <c r="X132" s="485"/>
      <c r="Y132" s="485"/>
      <c r="Z132" s="485"/>
      <c r="AA132" s="485"/>
      <c r="AB132" s="485"/>
      <c r="AC132" s="485"/>
      <c r="AD132" s="485"/>
      <c r="AE132" s="485"/>
      <c r="AF132" s="485"/>
      <c r="AG132" s="485"/>
      <c r="AH132" s="485"/>
      <c r="AI132" s="485"/>
      <c r="AJ132" s="485"/>
      <c r="AK132" s="485"/>
      <c r="AL132" s="485"/>
      <c r="AM132" s="485"/>
      <c r="AN132" s="485"/>
      <c r="AO132" s="485"/>
      <c r="AP132" s="485"/>
      <c r="AQ132" s="485"/>
      <c r="AR132" s="485"/>
      <c r="AS132" s="485"/>
      <c r="AT132" s="485"/>
      <c r="AU132" s="485"/>
      <c r="AV132" s="485"/>
      <c r="AW132" s="485"/>
      <c r="AX132" s="485"/>
      <c r="AY132" s="485"/>
      <c r="AZ132" s="485"/>
      <c r="BA132" s="485"/>
      <c r="BB132" s="485"/>
      <c r="BC132" s="485"/>
      <c r="BD132" s="485"/>
      <c r="BE132" s="485"/>
      <c r="BF132" s="485"/>
      <c r="BG132" s="485"/>
      <c r="BH132" s="485"/>
      <c r="BI132" s="485"/>
      <c r="BJ132" s="485"/>
      <c r="BK132" s="485"/>
    </row>
    <row r="133" spans="1:63" ht="15.75" customHeight="1" x14ac:dyDescent="0.25">
      <c r="A133" s="485"/>
      <c r="B133" s="485"/>
      <c r="C133" s="485"/>
      <c r="D133" s="485"/>
      <c r="E133" s="485"/>
      <c r="F133" s="485"/>
      <c r="G133" s="485"/>
      <c r="H133" s="485"/>
      <c r="I133" s="485"/>
      <c r="J133" s="485"/>
      <c r="K133" s="485"/>
      <c r="L133" s="485"/>
      <c r="M133" s="485"/>
      <c r="N133" s="485"/>
      <c r="O133" s="485"/>
      <c r="P133" s="485"/>
      <c r="Q133" s="485"/>
      <c r="R133" s="485"/>
      <c r="S133" s="485"/>
      <c r="T133" s="485"/>
      <c r="U133" s="485"/>
      <c r="V133" s="485"/>
      <c r="W133" s="485"/>
      <c r="X133" s="485"/>
      <c r="Y133" s="485"/>
      <c r="Z133" s="485"/>
      <c r="AA133" s="485"/>
      <c r="AB133" s="485"/>
      <c r="AC133" s="485"/>
      <c r="AD133" s="485"/>
      <c r="AE133" s="485"/>
      <c r="AF133" s="485"/>
      <c r="AG133" s="485"/>
      <c r="AH133" s="485"/>
      <c r="AI133" s="485"/>
      <c r="AJ133" s="485"/>
      <c r="AK133" s="485"/>
      <c r="AL133" s="485"/>
      <c r="AM133" s="485"/>
      <c r="AN133" s="485"/>
      <c r="AO133" s="485"/>
      <c r="AP133" s="485"/>
      <c r="AQ133" s="485"/>
      <c r="AR133" s="485"/>
      <c r="AS133" s="485"/>
      <c r="AT133" s="485"/>
      <c r="AU133" s="485"/>
      <c r="AV133" s="485"/>
      <c r="AW133" s="485"/>
      <c r="AX133" s="485"/>
      <c r="AY133" s="485"/>
      <c r="AZ133" s="485"/>
      <c r="BA133" s="485"/>
      <c r="BB133" s="485"/>
      <c r="BC133" s="485"/>
      <c r="BD133" s="485"/>
      <c r="BE133" s="485"/>
      <c r="BF133" s="485"/>
      <c r="BG133" s="485"/>
      <c r="BH133" s="485"/>
      <c r="BI133" s="485"/>
      <c r="BJ133" s="485"/>
      <c r="BK133" s="485"/>
    </row>
    <row r="134" spans="1:63" ht="15.75" customHeight="1" x14ac:dyDescent="0.25">
      <c r="A134" s="485"/>
      <c r="B134" s="485"/>
      <c r="C134" s="485"/>
      <c r="D134" s="485"/>
      <c r="E134" s="485"/>
      <c r="F134" s="485"/>
      <c r="G134" s="485"/>
      <c r="H134" s="485"/>
      <c r="I134" s="485"/>
      <c r="J134" s="485"/>
      <c r="K134" s="485"/>
      <c r="L134" s="485"/>
      <c r="M134" s="485"/>
      <c r="N134" s="485"/>
      <c r="O134" s="485"/>
      <c r="P134" s="485"/>
      <c r="Q134" s="485"/>
      <c r="R134" s="485"/>
      <c r="S134" s="485"/>
      <c r="T134" s="485"/>
      <c r="U134" s="485"/>
      <c r="V134" s="485"/>
      <c r="W134" s="485"/>
      <c r="X134" s="485"/>
      <c r="Y134" s="485"/>
      <c r="Z134" s="485"/>
      <c r="AA134" s="485"/>
      <c r="AB134" s="485"/>
      <c r="AC134" s="485"/>
      <c r="AD134" s="485"/>
      <c r="AE134" s="485"/>
      <c r="AF134" s="485"/>
      <c r="AG134" s="485"/>
      <c r="AH134" s="485"/>
      <c r="AI134" s="485"/>
      <c r="AJ134" s="485"/>
      <c r="AK134" s="485"/>
      <c r="AL134" s="485"/>
      <c r="AM134" s="485"/>
      <c r="AN134" s="485"/>
      <c r="AO134" s="485"/>
      <c r="AP134" s="485"/>
      <c r="AQ134" s="485"/>
      <c r="AR134" s="485"/>
      <c r="AS134" s="485"/>
      <c r="AT134" s="485"/>
      <c r="AU134" s="485"/>
      <c r="AV134" s="485"/>
      <c r="AW134" s="485"/>
      <c r="AX134" s="485"/>
      <c r="AY134" s="485"/>
      <c r="AZ134" s="485"/>
      <c r="BA134" s="485"/>
      <c r="BB134" s="485"/>
      <c r="BC134" s="485"/>
      <c r="BD134" s="485"/>
      <c r="BE134" s="485"/>
      <c r="BF134" s="485"/>
      <c r="BG134" s="485"/>
      <c r="BH134" s="485"/>
      <c r="BI134" s="485"/>
      <c r="BJ134" s="485"/>
      <c r="BK134" s="485"/>
    </row>
    <row r="135" spans="1:63" ht="15.75" customHeight="1" x14ac:dyDescent="0.25">
      <c r="A135" s="485"/>
      <c r="B135" s="485"/>
      <c r="C135" s="485"/>
      <c r="D135" s="485"/>
      <c r="E135" s="485"/>
      <c r="F135" s="485"/>
      <c r="G135" s="485"/>
      <c r="H135" s="485"/>
      <c r="I135" s="485"/>
      <c r="J135" s="485"/>
      <c r="K135" s="485"/>
      <c r="L135" s="485"/>
      <c r="M135" s="485"/>
      <c r="N135" s="485"/>
      <c r="O135" s="485"/>
      <c r="P135" s="485"/>
      <c r="Q135" s="485"/>
      <c r="R135" s="485"/>
      <c r="S135" s="485"/>
      <c r="T135" s="485"/>
      <c r="U135" s="485"/>
      <c r="V135" s="485"/>
      <c r="W135" s="485"/>
      <c r="X135" s="485"/>
      <c r="Y135" s="485"/>
      <c r="Z135" s="485"/>
      <c r="AA135" s="485"/>
      <c r="AB135" s="485"/>
      <c r="AC135" s="485"/>
      <c r="AD135" s="485"/>
      <c r="AE135" s="485"/>
      <c r="AF135" s="485"/>
      <c r="AG135" s="485"/>
      <c r="AH135" s="485"/>
      <c r="AI135" s="485"/>
      <c r="AJ135" s="485"/>
      <c r="AK135" s="485"/>
      <c r="AL135" s="485"/>
      <c r="AM135" s="485"/>
      <c r="AN135" s="485"/>
      <c r="AO135" s="485"/>
      <c r="AP135" s="485"/>
      <c r="AQ135" s="485"/>
      <c r="AR135" s="485"/>
      <c r="AS135" s="485"/>
      <c r="AT135" s="485"/>
      <c r="AU135" s="485"/>
      <c r="AV135" s="485"/>
      <c r="AW135" s="485"/>
      <c r="AX135" s="485"/>
      <c r="AY135" s="485"/>
      <c r="AZ135" s="485"/>
      <c r="BA135" s="485"/>
      <c r="BB135" s="485"/>
      <c r="BC135" s="485"/>
      <c r="BD135" s="485"/>
      <c r="BE135" s="485"/>
      <c r="BF135" s="485"/>
      <c r="BG135" s="485"/>
      <c r="BH135" s="485"/>
      <c r="BI135" s="485"/>
      <c r="BJ135" s="485"/>
      <c r="BK135" s="485"/>
    </row>
    <row r="136" spans="1:63" ht="15.75" customHeight="1" x14ac:dyDescent="0.25">
      <c r="A136" s="485"/>
      <c r="B136" s="485"/>
      <c r="C136" s="485"/>
      <c r="D136" s="485"/>
      <c r="E136" s="485"/>
      <c r="F136" s="485"/>
      <c r="G136" s="485"/>
      <c r="H136" s="485"/>
      <c r="I136" s="485"/>
      <c r="J136" s="485"/>
      <c r="K136" s="485"/>
      <c r="L136" s="485"/>
      <c r="M136" s="485"/>
      <c r="N136" s="485"/>
      <c r="O136" s="485"/>
      <c r="P136" s="485"/>
      <c r="Q136" s="485"/>
      <c r="R136" s="485"/>
      <c r="S136" s="485"/>
      <c r="T136" s="485"/>
      <c r="U136" s="485"/>
      <c r="V136" s="485"/>
      <c r="W136" s="485"/>
      <c r="X136" s="485"/>
      <c r="Y136" s="485"/>
      <c r="Z136" s="485"/>
      <c r="AA136" s="485"/>
      <c r="AB136" s="485"/>
      <c r="AC136" s="485"/>
      <c r="AD136" s="485"/>
      <c r="AE136" s="485"/>
      <c r="AF136" s="485"/>
      <c r="AG136" s="485"/>
      <c r="AH136" s="485"/>
      <c r="AI136" s="485"/>
      <c r="AJ136" s="485"/>
      <c r="AK136" s="485"/>
      <c r="AL136" s="485"/>
      <c r="AM136" s="485"/>
      <c r="AN136" s="485"/>
      <c r="AO136" s="485"/>
      <c r="AP136" s="485"/>
      <c r="AQ136" s="485"/>
      <c r="AR136" s="485"/>
      <c r="AS136" s="485"/>
      <c r="AT136" s="485"/>
      <c r="AU136" s="485"/>
      <c r="AV136" s="485"/>
      <c r="AW136" s="485"/>
      <c r="AX136" s="485"/>
      <c r="AY136" s="485"/>
      <c r="AZ136" s="485"/>
      <c r="BA136" s="485"/>
      <c r="BB136" s="485"/>
      <c r="BC136" s="485"/>
      <c r="BD136" s="485"/>
      <c r="BE136" s="485"/>
      <c r="BF136" s="485"/>
      <c r="BG136" s="485"/>
      <c r="BH136" s="485"/>
      <c r="BI136" s="485"/>
      <c r="BJ136" s="485"/>
      <c r="BK136" s="485"/>
    </row>
    <row r="137" spans="1:63" ht="15.75" customHeight="1" x14ac:dyDescent="0.25">
      <c r="A137" s="485"/>
      <c r="B137" s="485"/>
      <c r="C137" s="485"/>
      <c r="D137" s="485"/>
      <c r="E137" s="485"/>
      <c r="F137" s="485"/>
      <c r="G137" s="485"/>
      <c r="H137" s="485"/>
      <c r="I137" s="485"/>
      <c r="J137" s="485"/>
      <c r="K137" s="485"/>
      <c r="L137" s="485"/>
      <c r="M137" s="485"/>
      <c r="N137" s="485"/>
      <c r="O137" s="485"/>
      <c r="P137" s="485"/>
      <c r="Q137" s="485"/>
      <c r="R137" s="485"/>
      <c r="S137" s="485"/>
      <c r="T137" s="485"/>
      <c r="U137" s="485"/>
      <c r="V137" s="485"/>
      <c r="W137" s="485"/>
      <c r="X137" s="485"/>
      <c r="Y137" s="485"/>
      <c r="Z137" s="485"/>
      <c r="AA137" s="485"/>
      <c r="AB137" s="485"/>
      <c r="AC137" s="485"/>
      <c r="AD137" s="485"/>
      <c r="AE137" s="485"/>
      <c r="AF137" s="485"/>
      <c r="AG137" s="485"/>
      <c r="AH137" s="485"/>
      <c r="AI137" s="485"/>
      <c r="AJ137" s="485"/>
      <c r="AK137" s="485"/>
      <c r="AL137" s="485"/>
      <c r="AM137" s="485"/>
      <c r="AN137" s="485"/>
      <c r="AO137" s="485"/>
      <c r="AP137" s="485"/>
      <c r="AQ137" s="485"/>
      <c r="AR137" s="485"/>
      <c r="AS137" s="485"/>
      <c r="AT137" s="485"/>
      <c r="AU137" s="485"/>
      <c r="AV137" s="485"/>
      <c r="AW137" s="485"/>
      <c r="AX137" s="485"/>
      <c r="AY137" s="485"/>
      <c r="AZ137" s="485"/>
      <c r="BA137" s="485"/>
      <c r="BB137" s="485"/>
      <c r="BC137" s="485"/>
      <c r="BD137" s="485"/>
      <c r="BE137" s="485"/>
      <c r="BF137" s="485"/>
      <c r="BG137" s="485"/>
      <c r="BH137" s="485"/>
      <c r="BI137" s="485"/>
      <c r="BJ137" s="485"/>
      <c r="BK137" s="485"/>
    </row>
    <row r="138" spans="1:63" ht="15.75" customHeight="1" x14ac:dyDescent="0.25">
      <c r="A138" s="485"/>
      <c r="B138" s="485"/>
      <c r="C138" s="485"/>
      <c r="D138" s="485"/>
      <c r="E138" s="485"/>
      <c r="F138" s="485"/>
      <c r="G138" s="485"/>
      <c r="H138" s="485"/>
      <c r="I138" s="485"/>
      <c r="J138" s="485"/>
      <c r="K138" s="485"/>
      <c r="L138" s="485"/>
      <c r="M138" s="485"/>
      <c r="N138" s="485"/>
      <c r="O138" s="485"/>
      <c r="P138" s="485"/>
      <c r="Q138" s="485"/>
      <c r="R138" s="485"/>
      <c r="S138" s="485"/>
      <c r="T138" s="485"/>
      <c r="U138" s="485"/>
      <c r="V138" s="485"/>
      <c r="W138" s="485"/>
      <c r="X138" s="485"/>
      <c r="Y138" s="485"/>
      <c r="Z138" s="485"/>
      <c r="AA138" s="485"/>
      <c r="AB138" s="485"/>
      <c r="AC138" s="485"/>
      <c r="AD138" s="485"/>
      <c r="AE138" s="485"/>
      <c r="AF138" s="485"/>
      <c r="AG138" s="485"/>
      <c r="AH138" s="485"/>
      <c r="AI138" s="485"/>
      <c r="AJ138" s="485"/>
      <c r="AK138" s="485"/>
      <c r="AL138" s="485"/>
      <c r="AM138" s="485"/>
      <c r="AN138" s="485"/>
      <c r="AO138" s="485"/>
      <c r="AP138" s="485"/>
      <c r="AQ138" s="485"/>
      <c r="AR138" s="485"/>
      <c r="AS138" s="485"/>
      <c r="AT138" s="485"/>
      <c r="AU138" s="485"/>
      <c r="AV138" s="485"/>
      <c r="AW138" s="485"/>
      <c r="AX138" s="485"/>
      <c r="AY138" s="485"/>
      <c r="AZ138" s="485"/>
      <c r="BA138" s="485"/>
      <c r="BB138" s="485"/>
      <c r="BC138" s="485"/>
      <c r="BD138" s="485"/>
      <c r="BE138" s="485"/>
      <c r="BF138" s="485"/>
      <c r="BG138" s="485"/>
      <c r="BH138" s="485"/>
      <c r="BI138" s="485"/>
      <c r="BJ138" s="485"/>
      <c r="BK138" s="485"/>
    </row>
    <row r="139" spans="1:63" ht="15.75" customHeight="1" x14ac:dyDescent="0.25">
      <c r="A139" s="485"/>
      <c r="B139" s="485"/>
      <c r="C139" s="485"/>
      <c r="D139" s="485"/>
      <c r="E139" s="485"/>
      <c r="F139" s="485"/>
      <c r="G139" s="485"/>
      <c r="H139" s="485"/>
      <c r="I139" s="485"/>
      <c r="J139" s="485"/>
      <c r="K139" s="485"/>
      <c r="L139" s="485"/>
      <c r="M139" s="485"/>
      <c r="N139" s="485"/>
      <c r="O139" s="485"/>
      <c r="P139" s="485"/>
      <c r="Q139" s="485"/>
      <c r="R139" s="485"/>
      <c r="S139" s="485"/>
      <c r="T139" s="485"/>
      <c r="U139" s="485"/>
      <c r="V139" s="485"/>
      <c r="W139" s="485"/>
      <c r="X139" s="485"/>
      <c r="Y139" s="485"/>
      <c r="Z139" s="485"/>
      <c r="AA139" s="485"/>
      <c r="AB139" s="485"/>
      <c r="AC139" s="485"/>
      <c r="AD139" s="485"/>
      <c r="AE139" s="485"/>
      <c r="AF139" s="485"/>
      <c r="AG139" s="485"/>
      <c r="AH139" s="485"/>
      <c r="AI139" s="485"/>
      <c r="AJ139" s="485"/>
      <c r="AK139" s="485"/>
      <c r="AL139" s="485"/>
      <c r="AM139" s="485"/>
      <c r="AN139" s="485"/>
      <c r="AO139" s="485"/>
      <c r="AP139" s="485"/>
      <c r="AQ139" s="485"/>
      <c r="AR139" s="485"/>
      <c r="AS139" s="485"/>
      <c r="AT139" s="485"/>
      <c r="AU139" s="485"/>
      <c r="AV139" s="485"/>
      <c r="AW139" s="485"/>
      <c r="AX139" s="485"/>
      <c r="AY139" s="485"/>
      <c r="AZ139" s="485"/>
      <c r="BA139" s="485"/>
      <c r="BB139" s="485"/>
      <c r="BC139" s="485"/>
      <c r="BD139" s="485"/>
      <c r="BE139" s="485"/>
      <c r="BF139" s="485"/>
      <c r="BG139" s="485"/>
      <c r="BH139" s="485"/>
      <c r="BI139" s="485"/>
      <c r="BJ139" s="485"/>
      <c r="BK139" s="485"/>
    </row>
    <row r="140" spans="1:63" ht="15.75" customHeight="1" x14ac:dyDescent="0.25">
      <c r="A140" s="485"/>
      <c r="B140" s="485"/>
      <c r="C140" s="485"/>
      <c r="D140" s="485"/>
      <c r="E140" s="485"/>
      <c r="F140" s="485"/>
      <c r="G140" s="485"/>
      <c r="H140" s="485"/>
      <c r="I140" s="485"/>
      <c r="J140" s="485"/>
      <c r="K140" s="485"/>
      <c r="L140" s="485"/>
      <c r="M140" s="485"/>
      <c r="N140" s="485"/>
      <c r="O140" s="485"/>
      <c r="P140" s="485"/>
      <c r="Q140" s="485"/>
      <c r="R140" s="485"/>
      <c r="S140" s="485"/>
      <c r="T140" s="485"/>
      <c r="U140" s="485"/>
      <c r="V140" s="485"/>
      <c r="W140" s="485"/>
      <c r="X140" s="485"/>
      <c r="Y140" s="485"/>
      <c r="Z140" s="485"/>
      <c r="AA140" s="485"/>
      <c r="AB140" s="485"/>
      <c r="AC140" s="485"/>
      <c r="AD140" s="485"/>
      <c r="AE140" s="485"/>
      <c r="AF140" s="485"/>
      <c r="AG140" s="485"/>
      <c r="AH140" s="485"/>
      <c r="AI140" s="485"/>
      <c r="AJ140" s="485"/>
      <c r="AK140" s="485"/>
      <c r="AL140" s="485"/>
      <c r="AM140" s="485"/>
      <c r="AN140" s="485"/>
      <c r="AO140" s="485"/>
      <c r="AP140" s="485"/>
      <c r="AQ140" s="485"/>
      <c r="AR140" s="485"/>
      <c r="AS140" s="485"/>
      <c r="AT140" s="485"/>
      <c r="AU140" s="485"/>
      <c r="AV140" s="485"/>
      <c r="AW140" s="485"/>
      <c r="AX140" s="485"/>
      <c r="AY140" s="485"/>
      <c r="AZ140" s="485"/>
      <c r="BA140" s="485"/>
      <c r="BB140" s="485"/>
      <c r="BC140" s="485"/>
      <c r="BD140" s="485"/>
      <c r="BE140" s="485"/>
      <c r="BF140" s="485"/>
      <c r="BG140" s="485"/>
      <c r="BH140" s="485"/>
      <c r="BI140" s="485"/>
      <c r="BJ140" s="485"/>
      <c r="BK140" s="485"/>
    </row>
    <row r="141" spans="1:63" ht="15.75" customHeight="1" x14ac:dyDescent="0.25">
      <c r="A141" s="485"/>
      <c r="B141" s="485"/>
      <c r="C141" s="485"/>
      <c r="D141" s="485"/>
      <c r="E141" s="485"/>
      <c r="F141" s="485"/>
      <c r="G141" s="485"/>
      <c r="H141" s="485"/>
      <c r="I141" s="485"/>
      <c r="J141" s="485"/>
      <c r="K141" s="485"/>
      <c r="L141" s="485"/>
      <c r="M141" s="485"/>
      <c r="N141" s="485"/>
      <c r="O141" s="485"/>
      <c r="P141" s="485"/>
      <c r="Q141" s="485"/>
      <c r="R141" s="485"/>
      <c r="S141" s="485"/>
      <c r="T141" s="485"/>
      <c r="U141" s="485"/>
      <c r="V141" s="485"/>
      <c r="W141" s="485"/>
      <c r="X141" s="485"/>
      <c r="Y141" s="485"/>
      <c r="Z141" s="485"/>
      <c r="AA141" s="485"/>
      <c r="AB141" s="485"/>
      <c r="AC141" s="485"/>
      <c r="AD141" s="485"/>
      <c r="AE141" s="485"/>
      <c r="AF141" s="485"/>
      <c r="AG141" s="485"/>
      <c r="AH141" s="485"/>
      <c r="AI141" s="485"/>
      <c r="AJ141" s="485"/>
      <c r="AK141" s="485"/>
      <c r="AL141" s="485"/>
      <c r="AM141" s="485"/>
      <c r="AN141" s="485"/>
      <c r="AO141" s="485"/>
      <c r="AP141" s="485"/>
      <c r="AQ141" s="485"/>
      <c r="AR141" s="485"/>
      <c r="AS141" s="485"/>
      <c r="AT141" s="485"/>
      <c r="AU141" s="485"/>
      <c r="AV141" s="485"/>
      <c r="AW141" s="485"/>
      <c r="AX141" s="485"/>
      <c r="AY141" s="485"/>
      <c r="AZ141" s="485"/>
      <c r="BA141" s="485"/>
      <c r="BB141" s="485"/>
      <c r="BC141" s="485"/>
      <c r="BD141" s="485"/>
      <c r="BE141" s="485"/>
      <c r="BF141" s="485"/>
      <c r="BG141" s="485"/>
      <c r="BH141" s="485"/>
      <c r="BI141" s="485"/>
      <c r="BJ141" s="485"/>
      <c r="BK141" s="485"/>
    </row>
    <row r="142" spans="1:63" ht="15.75" customHeight="1" x14ac:dyDescent="0.25">
      <c r="A142" s="485"/>
      <c r="B142" s="485"/>
      <c r="C142" s="485"/>
      <c r="D142" s="485"/>
      <c r="E142" s="485"/>
      <c r="F142" s="485"/>
      <c r="G142" s="485"/>
      <c r="H142" s="485"/>
      <c r="I142" s="485"/>
      <c r="J142" s="485"/>
      <c r="K142" s="485"/>
      <c r="L142" s="485"/>
      <c r="M142" s="485"/>
      <c r="N142" s="485"/>
      <c r="O142" s="485"/>
      <c r="P142" s="485"/>
      <c r="Q142" s="485"/>
      <c r="R142" s="485"/>
      <c r="S142" s="485"/>
      <c r="T142" s="485"/>
      <c r="U142" s="485"/>
      <c r="V142" s="485"/>
      <c r="W142" s="485"/>
      <c r="X142" s="485"/>
      <c r="Y142" s="485"/>
      <c r="Z142" s="485"/>
      <c r="AA142" s="485"/>
      <c r="AB142" s="485"/>
      <c r="AC142" s="485"/>
      <c r="AD142" s="485"/>
      <c r="AE142" s="485"/>
      <c r="AF142" s="485"/>
      <c r="AG142" s="485"/>
      <c r="AH142" s="485"/>
      <c r="AI142" s="485"/>
      <c r="AJ142" s="485"/>
      <c r="AK142" s="485"/>
      <c r="AL142" s="485"/>
      <c r="AM142" s="485"/>
      <c r="AN142" s="485"/>
      <c r="AO142" s="485"/>
      <c r="AP142" s="485"/>
      <c r="AQ142" s="485"/>
      <c r="AR142" s="485"/>
      <c r="AS142" s="485"/>
      <c r="AT142" s="485"/>
      <c r="AU142" s="485"/>
      <c r="AV142" s="485"/>
      <c r="AW142" s="485"/>
      <c r="AX142" s="485"/>
      <c r="AY142" s="485"/>
      <c r="AZ142" s="485"/>
      <c r="BA142" s="485"/>
      <c r="BB142" s="485"/>
      <c r="BC142" s="485"/>
      <c r="BD142" s="485"/>
      <c r="BE142" s="485"/>
      <c r="BF142" s="485"/>
      <c r="BG142" s="485"/>
      <c r="BH142" s="485"/>
      <c r="BI142" s="485"/>
      <c r="BJ142" s="485"/>
      <c r="BK142" s="485"/>
    </row>
    <row r="143" spans="1:63" ht="15.75" customHeight="1" x14ac:dyDescent="0.25">
      <c r="A143" s="485"/>
      <c r="B143" s="485"/>
      <c r="C143" s="485"/>
      <c r="D143" s="485"/>
      <c r="E143" s="485"/>
      <c r="F143" s="485"/>
      <c r="G143" s="485"/>
      <c r="H143" s="485"/>
      <c r="I143" s="485"/>
      <c r="J143" s="485"/>
      <c r="K143" s="485"/>
      <c r="L143" s="485"/>
      <c r="M143" s="485"/>
      <c r="N143" s="485"/>
      <c r="O143" s="485"/>
      <c r="P143" s="485"/>
      <c r="Q143" s="485"/>
      <c r="R143" s="485"/>
      <c r="S143" s="485"/>
      <c r="T143" s="485"/>
      <c r="U143" s="485"/>
      <c r="V143" s="485"/>
      <c r="W143" s="485"/>
      <c r="X143" s="485"/>
      <c r="Y143" s="485"/>
      <c r="Z143" s="485"/>
      <c r="AA143" s="485"/>
      <c r="AB143" s="485"/>
      <c r="AC143" s="485"/>
      <c r="AD143" s="485"/>
      <c r="AE143" s="485"/>
      <c r="AF143" s="485"/>
      <c r="AG143" s="485"/>
      <c r="AH143" s="485"/>
      <c r="AI143" s="485"/>
      <c r="AJ143" s="485"/>
      <c r="AK143" s="485"/>
      <c r="AL143" s="485"/>
      <c r="AM143" s="485"/>
      <c r="AN143" s="485"/>
      <c r="AO143" s="485"/>
      <c r="AP143" s="485"/>
      <c r="AQ143" s="485"/>
      <c r="AR143" s="485"/>
      <c r="AS143" s="485"/>
      <c r="AT143" s="485"/>
      <c r="AU143" s="485"/>
      <c r="AV143" s="485"/>
      <c r="AW143" s="485"/>
      <c r="AX143" s="485"/>
      <c r="AY143" s="485"/>
      <c r="AZ143" s="485"/>
      <c r="BA143" s="485"/>
      <c r="BB143" s="485"/>
      <c r="BC143" s="485"/>
      <c r="BD143" s="485"/>
      <c r="BE143" s="485"/>
      <c r="BF143" s="485"/>
      <c r="BG143" s="485"/>
      <c r="BH143" s="485"/>
      <c r="BI143" s="485"/>
      <c r="BJ143" s="485"/>
      <c r="BK143" s="485"/>
    </row>
    <row r="144" spans="1:63" ht="15.75" customHeight="1" x14ac:dyDescent="0.25">
      <c r="A144" s="485"/>
      <c r="B144" s="485"/>
      <c r="C144" s="485"/>
      <c r="D144" s="485"/>
      <c r="E144" s="485"/>
      <c r="F144" s="485"/>
      <c r="G144" s="485"/>
      <c r="H144" s="485"/>
      <c r="I144" s="485"/>
      <c r="J144" s="485"/>
      <c r="K144" s="485"/>
      <c r="L144" s="485"/>
      <c r="M144" s="485"/>
      <c r="N144" s="485"/>
      <c r="O144" s="485"/>
      <c r="P144" s="485"/>
      <c r="Q144" s="485"/>
      <c r="R144" s="485"/>
      <c r="S144" s="485"/>
      <c r="T144" s="485"/>
      <c r="U144" s="485"/>
      <c r="V144" s="485"/>
      <c r="W144" s="485"/>
      <c r="X144" s="485"/>
      <c r="Y144" s="485"/>
      <c r="Z144" s="485"/>
      <c r="AA144" s="485"/>
      <c r="AB144" s="485"/>
      <c r="AC144" s="485"/>
      <c r="AD144" s="485"/>
      <c r="AE144" s="485"/>
      <c r="AF144" s="485"/>
      <c r="AG144" s="485"/>
      <c r="AH144" s="485"/>
      <c r="AI144" s="485"/>
      <c r="AJ144" s="485"/>
      <c r="AK144" s="485"/>
      <c r="AL144" s="485"/>
      <c r="AM144" s="485"/>
      <c r="AN144" s="485"/>
      <c r="AO144" s="485"/>
      <c r="AP144" s="485"/>
      <c r="AQ144" s="485"/>
      <c r="AR144" s="485"/>
      <c r="AS144" s="485"/>
      <c r="AT144" s="485"/>
      <c r="AU144" s="485"/>
      <c r="AV144" s="485"/>
      <c r="AW144" s="485"/>
      <c r="AX144" s="485"/>
      <c r="AY144" s="485"/>
      <c r="AZ144" s="485"/>
      <c r="BA144" s="485"/>
      <c r="BB144" s="485"/>
      <c r="BC144" s="485"/>
      <c r="BD144" s="485"/>
      <c r="BE144" s="485"/>
      <c r="BF144" s="485"/>
      <c r="BG144" s="485"/>
      <c r="BH144" s="485"/>
      <c r="BI144" s="485"/>
      <c r="BJ144" s="485"/>
      <c r="BK144" s="485"/>
    </row>
    <row r="145" spans="1:63" ht="15.75" customHeight="1" x14ac:dyDescent="0.25">
      <c r="A145" s="485"/>
      <c r="B145" s="485"/>
      <c r="C145" s="485"/>
      <c r="D145" s="485"/>
      <c r="E145" s="485"/>
      <c r="F145" s="485"/>
      <c r="G145" s="485"/>
      <c r="H145" s="485"/>
      <c r="I145" s="485"/>
      <c r="J145" s="485"/>
      <c r="K145" s="485"/>
      <c r="L145" s="485"/>
      <c r="M145" s="485"/>
      <c r="N145" s="485"/>
      <c r="O145" s="485"/>
      <c r="P145" s="485"/>
      <c r="Q145" s="485"/>
      <c r="R145" s="485"/>
      <c r="S145" s="485"/>
      <c r="T145" s="485"/>
      <c r="U145" s="485"/>
      <c r="V145" s="485"/>
      <c r="W145" s="485"/>
      <c r="X145" s="485"/>
      <c r="Y145" s="485"/>
      <c r="Z145" s="485"/>
      <c r="AA145" s="485"/>
      <c r="AB145" s="485"/>
      <c r="AC145" s="485"/>
      <c r="AD145" s="485"/>
      <c r="AE145" s="485"/>
      <c r="AF145" s="485"/>
      <c r="AG145" s="485"/>
      <c r="AH145" s="485"/>
      <c r="AI145" s="485"/>
      <c r="AJ145" s="485"/>
      <c r="AK145" s="485"/>
      <c r="AL145" s="485"/>
      <c r="AM145" s="485"/>
      <c r="AN145" s="485"/>
      <c r="AO145" s="485"/>
      <c r="AP145" s="485"/>
      <c r="AQ145" s="485"/>
      <c r="AR145" s="485"/>
      <c r="AS145" s="485"/>
      <c r="AT145" s="485"/>
      <c r="AU145" s="485"/>
      <c r="AV145" s="485"/>
      <c r="AW145" s="485"/>
      <c r="AX145" s="485"/>
      <c r="AY145" s="485"/>
      <c r="AZ145" s="485"/>
      <c r="BA145" s="485"/>
      <c r="BB145" s="485"/>
      <c r="BC145" s="485"/>
      <c r="BD145" s="485"/>
      <c r="BE145" s="485"/>
      <c r="BF145" s="485"/>
      <c r="BG145" s="485"/>
      <c r="BH145" s="485"/>
      <c r="BI145" s="485"/>
      <c r="BJ145" s="485"/>
      <c r="BK145" s="485"/>
    </row>
    <row r="146" spans="1:63" ht="15.75" customHeight="1" x14ac:dyDescent="0.25">
      <c r="A146" s="485"/>
      <c r="B146" s="485"/>
      <c r="C146" s="485"/>
      <c r="D146" s="485"/>
      <c r="E146" s="485"/>
      <c r="F146" s="485"/>
      <c r="G146" s="485"/>
      <c r="H146" s="485"/>
      <c r="I146" s="485"/>
      <c r="J146" s="485"/>
      <c r="K146" s="485"/>
      <c r="L146" s="485"/>
      <c r="M146" s="485"/>
      <c r="N146" s="485"/>
      <c r="O146" s="485"/>
      <c r="P146" s="485"/>
      <c r="Q146" s="485"/>
      <c r="R146" s="485"/>
      <c r="S146" s="485"/>
      <c r="T146" s="485"/>
      <c r="U146" s="485"/>
      <c r="V146" s="485"/>
      <c r="W146" s="485"/>
      <c r="X146" s="485"/>
      <c r="Y146" s="485"/>
      <c r="Z146" s="485"/>
      <c r="AA146" s="485"/>
      <c r="AB146" s="485"/>
      <c r="AC146" s="485"/>
      <c r="AD146" s="485"/>
      <c r="AE146" s="485"/>
      <c r="AF146" s="485"/>
      <c r="AG146" s="485"/>
      <c r="AH146" s="485"/>
      <c r="AI146" s="485"/>
      <c r="AJ146" s="485"/>
      <c r="AK146" s="485"/>
      <c r="AL146" s="485"/>
      <c r="AM146" s="485"/>
      <c r="AN146" s="485"/>
      <c r="AO146" s="485"/>
      <c r="AP146" s="485"/>
      <c r="AQ146" s="485"/>
      <c r="AR146" s="485"/>
      <c r="AS146" s="485"/>
      <c r="AT146" s="485"/>
      <c r="AU146" s="485"/>
      <c r="AV146" s="485"/>
      <c r="AW146" s="485"/>
      <c r="AX146" s="485"/>
      <c r="AY146" s="485"/>
      <c r="AZ146" s="485"/>
      <c r="BA146" s="485"/>
      <c r="BB146" s="485"/>
      <c r="BC146" s="485"/>
      <c r="BD146" s="485"/>
      <c r="BE146" s="485"/>
      <c r="BF146" s="485"/>
      <c r="BG146" s="485"/>
      <c r="BH146" s="485"/>
      <c r="BI146" s="485"/>
      <c r="BJ146" s="485"/>
      <c r="BK146" s="485"/>
    </row>
    <row r="147" spans="1:63" ht="15.75" customHeight="1" x14ac:dyDescent="0.25">
      <c r="A147" s="485"/>
      <c r="B147" s="485"/>
      <c r="C147" s="485"/>
      <c r="D147" s="485"/>
      <c r="E147" s="485"/>
      <c r="F147" s="485"/>
      <c r="G147" s="485"/>
      <c r="H147" s="485"/>
      <c r="I147" s="485"/>
      <c r="J147" s="485"/>
      <c r="K147" s="485"/>
      <c r="L147" s="485"/>
      <c r="M147" s="485"/>
      <c r="N147" s="485"/>
      <c r="O147" s="485"/>
      <c r="P147" s="485"/>
      <c r="Q147" s="485"/>
      <c r="R147" s="485"/>
      <c r="S147" s="485"/>
      <c r="T147" s="485"/>
      <c r="U147" s="485"/>
      <c r="V147" s="485"/>
      <c r="W147" s="485"/>
      <c r="X147" s="485"/>
      <c r="Y147" s="485"/>
      <c r="Z147" s="485"/>
      <c r="AA147" s="485"/>
      <c r="AB147" s="485"/>
      <c r="AC147" s="485"/>
      <c r="AD147" s="485"/>
      <c r="AE147" s="485"/>
      <c r="AF147" s="485"/>
      <c r="AG147" s="485"/>
      <c r="AH147" s="485"/>
      <c r="AI147" s="485"/>
      <c r="AJ147" s="485"/>
      <c r="AK147" s="485"/>
      <c r="AL147" s="485"/>
      <c r="AM147" s="485"/>
      <c r="AN147" s="485"/>
      <c r="AO147" s="485"/>
      <c r="AP147" s="485"/>
      <c r="AQ147" s="485"/>
      <c r="AR147" s="485"/>
      <c r="AS147" s="485"/>
      <c r="AT147" s="485"/>
      <c r="AU147" s="485"/>
      <c r="AV147" s="485"/>
      <c r="AW147" s="485"/>
      <c r="AX147" s="485"/>
      <c r="AY147" s="485"/>
      <c r="AZ147" s="485"/>
      <c r="BA147" s="485"/>
      <c r="BB147" s="485"/>
      <c r="BC147" s="485"/>
      <c r="BD147" s="485"/>
      <c r="BE147" s="485"/>
      <c r="BF147" s="485"/>
      <c r="BG147" s="485"/>
      <c r="BH147" s="485"/>
      <c r="BI147" s="485"/>
      <c r="BJ147" s="485"/>
      <c r="BK147" s="485"/>
    </row>
    <row r="148" spans="1:63" ht="15.75" customHeight="1" x14ac:dyDescent="0.25">
      <c r="A148" s="485"/>
      <c r="B148" s="485"/>
      <c r="C148" s="485"/>
      <c r="D148" s="485"/>
      <c r="E148" s="485"/>
      <c r="F148" s="485"/>
      <c r="G148" s="485"/>
      <c r="H148" s="485"/>
      <c r="I148" s="485"/>
      <c r="J148" s="485"/>
      <c r="K148" s="485"/>
      <c r="L148" s="485"/>
      <c r="M148" s="485"/>
      <c r="N148" s="485"/>
      <c r="O148" s="485"/>
      <c r="P148" s="485"/>
      <c r="Q148" s="485"/>
      <c r="R148" s="485"/>
      <c r="S148" s="485"/>
      <c r="T148" s="485"/>
      <c r="U148" s="485"/>
      <c r="V148" s="485"/>
      <c r="W148" s="485"/>
      <c r="X148" s="485"/>
      <c r="Y148" s="485"/>
      <c r="Z148" s="485"/>
      <c r="AA148" s="485"/>
      <c r="AB148" s="485"/>
      <c r="AC148" s="485"/>
      <c r="AD148" s="485"/>
      <c r="AE148" s="485"/>
      <c r="AF148" s="485"/>
      <c r="AG148" s="485"/>
      <c r="AH148" s="485"/>
      <c r="AI148" s="485"/>
      <c r="AJ148" s="485"/>
      <c r="AK148" s="485"/>
      <c r="AL148" s="485"/>
      <c r="AM148" s="485"/>
      <c r="AN148" s="485"/>
      <c r="AO148" s="485"/>
      <c r="AP148" s="485"/>
      <c r="AQ148" s="485"/>
      <c r="AR148" s="485"/>
      <c r="AS148" s="485"/>
      <c r="AT148" s="485"/>
      <c r="AU148" s="485"/>
      <c r="AV148" s="485"/>
      <c r="AW148" s="485"/>
      <c r="AX148" s="485"/>
      <c r="AY148" s="485"/>
      <c r="AZ148" s="485"/>
      <c r="BA148" s="485"/>
      <c r="BB148" s="485"/>
      <c r="BC148" s="485"/>
      <c r="BD148" s="485"/>
      <c r="BE148" s="485"/>
      <c r="BF148" s="485"/>
      <c r="BG148" s="485"/>
      <c r="BH148" s="485"/>
      <c r="BI148" s="485"/>
      <c r="BJ148" s="485"/>
      <c r="BK148" s="485"/>
    </row>
    <row r="149" spans="1:63" ht="15.75" customHeight="1" x14ac:dyDescent="0.25">
      <c r="A149" s="485"/>
      <c r="B149" s="485"/>
      <c r="C149" s="485"/>
      <c r="D149" s="485"/>
      <c r="E149" s="485"/>
      <c r="F149" s="485"/>
      <c r="G149" s="485"/>
      <c r="H149" s="485"/>
      <c r="I149" s="485"/>
      <c r="J149" s="485"/>
      <c r="K149" s="485"/>
      <c r="L149" s="485"/>
      <c r="M149" s="485"/>
      <c r="N149" s="485"/>
      <c r="O149" s="485"/>
      <c r="P149" s="485"/>
      <c r="Q149" s="485"/>
      <c r="R149" s="485"/>
      <c r="S149" s="485"/>
      <c r="T149" s="485"/>
      <c r="U149" s="485"/>
      <c r="V149" s="485"/>
      <c r="W149" s="485"/>
      <c r="X149" s="485"/>
      <c r="Y149" s="485"/>
      <c r="Z149" s="485"/>
      <c r="AA149" s="485"/>
      <c r="AB149" s="485"/>
      <c r="AC149" s="485"/>
      <c r="AD149" s="485"/>
      <c r="AE149" s="485"/>
      <c r="AF149" s="485"/>
      <c r="AG149" s="485"/>
      <c r="AH149" s="485"/>
      <c r="AI149" s="485"/>
      <c r="AJ149" s="485"/>
      <c r="AK149" s="485"/>
      <c r="AL149" s="485"/>
      <c r="AM149" s="485"/>
      <c r="AN149" s="485"/>
      <c r="AO149" s="485"/>
      <c r="AP149" s="485"/>
      <c r="AQ149" s="485"/>
      <c r="AR149" s="485"/>
      <c r="AS149" s="485"/>
      <c r="AT149" s="485"/>
      <c r="AU149" s="485"/>
      <c r="AV149" s="485"/>
      <c r="AW149" s="485"/>
      <c r="AX149" s="485"/>
      <c r="AY149" s="485"/>
      <c r="AZ149" s="485"/>
      <c r="BA149" s="485"/>
      <c r="BB149" s="485"/>
      <c r="BC149" s="485"/>
      <c r="BD149" s="485"/>
      <c r="BE149" s="485"/>
      <c r="BF149" s="485"/>
      <c r="BG149" s="485"/>
      <c r="BH149" s="485"/>
      <c r="BI149" s="485"/>
      <c r="BJ149" s="485"/>
      <c r="BK149" s="485"/>
    </row>
    <row r="150" spans="1:63" ht="15.75" customHeight="1" x14ac:dyDescent="0.25">
      <c r="A150" s="485"/>
      <c r="B150" s="485"/>
      <c r="C150" s="485"/>
      <c r="D150" s="485"/>
      <c r="E150" s="485"/>
      <c r="F150" s="485"/>
      <c r="G150" s="485"/>
      <c r="H150" s="485"/>
      <c r="I150" s="485"/>
      <c r="J150" s="485"/>
      <c r="K150" s="485"/>
      <c r="L150" s="485"/>
      <c r="M150" s="485"/>
      <c r="N150" s="485"/>
      <c r="O150" s="485"/>
      <c r="P150" s="485"/>
      <c r="Q150" s="485"/>
      <c r="R150" s="485"/>
      <c r="S150" s="485"/>
      <c r="T150" s="485"/>
      <c r="U150" s="485"/>
      <c r="V150" s="485"/>
      <c r="W150" s="485"/>
      <c r="X150" s="485"/>
      <c r="Y150" s="485"/>
      <c r="Z150" s="485"/>
      <c r="AA150" s="485"/>
      <c r="AB150" s="485"/>
      <c r="AC150" s="485"/>
      <c r="AD150" s="485"/>
      <c r="AE150" s="485"/>
      <c r="AF150" s="485"/>
      <c r="AG150" s="485"/>
      <c r="AH150" s="485"/>
      <c r="AI150" s="485"/>
      <c r="AJ150" s="485"/>
      <c r="AK150" s="485"/>
      <c r="AL150" s="485"/>
      <c r="AM150" s="485"/>
      <c r="AN150" s="485"/>
      <c r="AO150" s="485"/>
      <c r="AP150" s="485"/>
      <c r="AQ150" s="485"/>
      <c r="AR150" s="485"/>
      <c r="AS150" s="485"/>
      <c r="AT150" s="485"/>
      <c r="AU150" s="485"/>
      <c r="AV150" s="485"/>
      <c r="AW150" s="485"/>
      <c r="AX150" s="485"/>
      <c r="AY150" s="485"/>
      <c r="AZ150" s="485"/>
      <c r="BA150" s="485"/>
      <c r="BB150" s="485"/>
      <c r="BC150" s="485"/>
      <c r="BD150" s="485"/>
      <c r="BE150" s="485"/>
      <c r="BF150" s="485"/>
      <c r="BG150" s="485"/>
      <c r="BH150" s="485"/>
      <c r="BI150" s="485"/>
      <c r="BJ150" s="485"/>
      <c r="BK150" s="485"/>
    </row>
    <row r="151" spans="1:63" ht="15.75" customHeight="1" x14ac:dyDescent="0.25">
      <c r="A151" s="485"/>
      <c r="B151" s="485"/>
      <c r="C151" s="485"/>
      <c r="D151" s="485"/>
      <c r="E151" s="485"/>
      <c r="F151" s="485"/>
      <c r="G151" s="485"/>
      <c r="H151" s="485"/>
      <c r="I151" s="485"/>
      <c r="J151" s="485"/>
      <c r="K151" s="485"/>
      <c r="L151" s="485"/>
      <c r="M151" s="485"/>
      <c r="N151" s="485"/>
      <c r="O151" s="485"/>
      <c r="P151" s="485"/>
      <c r="Q151" s="485"/>
      <c r="R151" s="485"/>
      <c r="S151" s="485"/>
      <c r="T151" s="485"/>
      <c r="U151" s="485"/>
      <c r="V151" s="485"/>
      <c r="W151" s="485"/>
      <c r="X151" s="485"/>
      <c r="Y151" s="485"/>
      <c r="Z151" s="485"/>
      <c r="AA151" s="485"/>
      <c r="AB151" s="485"/>
      <c r="AC151" s="485"/>
      <c r="AD151" s="485"/>
      <c r="AE151" s="485"/>
      <c r="AF151" s="485"/>
      <c r="AG151" s="485"/>
      <c r="AH151" s="485"/>
      <c r="AI151" s="485"/>
      <c r="AJ151" s="485"/>
      <c r="AK151" s="485"/>
      <c r="AL151" s="485"/>
      <c r="AM151" s="485"/>
      <c r="AN151" s="485"/>
      <c r="AO151" s="485"/>
      <c r="AP151" s="485"/>
      <c r="AQ151" s="485"/>
      <c r="AR151" s="485"/>
      <c r="AS151" s="485"/>
      <c r="AT151" s="485"/>
      <c r="AU151" s="485"/>
      <c r="AV151" s="485"/>
      <c r="AW151" s="485"/>
      <c r="AX151" s="485"/>
      <c r="AY151" s="485"/>
      <c r="AZ151" s="485"/>
      <c r="BA151" s="485"/>
      <c r="BB151" s="485"/>
      <c r="BC151" s="485"/>
      <c r="BD151" s="485"/>
      <c r="BE151" s="485"/>
      <c r="BF151" s="485"/>
      <c r="BG151" s="485"/>
      <c r="BH151" s="485"/>
      <c r="BI151" s="485"/>
      <c r="BJ151" s="485"/>
      <c r="BK151" s="485"/>
    </row>
    <row r="152" spans="1:63" ht="15.75" customHeight="1" x14ac:dyDescent="0.25">
      <c r="A152" s="485"/>
      <c r="B152" s="485"/>
      <c r="C152" s="485"/>
      <c r="D152" s="485"/>
      <c r="E152" s="485"/>
      <c r="F152" s="485"/>
      <c r="G152" s="485"/>
      <c r="H152" s="485"/>
      <c r="I152" s="485"/>
      <c r="J152" s="485"/>
      <c r="K152" s="485"/>
      <c r="L152" s="485"/>
      <c r="M152" s="485"/>
      <c r="N152" s="485"/>
      <c r="O152" s="485"/>
      <c r="P152" s="485"/>
      <c r="Q152" s="485"/>
      <c r="R152" s="485"/>
      <c r="S152" s="485"/>
      <c r="T152" s="485"/>
      <c r="U152" s="485"/>
      <c r="V152" s="485"/>
      <c r="W152" s="485"/>
      <c r="X152" s="485"/>
      <c r="Y152" s="485"/>
      <c r="Z152" s="485"/>
      <c r="AA152" s="485"/>
      <c r="AB152" s="485"/>
      <c r="AC152" s="485"/>
      <c r="AD152" s="485"/>
      <c r="AE152" s="485"/>
      <c r="AF152" s="485"/>
      <c r="AG152" s="485"/>
      <c r="AH152" s="485"/>
      <c r="AI152" s="485"/>
      <c r="AJ152" s="485"/>
      <c r="AK152" s="485"/>
      <c r="AL152" s="485"/>
      <c r="AM152" s="485"/>
      <c r="AN152" s="485"/>
      <c r="AO152" s="485"/>
      <c r="AP152" s="485"/>
      <c r="AQ152" s="485"/>
      <c r="AR152" s="485"/>
      <c r="AS152" s="485"/>
      <c r="AT152" s="485"/>
      <c r="AU152" s="485"/>
      <c r="AV152" s="485"/>
      <c r="AW152" s="485"/>
      <c r="AX152" s="485"/>
      <c r="AY152" s="485"/>
      <c r="AZ152" s="485"/>
      <c r="BA152" s="485"/>
      <c r="BB152" s="485"/>
      <c r="BC152" s="485"/>
      <c r="BD152" s="485"/>
      <c r="BE152" s="485"/>
      <c r="BF152" s="485"/>
      <c r="BG152" s="485"/>
      <c r="BH152" s="485"/>
      <c r="BI152" s="485"/>
      <c r="BJ152" s="485"/>
      <c r="BK152" s="485"/>
    </row>
    <row r="153" spans="1:63" ht="15.75" customHeight="1" x14ac:dyDescent="0.25">
      <c r="A153" s="485"/>
      <c r="B153" s="485"/>
      <c r="C153" s="485"/>
      <c r="D153" s="485"/>
      <c r="E153" s="485"/>
      <c r="F153" s="485"/>
      <c r="G153" s="485"/>
      <c r="H153" s="485"/>
      <c r="I153" s="485"/>
      <c r="J153" s="485"/>
      <c r="K153" s="485"/>
      <c r="L153" s="485"/>
      <c r="M153" s="485"/>
      <c r="N153" s="485"/>
      <c r="O153" s="485"/>
      <c r="P153" s="485"/>
      <c r="Q153" s="485"/>
      <c r="R153" s="485"/>
      <c r="S153" s="485"/>
      <c r="T153" s="485"/>
      <c r="U153" s="485"/>
      <c r="V153" s="485"/>
      <c r="W153" s="485"/>
      <c r="X153" s="485"/>
      <c r="Y153" s="485"/>
      <c r="Z153" s="485"/>
      <c r="AA153" s="485"/>
      <c r="AB153" s="485"/>
      <c r="AC153" s="485"/>
      <c r="AD153" s="485"/>
      <c r="AE153" s="485"/>
      <c r="AF153" s="485"/>
      <c r="AG153" s="485"/>
      <c r="AH153" s="485"/>
      <c r="AI153" s="485"/>
      <c r="AJ153" s="485"/>
      <c r="AK153" s="485"/>
      <c r="AL153" s="485"/>
      <c r="AM153" s="485"/>
      <c r="AN153" s="485"/>
      <c r="AO153" s="485"/>
      <c r="AP153" s="485"/>
      <c r="AQ153" s="485"/>
      <c r="AR153" s="485"/>
      <c r="AS153" s="485"/>
      <c r="AT153" s="485"/>
      <c r="AU153" s="485"/>
      <c r="AV153" s="485"/>
      <c r="AW153" s="485"/>
      <c r="AX153" s="485"/>
      <c r="AY153" s="485"/>
      <c r="AZ153" s="485"/>
      <c r="BA153" s="485"/>
      <c r="BB153" s="485"/>
      <c r="BC153" s="485"/>
      <c r="BD153" s="485"/>
      <c r="BE153" s="485"/>
      <c r="BF153" s="485"/>
      <c r="BG153" s="485"/>
      <c r="BH153" s="485"/>
      <c r="BI153" s="485"/>
      <c r="BJ153" s="485"/>
      <c r="BK153" s="485"/>
    </row>
    <row r="154" spans="1:63" ht="15.75" customHeight="1" x14ac:dyDescent="0.25">
      <c r="A154" s="485"/>
      <c r="B154" s="485"/>
      <c r="C154" s="485"/>
      <c r="D154" s="485"/>
      <c r="E154" s="485"/>
      <c r="F154" s="485"/>
      <c r="G154" s="485"/>
      <c r="H154" s="485"/>
      <c r="I154" s="485"/>
      <c r="J154" s="485"/>
      <c r="K154" s="485"/>
      <c r="L154" s="485"/>
      <c r="M154" s="485"/>
      <c r="N154" s="485"/>
      <c r="O154" s="485"/>
      <c r="P154" s="485"/>
      <c r="Q154" s="485"/>
      <c r="R154" s="485"/>
      <c r="S154" s="485"/>
      <c r="T154" s="485"/>
      <c r="U154" s="485"/>
      <c r="V154" s="485"/>
      <c r="W154" s="485"/>
      <c r="X154" s="485"/>
      <c r="Y154" s="485"/>
      <c r="Z154" s="485"/>
      <c r="AA154" s="485"/>
      <c r="AB154" s="485"/>
      <c r="AC154" s="485"/>
      <c r="AD154" s="485"/>
      <c r="AE154" s="485"/>
      <c r="AF154" s="485"/>
      <c r="AG154" s="485"/>
      <c r="AH154" s="485"/>
      <c r="AI154" s="485"/>
      <c r="AJ154" s="485"/>
      <c r="AK154" s="485"/>
      <c r="AL154" s="485"/>
      <c r="AM154" s="485"/>
      <c r="AN154" s="485"/>
      <c r="AO154" s="485"/>
      <c r="AP154" s="485"/>
      <c r="AQ154" s="485"/>
      <c r="AR154" s="485"/>
      <c r="AS154" s="485"/>
      <c r="AT154" s="485"/>
      <c r="AU154" s="485"/>
      <c r="AV154" s="485"/>
      <c r="AW154" s="485"/>
      <c r="AX154" s="485"/>
      <c r="AY154" s="485"/>
      <c r="AZ154" s="485"/>
      <c r="BA154" s="485"/>
      <c r="BB154" s="485"/>
      <c r="BC154" s="485"/>
      <c r="BD154" s="485"/>
      <c r="BE154" s="485"/>
      <c r="BF154" s="485"/>
      <c r="BG154" s="485"/>
      <c r="BH154" s="485"/>
      <c r="BI154" s="485"/>
      <c r="BJ154" s="485"/>
      <c r="BK154" s="485"/>
    </row>
    <row r="155" spans="1:63" ht="15.75" customHeight="1" x14ac:dyDescent="0.25">
      <c r="A155" s="485"/>
      <c r="B155" s="485"/>
      <c r="C155" s="485"/>
      <c r="D155" s="485"/>
      <c r="E155" s="485"/>
      <c r="F155" s="485"/>
      <c r="G155" s="485"/>
      <c r="H155" s="485"/>
      <c r="I155" s="485"/>
      <c r="J155" s="485"/>
      <c r="K155" s="485"/>
      <c r="L155" s="485"/>
      <c r="M155" s="485"/>
      <c r="N155" s="485"/>
      <c r="O155" s="485"/>
      <c r="P155" s="485"/>
      <c r="Q155" s="485"/>
      <c r="R155" s="485"/>
      <c r="S155" s="485"/>
      <c r="T155" s="485"/>
      <c r="U155" s="485"/>
      <c r="V155" s="485"/>
      <c r="W155" s="485"/>
      <c r="X155" s="485"/>
      <c r="Y155" s="485"/>
      <c r="Z155" s="485"/>
      <c r="AA155" s="485"/>
      <c r="AB155" s="485"/>
      <c r="AC155" s="485"/>
      <c r="AD155" s="485"/>
      <c r="AE155" s="485"/>
      <c r="AF155" s="485"/>
      <c r="AG155" s="485"/>
      <c r="AH155" s="485"/>
      <c r="AI155" s="485"/>
      <c r="AJ155" s="485"/>
      <c r="AK155" s="485"/>
      <c r="AL155" s="485"/>
      <c r="AM155" s="485"/>
      <c r="AN155" s="485"/>
      <c r="AO155" s="485"/>
      <c r="AP155" s="485"/>
      <c r="AQ155" s="485"/>
      <c r="AR155" s="485"/>
      <c r="AS155" s="485"/>
      <c r="AT155" s="485"/>
      <c r="AU155" s="485"/>
      <c r="AV155" s="485"/>
      <c r="AW155" s="485"/>
      <c r="AX155" s="485"/>
      <c r="AY155" s="485"/>
      <c r="AZ155" s="485"/>
      <c r="BA155" s="485"/>
      <c r="BB155" s="485"/>
      <c r="BC155" s="485"/>
      <c r="BD155" s="485"/>
      <c r="BE155" s="485"/>
      <c r="BF155" s="485"/>
      <c r="BG155" s="485"/>
      <c r="BH155" s="485"/>
      <c r="BI155" s="485"/>
      <c r="BJ155" s="485"/>
      <c r="BK155" s="485"/>
    </row>
    <row r="156" spans="1:63" ht="15.75" customHeight="1" x14ac:dyDescent="0.25">
      <c r="A156" s="485"/>
      <c r="B156" s="485"/>
      <c r="C156" s="485"/>
      <c r="D156" s="485"/>
      <c r="E156" s="485"/>
      <c r="F156" s="485"/>
      <c r="G156" s="485"/>
      <c r="H156" s="485"/>
      <c r="I156" s="485"/>
      <c r="J156" s="485"/>
      <c r="K156" s="485"/>
      <c r="L156" s="485"/>
      <c r="M156" s="485"/>
      <c r="N156" s="485"/>
      <c r="O156" s="485"/>
      <c r="P156" s="485"/>
      <c r="Q156" s="485"/>
      <c r="R156" s="485"/>
      <c r="S156" s="485"/>
      <c r="T156" s="485"/>
      <c r="U156" s="485"/>
      <c r="V156" s="485"/>
      <c r="W156" s="485"/>
      <c r="X156" s="485"/>
      <c r="Y156" s="485"/>
      <c r="Z156" s="485"/>
      <c r="AA156" s="485"/>
      <c r="AB156" s="485"/>
      <c r="AC156" s="485"/>
      <c r="AD156" s="485"/>
      <c r="AE156" s="485"/>
      <c r="AF156" s="485"/>
      <c r="AG156" s="485"/>
      <c r="AH156" s="485"/>
      <c r="AI156" s="485"/>
      <c r="AJ156" s="485"/>
      <c r="AK156" s="485"/>
      <c r="AL156" s="485"/>
      <c r="AM156" s="485"/>
      <c r="AN156" s="485"/>
      <c r="AO156" s="485"/>
      <c r="AP156" s="485"/>
      <c r="AQ156" s="485"/>
      <c r="AR156" s="485"/>
      <c r="AS156" s="485"/>
      <c r="AT156" s="485"/>
      <c r="AU156" s="485"/>
      <c r="AV156" s="485"/>
      <c r="AW156" s="485"/>
      <c r="AX156" s="485"/>
      <c r="AY156" s="485"/>
      <c r="AZ156" s="485"/>
      <c r="BA156" s="485"/>
      <c r="BB156" s="485"/>
      <c r="BC156" s="485"/>
      <c r="BD156" s="485"/>
      <c r="BE156" s="485"/>
      <c r="BF156" s="485"/>
      <c r="BG156" s="485"/>
      <c r="BH156" s="485"/>
      <c r="BI156" s="485"/>
      <c r="BJ156" s="485"/>
      <c r="BK156" s="485"/>
    </row>
    <row r="157" spans="1:63" ht="15.75" customHeight="1" x14ac:dyDescent="0.25">
      <c r="A157" s="485"/>
      <c r="B157" s="485"/>
      <c r="C157" s="485"/>
      <c r="D157" s="485"/>
      <c r="E157" s="485"/>
      <c r="F157" s="485"/>
      <c r="G157" s="485"/>
      <c r="H157" s="485"/>
      <c r="I157" s="485"/>
      <c r="J157" s="485"/>
      <c r="K157" s="485"/>
      <c r="L157" s="485"/>
      <c r="M157" s="485"/>
      <c r="N157" s="485"/>
      <c r="O157" s="485"/>
      <c r="P157" s="485"/>
      <c r="Q157" s="485"/>
      <c r="R157" s="485"/>
      <c r="S157" s="485"/>
      <c r="T157" s="485"/>
      <c r="U157" s="485"/>
      <c r="V157" s="485"/>
      <c r="W157" s="485"/>
      <c r="X157" s="485"/>
      <c r="Y157" s="485"/>
      <c r="Z157" s="485"/>
      <c r="AA157" s="485"/>
      <c r="AB157" s="485"/>
      <c r="AC157" s="485"/>
      <c r="AD157" s="485"/>
      <c r="AE157" s="485"/>
      <c r="AF157" s="485"/>
      <c r="AG157" s="485"/>
      <c r="AH157" s="485"/>
      <c r="AI157" s="485"/>
      <c r="AJ157" s="485"/>
      <c r="AK157" s="485"/>
      <c r="AL157" s="485"/>
      <c r="AM157" s="485"/>
      <c r="AN157" s="485"/>
      <c r="AO157" s="485"/>
      <c r="AP157" s="485"/>
      <c r="AQ157" s="485"/>
      <c r="AR157" s="485"/>
      <c r="AS157" s="485"/>
      <c r="AT157" s="485"/>
      <c r="AU157" s="485"/>
      <c r="AV157" s="485"/>
      <c r="AW157" s="485"/>
      <c r="AX157" s="485"/>
      <c r="AY157" s="485"/>
      <c r="AZ157" s="485"/>
      <c r="BA157" s="485"/>
      <c r="BB157" s="485"/>
      <c r="BC157" s="485"/>
      <c r="BD157" s="485"/>
      <c r="BE157" s="485"/>
      <c r="BF157" s="485"/>
      <c r="BG157" s="485"/>
      <c r="BH157" s="485"/>
      <c r="BI157" s="485"/>
      <c r="BJ157" s="485"/>
      <c r="BK157" s="485"/>
    </row>
    <row r="158" spans="1:63" ht="15.75" customHeight="1" x14ac:dyDescent="0.25">
      <c r="A158" s="485"/>
      <c r="B158" s="485"/>
      <c r="C158" s="485"/>
      <c r="D158" s="485"/>
      <c r="E158" s="485"/>
      <c r="F158" s="485"/>
      <c r="G158" s="485"/>
      <c r="H158" s="485"/>
      <c r="I158" s="485"/>
      <c r="J158" s="485"/>
      <c r="K158" s="485"/>
      <c r="L158" s="485"/>
      <c r="M158" s="485"/>
      <c r="N158" s="485"/>
      <c r="O158" s="485"/>
      <c r="P158" s="485"/>
      <c r="Q158" s="485"/>
      <c r="R158" s="485"/>
      <c r="S158" s="485"/>
      <c r="T158" s="485"/>
      <c r="U158" s="485"/>
      <c r="V158" s="485"/>
      <c r="W158" s="485"/>
      <c r="X158" s="485"/>
      <c r="Y158" s="485"/>
      <c r="Z158" s="485"/>
      <c r="AA158" s="485"/>
      <c r="AB158" s="485"/>
      <c r="AC158" s="485"/>
      <c r="AD158" s="485"/>
      <c r="AE158" s="485"/>
      <c r="AF158" s="485"/>
      <c r="AG158" s="485"/>
      <c r="AH158" s="485"/>
      <c r="AI158" s="485"/>
      <c r="AJ158" s="485"/>
      <c r="AK158" s="485"/>
      <c r="AL158" s="485"/>
      <c r="AM158" s="485"/>
      <c r="AN158" s="485"/>
      <c r="AO158" s="485"/>
      <c r="AP158" s="485"/>
      <c r="AQ158" s="485"/>
      <c r="AR158" s="485"/>
      <c r="AS158" s="485"/>
      <c r="AT158" s="485"/>
      <c r="AU158" s="485"/>
      <c r="AV158" s="485"/>
      <c r="AW158" s="485"/>
      <c r="AX158" s="485"/>
      <c r="AY158" s="485"/>
      <c r="AZ158" s="485"/>
      <c r="BA158" s="485"/>
      <c r="BB158" s="485"/>
      <c r="BC158" s="485"/>
      <c r="BD158" s="485"/>
      <c r="BE158" s="485"/>
      <c r="BF158" s="485"/>
      <c r="BG158" s="485"/>
      <c r="BH158" s="485"/>
      <c r="BI158" s="485"/>
      <c r="BJ158" s="485"/>
      <c r="BK158" s="485"/>
    </row>
    <row r="159" spans="1:63" ht="15.75" customHeight="1" x14ac:dyDescent="0.25">
      <c r="A159" s="485"/>
      <c r="B159" s="485"/>
      <c r="C159" s="485"/>
      <c r="D159" s="485"/>
      <c r="E159" s="485"/>
      <c r="F159" s="485"/>
      <c r="G159" s="485"/>
      <c r="H159" s="485"/>
      <c r="I159" s="485"/>
      <c r="J159" s="485"/>
      <c r="K159" s="485"/>
      <c r="L159" s="485"/>
      <c r="M159" s="485"/>
      <c r="N159" s="485"/>
      <c r="O159" s="485"/>
      <c r="P159" s="485"/>
      <c r="Q159" s="485"/>
      <c r="R159" s="485"/>
      <c r="S159" s="485"/>
      <c r="T159" s="485"/>
      <c r="U159" s="485"/>
      <c r="V159" s="485"/>
      <c r="W159" s="485"/>
      <c r="X159" s="485"/>
      <c r="Y159" s="485"/>
      <c r="Z159" s="485"/>
      <c r="AA159" s="485"/>
      <c r="AB159" s="485"/>
      <c r="AC159" s="485"/>
      <c r="AD159" s="485"/>
      <c r="AE159" s="485"/>
      <c r="AF159" s="485"/>
      <c r="AG159" s="485"/>
      <c r="AH159" s="485"/>
      <c r="AI159" s="485"/>
      <c r="AJ159" s="485"/>
      <c r="AK159" s="485"/>
      <c r="AL159" s="485"/>
      <c r="AM159" s="485"/>
      <c r="AN159" s="485"/>
      <c r="AO159" s="485"/>
      <c r="AP159" s="485"/>
      <c r="AQ159" s="485"/>
      <c r="AR159" s="485"/>
      <c r="AS159" s="485"/>
      <c r="AT159" s="485"/>
      <c r="AU159" s="485"/>
      <c r="AV159" s="485"/>
      <c r="AW159" s="485"/>
      <c r="AX159" s="485"/>
      <c r="AY159" s="485"/>
      <c r="AZ159" s="485"/>
      <c r="BA159" s="485"/>
      <c r="BB159" s="485"/>
      <c r="BC159" s="485"/>
      <c r="BD159" s="485"/>
      <c r="BE159" s="485"/>
      <c r="BF159" s="485"/>
      <c r="BG159" s="485"/>
      <c r="BH159" s="485"/>
      <c r="BI159" s="485"/>
      <c r="BJ159" s="485"/>
      <c r="BK159" s="485"/>
    </row>
    <row r="160" spans="1:63" ht="15.75" customHeight="1" x14ac:dyDescent="0.25">
      <c r="A160" s="485"/>
      <c r="B160" s="485"/>
      <c r="C160" s="485"/>
      <c r="D160" s="485"/>
      <c r="E160" s="485"/>
      <c r="F160" s="485"/>
      <c r="G160" s="485"/>
      <c r="H160" s="485"/>
      <c r="I160" s="485"/>
      <c r="J160" s="485"/>
      <c r="K160" s="485"/>
      <c r="L160" s="485"/>
      <c r="M160" s="485"/>
      <c r="N160" s="485"/>
      <c r="O160" s="485"/>
      <c r="P160" s="485"/>
      <c r="Q160" s="485"/>
      <c r="R160" s="485"/>
      <c r="S160" s="485"/>
      <c r="T160" s="485"/>
      <c r="U160" s="485"/>
      <c r="V160" s="485"/>
      <c r="W160" s="485"/>
      <c r="X160" s="485"/>
      <c r="Y160" s="485"/>
      <c r="Z160" s="485"/>
      <c r="AA160" s="485"/>
      <c r="AB160" s="485"/>
      <c r="AC160" s="485"/>
      <c r="AD160" s="485"/>
      <c r="AE160" s="485"/>
      <c r="AF160" s="485"/>
      <c r="AG160" s="485"/>
      <c r="AH160" s="485"/>
      <c r="AI160" s="485"/>
      <c r="AJ160" s="485"/>
      <c r="AK160" s="485"/>
      <c r="AL160" s="485"/>
      <c r="AM160" s="485"/>
      <c r="AN160" s="485"/>
      <c r="AO160" s="485"/>
      <c r="AP160" s="485"/>
      <c r="AQ160" s="485"/>
      <c r="AR160" s="485"/>
      <c r="AS160" s="485"/>
      <c r="AT160" s="485"/>
      <c r="AU160" s="485"/>
      <c r="AV160" s="485"/>
      <c r="AW160" s="485"/>
      <c r="AX160" s="485"/>
      <c r="AY160" s="485"/>
      <c r="AZ160" s="485"/>
      <c r="BA160" s="485"/>
      <c r="BB160" s="485"/>
      <c r="BC160" s="485"/>
      <c r="BD160" s="485"/>
      <c r="BE160" s="485"/>
      <c r="BF160" s="485"/>
      <c r="BG160" s="485"/>
      <c r="BH160" s="485"/>
      <c r="BI160" s="485"/>
      <c r="BJ160" s="485"/>
      <c r="BK160" s="485"/>
    </row>
    <row r="161" spans="1:63" ht="15.75" customHeight="1" x14ac:dyDescent="0.25">
      <c r="A161" s="485"/>
      <c r="B161" s="485"/>
      <c r="C161" s="485"/>
      <c r="D161" s="485"/>
      <c r="E161" s="485"/>
      <c r="F161" s="485"/>
      <c r="G161" s="485"/>
      <c r="H161" s="485"/>
      <c r="I161" s="485"/>
      <c r="J161" s="485"/>
      <c r="K161" s="485"/>
      <c r="L161" s="485"/>
      <c r="M161" s="485"/>
      <c r="N161" s="485"/>
      <c r="O161" s="485"/>
      <c r="P161" s="485"/>
      <c r="Q161" s="485"/>
      <c r="R161" s="485"/>
      <c r="S161" s="485"/>
      <c r="T161" s="485"/>
      <c r="U161" s="485"/>
      <c r="V161" s="485"/>
      <c r="W161" s="485"/>
      <c r="X161" s="485"/>
      <c r="Y161" s="485"/>
      <c r="Z161" s="485"/>
      <c r="AA161" s="485"/>
      <c r="AB161" s="485"/>
      <c r="AC161" s="485"/>
      <c r="AD161" s="485"/>
      <c r="AE161" s="485"/>
      <c r="AF161" s="485"/>
      <c r="AG161" s="485"/>
      <c r="AH161" s="485"/>
      <c r="AI161" s="485"/>
      <c r="AJ161" s="485"/>
      <c r="AK161" s="485"/>
      <c r="AL161" s="485"/>
      <c r="AM161" s="485"/>
      <c r="AN161" s="485"/>
      <c r="AO161" s="485"/>
      <c r="AP161" s="485"/>
      <c r="AQ161" s="485"/>
      <c r="AR161" s="485"/>
      <c r="AS161" s="485"/>
      <c r="AT161" s="485"/>
      <c r="AU161" s="485"/>
      <c r="AV161" s="485"/>
      <c r="AW161" s="485"/>
      <c r="AX161" s="485"/>
      <c r="AY161" s="485"/>
      <c r="AZ161" s="485"/>
      <c r="BA161" s="485"/>
      <c r="BB161" s="485"/>
      <c r="BC161" s="485"/>
      <c r="BD161" s="485"/>
      <c r="BE161" s="485"/>
      <c r="BF161" s="485"/>
      <c r="BG161" s="485"/>
      <c r="BH161" s="485"/>
      <c r="BI161" s="485"/>
      <c r="BJ161" s="485"/>
      <c r="BK161" s="485"/>
    </row>
    <row r="162" spans="1:63" ht="15.75" customHeight="1" x14ac:dyDescent="0.25">
      <c r="A162" s="485"/>
      <c r="B162" s="485"/>
      <c r="C162" s="485"/>
      <c r="D162" s="485"/>
      <c r="E162" s="485"/>
      <c r="F162" s="485"/>
      <c r="G162" s="485"/>
      <c r="H162" s="485"/>
      <c r="I162" s="485"/>
      <c r="J162" s="485"/>
      <c r="K162" s="485"/>
      <c r="L162" s="485"/>
      <c r="M162" s="485"/>
      <c r="N162" s="485"/>
      <c r="O162" s="485"/>
      <c r="P162" s="485"/>
      <c r="Q162" s="485"/>
      <c r="R162" s="485"/>
      <c r="S162" s="485"/>
      <c r="T162" s="485"/>
      <c r="U162" s="485"/>
      <c r="V162" s="485"/>
      <c r="W162" s="485"/>
      <c r="X162" s="485"/>
      <c r="Y162" s="485"/>
      <c r="Z162" s="485"/>
      <c r="AA162" s="485"/>
      <c r="AB162" s="485"/>
      <c r="AC162" s="485"/>
      <c r="AD162" s="485"/>
      <c r="AE162" s="485"/>
      <c r="AF162" s="485"/>
      <c r="AG162" s="485"/>
      <c r="AH162" s="485"/>
      <c r="AI162" s="485"/>
      <c r="AJ162" s="485"/>
      <c r="AK162" s="485"/>
      <c r="AL162" s="485"/>
      <c r="AM162" s="485"/>
      <c r="AN162" s="485"/>
      <c r="AO162" s="485"/>
      <c r="AP162" s="485"/>
      <c r="AQ162" s="485"/>
      <c r="AR162" s="485"/>
      <c r="AS162" s="485"/>
      <c r="AT162" s="485"/>
      <c r="AU162" s="485"/>
      <c r="AV162" s="485"/>
      <c r="AW162" s="485"/>
      <c r="AX162" s="485"/>
      <c r="AY162" s="485"/>
      <c r="AZ162" s="485"/>
      <c r="BA162" s="485"/>
      <c r="BB162" s="485"/>
      <c r="BC162" s="485"/>
      <c r="BD162" s="485"/>
      <c r="BE162" s="485"/>
      <c r="BF162" s="485"/>
      <c r="BG162" s="485"/>
      <c r="BH162" s="485"/>
      <c r="BI162" s="485"/>
      <c r="BJ162" s="485"/>
      <c r="BK162" s="485"/>
    </row>
    <row r="163" spans="1:63" ht="15.75" customHeight="1" x14ac:dyDescent="0.25">
      <c r="A163" s="485"/>
      <c r="B163" s="485"/>
      <c r="C163" s="485"/>
      <c r="D163" s="485"/>
      <c r="E163" s="485"/>
      <c r="F163" s="485"/>
      <c r="G163" s="485"/>
      <c r="H163" s="485"/>
      <c r="I163" s="485"/>
      <c r="J163" s="485"/>
      <c r="K163" s="485"/>
      <c r="L163" s="485"/>
      <c r="M163" s="485"/>
      <c r="N163" s="485"/>
      <c r="O163" s="485"/>
      <c r="P163" s="485"/>
      <c r="Q163" s="485"/>
      <c r="R163" s="485"/>
      <c r="S163" s="485"/>
      <c r="T163" s="485"/>
      <c r="U163" s="485"/>
      <c r="V163" s="485"/>
      <c r="W163" s="485"/>
      <c r="X163" s="485"/>
      <c r="Y163" s="485"/>
      <c r="Z163" s="485"/>
      <c r="AA163" s="485"/>
      <c r="AB163" s="485"/>
      <c r="AC163" s="485"/>
      <c r="AD163" s="485"/>
      <c r="AE163" s="485"/>
      <c r="AF163" s="485"/>
      <c r="AG163" s="485"/>
      <c r="AH163" s="485"/>
      <c r="AI163" s="485"/>
      <c r="AJ163" s="485"/>
      <c r="AK163" s="485"/>
      <c r="AL163" s="485"/>
      <c r="AM163" s="485"/>
      <c r="AN163" s="485"/>
      <c r="AO163" s="485"/>
      <c r="AP163" s="485"/>
      <c r="AQ163" s="485"/>
      <c r="AR163" s="485"/>
      <c r="AS163" s="485"/>
      <c r="AT163" s="485"/>
      <c r="AU163" s="485"/>
      <c r="AV163" s="485"/>
      <c r="AW163" s="485"/>
      <c r="AX163" s="485"/>
      <c r="AY163" s="485"/>
      <c r="AZ163" s="485"/>
      <c r="BA163" s="485"/>
      <c r="BB163" s="485"/>
      <c r="BC163" s="485"/>
      <c r="BD163" s="485"/>
      <c r="BE163" s="485"/>
      <c r="BF163" s="485"/>
      <c r="BG163" s="485"/>
      <c r="BH163" s="485"/>
      <c r="BI163" s="485"/>
      <c r="BJ163" s="485"/>
      <c r="BK163" s="485"/>
    </row>
    <row r="164" spans="1:63" ht="15.75" customHeight="1" x14ac:dyDescent="0.25">
      <c r="A164" s="485"/>
      <c r="B164" s="485"/>
      <c r="C164" s="485"/>
      <c r="D164" s="485"/>
      <c r="E164" s="485"/>
      <c r="F164" s="485"/>
      <c r="G164" s="485"/>
      <c r="H164" s="485"/>
      <c r="I164" s="485"/>
      <c r="J164" s="485"/>
      <c r="K164" s="485"/>
      <c r="L164" s="485"/>
      <c r="M164" s="485"/>
      <c r="N164" s="485"/>
      <c r="O164" s="485"/>
      <c r="P164" s="485"/>
      <c r="Q164" s="485"/>
      <c r="R164" s="485"/>
      <c r="S164" s="485"/>
      <c r="T164" s="485"/>
      <c r="U164" s="485"/>
      <c r="V164" s="485"/>
      <c r="W164" s="485"/>
      <c r="X164" s="485"/>
      <c r="Y164" s="485"/>
      <c r="Z164" s="485"/>
      <c r="AA164" s="485"/>
      <c r="AB164" s="485"/>
      <c r="AC164" s="485"/>
      <c r="AD164" s="485"/>
      <c r="AE164" s="485"/>
      <c r="AF164" s="485"/>
      <c r="AG164" s="485"/>
      <c r="AH164" s="485"/>
      <c r="AI164" s="485"/>
      <c r="AJ164" s="485"/>
      <c r="AK164" s="485"/>
      <c r="AL164" s="485"/>
      <c r="AM164" s="485"/>
      <c r="AN164" s="485"/>
      <c r="AO164" s="485"/>
      <c r="AP164" s="485"/>
      <c r="AQ164" s="485"/>
      <c r="AR164" s="485"/>
      <c r="AS164" s="485"/>
      <c r="AT164" s="485"/>
      <c r="AU164" s="485"/>
      <c r="AV164" s="485"/>
      <c r="AW164" s="485"/>
      <c r="AX164" s="485"/>
      <c r="AY164" s="485"/>
      <c r="AZ164" s="485"/>
      <c r="BA164" s="485"/>
      <c r="BB164" s="485"/>
      <c r="BC164" s="485"/>
      <c r="BD164" s="485"/>
      <c r="BE164" s="485"/>
      <c r="BF164" s="485"/>
      <c r="BG164" s="485"/>
      <c r="BH164" s="485"/>
      <c r="BI164" s="485"/>
      <c r="BJ164" s="485"/>
      <c r="BK164" s="485"/>
    </row>
    <row r="165" spans="1:63" ht="15.75" customHeight="1" x14ac:dyDescent="0.25">
      <c r="A165" s="485"/>
      <c r="B165" s="485"/>
      <c r="C165" s="485"/>
      <c r="D165" s="485"/>
      <c r="E165" s="485"/>
      <c r="F165" s="485"/>
      <c r="G165" s="485"/>
      <c r="H165" s="485"/>
      <c r="I165" s="485"/>
      <c r="J165" s="485"/>
      <c r="K165" s="485"/>
      <c r="L165" s="485"/>
      <c r="M165" s="485"/>
      <c r="N165" s="485"/>
      <c r="O165" s="485"/>
      <c r="P165" s="485"/>
      <c r="Q165" s="485"/>
      <c r="R165" s="485"/>
      <c r="S165" s="485"/>
      <c r="T165" s="485"/>
      <c r="U165" s="485"/>
      <c r="V165" s="485"/>
      <c r="W165" s="485"/>
      <c r="X165" s="485"/>
      <c r="Y165" s="485"/>
      <c r="Z165" s="485"/>
      <c r="AA165" s="485"/>
      <c r="AB165" s="485"/>
      <c r="AC165" s="485"/>
      <c r="AD165" s="485"/>
      <c r="AE165" s="485"/>
      <c r="AF165" s="485"/>
      <c r="AG165" s="485"/>
      <c r="AH165" s="485"/>
      <c r="AI165" s="485"/>
      <c r="AJ165" s="485"/>
      <c r="AK165" s="485"/>
      <c r="AL165" s="485"/>
      <c r="AM165" s="485"/>
      <c r="AN165" s="485"/>
      <c r="AO165" s="485"/>
      <c r="AP165" s="485"/>
      <c r="AQ165" s="485"/>
      <c r="AR165" s="485"/>
      <c r="AS165" s="485"/>
      <c r="AT165" s="485"/>
      <c r="AU165" s="485"/>
      <c r="AV165" s="485"/>
      <c r="AW165" s="485"/>
      <c r="AX165" s="485"/>
      <c r="AY165" s="485"/>
      <c r="AZ165" s="485"/>
      <c r="BA165" s="485"/>
      <c r="BB165" s="485"/>
      <c r="BC165" s="485"/>
      <c r="BD165" s="485"/>
      <c r="BE165" s="485"/>
      <c r="BF165" s="485"/>
      <c r="BG165" s="485"/>
      <c r="BH165" s="485"/>
      <c r="BI165" s="485"/>
      <c r="BJ165" s="485"/>
      <c r="BK165" s="485"/>
    </row>
    <row r="166" spans="1:63" ht="15.75" customHeight="1" x14ac:dyDescent="0.25">
      <c r="A166" s="485"/>
      <c r="B166" s="485"/>
      <c r="C166" s="485"/>
      <c r="D166" s="485"/>
      <c r="E166" s="485"/>
      <c r="F166" s="485"/>
      <c r="G166" s="485"/>
      <c r="H166" s="485"/>
      <c r="I166" s="485"/>
      <c r="J166" s="485"/>
      <c r="K166" s="485"/>
      <c r="L166" s="485"/>
      <c r="M166" s="485"/>
      <c r="N166" s="485"/>
      <c r="O166" s="485"/>
      <c r="P166" s="485"/>
      <c r="Q166" s="485"/>
      <c r="R166" s="485"/>
      <c r="S166" s="485"/>
      <c r="T166" s="485"/>
      <c r="U166" s="485"/>
      <c r="V166" s="485"/>
      <c r="W166" s="485"/>
      <c r="X166" s="485"/>
      <c r="Y166" s="485"/>
      <c r="Z166" s="485"/>
      <c r="AA166" s="485"/>
      <c r="AB166" s="485"/>
      <c r="AC166" s="485"/>
      <c r="AD166" s="485"/>
      <c r="AE166" s="485"/>
      <c r="AF166" s="485"/>
      <c r="AG166" s="485"/>
      <c r="AH166" s="485"/>
      <c r="AI166" s="485"/>
      <c r="AJ166" s="485"/>
      <c r="AK166" s="485"/>
      <c r="AL166" s="485"/>
      <c r="AM166" s="485"/>
      <c r="AN166" s="485"/>
      <c r="AO166" s="485"/>
      <c r="AP166" s="485"/>
      <c r="AQ166" s="485"/>
      <c r="AR166" s="485"/>
      <c r="AS166" s="485"/>
      <c r="AT166" s="485"/>
      <c r="AU166" s="485"/>
      <c r="AV166" s="485"/>
      <c r="AW166" s="485"/>
      <c r="AX166" s="485"/>
      <c r="AY166" s="485"/>
      <c r="AZ166" s="485"/>
      <c r="BA166" s="485"/>
      <c r="BB166" s="485"/>
      <c r="BC166" s="485"/>
      <c r="BD166" s="485"/>
      <c r="BE166" s="485"/>
      <c r="BF166" s="485"/>
      <c r="BG166" s="485"/>
      <c r="BH166" s="485"/>
      <c r="BI166" s="485"/>
      <c r="BJ166" s="485"/>
      <c r="BK166" s="485"/>
    </row>
    <row r="167" spans="1:63" ht="15.75" customHeight="1" x14ac:dyDescent="0.25">
      <c r="A167" s="485"/>
      <c r="B167" s="485"/>
      <c r="C167" s="485"/>
      <c r="D167" s="485"/>
      <c r="E167" s="485"/>
      <c r="F167" s="485"/>
      <c r="G167" s="485"/>
      <c r="H167" s="485"/>
      <c r="I167" s="485"/>
      <c r="J167" s="485"/>
      <c r="K167" s="485"/>
      <c r="L167" s="485"/>
      <c r="M167" s="485"/>
      <c r="N167" s="485"/>
      <c r="O167" s="485"/>
      <c r="P167" s="485"/>
      <c r="Q167" s="485"/>
      <c r="R167" s="485"/>
      <c r="S167" s="485"/>
      <c r="T167" s="485"/>
      <c r="U167" s="485"/>
      <c r="V167" s="485"/>
      <c r="W167" s="485"/>
      <c r="X167" s="485"/>
      <c r="Y167" s="485"/>
      <c r="Z167" s="485"/>
      <c r="AA167" s="485"/>
      <c r="AB167" s="485"/>
      <c r="AC167" s="485"/>
      <c r="AD167" s="485"/>
      <c r="AE167" s="485"/>
      <c r="AF167" s="485"/>
      <c r="AG167" s="485"/>
      <c r="AH167" s="485"/>
      <c r="AI167" s="485"/>
      <c r="AJ167" s="485"/>
      <c r="AK167" s="485"/>
      <c r="AL167" s="485"/>
      <c r="AM167" s="485"/>
      <c r="AN167" s="485"/>
      <c r="AO167" s="485"/>
      <c r="AP167" s="485"/>
      <c r="AQ167" s="485"/>
      <c r="AR167" s="485"/>
      <c r="AS167" s="485"/>
      <c r="AT167" s="485"/>
      <c r="AU167" s="485"/>
      <c r="AV167" s="485"/>
      <c r="AW167" s="485"/>
      <c r="AX167" s="485"/>
      <c r="AY167" s="485"/>
      <c r="AZ167" s="485"/>
      <c r="BA167" s="485"/>
      <c r="BB167" s="485"/>
      <c r="BC167" s="485"/>
      <c r="BD167" s="485"/>
      <c r="BE167" s="485"/>
      <c r="BF167" s="485"/>
      <c r="BG167" s="485"/>
      <c r="BH167" s="485"/>
      <c r="BI167" s="485"/>
      <c r="BJ167" s="485"/>
      <c r="BK167" s="485"/>
    </row>
    <row r="168" spans="1:63" ht="15.75" customHeight="1" x14ac:dyDescent="0.25">
      <c r="A168" s="485"/>
      <c r="B168" s="485"/>
      <c r="C168" s="485"/>
      <c r="D168" s="485"/>
      <c r="E168" s="485"/>
      <c r="F168" s="485"/>
      <c r="G168" s="485"/>
      <c r="H168" s="485"/>
      <c r="I168" s="485"/>
      <c r="J168" s="485"/>
      <c r="K168" s="485"/>
      <c r="L168" s="485"/>
      <c r="M168" s="485"/>
      <c r="N168" s="485"/>
      <c r="O168" s="485"/>
      <c r="P168" s="485"/>
      <c r="Q168" s="485"/>
      <c r="R168" s="485"/>
      <c r="S168" s="485"/>
      <c r="T168" s="485"/>
      <c r="U168" s="485"/>
      <c r="V168" s="485"/>
      <c r="W168" s="485"/>
      <c r="X168" s="485"/>
      <c r="Y168" s="485"/>
      <c r="Z168" s="485"/>
      <c r="AA168" s="485"/>
      <c r="AB168" s="485"/>
      <c r="AC168" s="485"/>
      <c r="AD168" s="485"/>
      <c r="AE168" s="485"/>
      <c r="AF168" s="485"/>
      <c r="AG168" s="485"/>
      <c r="AH168" s="485"/>
      <c r="AI168" s="485"/>
      <c r="AJ168" s="485"/>
      <c r="AK168" s="485"/>
      <c r="AL168" s="485"/>
      <c r="AM168" s="485"/>
      <c r="AN168" s="485"/>
      <c r="AO168" s="485"/>
      <c r="AP168" s="485"/>
      <c r="AQ168" s="485"/>
      <c r="AR168" s="485"/>
      <c r="AS168" s="485"/>
      <c r="AT168" s="485"/>
      <c r="AU168" s="485"/>
      <c r="AV168" s="485"/>
      <c r="AW168" s="485"/>
      <c r="AX168" s="485"/>
      <c r="AY168" s="485"/>
      <c r="AZ168" s="485"/>
      <c r="BA168" s="485"/>
      <c r="BB168" s="485"/>
      <c r="BC168" s="485"/>
      <c r="BD168" s="485"/>
      <c r="BE168" s="485"/>
      <c r="BF168" s="485"/>
      <c r="BG168" s="485"/>
      <c r="BH168" s="485"/>
      <c r="BI168" s="485"/>
      <c r="BJ168" s="485"/>
      <c r="BK168" s="485"/>
    </row>
    <row r="169" spans="1:63" ht="15.75" customHeight="1" x14ac:dyDescent="0.25">
      <c r="A169" s="485"/>
      <c r="B169" s="485"/>
      <c r="C169" s="485"/>
      <c r="D169" s="485"/>
      <c r="E169" s="485"/>
      <c r="F169" s="485"/>
      <c r="G169" s="485"/>
      <c r="H169" s="485"/>
      <c r="I169" s="485"/>
      <c r="J169" s="485"/>
      <c r="K169" s="485"/>
      <c r="L169" s="485"/>
      <c r="M169" s="485"/>
      <c r="N169" s="485"/>
      <c r="O169" s="485"/>
      <c r="P169" s="485"/>
      <c r="Q169" s="485"/>
      <c r="R169" s="485"/>
      <c r="S169" s="485"/>
      <c r="T169" s="485"/>
      <c r="U169" s="485"/>
      <c r="V169" s="485"/>
      <c r="W169" s="485"/>
      <c r="X169" s="485"/>
      <c r="Y169" s="485"/>
      <c r="Z169" s="485"/>
      <c r="AA169" s="485"/>
      <c r="AB169" s="485"/>
      <c r="AC169" s="485"/>
      <c r="AD169" s="485"/>
      <c r="AE169" s="485"/>
      <c r="AF169" s="485"/>
      <c r="AG169" s="485"/>
      <c r="AH169" s="485"/>
      <c r="AI169" s="485"/>
      <c r="AJ169" s="485"/>
      <c r="AK169" s="485"/>
      <c r="AL169" s="485"/>
      <c r="AM169" s="485"/>
      <c r="AN169" s="485"/>
      <c r="AO169" s="485"/>
      <c r="AP169" s="485"/>
      <c r="AQ169" s="485"/>
      <c r="AR169" s="485"/>
      <c r="AS169" s="485"/>
      <c r="AT169" s="485"/>
      <c r="AU169" s="485"/>
      <c r="AV169" s="485"/>
      <c r="AW169" s="485"/>
      <c r="AX169" s="485"/>
      <c r="AY169" s="485"/>
      <c r="AZ169" s="485"/>
      <c r="BA169" s="485"/>
      <c r="BB169" s="485"/>
      <c r="BC169" s="485"/>
      <c r="BD169" s="485"/>
      <c r="BE169" s="485"/>
      <c r="BF169" s="485"/>
      <c r="BG169" s="485"/>
      <c r="BH169" s="485"/>
      <c r="BI169" s="485"/>
      <c r="BJ169" s="485"/>
      <c r="BK169" s="485"/>
    </row>
    <row r="170" spans="1:63" ht="15.75" customHeight="1" x14ac:dyDescent="0.25">
      <c r="A170" s="485"/>
      <c r="B170" s="485"/>
      <c r="C170" s="485"/>
      <c r="D170" s="485"/>
      <c r="E170" s="485"/>
      <c r="F170" s="485"/>
      <c r="G170" s="485"/>
      <c r="H170" s="485"/>
      <c r="I170" s="485"/>
      <c r="J170" s="485"/>
      <c r="K170" s="485"/>
      <c r="L170" s="485"/>
      <c r="M170" s="485"/>
      <c r="N170" s="485"/>
      <c r="O170" s="485"/>
      <c r="P170" s="485"/>
      <c r="Q170" s="485"/>
      <c r="R170" s="485"/>
      <c r="S170" s="485"/>
      <c r="T170" s="485"/>
      <c r="U170" s="485"/>
      <c r="V170" s="485"/>
      <c r="W170" s="485"/>
      <c r="X170" s="485"/>
      <c r="Y170" s="485"/>
      <c r="Z170" s="485"/>
      <c r="AA170" s="485"/>
      <c r="AB170" s="485"/>
      <c r="AC170" s="485"/>
      <c r="AD170" s="485"/>
      <c r="AE170" s="485"/>
      <c r="AF170" s="485"/>
      <c r="AG170" s="485"/>
      <c r="AH170" s="485"/>
      <c r="AI170" s="485"/>
      <c r="AJ170" s="485"/>
      <c r="AK170" s="485"/>
      <c r="AL170" s="485"/>
      <c r="AM170" s="485"/>
      <c r="AN170" s="485"/>
      <c r="AO170" s="485"/>
      <c r="AP170" s="485"/>
      <c r="AQ170" s="485"/>
      <c r="AR170" s="485"/>
      <c r="AS170" s="485"/>
      <c r="AT170" s="485"/>
      <c r="AU170" s="485"/>
      <c r="AV170" s="485"/>
      <c r="AW170" s="485"/>
      <c r="AX170" s="485"/>
      <c r="AY170" s="485"/>
      <c r="AZ170" s="485"/>
      <c r="BA170" s="485"/>
      <c r="BB170" s="485"/>
      <c r="BC170" s="485"/>
      <c r="BD170" s="485"/>
      <c r="BE170" s="485"/>
      <c r="BF170" s="485"/>
      <c r="BG170" s="485"/>
      <c r="BH170" s="485"/>
      <c r="BI170" s="485"/>
      <c r="BJ170" s="485"/>
      <c r="BK170" s="485"/>
    </row>
    <row r="171" spans="1:63" ht="15.75" customHeight="1" x14ac:dyDescent="0.25">
      <c r="A171" s="485"/>
      <c r="B171" s="485"/>
      <c r="C171" s="485"/>
      <c r="D171" s="485"/>
      <c r="E171" s="485"/>
      <c r="F171" s="485"/>
      <c r="G171" s="485"/>
      <c r="H171" s="485"/>
      <c r="I171" s="485"/>
      <c r="J171" s="485"/>
      <c r="K171" s="485"/>
      <c r="L171" s="485"/>
      <c r="M171" s="485"/>
      <c r="N171" s="485"/>
      <c r="O171" s="485"/>
      <c r="P171" s="485"/>
      <c r="Q171" s="485"/>
      <c r="R171" s="485"/>
      <c r="S171" s="485"/>
      <c r="T171" s="485"/>
      <c r="U171" s="485"/>
      <c r="V171" s="485"/>
      <c r="W171" s="485"/>
      <c r="X171" s="485"/>
      <c r="Y171" s="485"/>
      <c r="Z171" s="485"/>
      <c r="AA171" s="485"/>
      <c r="AB171" s="485"/>
      <c r="AC171" s="485"/>
      <c r="AD171" s="485"/>
      <c r="AE171" s="485"/>
      <c r="AF171" s="485"/>
      <c r="AG171" s="485"/>
      <c r="AH171" s="485"/>
      <c r="AI171" s="485"/>
      <c r="AJ171" s="485"/>
      <c r="AK171" s="485"/>
      <c r="AL171" s="485"/>
      <c r="AM171" s="485"/>
      <c r="AN171" s="485"/>
      <c r="AO171" s="485"/>
      <c r="AP171" s="485"/>
      <c r="AQ171" s="485"/>
      <c r="AR171" s="485"/>
      <c r="AS171" s="485"/>
      <c r="AT171" s="485"/>
      <c r="AU171" s="485"/>
      <c r="AV171" s="485"/>
      <c r="AW171" s="485"/>
      <c r="AX171" s="485"/>
      <c r="AY171" s="485"/>
      <c r="AZ171" s="485"/>
      <c r="BA171" s="485"/>
      <c r="BB171" s="485"/>
      <c r="BC171" s="485"/>
      <c r="BD171" s="485"/>
      <c r="BE171" s="485"/>
      <c r="BF171" s="485"/>
      <c r="BG171" s="485"/>
      <c r="BH171" s="485"/>
      <c r="BI171" s="485"/>
      <c r="BJ171" s="485"/>
      <c r="BK171" s="485"/>
    </row>
    <row r="172" spans="1:63" ht="15.75" customHeight="1" x14ac:dyDescent="0.25">
      <c r="A172" s="485"/>
      <c r="B172" s="485"/>
      <c r="C172" s="485"/>
      <c r="D172" s="485"/>
      <c r="E172" s="485"/>
      <c r="F172" s="485"/>
      <c r="G172" s="485"/>
      <c r="H172" s="485"/>
      <c r="I172" s="485"/>
      <c r="J172" s="485"/>
      <c r="K172" s="485"/>
      <c r="L172" s="485"/>
      <c r="M172" s="485"/>
      <c r="N172" s="485"/>
      <c r="O172" s="485"/>
      <c r="P172" s="485"/>
      <c r="Q172" s="485"/>
      <c r="R172" s="485"/>
      <c r="S172" s="485"/>
      <c r="T172" s="485"/>
      <c r="U172" s="485"/>
      <c r="V172" s="485"/>
      <c r="W172" s="485"/>
      <c r="X172" s="485"/>
      <c r="Y172" s="485"/>
      <c r="Z172" s="485"/>
      <c r="AA172" s="485"/>
      <c r="AB172" s="485"/>
      <c r="AC172" s="485"/>
      <c r="AD172" s="485"/>
      <c r="AE172" s="485"/>
      <c r="AF172" s="485"/>
      <c r="AG172" s="485"/>
      <c r="AH172" s="485"/>
      <c r="AI172" s="485"/>
      <c r="AJ172" s="485"/>
      <c r="AK172" s="485"/>
      <c r="AL172" s="485"/>
      <c r="AM172" s="485"/>
      <c r="AN172" s="485"/>
      <c r="AO172" s="485"/>
      <c r="AP172" s="485"/>
      <c r="AQ172" s="485"/>
      <c r="AR172" s="485"/>
      <c r="AS172" s="485"/>
      <c r="AT172" s="485"/>
      <c r="AU172" s="485"/>
      <c r="AV172" s="485"/>
      <c r="AW172" s="485"/>
      <c r="AX172" s="485"/>
      <c r="AY172" s="485"/>
      <c r="AZ172" s="485"/>
      <c r="BA172" s="485"/>
      <c r="BB172" s="485"/>
      <c r="BC172" s="485"/>
      <c r="BD172" s="485"/>
      <c r="BE172" s="485"/>
      <c r="BF172" s="485"/>
      <c r="BG172" s="485"/>
      <c r="BH172" s="485"/>
      <c r="BI172" s="485"/>
      <c r="BJ172" s="485"/>
      <c r="BK172" s="485"/>
    </row>
    <row r="173" spans="1:63" ht="15.75" customHeight="1" x14ac:dyDescent="0.25">
      <c r="A173" s="485"/>
      <c r="B173" s="485"/>
      <c r="C173" s="485"/>
      <c r="D173" s="485"/>
      <c r="E173" s="485"/>
      <c r="F173" s="485"/>
      <c r="G173" s="485"/>
      <c r="H173" s="485"/>
      <c r="I173" s="485"/>
      <c r="J173" s="485"/>
      <c r="K173" s="485"/>
      <c r="L173" s="485"/>
      <c r="M173" s="485"/>
      <c r="N173" s="485"/>
      <c r="O173" s="485"/>
      <c r="P173" s="485"/>
      <c r="Q173" s="485"/>
      <c r="R173" s="485"/>
      <c r="S173" s="485"/>
      <c r="T173" s="485"/>
      <c r="U173" s="485"/>
      <c r="V173" s="485"/>
      <c r="W173" s="485"/>
      <c r="X173" s="485"/>
      <c r="Y173" s="485"/>
      <c r="Z173" s="485"/>
      <c r="AA173" s="485"/>
      <c r="AB173" s="485"/>
      <c r="AC173" s="485"/>
      <c r="AD173" s="485"/>
      <c r="AE173" s="485"/>
      <c r="AF173" s="485"/>
      <c r="AG173" s="485"/>
      <c r="AH173" s="485"/>
      <c r="AI173" s="485"/>
      <c r="AJ173" s="485"/>
      <c r="AK173" s="485"/>
      <c r="AL173" s="485"/>
      <c r="AM173" s="485"/>
      <c r="AN173" s="485"/>
      <c r="AO173" s="485"/>
      <c r="AP173" s="485"/>
      <c r="AQ173" s="485"/>
      <c r="AR173" s="485"/>
      <c r="AS173" s="485"/>
      <c r="AT173" s="485"/>
      <c r="AU173" s="485"/>
      <c r="AV173" s="485"/>
      <c r="AW173" s="485"/>
      <c r="AX173" s="485"/>
      <c r="AY173" s="485"/>
      <c r="AZ173" s="485"/>
      <c r="BA173" s="485"/>
      <c r="BB173" s="485"/>
      <c r="BC173" s="485"/>
      <c r="BD173" s="485"/>
      <c r="BE173" s="485"/>
      <c r="BF173" s="485"/>
      <c r="BG173" s="485"/>
      <c r="BH173" s="485"/>
      <c r="BI173" s="485"/>
      <c r="BJ173" s="485"/>
      <c r="BK173" s="485"/>
    </row>
    <row r="174" spans="1:63" ht="15.75" customHeight="1" x14ac:dyDescent="0.25">
      <c r="A174" s="485"/>
      <c r="B174" s="485"/>
      <c r="C174" s="485"/>
      <c r="D174" s="485"/>
      <c r="E174" s="485"/>
      <c r="F174" s="485"/>
      <c r="G174" s="485"/>
      <c r="H174" s="485"/>
      <c r="I174" s="485"/>
      <c r="J174" s="485"/>
      <c r="K174" s="485"/>
      <c r="L174" s="485"/>
      <c r="M174" s="485"/>
      <c r="N174" s="485"/>
      <c r="O174" s="485"/>
      <c r="P174" s="485"/>
      <c r="Q174" s="485"/>
      <c r="R174" s="485"/>
      <c r="S174" s="485"/>
      <c r="T174" s="485"/>
      <c r="U174" s="485"/>
      <c r="V174" s="485"/>
      <c r="W174" s="485"/>
      <c r="X174" s="485"/>
      <c r="Y174" s="485"/>
      <c r="Z174" s="485"/>
      <c r="AA174" s="485"/>
      <c r="AB174" s="485"/>
      <c r="AC174" s="485"/>
      <c r="AD174" s="485"/>
      <c r="AE174" s="485"/>
      <c r="AF174" s="485"/>
      <c r="AG174" s="485"/>
      <c r="AH174" s="485"/>
      <c r="AI174" s="485"/>
      <c r="AJ174" s="485"/>
      <c r="AK174" s="485"/>
      <c r="AL174" s="485"/>
      <c r="AM174" s="485"/>
      <c r="AN174" s="485"/>
      <c r="AO174" s="485"/>
      <c r="AP174" s="485"/>
      <c r="AQ174" s="485"/>
      <c r="AR174" s="485"/>
      <c r="AS174" s="485"/>
      <c r="AT174" s="485"/>
      <c r="AU174" s="485"/>
      <c r="AV174" s="485"/>
      <c r="AW174" s="485"/>
      <c r="AX174" s="485"/>
      <c r="AY174" s="485"/>
      <c r="AZ174" s="485"/>
      <c r="BA174" s="485"/>
      <c r="BB174" s="485"/>
      <c r="BC174" s="485"/>
      <c r="BD174" s="485"/>
      <c r="BE174" s="485"/>
      <c r="BF174" s="485"/>
      <c r="BG174" s="485"/>
      <c r="BH174" s="485"/>
      <c r="BI174" s="485"/>
      <c r="BJ174" s="485"/>
      <c r="BK174" s="485"/>
    </row>
    <row r="175" spans="1:63" ht="15.75" customHeight="1" x14ac:dyDescent="0.25">
      <c r="A175" s="485"/>
      <c r="B175" s="485"/>
      <c r="C175" s="485"/>
      <c r="D175" s="485"/>
      <c r="E175" s="485"/>
      <c r="F175" s="485"/>
      <c r="G175" s="485"/>
      <c r="H175" s="485"/>
      <c r="I175" s="485"/>
      <c r="J175" s="485"/>
      <c r="K175" s="485"/>
      <c r="L175" s="485"/>
      <c r="M175" s="485"/>
      <c r="N175" s="485"/>
      <c r="O175" s="485"/>
      <c r="P175" s="485"/>
      <c r="Q175" s="485"/>
      <c r="R175" s="485"/>
      <c r="S175" s="485"/>
      <c r="T175" s="485"/>
      <c r="U175" s="485"/>
      <c r="V175" s="485"/>
      <c r="W175" s="485"/>
      <c r="X175" s="485"/>
      <c r="Y175" s="485"/>
      <c r="Z175" s="485"/>
      <c r="AA175" s="485"/>
      <c r="AB175" s="485"/>
      <c r="AC175" s="485"/>
      <c r="AD175" s="485"/>
      <c r="AE175" s="485"/>
      <c r="AF175" s="485"/>
      <c r="AG175" s="485"/>
      <c r="AH175" s="485"/>
      <c r="AI175" s="485"/>
      <c r="AJ175" s="485"/>
      <c r="AK175" s="485"/>
      <c r="AL175" s="485"/>
      <c r="AM175" s="485"/>
      <c r="AN175" s="485"/>
      <c r="AO175" s="485"/>
      <c r="AP175" s="485"/>
      <c r="AQ175" s="485"/>
      <c r="AR175" s="485"/>
      <c r="AS175" s="485"/>
      <c r="AT175" s="485"/>
      <c r="AU175" s="485"/>
      <c r="AV175" s="485"/>
      <c r="AW175" s="485"/>
      <c r="AX175" s="485"/>
      <c r="AY175" s="485"/>
      <c r="AZ175" s="485"/>
      <c r="BA175" s="485"/>
      <c r="BB175" s="485"/>
      <c r="BC175" s="485"/>
      <c r="BD175" s="485"/>
      <c r="BE175" s="485"/>
      <c r="BF175" s="485"/>
      <c r="BG175" s="485"/>
      <c r="BH175" s="485"/>
      <c r="BI175" s="485"/>
      <c r="BJ175" s="485"/>
      <c r="BK175" s="485"/>
    </row>
    <row r="176" spans="1:63" ht="15.75" customHeight="1" x14ac:dyDescent="0.25">
      <c r="A176" s="485"/>
      <c r="B176" s="485"/>
      <c r="C176" s="485"/>
      <c r="D176" s="485"/>
      <c r="E176" s="485"/>
      <c r="F176" s="485"/>
      <c r="G176" s="485"/>
      <c r="H176" s="485"/>
      <c r="I176" s="485"/>
      <c r="J176" s="485"/>
      <c r="K176" s="485"/>
      <c r="L176" s="485"/>
      <c r="M176" s="485"/>
      <c r="N176" s="485"/>
      <c r="O176" s="485"/>
      <c r="P176" s="485"/>
      <c r="Q176" s="485"/>
      <c r="R176" s="485"/>
      <c r="S176" s="485"/>
      <c r="T176" s="485"/>
      <c r="U176" s="485"/>
      <c r="V176" s="485"/>
      <c r="W176" s="485"/>
      <c r="X176" s="485"/>
      <c r="Y176" s="485"/>
      <c r="Z176" s="485"/>
      <c r="AA176" s="485"/>
      <c r="AB176" s="485"/>
      <c r="AC176" s="485"/>
      <c r="AD176" s="485"/>
      <c r="AE176" s="485"/>
      <c r="AF176" s="485"/>
      <c r="AG176" s="485"/>
      <c r="AH176" s="485"/>
      <c r="AI176" s="485"/>
      <c r="AJ176" s="485"/>
      <c r="AK176" s="485"/>
      <c r="AL176" s="485"/>
      <c r="AM176" s="485"/>
      <c r="AN176" s="485"/>
      <c r="AO176" s="485"/>
      <c r="AP176" s="485"/>
      <c r="AQ176" s="485"/>
      <c r="AR176" s="485"/>
      <c r="AS176" s="485"/>
      <c r="AT176" s="485"/>
      <c r="AU176" s="485"/>
      <c r="AV176" s="485"/>
      <c r="AW176" s="485"/>
      <c r="AX176" s="485"/>
      <c r="AY176" s="485"/>
      <c r="AZ176" s="485"/>
      <c r="BA176" s="485"/>
      <c r="BB176" s="485"/>
      <c r="BC176" s="485"/>
      <c r="BD176" s="485"/>
      <c r="BE176" s="485"/>
      <c r="BF176" s="485"/>
      <c r="BG176" s="485"/>
      <c r="BH176" s="485"/>
      <c r="BI176" s="485"/>
      <c r="BJ176" s="485"/>
      <c r="BK176" s="485"/>
    </row>
    <row r="177" spans="1:63" ht="15.75" customHeight="1" x14ac:dyDescent="0.25">
      <c r="A177" s="485"/>
      <c r="B177" s="485"/>
      <c r="C177" s="485"/>
      <c r="D177" s="485"/>
      <c r="E177" s="485"/>
      <c r="F177" s="485"/>
      <c r="G177" s="485"/>
      <c r="H177" s="485"/>
      <c r="I177" s="485"/>
      <c r="J177" s="485"/>
      <c r="K177" s="485"/>
      <c r="L177" s="485"/>
      <c r="M177" s="485"/>
      <c r="N177" s="485"/>
      <c r="O177" s="485"/>
      <c r="P177" s="485"/>
      <c r="Q177" s="485"/>
      <c r="R177" s="485"/>
      <c r="S177" s="485"/>
      <c r="T177" s="485"/>
      <c r="U177" s="485"/>
      <c r="V177" s="485"/>
      <c r="W177" s="485"/>
      <c r="X177" s="485"/>
      <c r="Y177" s="485"/>
      <c r="Z177" s="485"/>
      <c r="AA177" s="485"/>
      <c r="AB177" s="485"/>
      <c r="AC177" s="485"/>
      <c r="AD177" s="485"/>
      <c r="AE177" s="485"/>
      <c r="AF177" s="485"/>
      <c r="AG177" s="485"/>
      <c r="AH177" s="485"/>
      <c r="AI177" s="485"/>
      <c r="AJ177" s="485"/>
      <c r="AK177" s="485"/>
      <c r="AL177" s="485"/>
      <c r="AM177" s="485"/>
      <c r="AN177" s="485"/>
      <c r="AO177" s="485"/>
      <c r="AP177" s="485"/>
      <c r="AQ177" s="485"/>
      <c r="AR177" s="485"/>
      <c r="AS177" s="485"/>
      <c r="AT177" s="485"/>
      <c r="AU177" s="485"/>
      <c r="AV177" s="485"/>
      <c r="AW177" s="485"/>
      <c r="AX177" s="485"/>
      <c r="AY177" s="485"/>
      <c r="AZ177" s="485"/>
      <c r="BA177" s="485"/>
      <c r="BB177" s="485"/>
      <c r="BC177" s="485"/>
      <c r="BD177" s="485"/>
      <c r="BE177" s="485"/>
      <c r="BF177" s="485"/>
      <c r="BG177" s="485"/>
      <c r="BH177" s="485"/>
      <c r="BI177" s="485"/>
      <c r="BJ177" s="485"/>
      <c r="BK177" s="485"/>
    </row>
    <row r="178" spans="1:63" ht="15.75" customHeight="1" x14ac:dyDescent="0.25">
      <c r="A178" s="485"/>
      <c r="B178" s="485"/>
      <c r="C178" s="485"/>
      <c r="D178" s="485"/>
      <c r="E178" s="485"/>
      <c r="F178" s="485"/>
      <c r="G178" s="485"/>
      <c r="H178" s="485"/>
      <c r="I178" s="485"/>
      <c r="J178" s="485"/>
      <c r="K178" s="485"/>
      <c r="L178" s="485"/>
      <c r="M178" s="485"/>
      <c r="N178" s="485"/>
      <c r="O178" s="485"/>
      <c r="P178" s="485"/>
      <c r="Q178" s="485"/>
      <c r="R178" s="485"/>
      <c r="S178" s="485"/>
      <c r="T178" s="485"/>
      <c r="U178" s="485"/>
      <c r="V178" s="485"/>
      <c r="W178" s="485"/>
      <c r="X178" s="485"/>
      <c r="Y178" s="485"/>
      <c r="Z178" s="485"/>
      <c r="AA178" s="485"/>
      <c r="AB178" s="485"/>
      <c r="AC178" s="485"/>
      <c r="AD178" s="485"/>
      <c r="AE178" s="485"/>
      <c r="AF178" s="485"/>
      <c r="AG178" s="485"/>
      <c r="AH178" s="485"/>
      <c r="AI178" s="485"/>
      <c r="AJ178" s="485"/>
      <c r="AK178" s="485"/>
      <c r="AL178" s="485"/>
      <c r="AM178" s="485"/>
      <c r="AN178" s="485"/>
      <c r="AO178" s="485"/>
      <c r="AP178" s="485"/>
      <c r="AQ178" s="485"/>
      <c r="AR178" s="485"/>
      <c r="AS178" s="485"/>
      <c r="AT178" s="485"/>
      <c r="AU178" s="485"/>
      <c r="AV178" s="485"/>
      <c r="AW178" s="485"/>
      <c r="AX178" s="485"/>
      <c r="AY178" s="485"/>
      <c r="AZ178" s="485"/>
      <c r="BA178" s="485"/>
      <c r="BB178" s="485"/>
      <c r="BC178" s="485"/>
      <c r="BD178" s="485"/>
      <c r="BE178" s="485"/>
      <c r="BF178" s="485"/>
      <c r="BG178" s="485"/>
      <c r="BH178" s="485"/>
      <c r="BI178" s="485"/>
      <c r="BJ178" s="485"/>
      <c r="BK178" s="485"/>
    </row>
    <row r="179" spans="1:63" ht="15.75" customHeight="1" x14ac:dyDescent="0.25">
      <c r="A179" s="485"/>
      <c r="B179" s="485"/>
      <c r="C179" s="485"/>
      <c r="D179" s="485"/>
      <c r="E179" s="485"/>
      <c r="F179" s="485"/>
      <c r="G179" s="485"/>
      <c r="H179" s="485"/>
      <c r="I179" s="485"/>
      <c r="J179" s="485"/>
      <c r="K179" s="485"/>
      <c r="L179" s="485"/>
      <c r="M179" s="485"/>
      <c r="N179" s="485"/>
      <c r="O179" s="485"/>
      <c r="P179" s="485"/>
      <c r="Q179" s="485"/>
      <c r="R179" s="485"/>
      <c r="S179" s="485"/>
      <c r="T179" s="485"/>
      <c r="U179" s="485"/>
      <c r="V179" s="485"/>
      <c r="W179" s="485"/>
      <c r="X179" s="485"/>
      <c r="Y179" s="485"/>
      <c r="Z179" s="485"/>
      <c r="AA179" s="485"/>
      <c r="AB179" s="485"/>
      <c r="AC179" s="485"/>
      <c r="AD179" s="485"/>
      <c r="AE179" s="485"/>
      <c r="AF179" s="485"/>
      <c r="AG179" s="485"/>
      <c r="AH179" s="485"/>
      <c r="AI179" s="485"/>
      <c r="AJ179" s="485"/>
      <c r="AK179" s="485"/>
      <c r="AL179" s="485"/>
      <c r="AM179" s="485"/>
      <c r="AN179" s="485"/>
      <c r="AO179" s="485"/>
      <c r="AP179" s="485"/>
      <c r="AQ179" s="485"/>
      <c r="AR179" s="485"/>
      <c r="AS179" s="485"/>
      <c r="AT179" s="485"/>
      <c r="AU179" s="485"/>
      <c r="AV179" s="485"/>
      <c r="AW179" s="485"/>
      <c r="AX179" s="485"/>
      <c r="AY179" s="485"/>
      <c r="AZ179" s="485"/>
      <c r="BA179" s="485"/>
      <c r="BB179" s="485"/>
      <c r="BC179" s="485"/>
      <c r="BD179" s="485"/>
      <c r="BE179" s="485"/>
      <c r="BF179" s="485"/>
      <c r="BG179" s="485"/>
      <c r="BH179" s="485"/>
      <c r="BI179" s="485"/>
      <c r="BJ179" s="485"/>
      <c r="BK179" s="485"/>
    </row>
    <row r="180" spans="1:63" ht="15.75" customHeight="1" x14ac:dyDescent="0.25">
      <c r="A180" s="485"/>
      <c r="B180" s="485"/>
      <c r="C180" s="485"/>
      <c r="D180" s="485"/>
      <c r="E180" s="485"/>
      <c r="F180" s="485"/>
      <c r="G180" s="485"/>
      <c r="H180" s="485"/>
      <c r="I180" s="485"/>
      <c r="J180" s="485"/>
      <c r="K180" s="485"/>
      <c r="L180" s="485"/>
      <c r="M180" s="485"/>
      <c r="N180" s="485"/>
      <c r="O180" s="485"/>
      <c r="P180" s="485"/>
      <c r="Q180" s="485"/>
      <c r="R180" s="485"/>
      <c r="S180" s="485"/>
      <c r="T180" s="485"/>
      <c r="U180" s="485"/>
      <c r="V180" s="485"/>
      <c r="W180" s="485"/>
      <c r="X180" s="485"/>
      <c r="Y180" s="485"/>
      <c r="Z180" s="485"/>
      <c r="AA180" s="485"/>
      <c r="AB180" s="485"/>
      <c r="AC180" s="485"/>
      <c r="AD180" s="485"/>
      <c r="AE180" s="485"/>
      <c r="AF180" s="485"/>
      <c r="AG180" s="485"/>
      <c r="AH180" s="485"/>
      <c r="AI180" s="485"/>
      <c r="AJ180" s="485"/>
      <c r="AK180" s="485"/>
      <c r="AL180" s="485"/>
      <c r="AM180" s="485"/>
      <c r="AN180" s="485"/>
      <c r="AO180" s="485"/>
      <c r="AP180" s="485"/>
      <c r="AQ180" s="485"/>
      <c r="AR180" s="485"/>
      <c r="AS180" s="485"/>
      <c r="AT180" s="485"/>
      <c r="AU180" s="485"/>
      <c r="AV180" s="485"/>
      <c r="AW180" s="485"/>
      <c r="AX180" s="485"/>
      <c r="AY180" s="485"/>
      <c r="AZ180" s="485"/>
      <c r="BA180" s="485"/>
      <c r="BB180" s="485"/>
      <c r="BC180" s="485"/>
      <c r="BD180" s="485"/>
      <c r="BE180" s="485"/>
      <c r="BF180" s="485"/>
      <c r="BG180" s="485"/>
      <c r="BH180" s="485"/>
      <c r="BI180" s="485"/>
      <c r="BJ180" s="485"/>
      <c r="BK180" s="485"/>
    </row>
    <row r="181" spans="1:63" ht="15.75" customHeight="1" x14ac:dyDescent="0.25">
      <c r="A181" s="485"/>
      <c r="B181" s="485"/>
      <c r="C181" s="485"/>
      <c r="D181" s="485"/>
      <c r="E181" s="485"/>
      <c r="F181" s="485"/>
      <c r="G181" s="485"/>
      <c r="H181" s="485"/>
      <c r="I181" s="485"/>
      <c r="J181" s="485"/>
      <c r="K181" s="485"/>
      <c r="L181" s="485"/>
      <c r="M181" s="485"/>
      <c r="N181" s="485"/>
      <c r="O181" s="485"/>
      <c r="P181" s="485"/>
      <c r="Q181" s="485"/>
      <c r="R181" s="485"/>
      <c r="S181" s="485"/>
      <c r="T181" s="485"/>
      <c r="U181" s="485"/>
      <c r="V181" s="485"/>
      <c r="W181" s="485"/>
      <c r="X181" s="485"/>
      <c r="Y181" s="485"/>
      <c r="Z181" s="485"/>
      <c r="AA181" s="485"/>
      <c r="AB181" s="485"/>
      <c r="AC181" s="485"/>
      <c r="AD181" s="485"/>
      <c r="AE181" s="485"/>
      <c r="AF181" s="485"/>
      <c r="AG181" s="485"/>
      <c r="AH181" s="485"/>
      <c r="AI181" s="485"/>
      <c r="AJ181" s="485"/>
      <c r="AK181" s="485"/>
      <c r="AL181" s="485"/>
      <c r="AM181" s="485"/>
      <c r="AN181" s="485"/>
      <c r="AO181" s="485"/>
      <c r="AP181" s="485"/>
      <c r="AQ181" s="485"/>
      <c r="AR181" s="485"/>
      <c r="AS181" s="485"/>
      <c r="AT181" s="485"/>
      <c r="AU181" s="485"/>
      <c r="AV181" s="485"/>
      <c r="AW181" s="485"/>
      <c r="AX181" s="485"/>
      <c r="AY181" s="485"/>
      <c r="AZ181" s="485"/>
      <c r="BA181" s="485"/>
      <c r="BB181" s="485"/>
      <c r="BC181" s="485"/>
      <c r="BD181" s="485"/>
      <c r="BE181" s="485"/>
      <c r="BF181" s="485"/>
      <c r="BG181" s="485"/>
      <c r="BH181" s="485"/>
      <c r="BI181" s="485"/>
      <c r="BJ181" s="485"/>
      <c r="BK181" s="485"/>
    </row>
    <row r="182" spans="1:63" ht="15.75" customHeight="1" x14ac:dyDescent="0.25">
      <c r="A182" s="485"/>
      <c r="B182" s="485"/>
      <c r="C182" s="485"/>
      <c r="D182" s="485"/>
      <c r="E182" s="485"/>
      <c r="F182" s="485"/>
      <c r="G182" s="485"/>
      <c r="H182" s="485"/>
      <c r="I182" s="485"/>
      <c r="J182" s="485"/>
      <c r="K182" s="485"/>
      <c r="L182" s="485"/>
      <c r="M182" s="485"/>
      <c r="N182" s="485"/>
      <c r="O182" s="485"/>
      <c r="P182" s="485"/>
      <c r="Q182" s="485"/>
      <c r="R182" s="485"/>
      <c r="S182" s="485"/>
      <c r="T182" s="485"/>
      <c r="U182" s="485"/>
      <c r="V182" s="485"/>
      <c r="W182" s="485"/>
      <c r="X182" s="485"/>
      <c r="Y182" s="485"/>
      <c r="Z182" s="485"/>
      <c r="AA182" s="485"/>
      <c r="AB182" s="485"/>
      <c r="AC182" s="485"/>
      <c r="AD182" s="485"/>
      <c r="AE182" s="485"/>
      <c r="AF182" s="485"/>
      <c r="AG182" s="485"/>
      <c r="AH182" s="485"/>
      <c r="AI182" s="485"/>
      <c r="AJ182" s="485"/>
      <c r="AK182" s="485"/>
      <c r="AL182" s="485"/>
      <c r="AM182" s="485"/>
      <c r="AN182" s="485"/>
      <c r="AO182" s="485"/>
      <c r="AP182" s="485"/>
      <c r="AQ182" s="485"/>
      <c r="AR182" s="485"/>
      <c r="AS182" s="485"/>
      <c r="AT182" s="485"/>
      <c r="AU182" s="485"/>
      <c r="AV182" s="485"/>
      <c r="AW182" s="485"/>
      <c r="AX182" s="485"/>
      <c r="AY182" s="485"/>
      <c r="AZ182" s="485"/>
      <c r="BA182" s="485"/>
      <c r="BB182" s="485"/>
      <c r="BC182" s="485"/>
      <c r="BD182" s="485"/>
      <c r="BE182" s="485"/>
      <c r="BF182" s="485"/>
      <c r="BG182" s="485"/>
      <c r="BH182" s="485"/>
      <c r="BI182" s="485"/>
      <c r="BJ182" s="485"/>
      <c r="BK182" s="485"/>
    </row>
    <row r="183" spans="1:63" ht="15.75" customHeight="1" x14ac:dyDescent="0.25">
      <c r="A183" s="485"/>
      <c r="B183" s="485"/>
      <c r="C183" s="485"/>
      <c r="D183" s="485"/>
      <c r="E183" s="485"/>
      <c r="F183" s="485"/>
      <c r="G183" s="485"/>
      <c r="H183" s="485"/>
      <c r="I183" s="485"/>
      <c r="J183" s="485"/>
      <c r="K183" s="485"/>
      <c r="L183" s="485"/>
      <c r="M183" s="485"/>
      <c r="N183" s="485"/>
      <c r="O183" s="485"/>
      <c r="P183" s="485"/>
      <c r="Q183" s="485"/>
      <c r="R183" s="485"/>
      <c r="S183" s="485"/>
      <c r="T183" s="485"/>
      <c r="U183" s="485"/>
      <c r="V183" s="485"/>
      <c r="W183" s="485"/>
      <c r="X183" s="485"/>
      <c r="Y183" s="485"/>
      <c r="Z183" s="485"/>
      <c r="AA183" s="485"/>
      <c r="AB183" s="485"/>
      <c r="AC183" s="485"/>
      <c r="AD183" s="485"/>
      <c r="AE183" s="485"/>
      <c r="AF183" s="485"/>
      <c r="AG183" s="485"/>
      <c r="AH183" s="485"/>
      <c r="AI183" s="485"/>
      <c r="AJ183" s="485"/>
      <c r="AK183" s="485"/>
      <c r="AL183" s="485"/>
      <c r="AM183" s="485"/>
      <c r="AN183" s="485"/>
      <c r="AO183" s="485"/>
      <c r="AP183" s="485"/>
      <c r="AQ183" s="485"/>
      <c r="AR183" s="485"/>
      <c r="AS183" s="485"/>
      <c r="AT183" s="485"/>
      <c r="AU183" s="485"/>
      <c r="AV183" s="485"/>
      <c r="AW183" s="485"/>
      <c r="AX183" s="485"/>
      <c r="AY183" s="485"/>
      <c r="AZ183" s="485"/>
      <c r="BA183" s="485"/>
      <c r="BB183" s="485"/>
      <c r="BC183" s="485"/>
      <c r="BD183" s="485"/>
      <c r="BE183" s="485"/>
      <c r="BF183" s="485"/>
      <c r="BG183" s="485"/>
      <c r="BH183" s="485"/>
      <c r="BI183" s="485"/>
      <c r="BJ183" s="485"/>
      <c r="BK183" s="485"/>
    </row>
    <row r="184" spans="1:63" ht="15.75" customHeight="1" x14ac:dyDescent="0.25">
      <c r="A184" s="485"/>
      <c r="B184" s="485"/>
      <c r="C184" s="485"/>
      <c r="D184" s="485"/>
      <c r="E184" s="485"/>
      <c r="F184" s="485"/>
      <c r="G184" s="485"/>
      <c r="H184" s="485"/>
      <c r="I184" s="485"/>
      <c r="J184" s="485"/>
      <c r="K184" s="485"/>
      <c r="L184" s="485"/>
      <c r="M184" s="485"/>
      <c r="N184" s="485"/>
      <c r="O184" s="485"/>
      <c r="P184" s="485"/>
      <c r="Q184" s="485"/>
      <c r="R184" s="485"/>
      <c r="S184" s="485"/>
      <c r="T184" s="485"/>
      <c r="U184" s="485"/>
      <c r="V184" s="485"/>
      <c r="W184" s="485"/>
      <c r="X184" s="485"/>
      <c r="Y184" s="485"/>
      <c r="Z184" s="485"/>
      <c r="AA184" s="485"/>
      <c r="AB184" s="485"/>
      <c r="AC184" s="485"/>
      <c r="AD184" s="485"/>
      <c r="AE184" s="485"/>
      <c r="AF184" s="485"/>
      <c r="AG184" s="485"/>
      <c r="AH184" s="485"/>
      <c r="AI184" s="485"/>
      <c r="AJ184" s="485"/>
      <c r="AK184" s="485"/>
      <c r="AL184" s="485"/>
      <c r="AM184" s="485"/>
      <c r="AN184" s="485"/>
      <c r="AO184" s="485"/>
      <c r="AP184" s="485"/>
      <c r="AQ184" s="485"/>
      <c r="AR184" s="485"/>
      <c r="AS184" s="485"/>
      <c r="AT184" s="485"/>
      <c r="AU184" s="485"/>
      <c r="AV184" s="485"/>
      <c r="AW184" s="485"/>
      <c r="AX184" s="485"/>
      <c r="AY184" s="485"/>
      <c r="AZ184" s="485"/>
      <c r="BA184" s="485"/>
      <c r="BB184" s="485"/>
      <c r="BC184" s="485"/>
      <c r="BD184" s="485"/>
      <c r="BE184" s="485"/>
      <c r="BF184" s="485"/>
      <c r="BG184" s="485"/>
      <c r="BH184" s="485"/>
      <c r="BI184" s="485"/>
      <c r="BJ184" s="485"/>
      <c r="BK184" s="485"/>
    </row>
    <row r="185" spans="1:63" ht="15.75" customHeight="1" x14ac:dyDescent="0.25">
      <c r="A185" s="485"/>
      <c r="B185" s="485"/>
      <c r="C185" s="485"/>
      <c r="D185" s="485"/>
      <c r="E185" s="485"/>
      <c r="F185" s="485"/>
      <c r="G185" s="485"/>
      <c r="H185" s="485"/>
      <c r="I185" s="485"/>
      <c r="J185" s="485"/>
      <c r="K185" s="485"/>
      <c r="L185" s="485"/>
      <c r="M185" s="485"/>
      <c r="N185" s="485"/>
      <c r="O185" s="485"/>
      <c r="P185" s="485"/>
      <c r="Q185" s="485"/>
      <c r="R185" s="485"/>
      <c r="S185" s="485"/>
      <c r="T185" s="485"/>
      <c r="U185" s="485"/>
      <c r="V185" s="485"/>
      <c r="W185" s="485"/>
      <c r="X185" s="485"/>
      <c r="Y185" s="485"/>
      <c r="Z185" s="485"/>
      <c r="AA185" s="485"/>
      <c r="AB185" s="485"/>
      <c r="AC185" s="485"/>
      <c r="AD185" s="485"/>
      <c r="AE185" s="485"/>
      <c r="AF185" s="485"/>
      <c r="AG185" s="485"/>
      <c r="AH185" s="485"/>
      <c r="AI185" s="485"/>
      <c r="AJ185" s="485"/>
      <c r="AK185" s="485"/>
      <c r="AL185" s="485"/>
      <c r="AM185" s="485"/>
      <c r="AN185" s="485"/>
      <c r="AO185" s="485"/>
      <c r="AP185" s="485"/>
      <c r="AQ185" s="485"/>
      <c r="AR185" s="485"/>
      <c r="AS185" s="485"/>
      <c r="AT185" s="485"/>
      <c r="AU185" s="485"/>
      <c r="AV185" s="485"/>
      <c r="AW185" s="485"/>
      <c r="AX185" s="485"/>
      <c r="AY185" s="485"/>
      <c r="AZ185" s="485"/>
      <c r="BA185" s="485"/>
      <c r="BB185" s="485"/>
      <c r="BC185" s="485"/>
      <c r="BD185" s="485"/>
      <c r="BE185" s="485"/>
      <c r="BF185" s="485"/>
      <c r="BG185" s="485"/>
      <c r="BH185" s="485"/>
      <c r="BI185" s="485"/>
      <c r="BJ185" s="485"/>
      <c r="BK185" s="485"/>
    </row>
    <row r="186" spans="1:63" ht="15.75" customHeight="1" x14ac:dyDescent="0.25">
      <c r="A186" s="485"/>
      <c r="B186" s="485"/>
      <c r="C186" s="485"/>
      <c r="D186" s="485"/>
      <c r="E186" s="485"/>
      <c r="F186" s="485"/>
      <c r="G186" s="485"/>
      <c r="H186" s="485"/>
      <c r="I186" s="485"/>
      <c r="J186" s="485"/>
      <c r="K186" s="485"/>
      <c r="L186" s="485"/>
      <c r="M186" s="485"/>
      <c r="N186" s="485"/>
      <c r="O186" s="485"/>
      <c r="P186" s="485"/>
      <c r="Q186" s="485"/>
      <c r="R186" s="485"/>
      <c r="S186" s="485"/>
      <c r="T186" s="485"/>
      <c r="U186" s="485"/>
      <c r="V186" s="485"/>
      <c r="W186" s="485"/>
      <c r="X186" s="485"/>
      <c r="Y186" s="485"/>
      <c r="Z186" s="485"/>
      <c r="AA186" s="485"/>
      <c r="AB186" s="485"/>
      <c r="AC186" s="485"/>
      <c r="AD186" s="485"/>
      <c r="AE186" s="485"/>
      <c r="AF186" s="485"/>
      <c r="AG186" s="485"/>
      <c r="AH186" s="485"/>
      <c r="AI186" s="485"/>
      <c r="AJ186" s="485"/>
      <c r="AK186" s="485"/>
      <c r="AL186" s="485"/>
      <c r="AM186" s="485"/>
      <c r="AN186" s="485"/>
      <c r="AO186" s="485"/>
      <c r="AP186" s="485"/>
      <c r="AQ186" s="485"/>
      <c r="AR186" s="485"/>
      <c r="AS186" s="485"/>
      <c r="AT186" s="485"/>
      <c r="AU186" s="485"/>
      <c r="AV186" s="485"/>
      <c r="AW186" s="485"/>
      <c r="AX186" s="485"/>
      <c r="AY186" s="485"/>
      <c r="AZ186" s="485"/>
      <c r="BA186" s="485"/>
      <c r="BB186" s="485"/>
      <c r="BC186" s="485"/>
      <c r="BD186" s="485"/>
      <c r="BE186" s="485"/>
      <c r="BF186" s="485"/>
      <c r="BG186" s="485"/>
      <c r="BH186" s="485"/>
      <c r="BI186" s="485"/>
      <c r="BJ186" s="485"/>
      <c r="BK186" s="485"/>
    </row>
    <row r="187" spans="1:63" ht="15.75" customHeight="1" x14ac:dyDescent="0.25">
      <c r="A187" s="485"/>
      <c r="B187" s="485"/>
      <c r="C187" s="485"/>
      <c r="D187" s="485"/>
      <c r="E187" s="485"/>
      <c r="F187" s="485"/>
      <c r="G187" s="485"/>
      <c r="H187" s="485"/>
      <c r="I187" s="485"/>
      <c r="J187" s="485"/>
      <c r="K187" s="485"/>
      <c r="L187" s="485"/>
      <c r="M187" s="485"/>
      <c r="N187" s="485"/>
      <c r="O187" s="485"/>
      <c r="P187" s="485"/>
      <c r="Q187" s="485"/>
      <c r="R187" s="485"/>
      <c r="S187" s="485"/>
      <c r="T187" s="485"/>
      <c r="U187" s="485"/>
      <c r="V187" s="485"/>
      <c r="W187" s="485"/>
      <c r="X187" s="485"/>
      <c r="Y187" s="485"/>
      <c r="Z187" s="485"/>
      <c r="AA187" s="485"/>
      <c r="AB187" s="485"/>
      <c r="AC187" s="485"/>
      <c r="AD187" s="485"/>
      <c r="AE187" s="485"/>
      <c r="AF187" s="485"/>
      <c r="AG187" s="485"/>
      <c r="AH187" s="485"/>
      <c r="AI187" s="485"/>
      <c r="AJ187" s="485"/>
      <c r="AK187" s="485"/>
      <c r="AL187" s="485"/>
      <c r="AM187" s="485"/>
      <c r="AN187" s="485"/>
      <c r="AO187" s="485"/>
      <c r="AP187" s="485"/>
      <c r="AQ187" s="485"/>
      <c r="AR187" s="485"/>
      <c r="AS187" s="485"/>
      <c r="AT187" s="485"/>
      <c r="AU187" s="485"/>
      <c r="AV187" s="485"/>
      <c r="AW187" s="485"/>
      <c r="AX187" s="485"/>
      <c r="AY187" s="485"/>
      <c r="AZ187" s="485"/>
      <c r="BA187" s="485"/>
      <c r="BB187" s="485"/>
      <c r="BC187" s="485"/>
      <c r="BD187" s="485"/>
      <c r="BE187" s="485"/>
      <c r="BF187" s="485"/>
      <c r="BG187" s="485"/>
      <c r="BH187" s="485"/>
      <c r="BI187" s="485"/>
      <c r="BJ187" s="485"/>
      <c r="BK187" s="485"/>
    </row>
    <row r="188" spans="1:63" ht="15.75" customHeight="1" x14ac:dyDescent="0.25">
      <c r="A188" s="485"/>
      <c r="B188" s="485"/>
      <c r="C188" s="485"/>
      <c r="D188" s="485"/>
      <c r="E188" s="485"/>
      <c r="F188" s="485"/>
      <c r="G188" s="485"/>
      <c r="H188" s="485"/>
      <c r="I188" s="485"/>
      <c r="J188" s="485"/>
      <c r="K188" s="485"/>
      <c r="L188" s="485"/>
      <c r="M188" s="485"/>
      <c r="N188" s="485"/>
      <c r="O188" s="485"/>
      <c r="P188" s="485"/>
      <c r="Q188" s="485"/>
      <c r="R188" s="485"/>
      <c r="S188" s="485"/>
      <c r="T188" s="485"/>
      <c r="U188" s="485"/>
      <c r="V188" s="485"/>
      <c r="W188" s="485"/>
      <c r="X188" s="485"/>
      <c r="Y188" s="485"/>
      <c r="Z188" s="485"/>
      <c r="AA188" s="485"/>
      <c r="AB188" s="485"/>
      <c r="AC188" s="485"/>
      <c r="AD188" s="485"/>
      <c r="AE188" s="485"/>
      <c r="AF188" s="485"/>
      <c r="AG188" s="485"/>
      <c r="AH188" s="485"/>
      <c r="AI188" s="485"/>
      <c r="AJ188" s="485"/>
      <c r="AK188" s="485"/>
      <c r="AL188" s="485"/>
      <c r="AM188" s="485"/>
      <c r="AN188" s="485"/>
      <c r="AO188" s="485"/>
      <c r="AP188" s="485"/>
      <c r="AQ188" s="485"/>
      <c r="AR188" s="485"/>
      <c r="AS188" s="485"/>
      <c r="AT188" s="485"/>
      <c r="AU188" s="485"/>
      <c r="AV188" s="485"/>
      <c r="AW188" s="485"/>
      <c r="AX188" s="485"/>
      <c r="AY188" s="485"/>
      <c r="AZ188" s="485"/>
      <c r="BA188" s="485"/>
      <c r="BB188" s="485"/>
      <c r="BC188" s="485"/>
      <c r="BD188" s="485"/>
      <c r="BE188" s="485"/>
      <c r="BF188" s="485"/>
      <c r="BG188" s="485"/>
      <c r="BH188" s="485"/>
      <c r="BI188" s="485"/>
      <c r="BJ188" s="485"/>
      <c r="BK188" s="485"/>
    </row>
    <row r="189" spans="1:63" ht="15.75" customHeight="1" x14ac:dyDescent="0.25">
      <c r="A189" s="485"/>
      <c r="B189" s="485"/>
      <c r="C189" s="485"/>
      <c r="D189" s="485"/>
      <c r="E189" s="485"/>
      <c r="F189" s="485"/>
      <c r="G189" s="485"/>
      <c r="H189" s="485"/>
      <c r="I189" s="485"/>
      <c r="J189" s="485"/>
      <c r="K189" s="485"/>
      <c r="L189" s="485"/>
      <c r="M189" s="485"/>
      <c r="N189" s="485"/>
      <c r="O189" s="485"/>
      <c r="P189" s="485"/>
      <c r="Q189" s="485"/>
      <c r="R189" s="485"/>
      <c r="S189" s="485"/>
      <c r="T189" s="485"/>
      <c r="U189" s="485"/>
      <c r="V189" s="485"/>
      <c r="W189" s="485"/>
      <c r="X189" s="485"/>
      <c r="Y189" s="485"/>
      <c r="Z189" s="485"/>
      <c r="AA189" s="485"/>
      <c r="AB189" s="485"/>
      <c r="AC189" s="485"/>
      <c r="AD189" s="485"/>
      <c r="AE189" s="485"/>
      <c r="AF189" s="485"/>
      <c r="AG189" s="485"/>
      <c r="AH189" s="485"/>
      <c r="AI189" s="485"/>
      <c r="AJ189" s="485"/>
      <c r="AK189" s="485"/>
      <c r="AL189" s="485"/>
      <c r="AM189" s="485"/>
      <c r="AN189" s="485"/>
      <c r="AO189" s="485"/>
      <c r="AP189" s="485"/>
      <c r="AQ189" s="485"/>
      <c r="AR189" s="485"/>
      <c r="AS189" s="485"/>
      <c r="AT189" s="485"/>
      <c r="AU189" s="485"/>
      <c r="AV189" s="485"/>
      <c r="AW189" s="485"/>
      <c r="AX189" s="485"/>
      <c r="AY189" s="485"/>
      <c r="AZ189" s="485"/>
      <c r="BA189" s="485"/>
      <c r="BB189" s="485"/>
      <c r="BC189" s="485"/>
      <c r="BD189" s="485"/>
      <c r="BE189" s="485"/>
      <c r="BF189" s="485"/>
      <c r="BG189" s="485"/>
      <c r="BH189" s="485"/>
      <c r="BI189" s="485"/>
      <c r="BJ189" s="485"/>
      <c r="BK189" s="485"/>
    </row>
    <row r="190" spans="1:63" ht="15.75" customHeight="1" x14ac:dyDescent="0.25">
      <c r="A190" s="485"/>
      <c r="B190" s="485"/>
      <c r="C190" s="485"/>
      <c r="D190" s="485"/>
      <c r="E190" s="485"/>
      <c r="F190" s="485"/>
      <c r="G190" s="485"/>
      <c r="H190" s="485"/>
      <c r="I190" s="485"/>
      <c r="J190" s="485"/>
      <c r="K190" s="485"/>
      <c r="L190" s="485"/>
      <c r="M190" s="485"/>
      <c r="N190" s="485"/>
      <c r="O190" s="485"/>
      <c r="P190" s="485"/>
      <c r="Q190" s="485"/>
      <c r="R190" s="485"/>
      <c r="S190" s="485"/>
      <c r="T190" s="485"/>
      <c r="U190" s="485"/>
      <c r="V190" s="485"/>
      <c r="W190" s="485"/>
      <c r="X190" s="485"/>
      <c r="Y190" s="485"/>
      <c r="Z190" s="485"/>
      <c r="AA190" s="485"/>
      <c r="AB190" s="485"/>
      <c r="AC190" s="485"/>
      <c r="AD190" s="485"/>
      <c r="AE190" s="485"/>
      <c r="AF190" s="485"/>
      <c r="AG190" s="485"/>
      <c r="AH190" s="485"/>
      <c r="AI190" s="485"/>
      <c r="AJ190" s="485"/>
      <c r="AK190" s="485"/>
      <c r="AL190" s="485"/>
      <c r="AM190" s="485"/>
      <c r="AN190" s="485"/>
      <c r="AO190" s="485"/>
      <c r="AP190" s="485"/>
      <c r="AQ190" s="485"/>
      <c r="AR190" s="485"/>
      <c r="AS190" s="485"/>
      <c r="AT190" s="485"/>
      <c r="AU190" s="485"/>
      <c r="AV190" s="485"/>
      <c r="AW190" s="485"/>
      <c r="AX190" s="485"/>
      <c r="AY190" s="485"/>
      <c r="AZ190" s="485"/>
      <c r="BA190" s="485"/>
      <c r="BB190" s="485"/>
      <c r="BC190" s="485"/>
      <c r="BD190" s="485"/>
      <c r="BE190" s="485"/>
      <c r="BF190" s="485"/>
      <c r="BG190" s="485"/>
      <c r="BH190" s="485"/>
      <c r="BI190" s="485"/>
      <c r="BJ190" s="485"/>
      <c r="BK190" s="485"/>
    </row>
    <row r="191" spans="1:63" ht="15.75" customHeight="1" x14ac:dyDescent="0.25">
      <c r="A191" s="485"/>
      <c r="B191" s="485"/>
      <c r="C191" s="485"/>
      <c r="D191" s="485"/>
      <c r="E191" s="485"/>
      <c r="F191" s="485"/>
      <c r="G191" s="485"/>
      <c r="H191" s="485"/>
      <c r="I191" s="485"/>
      <c r="J191" s="485"/>
      <c r="K191" s="485"/>
      <c r="L191" s="485"/>
      <c r="M191" s="485"/>
      <c r="N191" s="485"/>
      <c r="O191" s="485"/>
      <c r="P191" s="485"/>
      <c r="Q191" s="485"/>
      <c r="R191" s="485"/>
      <c r="S191" s="485"/>
      <c r="T191" s="485"/>
      <c r="U191" s="485"/>
      <c r="V191" s="485"/>
      <c r="W191" s="485"/>
      <c r="X191" s="485"/>
      <c r="Y191" s="485"/>
      <c r="Z191" s="485"/>
      <c r="AA191" s="485"/>
      <c r="AB191" s="485"/>
      <c r="AC191" s="485"/>
      <c r="AD191" s="485"/>
      <c r="AE191" s="485"/>
      <c r="AF191" s="485"/>
      <c r="AG191" s="485"/>
      <c r="AH191" s="485"/>
      <c r="AI191" s="485"/>
      <c r="AJ191" s="485"/>
      <c r="AK191" s="485"/>
      <c r="AL191" s="485"/>
      <c r="AM191" s="485"/>
      <c r="AN191" s="485"/>
      <c r="AO191" s="485"/>
      <c r="AP191" s="485"/>
      <c r="AQ191" s="485"/>
      <c r="AR191" s="485"/>
      <c r="AS191" s="485"/>
      <c r="AT191" s="485"/>
      <c r="AU191" s="485"/>
      <c r="AV191" s="485"/>
      <c r="AW191" s="485"/>
      <c r="AX191" s="485"/>
      <c r="AY191" s="485"/>
      <c r="AZ191" s="485"/>
      <c r="BA191" s="485"/>
      <c r="BB191" s="485"/>
      <c r="BC191" s="485"/>
      <c r="BD191" s="485"/>
      <c r="BE191" s="485"/>
      <c r="BF191" s="485"/>
      <c r="BG191" s="485"/>
      <c r="BH191" s="485"/>
      <c r="BI191" s="485"/>
      <c r="BJ191" s="485"/>
      <c r="BK191" s="485"/>
    </row>
    <row r="192" spans="1:63" ht="15.75" customHeight="1" x14ac:dyDescent="0.25">
      <c r="A192" s="485"/>
      <c r="B192" s="485"/>
      <c r="C192" s="485"/>
      <c r="D192" s="485"/>
      <c r="E192" s="485"/>
      <c r="F192" s="485"/>
      <c r="G192" s="485"/>
      <c r="H192" s="485"/>
      <c r="I192" s="485"/>
      <c r="J192" s="485"/>
      <c r="K192" s="485"/>
      <c r="L192" s="485"/>
      <c r="M192" s="485"/>
      <c r="N192" s="485"/>
      <c r="O192" s="485"/>
      <c r="P192" s="485"/>
      <c r="Q192" s="485"/>
      <c r="R192" s="485"/>
      <c r="S192" s="485"/>
      <c r="T192" s="485"/>
      <c r="U192" s="485"/>
      <c r="V192" s="485"/>
      <c r="W192" s="485"/>
      <c r="X192" s="485"/>
      <c r="Y192" s="485"/>
      <c r="Z192" s="485"/>
      <c r="AA192" s="485"/>
      <c r="AB192" s="485"/>
      <c r="AC192" s="485"/>
      <c r="AD192" s="485"/>
      <c r="AE192" s="485"/>
      <c r="AF192" s="485"/>
      <c r="AG192" s="485"/>
      <c r="AH192" s="485"/>
      <c r="AI192" s="485"/>
      <c r="AJ192" s="485"/>
      <c r="AK192" s="485"/>
      <c r="AL192" s="485"/>
      <c r="AM192" s="485"/>
      <c r="AN192" s="485"/>
      <c r="AO192" s="485"/>
      <c r="AP192" s="485"/>
      <c r="AQ192" s="485"/>
      <c r="AR192" s="485"/>
      <c r="AS192" s="485"/>
      <c r="AT192" s="485"/>
      <c r="AU192" s="485"/>
      <c r="AV192" s="485"/>
      <c r="AW192" s="485"/>
      <c r="AX192" s="485"/>
      <c r="AY192" s="485"/>
      <c r="AZ192" s="485"/>
      <c r="BA192" s="485"/>
      <c r="BB192" s="485"/>
      <c r="BC192" s="485"/>
      <c r="BD192" s="485"/>
      <c r="BE192" s="485"/>
      <c r="BF192" s="485"/>
      <c r="BG192" s="485"/>
      <c r="BH192" s="485"/>
      <c r="BI192" s="485"/>
      <c r="BJ192" s="485"/>
      <c r="BK192" s="485"/>
    </row>
    <row r="193" spans="1:63" ht="15.75" customHeight="1" x14ac:dyDescent="0.25">
      <c r="A193" s="485"/>
      <c r="B193" s="485"/>
      <c r="C193" s="485"/>
      <c r="D193" s="485"/>
      <c r="E193" s="485"/>
      <c r="F193" s="485"/>
      <c r="G193" s="485"/>
      <c r="H193" s="485"/>
      <c r="I193" s="485"/>
      <c r="J193" s="485"/>
      <c r="K193" s="485"/>
      <c r="L193" s="485"/>
      <c r="M193" s="485"/>
      <c r="N193" s="485"/>
      <c r="O193" s="485"/>
      <c r="P193" s="485"/>
      <c r="Q193" s="485"/>
      <c r="R193" s="485"/>
      <c r="S193" s="485"/>
      <c r="T193" s="485"/>
      <c r="U193" s="485"/>
      <c r="V193" s="485"/>
      <c r="W193" s="485"/>
      <c r="X193" s="485"/>
      <c r="Y193" s="485"/>
      <c r="Z193" s="485"/>
      <c r="AA193" s="485"/>
      <c r="AB193" s="485"/>
      <c r="AC193" s="485"/>
      <c r="AD193" s="485"/>
      <c r="AE193" s="485"/>
      <c r="AF193" s="485"/>
      <c r="AG193" s="485"/>
      <c r="AH193" s="485"/>
      <c r="AI193" s="485"/>
      <c r="AJ193" s="485"/>
      <c r="AK193" s="485"/>
      <c r="AL193" s="485"/>
      <c r="AM193" s="485"/>
      <c r="AN193" s="485"/>
      <c r="AO193" s="485"/>
      <c r="AP193" s="485"/>
      <c r="AQ193" s="485"/>
      <c r="AR193" s="485"/>
      <c r="AS193" s="485"/>
      <c r="AT193" s="485"/>
      <c r="AU193" s="485"/>
      <c r="AV193" s="485"/>
      <c r="AW193" s="485"/>
      <c r="AX193" s="485"/>
      <c r="AY193" s="485"/>
      <c r="AZ193" s="485"/>
      <c r="BA193" s="485"/>
      <c r="BB193" s="485"/>
      <c r="BC193" s="485"/>
      <c r="BD193" s="485"/>
      <c r="BE193" s="485"/>
      <c r="BF193" s="485"/>
      <c r="BG193" s="485"/>
      <c r="BH193" s="485"/>
      <c r="BI193" s="485"/>
      <c r="BJ193" s="485"/>
      <c r="BK193" s="485"/>
    </row>
    <row r="194" spans="1:63" ht="15.75" customHeight="1" x14ac:dyDescent="0.25">
      <c r="A194" s="485"/>
      <c r="B194" s="485"/>
      <c r="C194" s="485"/>
      <c r="D194" s="485"/>
      <c r="E194" s="485"/>
      <c r="F194" s="485"/>
      <c r="G194" s="485"/>
      <c r="H194" s="485"/>
      <c r="I194" s="485"/>
      <c r="J194" s="485"/>
      <c r="K194" s="485"/>
      <c r="L194" s="485"/>
      <c r="M194" s="485"/>
      <c r="N194" s="485"/>
      <c r="O194" s="485"/>
      <c r="P194" s="485"/>
      <c r="Q194" s="485"/>
      <c r="R194" s="485"/>
      <c r="S194" s="485"/>
      <c r="T194" s="485"/>
      <c r="U194" s="485"/>
      <c r="V194" s="485"/>
      <c r="W194" s="485"/>
      <c r="X194" s="485"/>
      <c r="Y194" s="485"/>
      <c r="Z194" s="485"/>
      <c r="AA194" s="485"/>
      <c r="AB194" s="485"/>
      <c r="AC194" s="485"/>
      <c r="AD194" s="485"/>
      <c r="AE194" s="485"/>
      <c r="AF194" s="485"/>
      <c r="AG194" s="485"/>
      <c r="AH194" s="485"/>
      <c r="AI194" s="485"/>
      <c r="AJ194" s="485"/>
      <c r="AK194" s="485"/>
      <c r="AL194" s="485"/>
      <c r="AM194" s="485"/>
      <c r="AN194" s="485"/>
      <c r="AO194" s="485"/>
      <c r="AP194" s="485"/>
      <c r="AQ194" s="485"/>
      <c r="AR194" s="485"/>
      <c r="AS194" s="485"/>
      <c r="AT194" s="485"/>
      <c r="AU194" s="485"/>
      <c r="AV194" s="485"/>
      <c r="AW194" s="485"/>
      <c r="AX194" s="485"/>
      <c r="AY194" s="485"/>
      <c r="AZ194" s="485"/>
      <c r="BA194" s="485"/>
      <c r="BB194" s="485"/>
      <c r="BC194" s="485"/>
      <c r="BD194" s="485"/>
      <c r="BE194" s="485"/>
      <c r="BF194" s="485"/>
      <c r="BG194" s="485"/>
      <c r="BH194" s="485"/>
      <c r="BI194" s="485"/>
      <c r="BJ194" s="485"/>
      <c r="BK194" s="485"/>
    </row>
    <row r="195" spans="1:63" ht="15.75" customHeight="1" x14ac:dyDescent="0.25">
      <c r="A195" s="485"/>
      <c r="B195" s="485"/>
      <c r="C195" s="485"/>
      <c r="D195" s="485"/>
      <c r="E195" s="485"/>
      <c r="F195" s="485"/>
      <c r="G195" s="485"/>
      <c r="H195" s="485"/>
      <c r="I195" s="485"/>
      <c r="J195" s="485"/>
      <c r="K195" s="485"/>
      <c r="L195" s="485"/>
      <c r="M195" s="485"/>
      <c r="N195" s="485"/>
      <c r="O195" s="485"/>
      <c r="P195" s="485"/>
      <c r="Q195" s="485"/>
      <c r="R195" s="485"/>
      <c r="S195" s="485"/>
      <c r="T195" s="485"/>
      <c r="U195" s="485"/>
      <c r="V195" s="485"/>
      <c r="W195" s="485"/>
      <c r="X195" s="485"/>
      <c r="Y195" s="485"/>
      <c r="Z195" s="485"/>
      <c r="AA195" s="485"/>
      <c r="AB195" s="485"/>
      <c r="AC195" s="485"/>
      <c r="AD195" s="485"/>
      <c r="AE195" s="485"/>
      <c r="AF195" s="485"/>
      <c r="AG195" s="485"/>
      <c r="AH195" s="485"/>
      <c r="AI195" s="485"/>
      <c r="AJ195" s="485"/>
      <c r="AK195" s="485"/>
      <c r="AL195" s="485"/>
      <c r="AM195" s="485"/>
      <c r="AN195" s="485"/>
      <c r="AO195" s="485"/>
      <c r="AP195" s="485"/>
      <c r="AQ195" s="485"/>
      <c r="AR195" s="485"/>
      <c r="AS195" s="485"/>
      <c r="AT195" s="485"/>
      <c r="AU195" s="485"/>
      <c r="AV195" s="485"/>
      <c r="AW195" s="485"/>
      <c r="AX195" s="485"/>
      <c r="AY195" s="485"/>
      <c r="AZ195" s="485"/>
      <c r="BA195" s="485"/>
      <c r="BB195" s="485"/>
      <c r="BC195" s="485"/>
      <c r="BD195" s="485"/>
      <c r="BE195" s="485"/>
      <c r="BF195" s="485"/>
      <c r="BG195" s="485"/>
      <c r="BH195" s="485"/>
      <c r="BI195" s="485"/>
      <c r="BJ195" s="485"/>
      <c r="BK195" s="485"/>
    </row>
    <row r="196" spans="1:63" ht="15.75" customHeight="1" x14ac:dyDescent="0.25">
      <c r="A196" s="485"/>
      <c r="B196" s="485"/>
      <c r="C196" s="485"/>
      <c r="D196" s="485"/>
      <c r="E196" s="485"/>
      <c r="F196" s="485"/>
      <c r="G196" s="485"/>
      <c r="H196" s="485"/>
      <c r="I196" s="485"/>
      <c r="J196" s="485"/>
      <c r="K196" s="485"/>
      <c r="L196" s="485"/>
      <c r="M196" s="485"/>
      <c r="N196" s="485"/>
      <c r="O196" s="485"/>
      <c r="P196" s="485"/>
      <c r="Q196" s="485"/>
      <c r="R196" s="485"/>
      <c r="S196" s="485"/>
      <c r="T196" s="485"/>
      <c r="U196" s="485"/>
      <c r="V196" s="485"/>
      <c r="W196" s="485"/>
      <c r="X196" s="485"/>
      <c r="Y196" s="485"/>
      <c r="Z196" s="485"/>
      <c r="AA196" s="485"/>
      <c r="AB196" s="485"/>
      <c r="AC196" s="485"/>
      <c r="AD196" s="485"/>
      <c r="AE196" s="485"/>
      <c r="AF196" s="485"/>
      <c r="AG196" s="485"/>
      <c r="AH196" s="485"/>
      <c r="AI196" s="485"/>
      <c r="AJ196" s="485"/>
      <c r="AK196" s="485"/>
      <c r="AL196" s="485"/>
      <c r="AM196" s="485"/>
      <c r="AN196" s="485"/>
      <c r="AO196" s="485"/>
      <c r="AP196" s="485"/>
      <c r="AQ196" s="485"/>
      <c r="AR196" s="485"/>
      <c r="AS196" s="485"/>
      <c r="AT196" s="485"/>
      <c r="AU196" s="485"/>
      <c r="AV196" s="485"/>
      <c r="AW196" s="485"/>
      <c r="AX196" s="485"/>
      <c r="AY196" s="485"/>
      <c r="AZ196" s="485"/>
      <c r="BA196" s="485"/>
      <c r="BB196" s="485"/>
      <c r="BC196" s="485"/>
      <c r="BD196" s="485"/>
      <c r="BE196" s="485"/>
      <c r="BF196" s="485"/>
      <c r="BG196" s="485"/>
      <c r="BH196" s="485"/>
      <c r="BI196" s="485"/>
      <c r="BJ196" s="485"/>
      <c r="BK196" s="485"/>
    </row>
    <row r="197" spans="1:63" ht="15.75" customHeight="1" x14ac:dyDescent="0.25">
      <c r="A197" s="485"/>
      <c r="B197" s="485"/>
      <c r="C197" s="485"/>
      <c r="D197" s="485"/>
      <c r="E197" s="485"/>
      <c r="F197" s="485"/>
      <c r="G197" s="485"/>
      <c r="H197" s="485"/>
      <c r="I197" s="485"/>
      <c r="J197" s="485"/>
      <c r="K197" s="485"/>
      <c r="L197" s="485"/>
      <c r="M197" s="485"/>
      <c r="N197" s="485"/>
      <c r="O197" s="485"/>
      <c r="P197" s="485"/>
      <c r="Q197" s="485"/>
      <c r="R197" s="485"/>
      <c r="S197" s="485"/>
      <c r="T197" s="485"/>
      <c r="U197" s="485"/>
      <c r="V197" s="485"/>
      <c r="W197" s="485"/>
      <c r="X197" s="485"/>
      <c r="Y197" s="485"/>
      <c r="Z197" s="485"/>
      <c r="AA197" s="485"/>
      <c r="AB197" s="485"/>
      <c r="AC197" s="485"/>
      <c r="AD197" s="485"/>
      <c r="AE197" s="485"/>
      <c r="AF197" s="485"/>
      <c r="AG197" s="485"/>
      <c r="AH197" s="485"/>
      <c r="AI197" s="485"/>
      <c r="AJ197" s="485"/>
      <c r="AK197" s="485"/>
      <c r="AL197" s="485"/>
      <c r="AM197" s="485"/>
      <c r="AN197" s="485"/>
      <c r="AO197" s="485"/>
      <c r="AP197" s="485"/>
      <c r="AQ197" s="485"/>
      <c r="AR197" s="485"/>
      <c r="AS197" s="485"/>
      <c r="AT197" s="485"/>
      <c r="AU197" s="485"/>
      <c r="AV197" s="485"/>
      <c r="AW197" s="485"/>
      <c r="AX197" s="485"/>
      <c r="AY197" s="485"/>
      <c r="AZ197" s="485"/>
      <c r="BA197" s="485"/>
      <c r="BB197" s="485"/>
      <c r="BC197" s="485"/>
      <c r="BD197" s="485"/>
      <c r="BE197" s="485"/>
      <c r="BF197" s="485"/>
      <c r="BG197" s="485"/>
      <c r="BH197" s="485"/>
      <c r="BI197" s="485"/>
      <c r="BJ197" s="485"/>
      <c r="BK197" s="485"/>
    </row>
    <row r="198" spans="1:63" ht="15.75" customHeight="1" x14ac:dyDescent="0.25">
      <c r="A198" s="485"/>
      <c r="B198" s="485"/>
      <c r="C198" s="485"/>
      <c r="D198" s="485"/>
      <c r="E198" s="485"/>
      <c r="F198" s="485"/>
      <c r="G198" s="485"/>
      <c r="H198" s="485"/>
      <c r="I198" s="485"/>
      <c r="J198" s="485"/>
      <c r="K198" s="485"/>
      <c r="L198" s="485"/>
      <c r="M198" s="485"/>
      <c r="N198" s="485"/>
      <c r="O198" s="485"/>
      <c r="P198" s="485"/>
      <c r="Q198" s="485"/>
      <c r="R198" s="485"/>
      <c r="S198" s="485"/>
      <c r="T198" s="485"/>
      <c r="U198" s="485"/>
      <c r="V198" s="485"/>
      <c r="W198" s="485"/>
      <c r="X198" s="485"/>
      <c r="Y198" s="485"/>
      <c r="Z198" s="485"/>
      <c r="AA198" s="485"/>
      <c r="AB198" s="485"/>
      <c r="AC198" s="485"/>
      <c r="AD198" s="485"/>
      <c r="AE198" s="485"/>
      <c r="AF198" s="485"/>
      <c r="AG198" s="485"/>
      <c r="AH198" s="485"/>
      <c r="AI198" s="485"/>
      <c r="AJ198" s="485"/>
      <c r="AK198" s="485"/>
      <c r="AL198" s="485"/>
      <c r="AM198" s="485"/>
      <c r="AN198" s="485"/>
      <c r="AO198" s="485"/>
      <c r="AP198" s="485"/>
      <c r="AQ198" s="485"/>
      <c r="AR198" s="485"/>
      <c r="AS198" s="485"/>
      <c r="AT198" s="485"/>
      <c r="AU198" s="485"/>
      <c r="AV198" s="485"/>
      <c r="AW198" s="485"/>
      <c r="AX198" s="485"/>
      <c r="AY198" s="485"/>
      <c r="AZ198" s="485"/>
      <c r="BA198" s="485"/>
      <c r="BB198" s="485"/>
      <c r="BC198" s="485"/>
      <c r="BD198" s="485"/>
      <c r="BE198" s="485"/>
      <c r="BF198" s="485"/>
      <c r="BG198" s="485"/>
      <c r="BH198" s="485"/>
      <c r="BI198" s="485"/>
      <c r="BJ198" s="485"/>
      <c r="BK198" s="485"/>
    </row>
    <row r="199" spans="1:63" ht="15.75" customHeight="1" x14ac:dyDescent="0.25">
      <c r="A199" s="485"/>
      <c r="B199" s="485"/>
      <c r="C199" s="485"/>
      <c r="D199" s="485"/>
      <c r="E199" s="485"/>
      <c r="F199" s="485"/>
      <c r="G199" s="485"/>
      <c r="H199" s="485"/>
      <c r="I199" s="485"/>
      <c r="J199" s="485"/>
      <c r="K199" s="485"/>
      <c r="L199" s="485"/>
      <c r="M199" s="485"/>
      <c r="N199" s="485"/>
      <c r="O199" s="485"/>
      <c r="P199" s="485"/>
      <c r="Q199" s="485"/>
      <c r="R199" s="485"/>
      <c r="S199" s="485"/>
      <c r="T199" s="485"/>
      <c r="U199" s="485"/>
      <c r="V199" s="485"/>
      <c r="W199" s="485"/>
      <c r="X199" s="485"/>
      <c r="Y199" s="485"/>
      <c r="Z199" s="485"/>
      <c r="AA199" s="485"/>
      <c r="AB199" s="485"/>
      <c r="AC199" s="485"/>
      <c r="AD199" s="485"/>
      <c r="AE199" s="485"/>
      <c r="AF199" s="485"/>
      <c r="AG199" s="485"/>
      <c r="AH199" s="485"/>
      <c r="AI199" s="485"/>
      <c r="AJ199" s="485"/>
      <c r="AK199" s="485"/>
      <c r="AL199" s="485"/>
      <c r="AM199" s="485"/>
      <c r="AN199" s="485"/>
      <c r="AO199" s="485"/>
      <c r="AP199" s="485"/>
      <c r="AQ199" s="485"/>
      <c r="AR199" s="485"/>
      <c r="AS199" s="485"/>
      <c r="AT199" s="485"/>
      <c r="AU199" s="485"/>
      <c r="AV199" s="485"/>
      <c r="AW199" s="485"/>
      <c r="AX199" s="485"/>
      <c r="AY199" s="485"/>
      <c r="AZ199" s="485"/>
      <c r="BA199" s="485"/>
      <c r="BB199" s="485"/>
      <c r="BC199" s="485"/>
      <c r="BD199" s="485"/>
      <c r="BE199" s="485"/>
      <c r="BF199" s="485"/>
      <c r="BG199" s="485"/>
      <c r="BH199" s="485"/>
      <c r="BI199" s="485"/>
      <c r="BJ199" s="485"/>
      <c r="BK199" s="485"/>
    </row>
    <row r="200" spans="1:63" ht="15.75" customHeight="1" x14ac:dyDescent="0.25">
      <c r="A200" s="485"/>
      <c r="B200" s="485"/>
      <c r="C200" s="485"/>
      <c r="D200" s="485"/>
      <c r="E200" s="485"/>
      <c r="F200" s="485"/>
      <c r="G200" s="485"/>
      <c r="H200" s="485"/>
      <c r="I200" s="485"/>
      <c r="J200" s="485"/>
      <c r="K200" s="485"/>
      <c r="L200" s="485"/>
      <c r="M200" s="485"/>
      <c r="N200" s="485"/>
      <c r="O200" s="485"/>
      <c r="P200" s="485"/>
      <c r="Q200" s="485"/>
      <c r="R200" s="485"/>
      <c r="S200" s="485"/>
      <c r="T200" s="485"/>
      <c r="U200" s="485"/>
      <c r="V200" s="485"/>
      <c r="W200" s="485"/>
      <c r="X200" s="485"/>
      <c r="Y200" s="485"/>
      <c r="Z200" s="485"/>
      <c r="AA200" s="485"/>
      <c r="AB200" s="485"/>
      <c r="AC200" s="485"/>
      <c r="AD200" s="485"/>
      <c r="AE200" s="485"/>
      <c r="AF200" s="485"/>
      <c r="AG200" s="485"/>
      <c r="AH200" s="485"/>
      <c r="AI200" s="485"/>
      <c r="AJ200" s="485"/>
      <c r="AK200" s="485"/>
      <c r="AL200" s="485"/>
      <c r="AM200" s="485"/>
      <c r="AN200" s="485"/>
      <c r="AO200" s="485"/>
      <c r="AP200" s="485"/>
      <c r="AQ200" s="485"/>
      <c r="AR200" s="485"/>
      <c r="AS200" s="485"/>
      <c r="AT200" s="485"/>
      <c r="AU200" s="485"/>
      <c r="AV200" s="485"/>
      <c r="AW200" s="485"/>
      <c r="AX200" s="485"/>
      <c r="AY200" s="485"/>
      <c r="AZ200" s="485"/>
      <c r="BA200" s="485"/>
      <c r="BB200" s="485"/>
      <c r="BC200" s="485"/>
      <c r="BD200" s="485"/>
      <c r="BE200" s="485"/>
      <c r="BF200" s="485"/>
      <c r="BG200" s="485"/>
      <c r="BH200" s="485"/>
      <c r="BI200" s="485"/>
      <c r="BJ200" s="485"/>
      <c r="BK200" s="485"/>
    </row>
    <row r="201" spans="1:63" ht="15.75" customHeight="1" x14ac:dyDescent="0.25">
      <c r="A201" s="485"/>
      <c r="B201" s="485"/>
      <c r="C201" s="485"/>
      <c r="D201" s="485"/>
      <c r="E201" s="485"/>
      <c r="F201" s="485"/>
      <c r="G201" s="485"/>
      <c r="H201" s="485"/>
      <c r="I201" s="485"/>
      <c r="J201" s="485"/>
      <c r="K201" s="485"/>
      <c r="L201" s="485"/>
      <c r="M201" s="485"/>
      <c r="N201" s="485"/>
      <c r="O201" s="485"/>
      <c r="P201" s="485"/>
      <c r="Q201" s="485"/>
      <c r="R201" s="485"/>
      <c r="S201" s="485"/>
      <c r="T201" s="485"/>
      <c r="U201" s="485"/>
      <c r="V201" s="485"/>
      <c r="W201" s="485"/>
      <c r="X201" s="485"/>
      <c r="Y201" s="485"/>
      <c r="Z201" s="485"/>
      <c r="AA201" s="485"/>
      <c r="AB201" s="485"/>
      <c r="AC201" s="485"/>
      <c r="AD201" s="485"/>
      <c r="AE201" s="485"/>
      <c r="AF201" s="485"/>
      <c r="AG201" s="485"/>
      <c r="AH201" s="485"/>
      <c r="AI201" s="485"/>
      <c r="AJ201" s="485"/>
      <c r="AK201" s="485"/>
      <c r="AL201" s="485"/>
      <c r="AM201" s="485"/>
      <c r="AN201" s="485"/>
      <c r="AO201" s="485"/>
      <c r="AP201" s="485"/>
      <c r="AQ201" s="485"/>
      <c r="AR201" s="485"/>
      <c r="AS201" s="485"/>
      <c r="AT201" s="485"/>
      <c r="AU201" s="485"/>
      <c r="AV201" s="485"/>
      <c r="AW201" s="485"/>
      <c r="AX201" s="485"/>
      <c r="AY201" s="485"/>
      <c r="AZ201" s="485"/>
      <c r="BA201" s="485"/>
      <c r="BB201" s="485"/>
      <c r="BC201" s="485"/>
      <c r="BD201" s="485"/>
      <c r="BE201" s="485"/>
      <c r="BF201" s="485"/>
      <c r="BG201" s="485"/>
      <c r="BH201" s="485"/>
      <c r="BI201" s="485"/>
      <c r="BJ201" s="485"/>
      <c r="BK201" s="485"/>
    </row>
    <row r="202" spans="1:63" ht="15.75" customHeight="1" x14ac:dyDescent="0.25">
      <c r="A202" s="485"/>
      <c r="B202" s="485"/>
      <c r="C202" s="485"/>
      <c r="D202" s="485"/>
      <c r="E202" s="485"/>
      <c r="F202" s="485"/>
      <c r="G202" s="485"/>
      <c r="H202" s="485"/>
      <c r="I202" s="485"/>
      <c r="J202" s="485"/>
      <c r="K202" s="485"/>
      <c r="L202" s="485"/>
      <c r="M202" s="485"/>
      <c r="N202" s="485"/>
      <c r="O202" s="485"/>
      <c r="P202" s="485"/>
      <c r="Q202" s="485"/>
      <c r="R202" s="485"/>
      <c r="S202" s="485"/>
      <c r="T202" s="485"/>
      <c r="U202" s="485"/>
      <c r="V202" s="485"/>
      <c r="W202" s="485"/>
      <c r="X202" s="485"/>
      <c r="Y202" s="485"/>
      <c r="Z202" s="485"/>
      <c r="AA202" s="485"/>
      <c r="AB202" s="485"/>
      <c r="AC202" s="485"/>
      <c r="AD202" s="485"/>
      <c r="AE202" s="485"/>
      <c r="AF202" s="485"/>
      <c r="AG202" s="485"/>
      <c r="AH202" s="485"/>
      <c r="AI202" s="485"/>
      <c r="AJ202" s="485"/>
      <c r="AK202" s="485"/>
      <c r="AL202" s="485"/>
      <c r="AM202" s="485"/>
      <c r="AN202" s="485"/>
      <c r="AO202" s="485"/>
      <c r="AP202" s="485"/>
      <c r="AQ202" s="485"/>
      <c r="AR202" s="485"/>
      <c r="AS202" s="485"/>
      <c r="AT202" s="485"/>
      <c r="AU202" s="485"/>
      <c r="AV202" s="485"/>
      <c r="AW202" s="485"/>
      <c r="AX202" s="485"/>
      <c r="AY202" s="485"/>
      <c r="AZ202" s="485"/>
      <c r="BA202" s="485"/>
      <c r="BB202" s="485"/>
      <c r="BC202" s="485"/>
      <c r="BD202" s="485"/>
      <c r="BE202" s="485"/>
      <c r="BF202" s="485"/>
      <c r="BG202" s="485"/>
      <c r="BH202" s="485"/>
      <c r="BI202" s="485"/>
      <c r="BJ202" s="485"/>
      <c r="BK202" s="485"/>
    </row>
    <row r="203" spans="1:63" ht="15.75" customHeight="1" x14ac:dyDescent="0.25">
      <c r="A203" s="485"/>
      <c r="B203" s="485"/>
      <c r="C203" s="485"/>
      <c r="D203" s="485"/>
      <c r="E203" s="485"/>
      <c r="F203" s="485"/>
      <c r="G203" s="485"/>
      <c r="H203" s="485"/>
      <c r="I203" s="485"/>
      <c r="J203" s="485"/>
      <c r="K203" s="485"/>
      <c r="L203" s="485"/>
      <c r="M203" s="485"/>
      <c r="N203" s="485"/>
      <c r="O203" s="485"/>
      <c r="P203" s="485"/>
      <c r="Q203" s="485"/>
      <c r="R203" s="485"/>
      <c r="S203" s="485"/>
      <c r="T203" s="485"/>
      <c r="U203" s="485"/>
      <c r="V203" s="485"/>
      <c r="W203" s="485"/>
      <c r="X203" s="485"/>
      <c r="Y203" s="485"/>
      <c r="Z203" s="485"/>
      <c r="AA203" s="485"/>
      <c r="AB203" s="485"/>
      <c r="AC203" s="485"/>
      <c r="AD203" s="485"/>
      <c r="AE203" s="485"/>
      <c r="AF203" s="485"/>
      <c r="AG203" s="485"/>
      <c r="AH203" s="485"/>
      <c r="AI203" s="485"/>
      <c r="AJ203" s="485"/>
      <c r="AK203" s="485"/>
      <c r="AL203" s="485"/>
      <c r="AM203" s="485"/>
      <c r="AN203" s="485"/>
      <c r="AO203" s="485"/>
      <c r="AP203" s="485"/>
      <c r="AQ203" s="485"/>
      <c r="AR203" s="485"/>
      <c r="AS203" s="485"/>
      <c r="AT203" s="485"/>
      <c r="AU203" s="485"/>
      <c r="AV203" s="485"/>
      <c r="AW203" s="485"/>
      <c r="AX203" s="485"/>
      <c r="AY203" s="485"/>
      <c r="AZ203" s="485"/>
      <c r="BA203" s="485"/>
      <c r="BB203" s="485"/>
      <c r="BC203" s="485"/>
      <c r="BD203" s="485"/>
      <c r="BE203" s="485"/>
      <c r="BF203" s="485"/>
      <c r="BG203" s="485"/>
      <c r="BH203" s="485"/>
      <c r="BI203" s="485"/>
      <c r="BJ203" s="485"/>
      <c r="BK203" s="485"/>
    </row>
    <row r="204" spans="1:63" ht="15.75" customHeight="1" x14ac:dyDescent="0.25">
      <c r="A204" s="485"/>
      <c r="B204" s="485"/>
      <c r="C204" s="485"/>
      <c r="D204" s="485"/>
      <c r="E204" s="485"/>
      <c r="F204" s="485"/>
      <c r="G204" s="485"/>
      <c r="H204" s="485"/>
      <c r="I204" s="485"/>
      <c r="J204" s="485"/>
      <c r="K204" s="485"/>
      <c r="L204" s="485"/>
      <c r="M204" s="485"/>
      <c r="N204" s="485"/>
      <c r="O204" s="485"/>
      <c r="P204" s="485"/>
      <c r="Q204" s="485"/>
      <c r="R204" s="485"/>
      <c r="S204" s="485"/>
      <c r="T204" s="485"/>
      <c r="U204" s="485"/>
      <c r="V204" s="485"/>
      <c r="W204" s="485"/>
      <c r="X204" s="485"/>
      <c r="Y204" s="485"/>
      <c r="Z204" s="485"/>
      <c r="AA204" s="485"/>
      <c r="AB204" s="485"/>
      <c r="AC204" s="485"/>
      <c r="AD204" s="485"/>
      <c r="AE204" s="485"/>
      <c r="AF204" s="485"/>
      <c r="AG204" s="485"/>
      <c r="AH204" s="485"/>
      <c r="AI204" s="485"/>
      <c r="AJ204" s="485"/>
      <c r="AK204" s="485"/>
      <c r="AL204" s="485"/>
      <c r="AM204" s="485"/>
      <c r="AN204" s="485"/>
      <c r="AO204" s="485"/>
      <c r="AP204" s="485"/>
      <c r="AQ204" s="485"/>
      <c r="AR204" s="485"/>
      <c r="AS204" s="485"/>
      <c r="AT204" s="485"/>
      <c r="AU204" s="485"/>
      <c r="AV204" s="485"/>
      <c r="AW204" s="485"/>
      <c r="AX204" s="485"/>
      <c r="AY204" s="485"/>
      <c r="AZ204" s="485"/>
      <c r="BA204" s="485"/>
      <c r="BB204" s="485"/>
      <c r="BC204" s="485"/>
      <c r="BD204" s="485"/>
      <c r="BE204" s="485"/>
      <c r="BF204" s="485"/>
      <c r="BG204" s="485"/>
      <c r="BH204" s="485"/>
      <c r="BI204" s="485"/>
      <c r="BJ204" s="485"/>
      <c r="BK204" s="485"/>
    </row>
    <row r="205" spans="1:63" ht="15.75" customHeight="1" x14ac:dyDescent="0.25">
      <c r="A205" s="485"/>
      <c r="B205" s="485"/>
      <c r="C205" s="485"/>
      <c r="D205" s="485"/>
      <c r="E205" s="485"/>
      <c r="F205" s="485"/>
      <c r="G205" s="485"/>
      <c r="H205" s="485"/>
      <c r="I205" s="485"/>
      <c r="J205" s="485"/>
      <c r="K205" s="485"/>
      <c r="L205" s="485"/>
      <c r="M205" s="485"/>
      <c r="N205" s="485"/>
      <c r="O205" s="485"/>
      <c r="P205" s="485"/>
      <c r="Q205" s="485"/>
      <c r="R205" s="485"/>
      <c r="S205" s="485"/>
      <c r="T205" s="485"/>
      <c r="U205" s="485"/>
      <c r="V205" s="485"/>
      <c r="W205" s="485"/>
      <c r="X205" s="485"/>
      <c r="Y205" s="485"/>
      <c r="Z205" s="485"/>
      <c r="AA205" s="485"/>
      <c r="AB205" s="485"/>
      <c r="AC205" s="485"/>
      <c r="AD205" s="485"/>
      <c r="AE205" s="485"/>
      <c r="AF205" s="485"/>
      <c r="AG205" s="485"/>
      <c r="AH205" s="485"/>
      <c r="AI205" s="485"/>
      <c r="AJ205" s="485"/>
      <c r="AK205" s="485"/>
      <c r="AL205" s="485"/>
      <c r="AM205" s="485"/>
      <c r="AN205" s="485"/>
      <c r="AO205" s="485"/>
      <c r="AP205" s="485"/>
      <c r="AQ205" s="485"/>
      <c r="AR205" s="485"/>
      <c r="AS205" s="485"/>
      <c r="AT205" s="485"/>
      <c r="AU205" s="485"/>
      <c r="AV205" s="485"/>
      <c r="AW205" s="485"/>
      <c r="AX205" s="485"/>
      <c r="AY205" s="485"/>
      <c r="AZ205" s="485"/>
      <c r="BA205" s="485"/>
      <c r="BB205" s="485"/>
      <c r="BC205" s="485"/>
      <c r="BD205" s="485"/>
      <c r="BE205" s="485"/>
      <c r="BF205" s="485"/>
      <c r="BG205" s="485"/>
      <c r="BH205" s="485"/>
      <c r="BI205" s="485"/>
      <c r="BJ205" s="485"/>
      <c r="BK205" s="485"/>
    </row>
    <row r="206" spans="1:63" ht="15.75" customHeight="1" x14ac:dyDescent="0.25">
      <c r="A206" s="485"/>
      <c r="B206" s="485"/>
      <c r="C206" s="485"/>
      <c r="D206" s="485"/>
      <c r="E206" s="485"/>
      <c r="F206" s="485"/>
      <c r="G206" s="485"/>
      <c r="H206" s="485"/>
      <c r="I206" s="485"/>
      <c r="J206" s="485"/>
      <c r="K206" s="485"/>
      <c r="L206" s="485"/>
      <c r="M206" s="485"/>
      <c r="N206" s="485"/>
      <c r="O206" s="485"/>
      <c r="P206" s="485"/>
      <c r="Q206" s="485"/>
      <c r="R206" s="485"/>
      <c r="S206" s="485"/>
      <c r="T206" s="485"/>
      <c r="U206" s="485"/>
      <c r="V206" s="485"/>
      <c r="W206" s="485"/>
      <c r="X206" s="485"/>
      <c r="Y206" s="485"/>
      <c r="Z206" s="485"/>
      <c r="AA206" s="485"/>
      <c r="AB206" s="485"/>
      <c r="AC206" s="485"/>
      <c r="AD206" s="485"/>
      <c r="AE206" s="485"/>
      <c r="AF206" s="485"/>
      <c r="AG206" s="485"/>
      <c r="AH206" s="485"/>
      <c r="AI206" s="485"/>
      <c r="AJ206" s="485"/>
      <c r="AK206" s="485"/>
      <c r="AL206" s="485"/>
      <c r="AM206" s="485"/>
      <c r="AN206" s="485"/>
      <c r="AO206" s="485"/>
      <c r="AP206" s="485"/>
      <c r="AQ206" s="485"/>
      <c r="AR206" s="485"/>
      <c r="AS206" s="485"/>
      <c r="AT206" s="485"/>
      <c r="AU206" s="485"/>
      <c r="AV206" s="485"/>
      <c r="AW206" s="485"/>
      <c r="AX206" s="485"/>
      <c r="AY206" s="485"/>
      <c r="AZ206" s="485"/>
      <c r="BA206" s="485"/>
      <c r="BB206" s="485"/>
      <c r="BC206" s="485"/>
      <c r="BD206" s="485"/>
      <c r="BE206" s="485"/>
      <c r="BF206" s="485"/>
      <c r="BG206" s="485"/>
      <c r="BH206" s="485"/>
      <c r="BI206" s="485"/>
      <c r="BJ206" s="485"/>
      <c r="BK206" s="485"/>
    </row>
    <row r="207" spans="1:63" ht="15.75" customHeight="1" x14ac:dyDescent="0.25">
      <c r="A207" s="485"/>
      <c r="B207" s="485"/>
      <c r="C207" s="485"/>
      <c r="D207" s="485"/>
      <c r="E207" s="485"/>
      <c r="F207" s="485"/>
      <c r="G207" s="485"/>
      <c r="H207" s="485"/>
      <c r="I207" s="485"/>
      <c r="J207" s="485"/>
      <c r="K207" s="485"/>
      <c r="L207" s="485"/>
      <c r="M207" s="485"/>
      <c r="N207" s="485"/>
      <c r="O207" s="485"/>
      <c r="P207" s="485"/>
      <c r="Q207" s="485"/>
      <c r="R207" s="485"/>
      <c r="S207" s="485"/>
      <c r="T207" s="485"/>
      <c r="U207" s="485"/>
      <c r="V207" s="485"/>
      <c r="W207" s="485"/>
      <c r="X207" s="485"/>
      <c r="Y207" s="485"/>
      <c r="Z207" s="485"/>
      <c r="AA207" s="485"/>
      <c r="AB207" s="485"/>
      <c r="AC207" s="485"/>
      <c r="AD207" s="485"/>
      <c r="AE207" s="485"/>
      <c r="AF207" s="485"/>
      <c r="AG207" s="485"/>
      <c r="AH207" s="485"/>
      <c r="AI207" s="485"/>
      <c r="AJ207" s="485"/>
      <c r="AK207" s="485"/>
      <c r="AL207" s="485"/>
      <c r="AM207" s="485"/>
      <c r="AN207" s="485"/>
      <c r="AO207" s="485"/>
      <c r="AP207" s="485"/>
      <c r="AQ207" s="485"/>
      <c r="AR207" s="485"/>
      <c r="AS207" s="485"/>
      <c r="AT207" s="485"/>
      <c r="AU207" s="485"/>
      <c r="AV207" s="485"/>
      <c r="AW207" s="485"/>
      <c r="AX207" s="485"/>
      <c r="AY207" s="485"/>
      <c r="AZ207" s="485"/>
      <c r="BA207" s="485"/>
      <c r="BB207" s="485"/>
      <c r="BC207" s="485"/>
      <c r="BD207" s="485"/>
      <c r="BE207" s="485"/>
      <c r="BF207" s="485"/>
      <c r="BG207" s="485"/>
      <c r="BH207" s="485"/>
      <c r="BI207" s="485"/>
      <c r="BJ207" s="485"/>
      <c r="BK207" s="485"/>
    </row>
    <row r="208" spans="1:63" ht="15.75" customHeight="1" x14ac:dyDescent="0.25">
      <c r="A208" s="485"/>
      <c r="B208" s="485"/>
      <c r="C208" s="485"/>
      <c r="D208" s="485"/>
      <c r="E208" s="485"/>
      <c r="F208" s="485"/>
      <c r="G208" s="485"/>
      <c r="H208" s="485"/>
      <c r="I208" s="485"/>
      <c r="J208" s="485"/>
      <c r="K208" s="485"/>
      <c r="L208" s="485"/>
      <c r="M208" s="485"/>
      <c r="N208" s="485"/>
      <c r="O208" s="485"/>
      <c r="P208" s="485"/>
      <c r="Q208" s="485"/>
      <c r="R208" s="485"/>
      <c r="S208" s="485"/>
      <c r="T208" s="485"/>
      <c r="U208" s="485"/>
      <c r="V208" s="485"/>
      <c r="W208" s="485"/>
      <c r="X208" s="485"/>
      <c r="Y208" s="485"/>
      <c r="Z208" s="485"/>
      <c r="AA208" s="485"/>
      <c r="AB208" s="485"/>
      <c r="AC208" s="485"/>
      <c r="AD208" s="485"/>
      <c r="AE208" s="485"/>
      <c r="AF208" s="485"/>
      <c r="AG208" s="485"/>
      <c r="AH208" s="485"/>
      <c r="AI208" s="485"/>
      <c r="AJ208" s="485"/>
      <c r="AK208" s="485"/>
      <c r="AL208" s="485"/>
      <c r="AM208" s="485"/>
      <c r="AN208" s="485"/>
      <c r="AO208" s="485"/>
      <c r="AP208" s="485"/>
      <c r="AQ208" s="485"/>
      <c r="AR208" s="485"/>
      <c r="AS208" s="485"/>
      <c r="AT208" s="485"/>
      <c r="AU208" s="485"/>
      <c r="AV208" s="485"/>
      <c r="AW208" s="485"/>
      <c r="AX208" s="485"/>
      <c r="AY208" s="485"/>
      <c r="AZ208" s="485"/>
      <c r="BA208" s="485"/>
      <c r="BB208" s="485"/>
      <c r="BC208" s="485"/>
      <c r="BD208" s="485"/>
      <c r="BE208" s="485"/>
      <c r="BF208" s="485"/>
      <c r="BG208" s="485"/>
      <c r="BH208" s="485"/>
      <c r="BI208" s="485"/>
      <c r="BJ208" s="485"/>
      <c r="BK208" s="485"/>
    </row>
    <row r="209" spans="1:63" ht="15.75" customHeight="1" x14ac:dyDescent="0.25">
      <c r="A209" s="485"/>
      <c r="B209" s="485"/>
      <c r="C209" s="485"/>
      <c r="D209" s="485"/>
      <c r="E209" s="485"/>
      <c r="F209" s="485"/>
      <c r="G209" s="485"/>
      <c r="H209" s="485"/>
      <c r="I209" s="485"/>
      <c r="J209" s="485"/>
      <c r="K209" s="485"/>
      <c r="L209" s="485"/>
      <c r="M209" s="485"/>
      <c r="N209" s="485"/>
      <c r="O209" s="485"/>
      <c r="P209" s="485"/>
      <c r="Q209" s="485"/>
      <c r="R209" s="485"/>
      <c r="S209" s="485"/>
      <c r="T209" s="485"/>
      <c r="U209" s="485"/>
      <c r="V209" s="485"/>
      <c r="W209" s="485"/>
      <c r="X209" s="485"/>
      <c r="Y209" s="485"/>
      <c r="Z209" s="485"/>
      <c r="AA209" s="485"/>
      <c r="AB209" s="485"/>
      <c r="AC209" s="485"/>
      <c r="AD209" s="485"/>
      <c r="AE209" s="485"/>
      <c r="AF209" s="485"/>
      <c r="AG209" s="485"/>
      <c r="AH209" s="485"/>
      <c r="AI209" s="485"/>
      <c r="AJ209" s="485"/>
      <c r="AK209" s="485"/>
      <c r="AL209" s="485"/>
      <c r="AM209" s="485"/>
      <c r="AN209" s="485"/>
      <c r="AO209" s="485"/>
      <c r="AP209" s="485"/>
      <c r="AQ209" s="485"/>
      <c r="AR209" s="485"/>
      <c r="AS209" s="485"/>
      <c r="AT209" s="485"/>
      <c r="AU209" s="485"/>
      <c r="AV209" s="485"/>
      <c r="AW209" s="485"/>
      <c r="AX209" s="485"/>
      <c r="AY209" s="485"/>
      <c r="AZ209" s="485"/>
      <c r="BA209" s="485"/>
      <c r="BB209" s="485"/>
      <c r="BC209" s="485"/>
      <c r="BD209" s="485"/>
      <c r="BE209" s="485"/>
      <c r="BF209" s="485"/>
      <c r="BG209" s="485"/>
      <c r="BH209" s="485"/>
      <c r="BI209" s="485"/>
      <c r="BJ209" s="485"/>
      <c r="BK209" s="485"/>
    </row>
    <row r="210" spans="1:63" ht="15.75" customHeight="1" x14ac:dyDescent="0.25">
      <c r="A210" s="485"/>
      <c r="B210" s="485"/>
      <c r="C210" s="485"/>
      <c r="D210" s="485"/>
      <c r="E210" s="485"/>
      <c r="F210" s="485"/>
      <c r="G210" s="485"/>
      <c r="H210" s="485"/>
      <c r="I210" s="485"/>
      <c r="J210" s="485"/>
      <c r="K210" s="485"/>
      <c r="L210" s="485"/>
      <c r="M210" s="485"/>
      <c r="N210" s="485"/>
      <c r="O210" s="485"/>
      <c r="P210" s="485"/>
      <c r="Q210" s="485"/>
      <c r="R210" s="485"/>
      <c r="S210" s="485"/>
      <c r="T210" s="485"/>
      <c r="U210" s="485"/>
      <c r="V210" s="485"/>
      <c r="W210" s="485"/>
      <c r="X210" s="485"/>
      <c r="Y210" s="485"/>
      <c r="Z210" s="485"/>
      <c r="AA210" s="485"/>
      <c r="AB210" s="485"/>
      <c r="AC210" s="485"/>
      <c r="AD210" s="485"/>
      <c r="AE210" s="485"/>
      <c r="AF210" s="485"/>
      <c r="AG210" s="485"/>
      <c r="AH210" s="485"/>
      <c r="AI210" s="485"/>
      <c r="AJ210" s="485"/>
      <c r="AK210" s="485"/>
      <c r="AL210" s="485"/>
      <c r="AM210" s="485"/>
      <c r="AN210" s="485"/>
      <c r="AO210" s="485"/>
      <c r="AP210" s="485"/>
      <c r="AQ210" s="485"/>
      <c r="AR210" s="485"/>
      <c r="AS210" s="485"/>
      <c r="AT210" s="485"/>
      <c r="AU210" s="485"/>
      <c r="AV210" s="485"/>
      <c r="AW210" s="485"/>
      <c r="AX210" s="485"/>
      <c r="AY210" s="485"/>
      <c r="AZ210" s="485"/>
      <c r="BA210" s="485"/>
      <c r="BB210" s="485"/>
      <c r="BC210" s="485"/>
      <c r="BD210" s="485"/>
      <c r="BE210" s="485"/>
      <c r="BF210" s="485"/>
      <c r="BG210" s="485"/>
      <c r="BH210" s="485"/>
      <c r="BI210" s="485"/>
      <c r="BJ210" s="485"/>
      <c r="BK210" s="485"/>
    </row>
    <row r="211" spans="1:63" ht="15.75" customHeight="1" x14ac:dyDescent="0.25">
      <c r="A211" s="485"/>
      <c r="B211" s="485"/>
      <c r="C211" s="485"/>
      <c r="D211" s="485"/>
      <c r="E211" s="485"/>
      <c r="F211" s="485"/>
      <c r="G211" s="485"/>
      <c r="H211" s="485"/>
      <c r="I211" s="485"/>
      <c r="J211" s="485"/>
      <c r="K211" s="485"/>
      <c r="L211" s="485"/>
      <c r="M211" s="485"/>
      <c r="N211" s="485"/>
      <c r="O211" s="485"/>
      <c r="P211" s="485"/>
      <c r="Q211" s="485"/>
      <c r="R211" s="485"/>
      <c r="S211" s="485"/>
      <c r="T211" s="485"/>
      <c r="U211" s="485"/>
      <c r="V211" s="485"/>
      <c r="W211" s="485"/>
      <c r="X211" s="485"/>
      <c r="Y211" s="485"/>
      <c r="Z211" s="485"/>
      <c r="AA211" s="485"/>
      <c r="AB211" s="485"/>
      <c r="AC211" s="485"/>
      <c r="AD211" s="485"/>
      <c r="AE211" s="485"/>
      <c r="AF211" s="485"/>
      <c r="AG211" s="485"/>
      <c r="AH211" s="485"/>
      <c r="AI211" s="485"/>
      <c r="AJ211" s="485"/>
      <c r="AK211" s="485"/>
      <c r="AL211" s="485"/>
      <c r="AM211" s="485"/>
      <c r="AN211" s="485"/>
      <c r="AO211" s="485"/>
      <c r="AP211" s="485"/>
      <c r="AQ211" s="485"/>
      <c r="AR211" s="485"/>
      <c r="AS211" s="485"/>
      <c r="AT211" s="485"/>
      <c r="AU211" s="485"/>
      <c r="AV211" s="485"/>
      <c r="AW211" s="485"/>
      <c r="AX211" s="485"/>
      <c r="AY211" s="485"/>
      <c r="AZ211" s="485"/>
      <c r="BA211" s="485"/>
      <c r="BB211" s="485"/>
      <c r="BC211" s="485"/>
      <c r="BD211" s="485"/>
      <c r="BE211" s="485"/>
      <c r="BF211" s="485"/>
      <c r="BG211" s="485"/>
      <c r="BH211" s="485"/>
      <c r="BI211" s="485"/>
      <c r="BJ211" s="485"/>
      <c r="BK211" s="485"/>
    </row>
    <row r="212" spans="1:63" ht="15.75" customHeight="1" x14ac:dyDescent="0.25">
      <c r="A212" s="485"/>
      <c r="B212" s="485"/>
      <c r="C212" s="485"/>
      <c r="D212" s="485"/>
      <c r="E212" s="485"/>
      <c r="F212" s="485"/>
      <c r="G212" s="485"/>
      <c r="H212" s="485"/>
      <c r="I212" s="485"/>
      <c r="J212" s="485"/>
      <c r="K212" s="485"/>
      <c r="L212" s="485"/>
      <c r="M212" s="485"/>
      <c r="N212" s="485"/>
      <c r="O212" s="485"/>
      <c r="P212" s="485"/>
      <c r="Q212" s="485"/>
      <c r="R212" s="485"/>
      <c r="S212" s="485"/>
      <c r="T212" s="485"/>
      <c r="U212" s="485"/>
      <c r="V212" s="485"/>
      <c r="W212" s="485"/>
      <c r="X212" s="485"/>
      <c r="Y212" s="485"/>
      <c r="Z212" s="485"/>
      <c r="AA212" s="485"/>
      <c r="AB212" s="485"/>
      <c r="AC212" s="485"/>
      <c r="AD212" s="485"/>
      <c r="AE212" s="485"/>
      <c r="AF212" s="485"/>
      <c r="AG212" s="485"/>
      <c r="AH212" s="485"/>
      <c r="AI212" s="485"/>
      <c r="AJ212" s="485"/>
      <c r="AK212" s="485"/>
      <c r="AL212" s="485"/>
      <c r="AM212" s="485"/>
      <c r="AN212" s="485"/>
      <c r="AO212" s="485"/>
      <c r="AP212" s="485"/>
      <c r="AQ212" s="485"/>
      <c r="AR212" s="485"/>
      <c r="AS212" s="485"/>
      <c r="AT212" s="485"/>
      <c r="AU212" s="485"/>
      <c r="AV212" s="485"/>
      <c r="AW212" s="485"/>
      <c r="AX212" s="485"/>
      <c r="AY212" s="485"/>
      <c r="AZ212" s="485"/>
      <c r="BA212" s="485"/>
      <c r="BB212" s="485"/>
      <c r="BC212" s="485"/>
      <c r="BD212" s="485"/>
      <c r="BE212" s="485"/>
      <c r="BF212" s="485"/>
      <c r="BG212" s="485"/>
      <c r="BH212" s="485"/>
      <c r="BI212" s="485"/>
      <c r="BJ212" s="485"/>
      <c r="BK212" s="485"/>
    </row>
    <row r="213" spans="1:63" ht="15.75" customHeight="1" x14ac:dyDescent="0.25">
      <c r="A213" s="485"/>
      <c r="B213" s="485"/>
      <c r="C213" s="485"/>
      <c r="D213" s="485"/>
      <c r="E213" s="485"/>
      <c r="F213" s="485"/>
      <c r="G213" s="485"/>
      <c r="H213" s="485"/>
      <c r="I213" s="485"/>
      <c r="J213" s="485"/>
      <c r="K213" s="485"/>
      <c r="L213" s="485"/>
      <c r="M213" s="485"/>
      <c r="N213" s="485"/>
      <c r="O213" s="485"/>
      <c r="P213" s="485"/>
      <c r="Q213" s="485"/>
      <c r="R213" s="485"/>
      <c r="S213" s="485"/>
      <c r="T213" s="485"/>
      <c r="U213" s="485"/>
      <c r="V213" s="485"/>
      <c r="W213" s="485"/>
      <c r="X213" s="485"/>
      <c r="Y213" s="485"/>
      <c r="Z213" s="485"/>
      <c r="AA213" s="485"/>
      <c r="AB213" s="485"/>
      <c r="AC213" s="485"/>
      <c r="AD213" s="485"/>
      <c r="AE213" s="485"/>
      <c r="AF213" s="485"/>
      <c r="AG213" s="485"/>
      <c r="AH213" s="485"/>
      <c r="AI213" s="485"/>
      <c r="AJ213" s="485"/>
      <c r="AK213" s="485"/>
      <c r="AL213" s="485"/>
      <c r="AM213" s="485"/>
      <c r="AN213" s="485"/>
      <c r="AO213" s="485"/>
      <c r="AP213" s="485"/>
      <c r="AQ213" s="485"/>
      <c r="AR213" s="485"/>
      <c r="AS213" s="485"/>
      <c r="AT213" s="485"/>
      <c r="AU213" s="485"/>
      <c r="AV213" s="485"/>
      <c r="AW213" s="485"/>
      <c r="AX213" s="485"/>
      <c r="AY213" s="485"/>
      <c r="AZ213" s="485"/>
      <c r="BA213" s="485"/>
      <c r="BB213" s="485"/>
      <c r="BC213" s="485"/>
      <c r="BD213" s="485"/>
      <c r="BE213" s="485"/>
      <c r="BF213" s="485"/>
      <c r="BG213" s="485"/>
      <c r="BH213" s="485"/>
      <c r="BI213" s="485"/>
      <c r="BJ213" s="485"/>
      <c r="BK213" s="485"/>
    </row>
    <row r="214" spans="1:63" ht="15.75" customHeight="1" x14ac:dyDescent="0.25">
      <c r="A214" s="485"/>
      <c r="B214" s="485"/>
      <c r="C214" s="485"/>
      <c r="D214" s="485"/>
      <c r="E214" s="485"/>
      <c r="F214" s="485"/>
      <c r="G214" s="485"/>
      <c r="H214" s="485"/>
      <c r="I214" s="485"/>
      <c r="J214" s="485"/>
      <c r="K214" s="485"/>
      <c r="L214" s="485"/>
      <c r="M214" s="485"/>
      <c r="N214" s="485"/>
      <c r="O214" s="485"/>
      <c r="P214" s="485"/>
      <c r="Q214" s="485"/>
      <c r="R214" s="485"/>
      <c r="S214" s="485"/>
      <c r="T214" s="485"/>
      <c r="U214" s="485"/>
      <c r="V214" s="485"/>
      <c r="W214" s="485"/>
      <c r="X214" s="485"/>
      <c r="Y214" s="485"/>
      <c r="Z214" s="485"/>
      <c r="AA214" s="485"/>
      <c r="AB214" s="485"/>
      <c r="AC214" s="485"/>
      <c r="AD214" s="485"/>
      <c r="AE214" s="485"/>
      <c r="AF214" s="485"/>
      <c r="AG214" s="485"/>
      <c r="AH214" s="485"/>
      <c r="AI214" s="485"/>
      <c r="AJ214" s="485"/>
      <c r="AK214" s="485"/>
      <c r="AL214" s="485"/>
      <c r="AM214" s="485"/>
      <c r="AN214" s="485"/>
      <c r="AO214" s="485"/>
      <c r="AP214" s="485"/>
      <c r="AQ214" s="485"/>
      <c r="AR214" s="485"/>
      <c r="AS214" s="485"/>
      <c r="AT214" s="485"/>
      <c r="AU214" s="485"/>
      <c r="AV214" s="485"/>
      <c r="AW214" s="485"/>
      <c r="AX214" s="485"/>
      <c r="AY214" s="485"/>
      <c r="AZ214" s="485"/>
      <c r="BA214" s="485"/>
      <c r="BB214" s="485"/>
      <c r="BC214" s="485"/>
      <c r="BD214" s="485"/>
      <c r="BE214" s="485"/>
      <c r="BF214" s="485"/>
      <c r="BG214" s="485"/>
      <c r="BH214" s="485"/>
      <c r="BI214" s="485"/>
      <c r="BJ214" s="485"/>
      <c r="BK214" s="485"/>
    </row>
    <row r="215" spans="1:63" ht="15.75" customHeight="1" x14ac:dyDescent="0.25">
      <c r="A215" s="485"/>
      <c r="B215" s="485"/>
      <c r="C215" s="485"/>
      <c r="D215" s="485"/>
      <c r="E215" s="485"/>
      <c r="F215" s="485"/>
      <c r="G215" s="485"/>
      <c r="H215" s="485"/>
      <c r="I215" s="485"/>
      <c r="J215" s="485"/>
      <c r="K215" s="485"/>
      <c r="L215" s="485"/>
      <c r="M215" s="485"/>
      <c r="N215" s="485"/>
      <c r="O215" s="485"/>
      <c r="P215" s="485"/>
      <c r="Q215" s="485"/>
      <c r="R215" s="485"/>
      <c r="S215" s="485"/>
      <c r="T215" s="485"/>
      <c r="U215" s="485"/>
      <c r="V215" s="485"/>
      <c r="W215" s="485"/>
      <c r="X215" s="485"/>
      <c r="Y215" s="485"/>
      <c r="Z215" s="485"/>
      <c r="AA215" s="485"/>
      <c r="AB215" s="485"/>
      <c r="AC215" s="485"/>
      <c r="AD215" s="485"/>
      <c r="AE215" s="485"/>
      <c r="AF215" s="485"/>
      <c r="AG215" s="485"/>
      <c r="AH215" s="485"/>
      <c r="AI215" s="485"/>
      <c r="AJ215" s="485"/>
      <c r="AK215" s="485"/>
      <c r="AL215" s="485"/>
      <c r="AM215" s="485"/>
      <c r="AN215" s="485"/>
      <c r="AO215" s="485"/>
      <c r="AP215" s="485"/>
      <c r="AQ215" s="485"/>
      <c r="AR215" s="485"/>
      <c r="AS215" s="485"/>
      <c r="AT215" s="485"/>
      <c r="AU215" s="485"/>
      <c r="AV215" s="485"/>
      <c r="AW215" s="485"/>
      <c r="AX215" s="485"/>
      <c r="AY215" s="485"/>
      <c r="AZ215" s="485"/>
      <c r="BA215" s="485"/>
      <c r="BB215" s="485"/>
      <c r="BC215" s="485"/>
      <c r="BD215" s="485"/>
      <c r="BE215" s="485"/>
      <c r="BF215" s="485"/>
      <c r="BG215" s="485"/>
      <c r="BH215" s="485"/>
      <c r="BI215" s="485"/>
      <c r="BJ215" s="485"/>
      <c r="BK215" s="485"/>
    </row>
    <row r="216" spans="1:63" ht="15.75" customHeight="1" x14ac:dyDescent="0.25">
      <c r="A216" s="485"/>
      <c r="B216" s="485"/>
      <c r="C216" s="485"/>
      <c r="D216" s="485"/>
      <c r="E216" s="485"/>
      <c r="F216" s="485"/>
      <c r="G216" s="485"/>
      <c r="H216" s="485"/>
      <c r="I216" s="485"/>
      <c r="J216" s="485"/>
      <c r="K216" s="485"/>
      <c r="L216" s="485"/>
      <c r="M216" s="485"/>
      <c r="N216" s="485"/>
      <c r="O216" s="485"/>
      <c r="P216" s="485"/>
      <c r="Q216" s="485"/>
      <c r="R216" s="485"/>
      <c r="S216" s="485"/>
      <c r="T216" s="485"/>
      <c r="U216" s="485"/>
      <c r="V216" s="485"/>
      <c r="W216" s="485"/>
      <c r="X216" s="485"/>
      <c r="Y216" s="485"/>
      <c r="Z216" s="485"/>
      <c r="AA216" s="485"/>
      <c r="AB216" s="485"/>
      <c r="AC216" s="485"/>
      <c r="AD216" s="485"/>
      <c r="AE216" s="485"/>
      <c r="AF216" s="485"/>
      <c r="AG216" s="485"/>
      <c r="AH216" s="485"/>
      <c r="AI216" s="485"/>
      <c r="AJ216" s="485"/>
      <c r="AK216" s="485"/>
      <c r="AL216" s="485"/>
      <c r="AM216" s="485"/>
      <c r="AN216" s="485"/>
      <c r="AO216" s="485"/>
      <c r="AP216" s="485"/>
      <c r="AQ216" s="485"/>
      <c r="AR216" s="485"/>
      <c r="AS216" s="485"/>
      <c r="AT216" s="485"/>
      <c r="AU216" s="485"/>
      <c r="AV216" s="485"/>
      <c r="AW216" s="485"/>
      <c r="AX216" s="485"/>
      <c r="AY216" s="485"/>
      <c r="AZ216" s="485"/>
      <c r="BA216" s="485"/>
      <c r="BB216" s="485"/>
      <c r="BC216" s="485"/>
      <c r="BD216" s="485"/>
      <c r="BE216" s="485"/>
      <c r="BF216" s="485"/>
      <c r="BG216" s="485"/>
      <c r="BH216" s="485"/>
      <c r="BI216" s="485"/>
      <c r="BJ216" s="485"/>
      <c r="BK216" s="485"/>
    </row>
    <row r="217" spans="1:63" ht="15.75" customHeight="1" x14ac:dyDescent="0.25">
      <c r="A217" s="485"/>
      <c r="B217" s="485"/>
      <c r="C217" s="485"/>
      <c r="D217" s="485"/>
      <c r="E217" s="485"/>
      <c r="F217" s="485"/>
      <c r="G217" s="485"/>
      <c r="H217" s="485"/>
      <c r="I217" s="485"/>
      <c r="J217" s="485"/>
      <c r="K217" s="485"/>
      <c r="L217" s="485"/>
      <c r="M217" s="485"/>
      <c r="N217" s="485"/>
      <c r="O217" s="485"/>
      <c r="P217" s="485"/>
      <c r="Q217" s="485"/>
      <c r="R217" s="485"/>
      <c r="S217" s="485"/>
      <c r="T217" s="485"/>
      <c r="U217" s="485"/>
      <c r="V217" s="485"/>
      <c r="W217" s="485"/>
      <c r="X217" s="485"/>
      <c r="Y217" s="485"/>
      <c r="Z217" s="485"/>
      <c r="AA217" s="485"/>
      <c r="AB217" s="485"/>
      <c r="AC217" s="485"/>
      <c r="AD217" s="485"/>
      <c r="AE217" s="485"/>
      <c r="AF217" s="485"/>
      <c r="AG217" s="485"/>
      <c r="AH217" s="485"/>
      <c r="AI217" s="485"/>
      <c r="AJ217" s="485"/>
      <c r="AK217" s="485"/>
      <c r="AL217" s="485"/>
      <c r="AM217" s="485"/>
      <c r="AN217" s="485"/>
      <c r="AO217" s="485"/>
      <c r="AP217" s="485"/>
      <c r="AQ217" s="485"/>
      <c r="AR217" s="485"/>
      <c r="AS217" s="485"/>
      <c r="AT217" s="485"/>
      <c r="AU217" s="485"/>
      <c r="AV217" s="485"/>
      <c r="AW217" s="485"/>
      <c r="AX217" s="485"/>
      <c r="AY217" s="485"/>
      <c r="AZ217" s="485"/>
      <c r="BA217" s="485"/>
      <c r="BB217" s="485"/>
      <c r="BC217" s="485"/>
      <c r="BD217" s="485"/>
      <c r="BE217" s="485"/>
      <c r="BF217" s="485"/>
      <c r="BG217" s="485"/>
      <c r="BH217" s="485"/>
      <c r="BI217" s="485"/>
      <c r="BJ217" s="485"/>
      <c r="BK217" s="485"/>
    </row>
    <row r="218" spans="1:63" ht="15.75" customHeight="1" x14ac:dyDescent="0.25">
      <c r="A218" s="485"/>
      <c r="B218" s="485"/>
      <c r="C218" s="485"/>
      <c r="D218" s="485"/>
      <c r="E218" s="485"/>
      <c r="F218" s="485"/>
      <c r="G218" s="485"/>
      <c r="H218" s="485"/>
      <c r="I218" s="485"/>
      <c r="J218" s="485"/>
      <c r="K218" s="485"/>
      <c r="L218" s="485"/>
      <c r="M218" s="485"/>
      <c r="N218" s="485"/>
      <c r="O218" s="485"/>
      <c r="P218" s="485"/>
      <c r="Q218" s="485"/>
      <c r="R218" s="485"/>
      <c r="S218" s="485"/>
      <c r="T218" s="485"/>
      <c r="U218" s="485"/>
      <c r="V218" s="485"/>
      <c r="W218" s="485"/>
      <c r="X218" s="485"/>
      <c r="Y218" s="485"/>
      <c r="Z218" s="485"/>
      <c r="AA218" s="485"/>
      <c r="AB218" s="485"/>
      <c r="AC218" s="485"/>
      <c r="AD218" s="485"/>
      <c r="AE218" s="485"/>
      <c r="AF218" s="485"/>
      <c r="AG218" s="485"/>
      <c r="AH218" s="485"/>
      <c r="AI218" s="485"/>
      <c r="AJ218" s="485"/>
      <c r="AK218" s="485"/>
      <c r="AL218" s="485"/>
      <c r="AM218" s="485"/>
      <c r="AN218" s="485"/>
      <c r="AO218" s="485"/>
      <c r="AP218" s="485"/>
      <c r="AQ218" s="485"/>
      <c r="AR218" s="485"/>
      <c r="AS218" s="485"/>
      <c r="AT218" s="485"/>
      <c r="AU218" s="485"/>
      <c r="AV218" s="485"/>
      <c r="AW218" s="485"/>
      <c r="AX218" s="485"/>
      <c r="AY218" s="485"/>
      <c r="AZ218" s="485"/>
      <c r="BA218" s="485"/>
      <c r="BB218" s="485"/>
      <c r="BC218" s="485"/>
      <c r="BD218" s="485"/>
      <c r="BE218" s="485"/>
      <c r="BF218" s="485"/>
      <c r="BG218" s="485"/>
      <c r="BH218" s="485"/>
      <c r="BI218" s="485"/>
      <c r="BJ218" s="485"/>
      <c r="BK218" s="485"/>
    </row>
    <row r="219" spans="1:63" ht="15.75" customHeight="1" x14ac:dyDescent="0.25">
      <c r="A219" s="485"/>
      <c r="B219" s="485"/>
      <c r="C219" s="485"/>
      <c r="D219" s="485"/>
      <c r="E219" s="485"/>
      <c r="F219" s="485"/>
      <c r="G219" s="485"/>
      <c r="H219" s="485"/>
      <c r="I219" s="485"/>
      <c r="J219" s="485"/>
      <c r="K219" s="485"/>
      <c r="L219" s="485"/>
      <c r="M219" s="485"/>
      <c r="N219" s="485"/>
      <c r="O219" s="485"/>
      <c r="P219" s="485"/>
      <c r="Q219" s="485"/>
      <c r="R219" s="485"/>
      <c r="S219" s="485"/>
      <c r="T219" s="485"/>
      <c r="U219" s="485"/>
      <c r="V219" s="485"/>
      <c r="W219" s="485"/>
      <c r="X219" s="485"/>
      <c r="Y219" s="485"/>
      <c r="Z219" s="485"/>
      <c r="AA219" s="485"/>
      <c r="AB219" s="485"/>
      <c r="AC219" s="485"/>
      <c r="AD219" s="485"/>
      <c r="AE219" s="485"/>
      <c r="AF219" s="485"/>
      <c r="AG219" s="485"/>
      <c r="AH219" s="485"/>
      <c r="AI219" s="485"/>
      <c r="AJ219" s="485"/>
      <c r="AK219" s="485"/>
      <c r="AL219" s="485"/>
      <c r="AM219" s="485"/>
      <c r="AN219" s="485"/>
      <c r="AO219" s="485"/>
      <c r="AP219" s="485"/>
      <c r="AQ219" s="485"/>
      <c r="AR219" s="485"/>
      <c r="AS219" s="485"/>
      <c r="AT219" s="485"/>
      <c r="AU219" s="485"/>
      <c r="AV219" s="485"/>
      <c r="AW219" s="485"/>
      <c r="AX219" s="485"/>
      <c r="AY219" s="485"/>
      <c r="AZ219" s="485"/>
      <c r="BA219" s="485"/>
      <c r="BB219" s="485"/>
      <c r="BC219" s="485"/>
      <c r="BD219" s="485"/>
      <c r="BE219" s="485"/>
      <c r="BF219" s="485"/>
      <c r="BG219" s="485"/>
      <c r="BH219" s="485"/>
      <c r="BI219" s="485"/>
      <c r="BJ219" s="485"/>
      <c r="BK219" s="485"/>
    </row>
    <row r="220" spans="1:63" ht="15.75" customHeight="1" x14ac:dyDescent="0.25">
      <c r="A220" s="485"/>
      <c r="B220" s="485"/>
      <c r="C220" s="485"/>
      <c r="D220" s="485"/>
      <c r="E220" s="485"/>
      <c r="F220" s="485"/>
      <c r="G220" s="485"/>
      <c r="H220" s="485"/>
      <c r="I220" s="485"/>
      <c r="J220" s="485"/>
      <c r="K220" s="485"/>
      <c r="L220" s="485"/>
      <c r="M220" s="485"/>
      <c r="N220" s="485"/>
      <c r="O220" s="485"/>
      <c r="P220" s="485"/>
      <c r="Q220" s="485"/>
      <c r="R220" s="485"/>
      <c r="S220" s="485"/>
      <c r="T220" s="485"/>
      <c r="U220" s="485"/>
      <c r="V220" s="485"/>
      <c r="W220" s="485"/>
      <c r="X220" s="485"/>
      <c r="Y220" s="485"/>
      <c r="Z220" s="485"/>
      <c r="AA220" s="485"/>
      <c r="AB220" s="485"/>
      <c r="AC220" s="485"/>
      <c r="AD220" s="485"/>
      <c r="AE220" s="485"/>
      <c r="AF220" s="485"/>
      <c r="AG220" s="485"/>
      <c r="AH220" s="485"/>
      <c r="AI220" s="485"/>
      <c r="AJ220" s="485"/>
      <c r="AK220" s="485"/>
      <c r="AL220" s="485"/>
      <c r="AM220" s="485"/>
      <c r="AN220" s="485"/>
      <c r="AO220" s="485"/>
      <c r="AP220" s="485"/>
      <c r="AQ220" s="485"/>
      <c r="AR220" s="485"/>
      <c r="AS220" s="485"/>
      <c r="AT220" s="485"/>
      <c r="AU220" s="485"/>
      <c r="AV220" s="485"/>
      <c r="AW220" s="485"/>
      <c r="AX220" s="485"/>
      <c r="AY220" s="485"/>
      <c r="AZ220" s="485"/>
      <c r="BA220" s="485"/>
      <c r="BB220" s="485"/>
      <c r="BC220" s="485"/>
      <c r="BD220" s="485"/>
      <c r="BE220" s="485"/>
      <c r="BF220" s="485"/>
      <c r="BG220" s="485"/>
      <c r="BH220" s="485"/>
      <c r="BI220" s="485"/>
      <c r="BJ220" s="485"/>
      <c r="BK220" s="485"/>
    </row>
    <row r="221" spans="1:63" ht="15.75" customHeight="1" x14ac:dyDescent="0.25">
      <c r="A221" s="485"/>
      <c r="B221" s="485"/>
      <c r="C221" s="485"/>
      <c r="D221" s="485"/>
      <c r="E221" s="485"/>
      <c r="F221" s="485"/>
      <c r="G221" s="485"/>
      <c r="H221" s="485"/>
      <c r="I221" s="485"/>
      <c r="J221" s="485"/>
      <c r="K221" s="485"/>
      <c r="L221" s="485"/>
      <c r="M221" s="485"/>
      <c r="N221" s="485"/>
      <c r="O221" s="485"/>
      <c r="P221" s="485"/>
      <c r="Q221" s="485"/>
      <c r="R221" s="485"/>
      <c r="S221" s="485"/>
      <c r="T221" s="485"/>
      <c r="U221" s="485"/>
      <c r="V221" s="485"/>
      <c r="W221" s="485"/>
      <c r="X221" s="485"/>
      <c r="Y221" s="485"/>
      <c r="Z221" s="485"/>
      <c r="AA221" s="485"/>
      <c r="AB221" s="485"/>
      <c r="AC221" s="485"/>
      <c r="AD221" s="485"/>
      <c r="AE221" s="485"/>
      <c r="AF221" s="485"/>
      <c r="AG221" s="485"/>
      <c r="AH221" s="485"/>
      <c r="AI221" s="485"/>
      <c r="AJ221" s="485"/>
      <c r="AK221" s="485"/>
      <c r="AL221" s="485"/>
      <c r="AM221" s="485"/>
      <c r="AN221" s="485"/>
      <c r="AO221" s="485"/>
      <c r="AP221" s="485"/>
      <c r="AQ221" s="485"/>
      <c r="AR221" s="485"/>
      <c r="AS221" s="485"/>
      <c r="AT221" s="485"/>
      <c r="AU221" s="485"/>
      <c r="AV221" s="485"/>
      <c r="AW221" s="485"/>
      <c r="AX221" s="485"/>
      <c r="AY221" s="485"/>
      <c r="AZ221" s="485"/>
      <c r="BA221" s="485"/>
      <c r="BB221" s="485"/>
      <c r="BC221" s="485"/>
      <c r="BD221" s="485"/>
      <c r="BE221" s="485"/>
      <c r="BF221" s="485"/>
      <c r="BG221" s="485"/>
      <c r="BH221" s="485"/>
      <c r="BI221" s="485"/>
      <c r="BJ221" s="485"/>
      <c r="BK221" s="485"/>
    </row>
    <row r="222" spans="1:63" ht="15.75" customHeight="1" x14ac:dyDescent="0.25">
      <c r="A222" s="485"/>
      <c r="B222" s="485"/>
      <c r="C222" s="485"/>
      <c r="D222" s="485"/>
      <c r="E222" s="485"/>
      <c r="F222" s="485"/>
      <c r="G222" s="485"/>
      <c r="H222" s="485"/>
      <c r="I222" s="485"/>
      <c r="J222" s="485"/>
      <c r="K222" s="485"/>
      <c r="L222" s="485"/>
      <c r="M222" s="485"/>
      <c r="N222" s="485"/>
      <c r="O222" s="485"/>
      <c r="P222" s="485"/>
      <c r="Q222" s="485"/>
      <c r="R222" s="485"/>
      <c r="S222" s="485"/>
      <c r="T222" s="485"/>
      <c r="U222" s="485"/>
      <c r="V222" s="485"/>
      <c r="W222" s="485"/>
      <c r="X222" s="485"/>
      <c r="Y222" s="485"/>
      <c r="Z222" s="485"/>
      <c r="AA222" s="485"/>
      <c r="AB222" s="485"/>
      <c r="AC222" s="485"/>
      <c r="AD222" s="485"/>
      <c r="AE222" s="485"/>
      <c r="AF222" s="485"/>
      <c r="AG222" s="485"/>
      <c r="AH222" s="485"/>
      <c r="AI222" s="485"/>
      <c r="AJ222" s="485"/>
      <c r="AK222" s="485"/>
      <c r="AL222" s="485"/>
      <c r="AM222" s="485"/>
      <c r="AN222" s="485"/>
      <c r="AO222" s="485"/>
      <c r="AP222" s="485"/>
      <c r="AQ222" s="485"/>
      <c r="AR222" s="485"/>
      <c r="AS222" s="485"/>
      <c r="AT222" s="485"/>
      <c r="AU222" s="485"/>
      <c r="AV222" s="485"/>
      <c r="AW222" s="485"/>
      <c r="AX222" s="485"/>
      <c r="AY222" s="485"/>
      <c r="AZ222" s="485"/>
      <c r="BA222" s="485"/>
      <c r="BB222" s="485"/>
      <c r="BC222" s="485"/>
      <c r="BD222" s="485"/>
      <c r="BE222" s="485"/>
      <c r="BF222" s="485"/>
      <c r="BG222" s="485"/>
      <c r="BH222" s="485"/>
      <c r="BI222" s="485"/>
      <c r="BJ222" s="485"/>
      <c r="BK222" s="485"/>
    </row>
    <row r="223" spans="1:63" ht="15.75" customHeight="1" x14ac:dyDescent="0.25">
      <c r="A223" s="485"/>
      <c r="B223" s="485"/>
      <c r="C223" s="485"/>
      <c r="D223" s="485"/>
      <c r="E223" s="485"/>
      <c r="F223" s="485"/>
      <c r="G223" s="485"/>
      <c r="H223" s="485"/>
      <c r="I223" s="485"/>
      <c r="J223" s="485"/>
      <c r="K223" s="485"/>
      <c r="L223" s="485"/>
      <c r="M223" s="485"/>
      <c r="N223" s="485"/>
      <c r="O223" s="485"/>
      <c r="P223" s="485"/>
      <c r="Q223" s="485"/>
      <c r="R223" s="485"/>
      <c r="S223" s="485"/>
      <c r="T223" s="485"/>
      <c r="U223" s="485"/>
      <c r="V223" s="485"/>
      <c r="W223" s="485"/>
      <c r="X223" s="485"/>
      <c r="Y223" s="485"/>
      <c r="Z223" s="485"/>
      <c r="AA223" s="485"/>
      <c r="AB223" s="485"/>
      <c r="AC223" s="485"/>
      <c r="AD223" s="485"/>
      <c r="AE223" s="485"/>
      <c r="AF223" s="485"/>
      <c r="AG223" s="485"/>
      <c r="AH223" s="485"/>
      <c r="AI223" s="485"/>
      <c r="AJ223" s="485"/>
      <c r="AK223" s="485"/>
      <c r="AL223" s="485"/>
      <c r="AM223" s="485"/>
      <c r="AN223" s="485"/>
      <c r="AO223" s="485"/>
      <c r="AP223" s="485"/>
      <c r="AQ223" s="485"/>
      <c r="AR223" s="485"/>
      <c r="AS223" s="485"/>
      <c r="AT223" s="485"/>
      <c r="AU223" s="485"/>
      <c r="AV223" s="485"/>
      <c r="AW223" s="485"/>
      <c r="AX223" s="485"/>
      <c r="AY223" s="485"/>
      <c r="AZ223" s="485"/>
      <c r="BA223" s="485"/>
      <c r="BB223" s="485"/>
      <c r="BC223" s="485"/>
      <c r="BD223" s="485"/>
      <c r="BE223" s="485"/>
      <c r="BF223" s="485"/>
      <c r="BG223" s="485"/>
      <c r="BH223" s="485"/>
      <c r="BI223" s="485"/>
      <c r="BJ223" s="485"/>
      <c r="BK223" s="485"/>
    </row>
    <row r="224" spans="1:63" ht="15.75" customHeight="1" x14ac:dyDescent="0.25">
      <c r="A224" s="485"/>
      <c r="B224" s="485"/>
      <c r="C224" s="485"/>
      <c r="D224" s="485"/>
      <c r="E224" s="485"/>
      <c r="F224" s="485"/>
      <c r="G224" s="485"/>
      <c r="H224" s="485"/>
      <c r="I224" s="485"/>
      <c r="J224" s="485"/>
      <c r="K224" s="485"/>
      <c r="L224" s="485"/>
      <c r="M224" s="485"/>
      <c r="N224" s="485"/>
      <c r="O224" s="485"/>
      <c r="P224" s="485"/>
      <c r="Q224" s="485"/>
      <c r="R224" s="485"/>
      <c r="S224" s="485"/>
      <c r="T224" s="485"/>
      <c r="U224" s="485"/>
      <c r="V224" s="485"/>
      <c r="W224" s="485"/>
      <c r="X224" s="485"/>
      <c r="Y224" s="485"/>
      <c r="Z224" s="485"/>
      <c r="AA224" s="485"/>
      <c r="AB224" s="485"/>
      <c r="AC224" s="485"/>
      <c r="AD224" s="485"/>
      <c r="AE224" s="485"/>
      <c r="AF224" s="485"/>
      <c r="AG224" s="485"/>
      <c r="AH224" s="485"/>
      <c r="AI224" s="485"/>
      <c r="AJ224" s="485"/>
      <c r="AK224" s="485"/>
      <c r="AL224" s="485"/>
      <c r="AM224" s="485"/>
      <c r="AN224" s="485"/>
      <c r="AO224" s="485"/>
      <c r="AP224" s="485"/>
      <c r="AQ224" s="485"/>
      <c r="AR224" s="485"/>
      <c r="AS224" s="485"/>
      <c r="AT224" s="485"/>
      <c r="AU224" s="485"/>
      <c r="AV224" s="485"/>
      <c r="AW224" s="485"/>
      <c r="AX224" s="485"/>
      <c r="AY224" s="485"/>
      <c r="AZ224" s="485"/>
      <c r="BA224" s="485"/>
      <c r="BB224" s="485"/>
      <c r="BC224" s="485"/>
      <c r="BD224" s="485"/>
      <c r="BE224" s="485"/>
      <c r="BF224" s="485"/>
      <c r="BG224" s="485"/>
      <c r="BH224" s="485"/>
      <c r="BI224" s="485"/>
      <c r="BJ224" s="485"/>
      <c r="BK224" s="485"/>
    </row>
    <row r="225" spans="1:63" ht="15.75" customHeight="1" x14ac:dyDescent="0.25">
      <c r="A225" s="485"/>
      <c r="B225" s="485"/>
      <c r="C225" s="485"/>
      <c r="D225" s="485"/>
      <c r="E225" s="485"/>
      <c r="F225" s="485"/>
      <c r="G225" s="485"/>
      <c r="H225" s="485"/>
      <c r="I225" s="485"/>
      <c r="J225" s="485"/>
      <c r="K225" s="485"/>
      <c r="L225" s="485"/>
      <c r="M225" s="485"/>
      <c r="N225" s="485"/>
      <c r="O225" s="485"/>
      <c r="P225" s="485"/>
      <c r="Q225" s="485"/>
      <c r="R225" s="485"/>
      <c r="S225" s="485"/>
      <c r="T225" s="485"/>
      <c r="U225" s="485"/>
      <c r="V225" s="485"/>
      <c r="W225" s="485"/>
      <c r="X225" s="485"/>
      <c r="Y225" s="485"/>
      <c r="Z225" s="485"/>
      <c r="AA225" s="485"/>
      <c r="AB225" s="485"/>
      <c r="AC225" s="485"/>
      <c r="AD225" s="485"/>
      <c r="AE225" s="485"/>
      <c r="AF225" s="485"/>
      <c r="AG225" s="485"/>
      <c r="AH225" s="485"/>
      <c r="AI225" s="485"/>
      <c r="AJ225" s="485"/>
      <c r="AK225" s="485"/>
      <c r="AL225" s="485"/>
      <c r="AM225" s="485"/>
      <c r="AN225" s="485"/>
      <c r="AO225" s="485"/>
      <c r="AP225" s="485"/>
      <c r="AQ225" s="485"/>
      <c r="AR225" s="485"/>
      <c r="AS225" s="485"/>
      <c r="AT225" s="485"/>
      <c r="AU225" s="485"/>
      <c r="AV225" s="485"/>
      <c r="AW225" s="485"/>
      <c r="AX225" s="485"/>
      <c r="AY225" s="485"/>
      <c r="AZ225" s="485"/>
      <c r="BA225" s="485"/>
      <c r="BB225" s="485"/>
      <c r="BC225" s="485"/>
      <c r="BD225" s="485"/>
      <c r="BE225" s="485"/>
      <c r="BF225" s="485"/>
      <c r="BG225" s="485"/>
      <c r="BH225" s="485"/>
      <c r="BI225" s="485"/>
      <c r="BJ225" s="485"/>
      <c r="BK225" s="485"/>
    </row>
    <row r="226" spans="1:63" ht="15.75" customHeight="1" x14ac:dyDescent="0.25">
      <c r="A226" s="485"/>
      <c r="B226" s="485"/>
      <c r="C226" s="485"/>
      <c r="D226" s="485"/>
      <c r="E226" s="485"/>
      <c r="F226" s="485"/>
      <c r="G226" s="485"/>
      <c r="H226" s="485"/>
      <c r="I226" s="485"/>
      <c r="J226" s="485"/>
      <c r="K226" s="485"/>
      <c r="L226" s="485"/>
      <c r="M226" s="485"/>
      <c r="N226" s="485"/>
      <c r="O226" s="485"/>
      <c r="P226" s="485"/>
      <c r="Q226" s="485"/>
      <c r="R226" s="485"/>
      <c r="S226" s="485"/>
      <c r="T226" s="485"/>
      <c r="U226" s="485"/>
      <c r="V226" s="485"/>
      <c r="W226" s="485"/>
      <c r="X226" s="485"/>
      <c r="Y226" s="485"/>
      <c r="Z226" s="485"/>
      <c r="AA226" s="485"/>
      <c r="AB226" s="485"/>
      <c r="AC226" s="485"/>
      <c r="AD226" s="485"/>
      <c r="AE226" s="485"/>
      <c r="AF226" s="485"/>
      <c r="AG226" s="485"/>
      <c r="AH226" s="485"/>
      <c r="AI226" s="485"/>
      <c r="AJ226" s="485"/>
      <c r="AK226" s="485"/>
      <c r="AL226" s="485"/>
      <c r="AM226" s="485"/>
      <c r="AN226" s="485"/>
      <c r="AO226" s="485"/>
      <c r="AP226" s="485"/>
      <c r="AQ226" s="485"/>
      <c r="AR226" s="485"/>
      <c r="AS226" s="485"/>
      <c r="AT226" s="485"/>
      <c r="AU226" s="485"/>
      <c r="AV226" s="485"/>
      <c r="AW226" s="485"/>
      <c r="AX226" s="485"/>
      <c r="AY226" s="485"/>
      <c r="AZ226" s="485"/>
      <c r="BA226" s="485"/>
      <c r="BB226" s="485"/>
      <c r="BC226" s="485"/>
      <c r="BD226" s="485"/>
      <c r="BE226" s="485"/>
      <c r="BF226" s="485"/>
      <c r="BG226" s="485"/>
      <c r="BH226" s="485"/>
      <c r="BI226" s="485"/>
      <c r="BJ226" s="485"/>
      <c r="BK226" s="485"/>
    </row>
    <row r="227" spans="1:63" ht="15.75" customHeight="1" x14ac:dyDescent="0.25">
      <c r="A227" s="485"/>
      <c r="B227" s="485"/>
      <c r="C227" s="485"/>
      <c r="D227" s="485"/>
      <c r="E227" s="485"/>
      <c r="F227" s="485"/>
      <c r="G227" s="485"/>
      <c r="H227" s="485"/>
      <c r="I227" s="485"/>
      <c r="J227" s="485"/>
      <c r="K227" s="485"/>
      <c r="L227" s="485"/>
      <c r="M227" s="485"/>
      <c r="N227" s="485"/>
      <c r="O227" s="485"/>
      <c r="P227" s="485"/>
      <c r="Q227" s="485"/>
      <c r="R227" s="485"/>
      <c r="S227" s="485"/>
      <c r="T227" s="485"/>
      <c r="U227" s="485"/>
      <c r="V227" s="485"/>
      <c r="W227" s="485"/>
      <c r="X227" s="485"/>
      <c r="Y227" s="485"/>
      <c r="Z227" s="485"/>
      <c r="AA227" s="485"/>
      <c r="AB227" s="485"/>
      <c r="AC227" s="485"/>
      <c r="AD227" s="485"/>
      <c r="AE227" s="485"/>
      <c r="AF227" s="485"/>
      <c r="AG227" s="485"/>
      <c r="AH227" s="485"/>
      <c r="AI227" s="485"/>
      <c r="AJ227" s="485"/>
      <c r="AK227" s="485"/>
      <c r="AL227" s="485"/>
      <c r="AM227" s="485"/>
      <c r="AN227" s="485"/>
      <c r="AO227" s="485"/>
      <c r="AP227" s="485"/>
      <c r="AQ227" s="485"/>
      <c r="AR227" s="485"/>
      <c r="AS227" s="485"/>
      <c r="AT227" s="485"/>
      <c r="AU227" s="485"/>
      <c r="AV227" s="485"/>
      <c r="AW227" s="485"/>
      <c r="AX227" s="485"/>
      <c r="AY227" s="485"/>
      <c r="AZ227" s="485"/>
      <c r="BA227" s="485"/>
      <c r="BB227" s="485"/>
      <c r="BC227" s="485"/>
      <c r="BD227" s="485"/>
      <c r="BE227" s="485"/>
      <c r="BF227" s="485"/>
      <c r="BG227" s="485"/>
      <c r="BH227" s="485"/>
      <c r="BI227" s="485"/>
      <c r="BJ227" s="485"/>
      <c r="BK227" s="485"/>
    </row>
    <row r="228" spans="1:63" ht="15.75" customHeight="1" x14ac:dyDescent="0.25">
      <c r="A228" s="485"/>
      <c r="B228" s="485"/>
      <c r="C228" s="485"/>
      <c r="D228" s="485"/>
      <c r="E228" s="485"/>
      <c r="F228" s="485"/>
      <c r="G228" s="485"/>
      <c r="H228" s="485"/>
      <c r="I228" s="485"/>
      <c r="J228" s="485"/>
      <c r="K228" s="485"/>
      <c r="L228" s="485"/>
      <c r="M228" s="485"/>
      <c r="N228" s="485"/>
      <c r="O228" s="485"/>
      <c r="P228" s="485"/>
      <c r="Q228" s="485"/>
      <c r="R228" s="485"/>
      <c r="S228" s="485"/>
      <c r="T228" s="485"/>
      <c r="U228" s="485"/>
      <c r="V228" s="485"/>
      <c r="W228" s="485"/>
      <c r="X228" s="485"/>
      <c r="Y228" s="485"/>
      <c r="Z228" s="485"/>
      <c r="AA228" s="485"/>
      <c r="AB228" s="485"/>
      <c r="AC228" s="485"/>
      <c r="AD228" s="485"/>
      <c r="AE228" s="485"/>
      <c r="AF228" s="485"/>
      <c r="AG228" s="485"/>
      <c r="AH228" s="485"/>
      <c r="AI228" s="485"/>
      <c r="AJ228" s="485"/>
      <c r="AK228" s="485"/>
      <c r="AL228" s="485"/>
      <c r="AM228" s="485"/>
      <c r="AN228" s="485"/>
      <c r="AO228" s="485"/>
      <c r="AP228" s="485"/>
      <c r="AQ228" s="485"/>
      <c r="AR228" s="485"/>
      <c r="AS228" s="485"/>
      <c r="AT228" s="485"/>
      <c r="AU228" s="485"/>
      <c r="AV228" s="485"/>
      <c r="AW228" s="485"/>
      <c r="AX228" s="485"/>
      <c r="AY228" s="485"/>
      <c r="AZ228" s="485"/>
      <c r="BA228" s="485"/>
      <c r="BB228" s="485"/>
      <c r="BC228" s="485"/>
      <c r="BD228" s="485"/>
      <c r="BE228" s="485"/>
      <c r="BF228" s="485"/>
      <c r="BG228" s="485"/>
      <c r="BH228" s="485"/>
      <c r="BI228" s="485"/>
      <c r="BJ228" s="485"/>
      <c r="BK228" s="485"/>
    </row>
    <row r="229" spans="1:63" ht="15.75" customHeight="1" x14ac:dyDescent="0.25">
      <c r="A229" s="485"/>
      <c r="B229" s="485"/>
      <c r="C229" s="485"/>
      <c r="D229" s="485"/>
      <c r="E229" s="485"/>
      <c r="F229" s="485"/>
      <c r="G229" s="485"/>
      <c r="H229" s="485"/>
      <c r="I229" s="485"/>
      <c r="J229" s="485"/>
      <c r="K229" s="485"/>
      <c r="L229" s="485"/>
      <c r="M229" s="485"/>
      <c r="N229" s="485"/>
      <c r="O229" s="485"/>
      <c r="P229" s="485"/>
      <c r="Q229" s="485"/>
      <c r="R229" s="485"/>
      <c r="S229" s="485"/>
      <c r="T229" s="485"/>
      <c r="U229" s="485"/>
      <c r="V229" s="485"/>
      <c r="W229" s="485"/>
      <c r="X229" s="485"/>
      <c r="Y229" s="485"/>
      <c r="Z229" s="485"/>
      <c r="AA229" s="485"/>
      <c r="AB229" s="485"/>
      <c r="AC229" s="485"/>
      <c r="AD229" s="485"/>
      <c r="AE229" s="485"/>
      <c r="AF229" s="485"/>
      <c r="AG229" s="485"/>
      <c r="AH229" s="485"/>
      <c r="AI229" s="485"/>
      <c r="AJ229" s="485"/>
      <c r="AK229" s="485"/>
      <c r="AL229" s="485"/>
      <c r="AM229" s="485"/>
      <c r="AN229" s="485"/>
      <c r="AO229" s="485"/>
      <c r="AP229" s="485"/>
      <c r="AQ229" s="485"/>
      <c r="AR229" s="485"/>
      <c r="AS229" s="485"/>
      <c r="AT229" s="485"/>
      <c r="AU229" s="485"/>
      <c r="AV229" s="485"/>
      <c r="AW229" s="485"/>
      <c r="AX229" s="485"/>
      <c r="AY229" s="485"/>
      <c r="AZ229" s="485"/>
      <c r="BA229" s="485"/>
      <c r="BB229" s="485"/>
      <c r="BC229" s="485"/>
      <c r="BD229" s="485"/>
      <c r="BE229" s="485"/>
      <c r="BF229" s="485"/>
      <c r="BG229" s="485"/>
      <c r="BH229" s="485"/>
      <c r="BI229" s="485"/>
      <c r="BJ229" s="485"/>
      <c r="BK229" s="485"/>
    </row>
    <row r="230" spans="1:63" ht="15.75" customHeight="1" x14ac:dyDescent="0.25">
      <c r="A230" s="485"/>
      <c r="B230" s="485"/>
      <c r="C230" s="485"/>
      <c r="D230" s="485"/>
      <c r="E230" s="485"/>
      <c r="F230" s="485"/>
      <c r="G230" s="485"/>
      <c r="H230" s="485"/>
      <c r="I230" s="485"/>
      <c r="J230" s="485"/>
      <c r="K230" s="485"/>
      <c r="L230" s="485"/>
      <c r="M230" s="485"/>
      <c r="N230" s="485"/>
      <c r="O230" s="485"/>
      <c r="P230" s="485"/>
      <c r="Q230" s="485"/>
      <c r="R230" s="485"/>
      <c r="S230" s="485"/>
      <c r="T230" s="485"/>
      <c r="U230" s="485"/>
      <c r="V230" s="485"/>
      <c r="W230" s="485"/>
      <c r="X230" s="485"/>
      <c r="Y230" s="485"/>
      <c r="Z230" s="485"/>
      <c r="AA230" s="485"/>
      <c r="AB230" s="485"/>
      <c r="AC230" s="485"/>
      <c r="AD230" s="485"/>
      <c r="AE230" s="485"/>
      <c r="AF230" s="485"/>
      <c r="AG230" s="485"/>
      <c r="AH230" s="485"/>
      <c r="AI230" s="485"/>
      <c r="AJ230" s="485"/>
      <c r="AK230" s="485"/>
      <c r="AL230" s="485"/>
      <c r="AM230" s="485"/>
      <c r="AN230" s="485"/>
      <c r="AO230" s="485"/>
      <c r="AP230" s="485"/>
      <c r="AQ230" s="485"/>
      <c r="AR230" s="485"/>
      <c r="AS230" s="485"/>
      <c r="AT230" s="485"/>
      <c r="AU230" s="485"/>
      <c r="AV230" s="485"/>
      <c r="AW230" s="485"/>
      <c r="AX230" s="485"/>
      <c r="AY230" s="485"/>
      <c r="AZ230" s="485"/>
      <c r="BA230" s="485"/>
      <c r="BB230" s="485"/>
      <c r="BC230" s="485"/>
      <c r="BD230" s="485"/>
      <c r="BE230" s="485"/>
      <c r="BF230" s="485"/>
      <c r="BG230" s="485"/>
      <c r="BH230" s="485"/>
      <c r="BI230" s="485"/>
      <c r="BJ230" s="485"/>
      <c r="BK230" s="485"/>
    </row>
    <row r="231" spans="1:63" ht="15.75" customHeight="1" x14ac:dyDescent="0.25">
      <c r="A231" s="485"/>
      <c r="B231" s="485"/>
      <c r="C231" s="485"/>
      <c r="D231" s="485"/>
      <c r="E231" s="485"/>
      <c r="F231" s="485"/>
      <c r="G231" s="485"/>
      <c r="H231" s="485"/>
      <c r="I231" s="485"/>
      <c r="J231" s="485"/>
      <c r="K231" s="485"/>
      <c r="L231" s="485"/>
      <c r="M231" s="485"/>
      <c r="N231" s="485"/>
      <c r="O231" s="485"/>
      <c r="P231" s="485"/>
      <c r="Q231" s="485"/>
      <c r="R231" s="485"/>
      <c r="S231" s="485"/>
      <c r="T231" s="485"/>
      <c r="U231" s="485"/>
      <c r="V231" s="485"/>
      <c r="W231" s="485"/>
      <c r="X231" s="485"/>
      <c r="Y231" s="485"/>
      <c r="Z231" s="485"/>
      <c r="AA231" s="485"/>
      <c r="AB231" s="485"/>
      <c r="AC231" s="485"/>
      <c r="AD231" s="485"/>
      <c r="AE231" s="485"/>
      <c r="AF231" s="485"/>
      <c r="AG231" s="485"/>
      <c r="AH231" s="485"/>
      <c r="AI231" s="485"/>
      <c r="AJ231" s="485"/>
      <c r="AK231" s="485"/>
      <c r="AL231" s="485"/>
      <c r="AM231" s="485"/>
      <c r="AN231" s="485"/>
      <c r="AO231" s="485"/>
      <c r="AP231" s="485"/>
      <c r="AQ231" s="485"/>
      <c r="AR231" s="485"/>
      <c r="AS231" s="485"/>
      <c r="AT231" s="485"/>
      <c r="AU231" s="485"/>
      <c r="AV231" s="485"/>
      <c r="AW231" s="485"/>
      <c r="AX231" s="485"/>
      <c r="AY231" s="485"/>
      <c r="AZ231" s="485"/>
      <c r="BA231" s="485"/>
      <c r="BB231" s="485"/>
      <c r="BC231" s="485"/>
      <c r="BD231" s="485"/>
      <c r="BE231" s="485"/>
      <c r="BF231" s="485"/>
      <c r="BG231" s="485"/>
      <c r="BH231" s="485"/>
      <c r="BI231" s="485"/>
      <c r="BJ231" s="485"/>
      <c r="BK231" s="485"/>
    </row>
    <row r="232" spans="1:63" ht="15.75" customHeight="1" x14ac:dyDescent="0.25">
      <c r="A232" s="485"/>
      <c r="B232" s="485"/>
      <c r="C232" s="485"/>
      <c r="D232" s="485"/>
      <c r="E232" s="485"/>
      <c r="F232" s="485"/>
      <c r="G232" s="485"/>
      <c r="H232" s="485"/>
      <c r="I232" s="485"/>
      <c r="J232" s="485"/>
      <c r="K232" s="485"/>
      <c r="L232" s="485"/>
      <c r="M232" s="485"/>
      <c r="N232" s="485"/>
      <c r="O232" s="485"/>
      <c r="P232" s="485"/>
      <c r="Q232" s="485"/>
      <c r="R232" s="485"/>
      <c r="S232" s="485"/>
      <c r="T232" s="485"/>
      <c r="U232" s="485"/>
      <c r="V232" s="485"/>
      <c r="W232" s="485"/>
      <c r="X232" s="485"/>
      <c r="Y232" s="485"/>
      <c r="Z232" s="485"/>
      <c r="AA232" s="485"/>
      <c r="AB232" s="485"/>
      <c r="AC232" s="485"/>
      <c r="AD232" s="485"/>
      <c r="AE232" s="485"/>
      <c r="AF232" s="485"/>
      <c r="AG232" s="485"/>
      <c r="AH232" s="485"/>
      <c r="AI232" s="485"/>
      <c r="AJ232" s="485"/>
      <c r="AK232" s="485"/>
      <c r="AL232" s="485"/>
      <c r="AM232" s="485"/>
      <c r="AN232" s="485"/>
      <c r="AO232" s="485"/>
      <c r="AP232" s="485"/>
      <c r="AQ232" s="485"/>
      <c r="AR232" s="485"/>
      <c r="AS232" s="485"/>
      <c r="AT232" s="485"/>
      <c r="AU232" s="485"/>
      <c r="AV232" s="485"/>
      <c r="AW232" s="485"/>
      <c r="AX232" s="485"/>
      <c r="AY232" s="485"/>
      <c r="AZ232" s="485"/>
      <c r="BA232" s="485"/>
      <c r="BB232" s="485"/>
      <c r="BC232" s="485"/>
      <c r="BD232" s="485"/>
      <c r="BE232" s="485"/>
      <c r="BF232" s="485"/>
      <c r="BG232" s="485"/>
      <c r="BH232" s="485"/>
      <c r="BI232" s="485"/>
      <c r="BJ232" s="485"/>
      <c r="BK232" s="485"/>
    </row>
    <row r="233" spans="1:63" ht="15.75" customHeight="1" x14ac:dyDescent="0.25">
      <c r="A233" s="485"/>
      <c r="B233" s="485"/>
      <c r="C233" s="485"/>
      <c r="D233" s="485"/>
      <c r="E233" s="485"/>
      <c r="F233" s="485"/>
      <c r="G233" s="485"/>
      <c r="H233" s="485"/>
      <c r="I233" s="485"/>
      <c r="J233" s="485"/>
      <c r="K233" s="485"/>
      <c r="L233" s="485"/>
      <c r="M233" s="485"/>
      <c r="N233" s="485"/>
      <c r="O233" s="485"/>
      <c r="P233" s="485"/>
      <c r="Q233" s="485"/>
      <c r="R233" s="485"/>
      <c r="S233" s="485"/>
      <c r="T233" s="485"/>
      <c r="U233" s="485"/>
      <c r="V233" s="485"/>
      <c r="W233" s="485"/>
      <c r="X233" s="485"/>
      <c r="Y233" s="485"/>
      <c r="Z233" s="485"/>
      <c r="AA233" s="485"/>
      <c r="AB233" s="485"/>
      <c r="AC233" s="485"/>
      <c r="AD233" s="485"/>
      <c r="AE233" s="485"/>
      <c r="AF233" s="485"/>
      <c r="AG233" s="485"/>
      <c r="AH233" s="485"/>
      <c r="AI233" s="485"/>
      <c r="AJ233" s="485"/>
      <c r="AK233" s="485"/>
      <c r="AL233" s="485"/>
      <c r="AM233" s="485"/>
      <c r="AN233" s="485"/>
      <c r="AO233" s="485"/>
      <c r="AP233" s="485"/>
      <c r="AQ233" s="485"/>
      <c r="AR233" s="485"/>
      <c r="AS233" s="485"/>
      <c r="AT233" s="485"/>
      <c r="AU233" s="485"/>
      <c r="AV233" s="485"/>
      <c r="AW233" s="485"/>
      <c r="AX233" s="485"/>
      <c r="AY233" s="485"/>
      <c r="AZ233" s="485"/>
      <c r="BA233" s="485"/>
      <c r="BB233" s="485"/>
      <c r="BC233" s="485"/>
      <c r="BD233" s="485"/>
      <c r="BE233" s="485"/>
      <c r="BF233" s="485"/>
      <c r="BG233" s="485"/>
      <c r="BH233" s="485"/>
      <c r="BI233" s="485"/>
      <c r="BJ233" s="485"/>
      <c r="BK233" s="485"/>
    </row>
    <row r="234" spans="1:63" ht="15.75" customHeight="1" x14ac:dyDescent="0.25">
      <c r="A234" s="485"/>
      <c r="B234" s="485"/>
      <c r="C234" s="485"/>
      <c r="D234" s="485"/>
      <c r="E234" s="485"/>
      <c r="F234" s="485"/>
      <c r="G234" s="485"/>
      <c r="H234" s="485"/>
      <c r="I234" s="485"/>
      <c r="J234" s="485"/>
      <c r="K234" s="485"/>
      <c r="L234" s="485"/>
      <c r="M234" s="485"/>
      <c r="N234" s="485"/>
      <c r="O234" s="485"/>
      <c r="P234" s="485"/>
      <c r="Q234" s="485"/>
      <c r="R234" s="485"/>
      <c r="S234" s="485"/>
      <c r="T234" s="485"/>
      <c r="U234" s="485"/>
      <c r="V234" s="485"/>
      <c r="W234" s="485"/>
      <c r="X234" s="485"/>
      <c r="Y234" s="485"/>
      <c r="Z234" s="485"/>
      <c r="AA234" s="485"/>
      <c r="AB234" s="485"/>
      <c r="AC234" s="485"/>
      <c r="AD234" s="485"/>
      <c r="AE234" s="485"/>
      <c r="AF234" s="485"/>
      <c r="AG234" s="485"/>
      <c r="AH234" s="485"/>
      <c r="AI234" s="485"/>
      <c r="AJ234" s="485"/>
      <c r="AK234" s="485"/>
      <c r="AL234" s="485"/>
      <c r="AM234" s="485"/>
      <c r="AN234" s="485"/>
      <c r="AO234" s="485"/>
      <c r="AP234" s="485"/>
      <c r="AQ234" s="485"/>
      <c r="AR234" s="485"/>
      <c r="AS234" s="485"/>
      <c r="AT234" s="485"/>
      <c r="AU234" s="485"/>
      <c r="AV234" s="485"/>
      <c r="AW234" s="485"/>
      <c r="AX234" s="485"/>
      <c r="AY234" s="485"/>
      <c r="AZ234" s="485"/>
      <c r="BA234" s="485"/>
      <c r="BB234" s="485"/>
      <c r="BC234" s="485"/>
      <c r="BD234" s="485"/>
      <c r="BE234" s="485"/>
      <c r="BF234" s="485"/>
      <c r="BG234" s="485"/>
      <c r="BH234" s="485"/>
      <c r="BI234" s="485"/>
      <c r="BJ234" s="485"/>
      <c r="BK234" s="485"/>
    </row>
    <row r="235" spans="1:63" ht="15.75" customHeight="1" x14ac:dyDescent="0.25">
      <c r="A235" s="485"/>
      <c r="B235" s="485"/>
      <c r="C235" s="485"/>
      <c r="D235" s="485"/>
      <c r="E235" s="485"/>
      <c r="F235" s="485"/>
      <c r="G235" s="485"/>
      <c r="H235" s="485"/>
      <c r="I235" s="485"/>
      <c r="J235" s="485"/>
      <c r="K235" s="485"/>
      <c r="L235" s="485"/>
      <c r="M235" s="485"/>
      <c r="N235" s="485"/>
      <c r="O235" s="485"/>
      <c r="P235" s="485"/>
      <c r="Q235" s="485"/>
      <c r="R235" s="485"/>
      <c r="S235" s="485"/>
      <c r="T235" s="485"/>
      <c r="U235" s="485"/>
      <c r="V235" s="485"/>
      <c r="W235" s="485"/>
      <c r="X235" s="485"/>
      <c r="Y235" s="485"/>
      <c r="Z235" s="485"/>
      <c r="AA235" s="485"/>
      <c r="AB235" s="485"/>
      <c r="AC235" s="485"/>
      <c r="AD235" s="485"/>
      <c r="AE235" s="485"/>
      <c r="AF235" s="485"/>
      <c r="AG235" s="485"/>
      <c r="AH235" s="485"/>
      <c r="AI235" s="485"/>
      <c r="AJ235" s="485"/>
      <c r="AK235" s="485"/>
      <c r="AL235" s="485"/>
      <c r="AM235" s="485"/>
      <c r="AN235" s="485"/>
      <c r="AO235" s="485"/>
      <c r="AP235" s="485"/>
      <c r="AQ235" s="485"/>
      <c r="AR235" s="485"/>
      <c r="AS235" s="485"/>
      <c r="AT235" s="485"/>
      <c r="AU235" s="485"/>
      <c r="AV235" s="485"/>
      <c r="AW235" s="485"/>
      <c r="AX235" s="485"/>
      <c r="AY235" s="485"/>
      <c r="AZ235" s="485"/>
      <c r="BA235" s="485"/>
      <c r="BB235" s="485"/>
      <c r="BC235" s="485"/>
      <c r="BD235" s="485"/>
      <c r="BE235" s="485"/>
      <c r="BF235" s="485"/>
      <c r="BG235" s="485"/>
      <c r="BH235" s="485"/>
      <c r="BI235" s="485"/>
      <c r="BJ235" s="485"/>
      <c r="BK235" s="485"/>
    </row>
    <row r="236" spans="1:63" ht="15.75" customHeight="1" x14ac:dyDescent="0.25">
      <c r="A236" s="485"/>
      <c r="B236" s="485"/>
      <c r="C236" s="485"/>
      <c r="D236" s="485"/>
      <c r="E236" s="485"/>
      <c r="F236" s="485"/>
      <c r="G236" s="485"/>
      <c r="H236" s="485"/>
      <c r="I236" s="485"/>
      <c r="J236" s="485"/>
      <c r="K236" s="485"/>
      <c r="L236" s="485"/>
      <c r="M236" s="485"/>
      <c r="N236" s="485"/>
      <c r="O236" s="485"/>
      <c r="P236" s="485"/>
      <c r="Q236" s="485"/>
      <c r="R236" s="485"/>
      <c r="S236" s="485"/>
      <c r="T236" s="485"/>
      <c r="U236" s="485"/>
      <c r="V236" s="485"/>
      <c r="W236" s="485"/>
      <c r="X236" s="485"/>
      <c r="Y236" s="485"/>
      <c r="Z236" s="485"/>
      <c r="AA236" s="485"/>
      <c r="AB236" s="485"/>
      <c r="AC236" s="485"/>
      <c r="AD236" s="485"/>
      <c r="AE236" s="485"/>
      <c r="AF236" s="485"/>
      <c r="AG236" s="485"/>
      <c r="AH236" s="485"/>
      <c r="AI236" s="485"/>
      <c r="AJ236" s="485"/>
      <c r="AK236" s="485"/>
      <c r="AL236" s="485"/>
      <c r="AM236" s="485"/>
      <c r="AN236" s="485"/>
      <c r="AO236" s="485"/>
      <c r="AP236" s="485"/>
      <c r="AQ236" s="485"/>
      <c r="AR236" s="485"/>
      <c r="AS236" s="485"/>
      <c r="AT236" s="485"/>
      <c r="AU236" s="485"/>
      <c r="AV236" s="485"/>
      <c r="AW236" s="485"/>
      <c r="AX236" s="485"/>
      <c r="AY236" s="485"/>
      <c r="AZ236" s="485"/>
      <c r="BA236" s="485"/>
      <c r="BB236" s="485"/>
      <c r="BC236" s="485"/>
      <c r="BD236" s="485"/>
      <c r="BE236" s="485"/>
      <c r="BF236" s="485"/>
      <c r="BG236" s="485"/>
      <c r="BH236" s="485"/>
      <c r="BI236" s="485"/>
      <c r="BJ236" s="485"/>
      <c r="BK236" s="485"/>
    </row>
    <row r="237" spans="1:63" ht="15.75" customHeight="1" x14ac:dyDescent="0.25">
      <c r="A237" s="485"/>
      <c r="B237" s="485"/>
      <c r="C237" s="485"/>
      <c r="D237" s="485"/>
      <c r="E237" s="485"/>
      <c r="F237" s="485"/>
      <c r="G237" s="485"/>
      <c r="H237" s="485"/>
      <c r="I237" s="485"/>
      <c r="J237" s="485"/>
      <c r="K237" s="485"/>
      <c r="L237" s="485"/>
      <c r="M237" s="485"/>
      <c r="N237" s="485"/>
      <c r="O237" s="485"/>
      <c r="P237" s="485"/>
      <c r="Q237" s="485"/>
      <c r="R237" s="485"/>
      <c r="S237" s="485"/>
      <c r="T237" s="485"/>
      <c r="U237" s="485"/>
      <c r="V237" s="485"/>
      <c r="W237" s="485"/>
      <c r="X237" s="485"/>
      <c r="Y237" s="485"/>
      <c r="Z237" s="485"/>
      <c r="AA237" s="485"/>
      <c r="AB237" s="485"/>
      <c r="AC237" s="485"/>
      <c r="AD237" s="485"/>
      <c r="AE237" s="485"/>
      <c r="AF237" s="485"/>
      <c r="AG237" s="485"/>
      <c r="AH237" s="485"/>
      <c r="AI237" s="485"/>
      <c r="AJ237" s="485"/>
      <c r="AK237" s="485"/>
      <c r="AL237" s="485"/>
      <c r="AM237" s="485"/>
      <c r="AN237" s="485"/>
      <c r="AO237" s="485"/>
      <c r="AP237" s="485"/>
      <c r="AQ237" s="485"/>
      <c r="AR237" s="485"/>
      <c r="AS237" s="485"/>
      <c r="AT237" s="485"/>
      <c r="AU237" s="485"/>
      <c r="AV237" s="485"/>
      <c r="AW237" s="485"/>
      <c r="AX237" s="485"/>
      <c r="AY237" s="485"/>
      <c r="AZ237" s="485"/>
      <c r="BA237" s="485"/>
      <c r="BB237" s="485"/>
      <c r="BC237" s="485"/>
      <c r="BD237" s="485"/>
      <c r="BE237" s="485"/>
      <c r="BF237" s="485"/>
      <c r="BG237" s="485"/>
      <c r="BH237" s="485"/>
      <c r="BI237" s="485"/>
      <c r="BJ237" s="485"/>
      <c r="BK237" s="485"/>
    </row>
    <row r="238" spans="1:63" ht="15.75" customHeight="1" x14ac:dyDescent="0.25">
      <c r="A238" s="485"/>
      <c r="B238" s="485"/>
      <c r="C238" s="485"/>
      <c r="D238" s="485"/>
      <c r="E238" s="485"/>
      <c r="F238" s="485"/>
      <c r="G238" s="485"/>
      <c r="H238" s="485"/>
      <c r="I238" s="485"/>
      <c r="J238" s="485"/>
      <c r="K238" s="485"/>
      <c r="L238" s="485"/>
      <c r="M238" s="485"/>
      <c r="N238" s="485"/>
      <c r="O238" s="485"/>
      <c r="P238" s="485"/>
      <c r="Q238" s="485"/>
      <c r="R238" s="485"/>
      <c r="S238" s="485"/>
      <c r="T238" s="485"/>
      <c r="U238" s="485"/>
      <c r="V238" s="485"/>
      <c r="W238" s="485"/>
      <c r="X238" s="485"/>
      <c r="Y238" s="485"/>
      <c r="Z238" s="485"/>
      <c r="AA238" s="485"/>
      <c r="AB238" s="485"/>
      <c r="AC238" s="485"/>
      <c r="AD238" s="485"/>
      <c r="AE238" s="485"/>
      <c r="AF238" s="485"/>
      <c r="AG238" s="485"/>
      <c r="AH238" s="485"/>
      <c r="AI238" s="485"/>
      <c r="AJ238" s="485"/>
      <c r="AK238" s="485"/>
      <c r="AL238" s="485"/>
      <c r="AM238" s="485"/>
      <c r="AN238" s="485"/>
      <c r="AO238" s="485"/>
      <c r="AP238" s="485"/>
      <c r="AQ238" s="485"/>
      <c r="AR238" s="485"/>
      <c r="AS238" s="485"/>
      <c r="AT238" s="485"/>
      <c r="AU238" s="485"/>
      <c r="AV238" s="485"/>
      <c r="AW238" s="485"/>
      <c r="AX238" s="485"/>
      <c r="AY238" s="485"/>
      <c r="AZ238" s="485"/>
      <c r="BA238" s="485"/>
      <c r="BB238" s="485"/>
      <c r="BC238" s="485"/>
      <c r="BD238" s="485"/>
      <c r="BE238" s="485"/>
      <c r="BF238" s="485"/>
      <c r="BG238" s="485"/>
      <c r="BH238" s="485"/>
      <c r="BI238" s="485"/>
      <c r="BJ238" s="485"/>
      <c r="BK238" s="485"/>
    </row>
    <row r="239" spans="1:63" ht="15.75" customHeight="1" x14ac:dyDescent="0.25">
      <c r="A239" s="485"/>
      <c r="B239" s="485"/>
      <c r="C239" s="485"/>
      <c r="D239" s="485"/>
      <c r="E239" s="485"/>
      <c r="F239" s="485"/>
      <c r="G239" s="485"/>
      <c r="H239" s="485"/>
      <c r="I239" s="485"/>
      <c r="J239" s="485"/>
      <c r="K239" s="485"/>
      <c r="L239" s="485"/>
      <c r="M239" s="485"/>
      <c r="N239" s="485"/>
      <c r="O239" s="485"/>
      <c r="P239" s="485"/>
      <c r="Q239" s="485"/>
      <c r="R239" s="485"/>
      <c r="S239" s="485"/>
      <c r="T239" s="485"/>
      <c r="U239" s="485"/>
      <c r="V239" s="485"/>
      <c r="W239" s="485"/>
      <c r="X239" s="485"/>
      <c r="Y239" s="485"/>
      <c r="Z239" s="485"/>
      <c r="AA239" s="485"/>
      <c r="AB239" s="485"/>
      <c r="AC239" s="485"/>
      <c r="AD239" s="485"/>
      <c r="AE239" s="485"/>
      <c r="AF239" s="485"/>
      <c r="AG239" s="485"/>
      <c r="AH239" s="485"/>
      <c r="AI239" s="485"/>
      <c r="AJ239" s="485"/>
      <c r="AK239" s="485"/>
      <c r="AL239" s="485"/>
      <c r="AM239" s="485"/>
      <c r="AN239" s="485"/>
      <c r="AO239" s="485"/>
      <c r="AP239" s="485"/>
      <c r="AQ239" s="485"/>
      <c r="AR239" s="485"/>
      <c r="AS239" s="485"/>
      <c r="AT239" s="485"/>
      <c r="AU239" s="485"/>
      <c r="AV239" s="485"/>
      <c r="AW239" s="485"/>
      <c r="AX239" s="485"/>
      <c r="AY239" s="485"/>
      <c r="AZ239" s="485"/>
      <c r="BA239" s="485"/>
      <c r="BB239" s="485"/>
      <c r="BC239" s="485"/>
      <c r="BD239" s="485"/>
      <c r="BE239" s="485"/>
      <c r="BF239" s="485"/>
      <c r="BG239" s="485"/>
      <c r="BH239" s="485"/>
      <c r="BI239" s="485"/>
      <c r="BJ239" s="485"/>
      <c r="BK239" s="485"/>
    </row>
    <row r="240" spans="1:63" ht="15.75" customHeight="1" x14ac:dyDescent="0.25">
      <c r="A240" s="485"/>
      <c r="B240" s="485"/>
      <c r="C240" s="485"/>
      <c r="D240" s="485"/>
      <c r="E240" s="485"/>
      <c r="F240" s="485"/>
      <c r="G240" s="485"/>
      <c r="H240" s="485"/>
      <c r="I240" s="485"/>
      <c r="J240" s="485"/>
      <c r="K240" s="485"/>
      <c r="L240" s="485"/>
      <c r="M240" s="485"/>
      <c r="N240" s="485"/>
      <c r="O240" s="485"/>
      <c r="P240" s="485"/>
      <c r="Q240" s="485"/>
      <c r="R240" s="485"/>
      <c r="S240" s="485"/>
      <c r="T240" s="485"/>
      <c r="U240" s="485"/>
      <c r="V240" s="485"/>
      <c r="W240" s="485"/>
      <c r="X240" s="485"/>
      <c r="Y240" s="485"/>
      <c r="Z240" s="485"/>
      <c r="AA240" s="485"/>
      <c r="AB240" s="485"/>
      <c r="AC240" s="485"/>
      <c r="AD240" s="485"/>
      <c r="AE240" s="485"/>
      <c r="AF240" s="485"/>
      <c r="AG240" s="485"/>
      <c r="AH240" s="485"/>
      <c r="AI240" s="485"/>
      <c r="AJ240" s="485"/>
      <c r="AK240" s="485"/>
      <c r="AL240" s="485"/>
      <c r="AM240" s="485"/>
      <c r="AN240" s="485"/>
      <c r="AO240" s="485"/>
      <c r="AP240" s="485"/>
      <c r="AQ240" s="485"/>
      <c r="AR240" s="485"/>
      <c r="AS240" s="485"/>
      <c r="AT240" s="485"/>
      <c r="AU240" s="485"/>
      <c r="AV240" s="485"/>
      <c r="AW240" s="485"/>
      <c r="AX240" s="485"/>
      <c r="AY240" s="485"/>
      <c r="AZ240" s="485"/>
      <c r="BA240" s="485"/>
      <c r="BB240" s="485"/>
      <c r="BC240" s="485"/>
      <c r="BD240" s="485"/>
      <c r="BE240" s="485"/>
      <c r="BF240" s="485"/>
      <c r="BG240" s="485"/>
      <c r="BH240" s="485"/>
      <c r="BI240" s="485"/>
      <c r="BJ240" s="485"/>
      <c r="BK240" s="485"/>
    </row>
    <row r="241" spans="1:63" ht="15.75" customHeight="1" x14ac:dyDescent="0.25">
      <c r="A241" s="485"/>
      <c r="B241" s="485"/>
      <c r="C241" s="485"/>
      <c r="D241" s="485"/>
      <c r="E241" s="485"/>
      <c r="F241" s="485"/>
      <c r="G241" s="485"/>
      <c r="H241" s="485"/>
      <c r="I241" s="485"/>
      <c r="J241" s="485"/>
      <c r="K241" s="485"/>
      <c r="L241" s="485"/>
      <c r="M241" s="485"/>
      <c r="N241" s="485"/>
      <c r="O241" s="485"/>
      <c r="P241" s="485"/>
      <c r="Q241" s="485"/>
      <c r="R241" s="485"/>
      <c r="S241" s="485"/>
      <c r="T241" s="485"/>
      <c r="U241" s="485"/>
      <c r="V241" s="485"/>
      <c r="W241" s="485"/>
      <c r="X241" s="485"/>
      <c r="Y241" s="485"/>
      <c r="Z241" s="485"/>
      <c r="AA241" s="485"/>
      <c r="AB241" s="485"/>
      <c r="AC241" s="485"/>
      <c r="AD241" s="485"/>
      <c r="AE241" s="485"/>
      <c r="AF241" s="485"/>
      <c r="AG241" s="485"/>
      <c r="AH241" s="485"/>
      <c r="AI241" s="485"/>
      <c r="AJ241" s="485"/>
      <c r="AK241" s="485"/>
      <c r="AL241" s="485"/>
      <c r="AM241" s="485"/>
      <c r="AN241" s="485"/>
      <c r="AO241" s="485"/>
      <c r="AP241" s="485"/>
      <c r="AQ241" s="485"/>
      <c r="AR241" s="485"/>
      <c r="AS241" s="485"/>
      <c r="AT241" s="485"/>
      <c r="AU241" s="485"/>
      <c r="AV241" s="485"/>
      <c r="AW241" s="485"/>
      <c r="AX241" s="485"/>
      <c r="AY241" s="485"/>
      <c r="AZ241" s="485"/>
      <c r="BA241" s="485"/>
      <c r="BB241" s="485"/>
      <c r="BC241" s="485"/>
      <c r="BD241" s="485"/>
      <c r="BE241" s="485"/>
      <c r="BF241" s="485"/>
      <c r="BG241" s="485"/>
      <c r="BH241" s="485"/>
      <c r="BI241" s="485"/>
      <c r="BJ241" s="485"/>
      <c r="BK241" s="485"/>
    </row>
    <row r="242" spans="1:63" ht="15.75" customHeight="1" x14ac:dyDescent="0.25">
      <c r="A242" s="485"/>
      <c r="B242" s="485"/>
      <c r="C242" s="485"/>
      <c r="D242" s="485"/>
      <c r="E242" s="485"/>
      <c r="F242" s="485"/>
      <c r="G242" s="485"/>
      <c r="H242" s="485"/>
      <c r="I242" s="485"/>
      <c r="J242" s="485"/>
      <c r="K242" s="485"/>
      <c r="L242" s="485"/>
      <c r="M242" s="485"/>
      <c r="N242" s="485"/>
      <c r="O242" s="485"/>
      <c r="P242" s="485"/>
      <c r="Q242" s="485"/>
      <c r="R242" s="485"/>
      <c r="S242" s="485"/>
      <c r="T242" s="485"/>
      <c r="U242" s="485"/>
      <c r="V242" s="485"/>
      <c r="W242" s="485"/>
      <c r="X242" s="485"/>
      <c r="Y242" s="485"/>
      <c r="Z242" s="485"/>
      <c r="AA242" s="485"/>
      <c r="AB242" s="485"/>
      <c r="AC242" s="485"/>
      <c r="AD242" s="485"/>
      <c r="AE242" s="485"/>
      <c r="AF242" s="485"/>
      <c r="AG242" s="485"/>
      <c r="AH242" s="485"/>
      <c r="AI242" s="485"/>
      <c r="AJ242" s="485"/>
      <c r="AK242" s="485"/>
      <c r="AL242" s="485"/>
      <c r="AM242" s="485"/>
      <c r="AN242" s="485"/>
      <c r="AO242" s="485"/>
      <c r="AP242" s="485"/>
      <c r="AQ242" s="485"/>
      <c r="AR242" s="485"/>
      <c r="AS242" s="485"/>
      <c r="AT242" s="485"/>
      <c r="AU242" s="485"/>
      <c r="AV242" s="485"/>
      <c r="AW242" s="485"/>
      <c r="AX242" s="485"/>
      <c r="AY242" s="485"/>
      <c r="AZ242" s="485"/>
      <c r="BA242" s="485"/>
      <c r="BB242" s="485"/>
      <c r="BC242" s="485"/>
      <c r="BD242" s="485"/>
      <c r="BE242" s="485"/>
      <c r="BF242" s="485"/>
      <c r="BG242" s="485"/>
      <c r="BH242" s="485"/>
      <c r="BI242" s="485"/>
      <c r="BJ242" s="485"/>
      <c r="BK242" s="485"/>
    </row>
    <row r="243" spans="1:63" ht="15.75" customHeight="1" x14ac:dyDescent="0.25">
      <c r="A243" s="485"/>
      <c r="B243" s="485"/>
      <c r="C243" s="485"/>
      <c r="D243" s="485"/>
      <c r="E243" s="485"/>
      <c r="F243" s="485"/>
      <c r="G243" s="485"/>
      <c r="H243" s="485"/>
      <c r="I243" s="485"/>
      <c r="J243" s="485"/>
      <c r="K243" s="485"/>
      <c r="L243" s="485"/>
      <c r="M243" s="485"/>
      <c r="N243" s="485"/>
      <c r="O243" s="485"/>
      <c r="P243" s="485"/>
      <c r="Q243" s="485"/>
      <c r="R243" s="485"/>
      <c r="S243" s="485"/>
      <c r="T243" s="485"/>
      <c r="U243" s="485"/>
      <c r="V243" s="485"/>
      <c r="W243" s="485"/>
      <c r="X243" s="485"/>
      <c r="Y243" s="485"/>
      <c r="Z243" s="485"/>
      <c r="AA243" s="485"/>
      <c r="AB243" s="485"/>
      <c r="AC243" s="485"/>
      <c r="AD243" s="485"/>
      <c r="AE243" s="485"/>
      <c r="AF243" s="485"/>
      <c r="AG243" s="485"/>
      <c r="AH243" s="485"/>
      <c r="AI243" s="485"/>
      <c r="AJ243" s="485"/>
      <c r="AK243" s="485"/>
      <c r="AL243" s="485"/>
      <c r="AM243" s="485"/>
      <c r="AN243" s="485"/>
      <c r="AO243" s="485"/>
      <c r="AP243" s="485"/>
      <c r="AQ243" s="485"/>
      <c r="AR243" s="485"/>
      <c r="AS243" s="485"/>
      <c r="AT243" s="485"/>
      <c r="AU243" s="485"/>
      <c r="AV243" s="485"/>
      <c r="AW243" s="485"/>
      <c r="AX243" s="485"/>
      <c r="AY243" s="485"/>
      <c r="AZ243" s="485"/>
      <c r="BA243" s="485"/>
      <c r="BB243" s="485"/>
      <c r="BC243" s="485"/>
      <c r="BD243" s="485"/>
      <c r="BE243" s="485"/>
      <c r="BF243" s="485"/>
      <c r="BG243" s="485"/>
      <c r="BH243" s="485"/>
      <c r="BI243" s="485"/>
      <c r="BJ243" s="485"/>
      <c r="BK243" s="485"/>
    </row>
    <row r="244" spans="1:63" ht="15.75" customHeight="1" x14ac:dyDescent="0.25">
      <c r="A244" s="485"/>
      <c r="B244" s="485"/>
      <c r="C244" s="485"/>
      <c r="D244" s="485"/>
      <c r="E244" s="485"/>
      <c r="F244" s="485"/>
      <c r="G244" s="485"/>
      <c r="H244" s="485"/>
      <c r="I244" s="485"/>
      <c r="J244" s="485"/>
      <c r="K244" s="485"/>
      <c r="L244" s="485"/>
      <c r="M244" s="485"/>
      <c r="N244" s="485"/>
      <c r="O244" s="485"/>
      <c r="P244" s="485"/>
      <c r="Q244" s="485"/>
      <c r="R244" s="485"/>
      <c r="S244" s="485"/>
      <c r="T244" s="485"/>
      <c r="U244" s="485"/>
      <c r="V244" s="485"/>
      <c r="W244" s="485"/>
      <c r="X244" s="485"/>
      <c r="Y244" s="485"/>
      <c r="Z244" s="485"/>
      <c r="AA244" s="485"/>
      <c r="AB244" s="485"/>
      <c r="AC244" s="485"/>
      <c r="AD244" s="485"/>
      <c r="AE244" s="485"/>
      <c r="AF244" s="485"/>
      <c r="AG244" s="485"/>
      <c r="AH244" s="485"/>
      <c r="AI244" s="485"/>
      <c r="AJ244" s="485"/>
      <c r="AK244" s="485"/>
      <c r="AL244" s="485"/>
      <c r="AM244" s="485"/>
      <c r="AN244" s="485"/>
      <c r="AO244" s="485"/>
      <c r="AP244" s="485"/>
      <c r="AQ244" s="485"/>
      <c r="AR244" s="485"/>
      <c r="AS244" s="485"/>
      <c r="AT244" s="485"/>
      <c r="AU244" s="485"/>
      <c r="AV244" s="485"/>
      <c r="AW244" s="485"/>
      <c r="AX244" s="485"/>
      <c r="AY244" s="485"/>
      <c r="AZ244" s="485"/>
      <c r="BA244" s="485"/>
      <c r="BB244" s="485"/>
      <c r="BC244" s="485"/>
      <c r="BD244" s="485"/>
      <c r="BE244" s="485"/>
      <c r="BF244" s="485"/>
      <c r="BG244" s="485"/>
      <c r="BH244" s="485"/>
      <c r="BI244" s="485"/>
      <c r="BJ244" s="485"/>
      <c r="BK244" s="485"/>
    </row>
    <row r="245" spans="1:63" ht="15.75" customHeight="1" x14ac:dyDescent="0.25">
      <c r="A245" s="485"/>
      <c r="B245" s="485"/>
      <c r="C245" s="485"/>
      <c r="D245" s="485"/>
      <c r="E245" s="485"/>
      <c r="F245" s="485"/>
      <c r="G245" s="485"/>
      <c r="H245" s="485"/>
      <c r="I245" s="485"/>
      <c r="J245" s="485"/>
      <c r="K245" s="485"/>
      <c r="L245" s="485"/>
      <c r="M245" s="485"/>
      <c r="N245" s="485"/>
      <c r="O245" s="485"/>
      <c r="P245" s="485"/>
      <c r="Q245" s="485"/>
      <c r="R245" s="485"/>
      <c r="S245" s="485"/>
      <c r="T245" s="485"/>
      <c r="U245" s="485"/>
      <c r="V245" s="485"/>
      <c r="W245" s="485"/>
      <c r="X245" s="485"/>
      <c r="Y245" s="485"/>
      <c r="Z245" s="485"/>
      <c r="AA245" s="485"/>
      <c r="AB245" s="485"/>
      <c r="AC245" s="485"/>
      <c r="AD245" s="485"/>
      <c r="AE245" s="485"/>
      <c r="AF245" s="485"/>
      <c r="AG245" s="485"/>
      <c r="AH245" s="485"/>
      <c r="AI245" s="485"/>
      <c r="AJ245" s="485"/>
      <c r="AK245" s="485"/>
      <c r="AL245" s="485"/>
      <c r="AM245" s="485"/>
      <c r="AN245" s="485"/>
      <c r="AO245" s="485"/>
      <c r="AP245" s="485"/>
      <c r="AQ245" s="485"/>
      <c r="AR245" s="485"/>
      <c r="AS245" s="485"/>
      <c r="AT245" s="485"/>
      <c r="AU245" s="485"/>
      <c r="AV245" s="485"/>
      <c r="AW245" s="485"/>
      <c r="AX245" s="485"/>
      <c r="AY245" s="485"/>
      <c r="AZ245" s="485"/>
      <c r="BA245" s="485"/>
      <c r="BB245" s="485"/>
      <c r="BC245" s="485"/>
      <c r="BD245" s="485"/>
      <c r="BE245" s="485"/>
      <c r="BF245" s="485"/>
      <c r="BG245" s="485"/>
      <c r="BH245" s="485"/>
      <c r="BI245" s="485"/>
      <c r="BJ245" s="485"/>
      <c r="BK245" s="485"/>
    </row>
    <row r="246" spans="1:63" ht="15.75" customHeight="1" x14ac:dyDescent="0.25">
      <c r="A246" s="485"/>
      <c r="B246" s="485"/>
      <c r="C246" s="485"/>
      <c r="D246" s="485"/>
      <c r="E246" s="485"/>
      <c r="F246" s="485"/>
      <c r="G246" s="485"/>
      <c r="H246" s="485"/>
      <c r="I246" s="485"/>
      <c r="J246" s="485"/>
      <c r="K246" s="485"/>
      <c r="L246" s="485"/>
      <c r="M246" s="485"/>
      <c r="N246" s="485"/>
      <c r="O246" s="485"/>
      <c r="P246" s="485"/>
      <c r="Q246" s="485"/>
      <c r="R246" s="485"/>
      <c r="S246" s="485"/>
      <c r="T246" s="485"/>
      <c r="U246" s="485"/>
      <c r="V246" s="485"/>
      <c r="W246" s="485"/>
      <c r="X246" s="485"/>
      <c r="Y246" s="485"/>
      <c r="Z246" s="485"/>
      <c r="AA246" s="485"/>
      <c r="AB246" s="485"/>
      <c r="AC246" s="485"/>
      <c r="AD246" s="485"/>
      <c r="AE246" s="485"/>
      <c r="AF246" s="485"/>
      <c r="AG246" s="485"/>
      <c r="AH246" s="485"/>
      <c r="AI246" s="485"/>
      <c r="AJ246" s="485"/>
      <c r="AK246" s="485"/>
      <c r="AL246" s="485"/>
      <c r="AM246" s="485"/>
      <c r="AN246" s="485"/>
      <c r="AO246" s="485"/>
      <c r="AP246" s="485"/>
      <c r="AQ246" s="485"/>
      <c r="AR246" s="485"/>
      <c r="AS246" s="485"/>
      <c r="AT246" s="485"/>
      <c r="AU246" s="485"/>
      <c r="AV246" s="485"/>
      <c r="AW246" s="485"/>
      <c r="AX246" s="485"/>
      <c r="AY246" s="485"/>
      <c r="AZ246" s="485"/>
      <c r="BA246" s="485"/>
      <c r="BB246" s="485"/>
      <c r="BC246" s="485"/>
      <c r="BD246" s="485"/>
      <c r="BE246" s="485"/>
      <c r="BF246" s="485"/>
      <c r="BG246" s="485"/>
      <c r="BH246" s="485"/>
      <c r="BI246" s="485"/>
      <c r="BJ246" s="485"/>
      <c r="BK246" s="485"/>
    </row>
    <row r="247" spans="1:63" ht="15.75" customHeight="1" x14ac:dyDescent="0.25">
      <c r="A247" s="485"/>
      <c r="B247" s="485"/>
      <c r="C247" s="485"/>
      <c r="D247" s="485"/>
      <c r="E247" s="485"/>
      <c r="F247" s="485"/>
      <c r="G247" s="485"/>
      <c r="H247" s="485"/>
      <c r="I247" s="485"/>
      <c r="J247" s="485"/>
      <c r="K247" s="485"/>
      <c r="L247" s="485"/>
      <c r="M247" s="485"/>
      <c r="N247" s="485"/>
      <c r="O247" s="485"/>
      <c r="P247" s="485"/>
      <c r="Q247" s="485"/>
      <c r="R247" s="485"/>
      <c r="S247" s="485"/>
      <c r="T247" s="485"/>
      <c r="U247" s="485"/>
      <c r="V247" s="485"/>
      <c r="W247" s="485"/>
      <c r="X247" s="485"/>
      <c r="Y247" s="485"/>
      <c r="Z247" s="485"/>
      <c r="AA247" s="485"/>
      <c r="AB247" s="485"/>
      <c r="AC247" s="485"/>
      <c r="AD247" s="485"/>
      <c r="AE247" s="485"/>
      <c r="AF247" s="485"/>
      <c r="AG247" s="485"/>
      <c r="AH247" s="485"/>
      <c r="AI247" s="485"/>
      <c r="AJ247" s="485"/>
      <c r="AK247" s="485"/>
      <c r="AL247" s="485"/>
      <c r="AM247" s="485"/>
      <c r="AN247" s="485"/>
      <c r="AO247" s="485"/>
      <c r="AP247" s="485"/>
      <c r="AQ247" s="485"/>
      <c r="AR247" s="485"/>
      <c r="AS247" s="485"/>
      <c r="AT247" s="485"/>
      <c r="AU247" s="485"/>
      <c r="AV247" s="485"/>
      <c r="AW247" s="485"/>
      <c r="AX247" s="485"/>
      <c r="AY247" s="485"/>
      <c r="AZ247" s="485"/>
      <c r="BA247" s="485"/>
      <c r="BB247" s="485"/>
      <c r="BC247" s="485"/>
      <c r="BD247" s="485"/>
      <c r="BE247" s="485"/>
      <c r="BF247" s="485"/>
      <c r="BG247" s="485"/>
      <c r="BH247" s="485"/>
      <c r="BI247" s="485"/>
      <c r="BJ247" s="485"/>
      <c r="BK247" s="485"/>
    </row>
    <row r="248" spans="1:63" ht="15.75" customHeight="1" x14ac:dyDescent="0.25">
      <c r="A248" s="485"/>
      <c r="B248" s="485"/>
      <c r="C248" s="485"/>
      <c r="D248" s="485"/>
      <c r="E248" s="485"/>
      <c r="F248" s="485"/>
      <c r="G248" s="485"/>
      <c r="H248" s="485"/>
      <c r="I248" s="485"/>
      <c r="J248" s="485"/>
      <c r="K248" s="485"/>
      <c r="L248" s="485"/>
      <c r="M248" s="485"/>
      <c r="N248" s="485"/>
      <c r="O248" s="485"/>
      <c r="P248" s="485"/>
      <c r="Q248" s="485"/>
      <c r="R248" s="485"/>
      <c r="S248" s="485"/>
      <c r="T248" s="485"/>
      <c r="U248" s="485"/>
      <c r="V248" s="485"/>
      <c r="W248" s="485"/>
      <c r="X248" s="485"/>
      <c r="Y248" s="485"/>
      <c r="Z248" s="485"/>
      <c r="AA248" s="485"/>
      <c r="AB248" s="485"/>
      <c r="AC248" s="485"/>
      <c r="AD248" s="485"/>
      <c r="AE248" s="485"/>
      <c r="AF248" s="485"/>
      <c r="AG248" s="485"/>
      <c r="AH248" s="485"/>
      <c r="AI248" s="485"/>
      <c r="AJ248" s="485"/>
      <c r="AK248" s="485"/>
      <c r="AL248" s="485"/>
      <c r="AM248" s="485"/>
      <c r="AN248" s="485"/>
      <c r="AO248" s="485"/>
      <c r="AP248" s="485"/>
      <c r="AQ248" s="485"/>
      <c r="AR248" s="485"/>
      <c r="AS248" s="485"/>
      <c r="AT248" s="485"/>
      <c r="AU248" s="485"/>
      <c r="AV248" s="485"/>
      <c r="AW248" s="485"/>
      <c r="AX248" s="485"/>
      <c r="AY248" s="485"/>
      <c r="AZ248" s="485"/>
      <c r="BA248" s="485"/>
      <c r="BB248" s="485"/>
      <c r="BC248" s="485"/>
      <c r="BD248" s="485"/>
      <c r="BE248" s="485"/>
      <c r="BF248" s="485"/>
      <c r="BG248" s="485"/>
      <c r="BH248" s="485"/>
      <c r="BI248" s="485"/>
      <c r="BJ248" s="485"/>
      <c r="BK248" s="485"/>
    </row>
    <row r="249" spans="1:63" ht="15.75" customHeight="1" x14ac:dyDescent="0.25">
      <c r="A249" s="485"/>
      <c r="B249" s="485"/>
      <c r="C249" s="485"/>
      <c r="D249" s="485"/>
      <c r="E249" s="485"/>
      <c r="F249" s="485"/>
      <c r="G249" s="485"/>
      <c r="H249" s="485"/>
      <c r="I249" s="485"/>
      <c r="J249" s="485"/>
      <c r="K249" s="485"/>
      <c r="L249" s="485"/>
      <c r="M249" s="485"/>
      <c r="N249" s="485"/>
      <c r="O249" s="485"/>
      <c r="P249" s="485"/>
      <c r="Q249" s="485"/>
      <c r="R249" s="485"/>
      <c r="S249" s="485"/>
      <c r="T249" s="485"/>
      <c r="U249" s="485"/>
      <c r="V249" s="485"/>
      <c r="W249" s="485"/>
      <c r="X249" s="485"/>
      <c r="Y249" s="485"/>
      <c r="Z249" s="485"/>
      <c r="AA249" s="485"/>
      <c r="AB249" s="485"/>
      <c r="AC249" s="485"/>
      <c r="AD249" s="485"/>
      <c r="AE249" s="485"/>
      <c r="AF249" s="485"/>
      <c r="AG249" s="485"/>
      <c r="AH249" s="485"/>
      <c r="AI249" s="485"/>
      <c r="AJ249" s="485"/>
      <c r="AK249" s="485"/>
      <c r="AL249" s="485"/>
      <c r="AM249" s="485"/>
      <c r="AN249" s="485"/>
      <c r="AO249" s="485"/>
      <c r="AP249" s="485"/>
      <c r="AQ249" s="485"/>
      <c r="AR249" s="485"/>
      <c r="AS249" s="485"/>
      <c r="AT249" s="485"/>
      <c r="AU249" s="485"/>
      <c r="AV249" s="485"/>
      <c r="AW249" s="485"/>
      <c r="AX249" s="485"/>
      <c r="AY249" s="485"/>
      <c r="AZ249" s="485"/>
      <c r="BA249" s="485"/>
      <c r="BB249" s="485"/>
      <c r="BC249" s="485"/>
      <c r="BD249" s="485"/>
      <c r="BE249" s="485"/>
      <c r="BF249" s="485"/>
      <c r="BG249" s="485"/>
      <c r="BH249" s="485"/>
      <c r="BI249" s="485"/>
      <c r="BJ249" s="485"/>
      <c r="BK249" s="485"/>
    </row>
    <row r="250" spans="1:63" ht="15.75" customHeight="1" x14ac:dyDescent="0.25">
      <c r="A250" s="489"/>
      <c r="B250" s="489"/>
      <c r="C250" s="489"/>
      <c r="D250" s="489"/>
      <c r="E250" s="489"/>
      <c r="F250" s="489"/>
      <c r="G250" s="489"/>
      <c r="H250" s="489"/>
      <c r="I250" s="489"/>
      <c r="J250" s="489"/>
      <c r="K250" s="489"/>
      <c r="L250" s="489"/>
      <c r="M250" s="489"/>
      <c r="N250" s="489"/>
      <c r="O250" s="489"/>
      <c r="P250" s="489"/>
      <c r="Q250" s="489"/>
      <c r="R250" s="489"/>
      <c r="S250" s="489"/>
      <c r="T250" s="489"/>
      <c r="U250" s="489"/>
      <c r="V250" s="489"/>
      <c r="W250" s="489"/>
      <c r="X250" s="489"/>
      <c r="Y250" s="489"/>
      <c r="Z250" s="489"/>
      <c r="AA250" s="489"/>
      <c r="AB250" s="489"/>
      <c r="AC250" s="489"/>
      <c r="AD250" s="489"/>
      <c r="AE250" s="489"/>
      <c r="AF250" s="489"/>
      <c r="AG250" s="489"/>
      <c r="AH250" s="489"/>
      <c r="AI250" s="489"/>
      <c r="AJ250" s="489"/>
      <c r="AK250" s="489"/>
      <c r="AL250" s="489"/>
      <c r="AM250" s="489"/>
      <c r="AN250" s="489"/>
      <c r="AO250" s="489"/>
      <c r="AP250" s="489"/>
      <c r="AQ250" s="489"/>
      <c r="AR250" s="489"/>
      <c r="AS250" s="489"/>
      <c r="AT250" s="489"/>
      <c r="AU250" s="489"/>
      <c r="AV250" s="485"/>
      <c r="AW250" s="485"/>
      <c r="AX250" s="485"/>
      <c r="AY250" s="485"/>
      <c r="AZ250" s="485"/>
      <c r="BA250" s="485"/>
      <c r="BB250" s="485"/>
      <c r="BC250" s="485"/>
      <c r="BD250" s="485"/>
      <c r="BE250" s="485"/>
      <c r="BF250" s="485"/>
      <c r="BG250" s="485"/>
      <c r="BH250" s="485"/>
      <c r="BI250" s="485"/>
      <c r="BJ250" s="485"/>
      <c r="BK250" s="485"/>
    </row>
    <row r="251" spans="1:63" ht="15.75" customHeight="1" x14ac:dyDescent="0.25">
      <c r="A251" s="489"/>
      <c r="B251" s="489"/>
      <c r="C251" s="489"/>
      <c r="D251" s="489"/>
      <c r="E251" s="489"/>
      <c r="F251" s="489"/>
      <c r="G251" s="489"/>
      <c r="H251" s="489"/>
      <c r="I251" s="489"/>
      <c r="J251" s="489"/>
      <c r="K251" s="489"/>
      <c r="L251" s="489"/>
      <c r="M251" s="489"/>
      <c r="N251" s="489"/>
      <c r="O251" s="489"/>
      <c r="P251" s="489"/>
      <c r="Q251" s="489"/>
      <c r="R251" s="489"/>
      <c r="S251" s="489"/>
      <c r="T251" s="489"/>
      <c r="U251" s="489"/>
      <c r="V251" s="489"/>
      <c r="W251" s="489"/>
      <c r="X251" s="489"/>
      <c r="Y251" s="489"/>
      <c r="Z251" s="489"/>
      <c r="AA251" s="489"/>
      <c r="AB251" s="489"/>
      <c r="AC251" s="489"/>
      <c r="AD251" s="489"/>
      <c r="AE251" s="489"/>
      <c r="AF251" s="489"/>
      <c r="AG251" s="489"/>
      <c r="AH251" s="489"/>
      <c r="AI251" s="489"/>
      <c r="AJ251" s="489"/>
      <c r="AK251" s="489"/>
      <c r="AL251" s="489"/>
      <c r="AM251" s="489"/>
      <c r="AN251" s="489"/>
      <c r="AO251" s="489"/>
      <c r="AP251" s="489"/>
      <c r="AQ251" s="489"/>
      <c r="AR251" s="489"/>
      <c r="AS251" s="489"/>
      <c r="AT251" s="489"/>
      <c r="AU251" s="489"/>
      <c r="AV251" s="485"/>
      <c r="AW251" s="485"/>
      <c r="AX251" s="485"/>
      <c r="AY251" s="485"/>
      <c r="AZ251" s="485"/>
      <c r="BA251" s="485"/>
      <c r="BB251" s="485"/>
      <c r="BC251" s="485"/>
      <c r="BD251" s="485"/>
      <c r="BE251" s="485"/>
      <c r="BF251" s="485"/>
      <c r="BG251" s="485"/>
      <c r="BH251" s="485"/>
      <c r="BI251" s="485"/>
      <c r="BJ251" s="485"/>
      <c r="BK251" s="485"/>
    </row>
    <row r="252" spans="1:63" ht="15.75" customHeight="1" x14ac:dyDescent="0.25">
      <c r="A252" s="489"/>
      <c r="B252" s="489"/>
      <c r="C252" s="489"/>
      <c r="D252" s="489"/>
      <c r="E252" s="489"/>
      <c r="F252" s="489"/>
      <c r="G252" s="489"/>
      <c r="H252" s="489"/>
      <c r="I252" s="489"/>
      <c r="J252" s="489"/>
      <c r="K252" s="489"/>
      <c r="L252" s="489"/>
      <c r="M252" s="489"/>
      <c r="N252" s="489"/>
      <c r="O252" s="489"/>
      <c r="P252" s="489"/>
      <c r="Q252" s="489"/>
      <c r="R252" s="489"/>
      <c r="S252" s="489"/>
      <c r="T252" s="489"/>
      <c r="U252" s="489"/>
      <c r="V252" s="489"/>
      <c r="W252" s="489"/>
      <c r="X252" s="489"/>
      <c r="Y252" s="489"/>
      <c r="Z252" s="489"/>
      <c r="AA252" s="489"/>
      <c r="AB252" s="489"/>
      <c r="AC252" s="489"/>
      <c r="AD252" s="489"/>
      <c r="AE252" s="489"/>
      <c r="AF252" s="489"/>
      <c r="AG252" s="489"/>
      <c r="AH252" s="489"/>
      <c r="AI252" s="489"/>
      <c r="AJ252" s="489"/>
      <c r="AK252" s="489"/>
      <c r="AL252" s="489"/>
      <c r="AM252" s="489"/>
      <c r="AN252" s="489"/>
      <c r="AO252" s="489"/>
      <c r="AP252" s="489"/>
      <c r="AQ252" s="489"/>
      <c r="AR252" s="489"/>
      <c r="AS252" s="489"/>
      <c r="AT252" s="489"/>
      <c r="AU252" s="489"/>
      <c r="AV252" s="485"/>
      <c r="AW252" s="485"/>
      <c r="AX252" s="485"/>
      <c r="AY252" s="485"/>
      <c r="AZ252" s="485"/>
      <c r="BA252" s="485"/>
      <c r="BB252" s="485"/>
      <c r="BC252" s="485"/>
      <c r="BD252" s="485"/>
      <c r="BE252" s="485"/>
      <c r="BF252" s="485"/>
      <c r="BG252" s="485"/>
      <c r="BH252" s="485"/>
      <c r="BI252" s="485"/>
      <c r="BJ252" s="485"/>
      <c r="BK252" s="485"/>
    </row>
    <row r="253" spans="1:63" ht="15.75" customHeight="1" x14ac:dyDescent="0.25">
      <c r="A253" s="489"/>
      <c r="B253" s="489"/>
      <c r="C253" s="489"/>
      <c r="D253" s="489"/>
      <c r="E253" s="489"/>
      <c r="F253" s="489"/>
      <c r="G253" s="489"/>
      <c r="H253" s="489"/>
      <c r="I253" s="489"/>
      <c r="J253" s="489"/>
      <c r="K253" s="489"/>
      <c r="L253" s="489"/>
      <c r="M253" s="489"/>
      <c r="N253" s="489"/>
      <c r="O253" s="489"/>
      <c r="P253" s="489"/>
      <c r="Q253" s="489"/>
      <c r="R253" s="489"/>
      <c r="S253" s="489"/>
      <c r="T253" s="489"/>
      <c r="U253" s="489"/>
      <c r="V253" s="489"/>
      <c r="W253" s="489"/>
      <c r="X253" s="489"/>
      <c r="Y253" s="489"/>
      <c r="Z253" s="489"/>
      <c r="AA253" s="489"/>
      <c r="AB253" s="489"/>
      <c r="AC253" s="489"/>
      <c r="AD253" s="489"/>
      <c r="AE253" s="489"/>
      <c r="AF253" s="489"/>
      <c r="AG253" s="489"/>
      <c r="AH253" s="489"/>
      <c r="AI253" s="489"/>
      <c r="AJ253" s="489"/>
      <c r="AK253" s="489"/>
      <c r="AL253" s="489"/>
      <c r="AM253" s="489"/>
      <c r="AN253" s="489"/>
      <c r="AO253" s="489"/>
      <c r="AP253" s="489"/>
      <c r="AQ253" s="489"/>
      <c r="AR253" s="489"/>
      <c r="AS253" s="489"/>
      <c r="AT253" s="489"/>
      <c r="AU253" s="489"/>
      <c r="AV253" s="485"/>
      <c r="AW253" s="485"/>
      <c r="AX253" s="485"/>
      <c r="AY253" s="485"/>
      <c r="AZ253" s="485"/>
      <c r="BA253" s="485"/>
      <c r="BB253" s="485"/>
      <c r="BC253" s="485"/>
      <c r="BD253" s="485"/>
      <c r="BE253" s="485"/>
      <c r="BF253" s="485"/>
      <c r="BG253" s="485"/>
      <c r="BH253" s="485"/>
      <c r="BI253" s="485"/>
      <c r="BJ253" s="485"/>
      <c r="BK253" s="485"/>
    </row>
    <row r="254" spans="1:63" ht="15.75" customHeight="1" x14ac:dyDescent="0.25">
      <c r="A254" s="489"/>
      <c r="B254" s="489"/>
      <c r="C254" s="489"/>
      <c r="D254" s="489"/>
      <c r="E254" s="489"/>
      <c r="F254" s="489"/>
      <c r="G254" s="489"/>
      <c r="H254" s="489"/>
      <c r="I254" s="489"/>
      <c r="J254" s="489"/>
      <c r="K254" s="489"/>
      <c r="L254" s="489"/>
      <c r="M254" s="489"/>
      <c r="N254" s="489"/>
      <c r="O254" s="489"/>
      <c r="P254" s="489"/>
      <c r="Q254" s="489"/>
      <c r="R254" s="489"/>
      <c r="S254" s="489"/>
      <c r="T254" s="489"/>
      <c r="U254" s="489"/>
      <c r="V254" s="489"/>
      <c r="W254" s="489"/>
      <c r="X254" s="489"/>
      <c r="Y254" s="489"/>
      <c r="Z254" s="489"/>
      <c r="AA254" s="489"/>
      <c r="AB254" s="489"/>
      <c r="AC254" s="489"/>
      <c r="AD254" s="489"/>
      <c r="AE254" s="489"/>
      <c r="AF254" s="489"/>
      <c r="AG254" s="489"/>
      <c r="AH254" s="489"/>
      <c r="AI254" s="489"/>
      <c r="AJ254" s="489"/>
      <c r="AK254" s="489"/>
      <c r="AL254" s="489"/>
      <c r="AM254" s="489"/>
      <c r="AN254" s="489"/>
      <c r="AO254" s="489"/>
      <c r="AP254" s="489"/>
      <c r="AQ254" s="489"/>
      <c r="AR254" s="489"/>
      <c r="AS254" s="489"/>
      <c r="AT254" s="489"/>
      <c r="AU254" s="489"/>
      <c r="AV254" s="485"/>
      <c r="AW254" s="485"/>
      <c r="AX254" s="485"/>
      <c r="AY254" s="485"/>
      <c r="AZ254" s="485"/>
      <c r="BA254" s="485"/>
      <c r="BB254" s="485"/>
      <c r="BC254" s="485"/>
      <c r="BD254" s="485"/>
      <c r="BE254" s="485"/>
      <c r="BF254" s="485"/>
      <c r="BG254" s="485"/>
      <c r="BH254" s="485"/>
      <c r="BI254" s="485"/>
      <c r="BJ254" s="485"/>
      <c r="BK254" s="485"/>
    </row>
    <row r="255" spans="1:63" ht="15.75" customHeight="1" x14ac:dyDescent="0.25">
      <c r="A255" s="489"/>
      <c r="B255" s="489"/>
      <c r="C255" s="489"/>
      <c r="D255" s="489"/>
      <c r="E255" s="489"/>
      <c r="F255" s="489"/>
      <c r="G255" s="489"/>
      <c r="H255" s="489"/>
      <c r="I255" s="489"/>
      <c r="J255" s="489"/>
      <c r="K255" s="489"/>
      <c r="L255" s="489"/>
      <c r="M255" s="489"/>
      <c r="N255" s="489"/>
      <c r="O255" s="489"/>
      <c r="P255" s="489"/>
      <c r="Q255" s="489"/>
      <c r="R255" s="489"/>
      <c r="S255" s="489"/>
      <c r="T255" s="489"/>
      <c r="U255" s="489"/>
      <c r="V255" s="489"/>
      <c r="W255" s="489"/>
      <c r="X255" s="489"/>
      <c r="Y255" s="489"/>
      <c r="Z255" s="489"/>
      <c r="AA255" s="489"/>
      <c r="AB255" s="489"/>
      <c r="AC255" s="489"/>
      <c r="AD255" s="489"/>
      <c r="AE255" s="489"/>
      <c r="AF255" s="489"/>
      <c r="AG255" s="489"/>
      <c r="AH255" s="489"/>
      <c r="AI255" s="489"/>
      <c r="AJ255" s="489"/>
      <c r="AK255" s="489"/>
      <c r="AL255" s="489"/>
      <c r="AM255" s="489"/>
      <c r="AN255" s="489"/>
      <c r="AO255" s="489"/>
      <c r="AP255" s="489"/>
      <c r="AQ255" s="489"/>
      <c r="AR255" s="489"/>
      <c r="AS255" s="489"/>
      <c r="AT255" s="489"/>
      <c r="AU255" s="489"/>
      <c r="AV255" s="485"/>
      <c r="AW255" s="485"/>
      <c r="AX255" s="485"/>
      <c r="AY255" s="485"/>
      <c r="AZ255" s="485"/>
      <c r="BA255" s="485"/>
      <c r="BB255" s="485"/>
      <c r="BC255" s="485"/>
      <c r="BD255" s="485"/>
      <c r="BE255" s="485"/>
      <c r="BF255" s="485"/>
      <c r="BG255" s="485"/>
      <c r="BH255" s="485"/>
      <c r="BI255" s="485"/>
      <c r="BJ255" s="485"/>
      <c r="BK255" s="485"/>
    </row>
    <row r="256" spans="1:63" ht="15.75" customHeight="1" x14ac:dyDescent="0.25">
      <c r="A256" s="489"/>
      <c r="B256" s="489"/>
      <c r="C256" s="489"/>
      <c r="D256" s="489"/>
      <c r="E256" s="489"/>
      <c r="F256" s="489"/>
      <c r="G256" s="489"/>
      <c r="H256" s="489"/>
      <c r="I256" s="489"/>
      <c r="J256" s="489"/>
      <c r="K256" s="489"/>
      <c r="L256" s="489"/>
      <c r="M256" s="489"/>
      <c r="N256" s="489"/>
      <c r="O256" s="489"/>
      <c r="P256" s="489"/>
      <c r="Q256" s="489"/>
      <c r="R256" s="489"/>
      <c r="S256" s="489"/>
      <c r="T256" s="489"/>
      <c r="U256" s="489"/>
      <c r="V256" s="489"/>
      <c r="W256" s="489"/>
      <c r="X256" s="489"/>
      <c r="Y256" s="489"/>
      <c r="Z256" s="489"/>
      <c r="AA256" s="489"/>
      <c r="AB256" s="489"/>
      <c r="AC256" s="489"/>
      <c r="AD256" s="489"/>
      <c r="AE256" s="489"/>
      <c r="AF256" s="489"/>
      <c r="AG256" s="489"/>
      <c r="AH256" s="489"/>
      <c r="AI256" s="489"/>
      <c r="AJ256" s="489"/>
      <c r="AK256" s="489"/>
      <c r="AL256" s="489"/>
      <c r="AM256" s="489"/>
      <c r="AN256" s="489"/>
      <c r="AO256" s="489"/>
      <c r="AP256" s="489"/>
      <c r="AQ256" s="489"/>
      <c r="AR256" s="489"/>
      <c r="AS256" s="489"/>
      <c r="AT256" s="489"/>
      <c r="AU256" s="489"/>
      <c r="AV256" s="485"/>
      <c r="AW256" s="485"/>
      <c r="AX256" s="485"/>
      <c r="AY256" s="485"/>
      <c r="AZ256" s="485"/>
      <c r="BA256" s="485"/>
      <c r="BB256" s="485"/>
      <c r="BC256" s="485"/>
      <c r="BD256" s="485"/>
      <c r="BE256" s="485"/>
      <c r="BF256" s="485"/>
      <c r="BG256" s="485"/>
      <c r="BH256" s="485"/>
      <c r="BI256" s="485"/>
      <c r="BJ256" s="485"/>
      <c r="BK256" s="485"/>
    </row>
    <row r="257" spans="1:63" ht="15.75" customHeight="1" x14ac:dyDescent="0.25">
      <c r="A257" s="489"/>
      <c r="B257" s="489"/>
      <c r="C257" s="489"/>
      <c r="D257" s="489"/>
      <c r="E257" s="489"/>
      <c r="F257" s="489"/>
      <c r="G257" s="489"/>
      <c r="H257" s="489"/>
      <c r="I257" s="489"/>
      <c r="J257" s="489"/>
      <c r="K257" s="489"/>
      <c r="L257" s="489"/>
      <c r="M257" s="489"/>
      <c r="N257" s="489"/>
      <c r="O257" s="489"/>
      <c r="P257" s="489"/>
      <c r="Q257" s="489"/>
      <c r="R257" s="489"/>
      <c r="S257" s="489"/>
      <c r="T257" s="489"/>
      <c r="U257" s="489"/>
      <c r="V257" s="489"/>
      <c r="W257" s="489"/>
      <c r="X257" s="489"/>
      <c r="Y257" s="489"/>
      <c r="Z257" s="489"/>
      <c r="AA257" s="489"/>
      <c r="AB257" s="489"/>
      <c r="AC257" s="489"/>
      <c r="AD257" s="489"/>
      <c r="AE257" s="489"/>
      <c r="AF257" s="489"/>
      <c r="AG257" s="489"/>
      <c r="AH257" s="489"/>
      <c r="AI257" s="489"/>
      <c r="AJ257" s="489"/>
      <c r="AK257" s="489"/>
      <c r="AL257" s="489"/>
      <c r="AM257" s="489"/>
      <c r="AN257" s="489"/>
      <c r="AO257" s="489"/>
      <c r="AP257" s="489"/>
      <c r="AQ257" s="489"/>
      <c r="AR257" s="489"/>
      <c r="AS257" s="489"/>
      <c r="AT257" s="489"/>
      <c r="AU257" s="489"/>
      <c r="AV257" s="485"/>
      <c r="AW257" s="485"/>
      <c r="AX257" s="485"/>
      <c r="AY257" s="485"/>
      <c r="AZ257" s="485"/>
      <c r="BA257" s="485"/>
      <c r="BB257" s="485"/>
      <c r="BC257" s="485"/>
      <c r="BD257" s="485"/>
      <c r="BE257" s="485"/>
      <c r="BF257" s="485"/>
      <c r="BG257" s="485"/>
      <c r="BH257" s="485"/>
      <c r="BI257" s="485"/>
      <c r="BJ257" s="485"/>
      <c r="BK257" s="485"/>
    </row>
    <row r="258" spans="1:63" ht="15.75" customHeight="1" x14ac:dyDescent="0.25">
      <c r="A258" s="489"/>
      <c r="B258" s="489"/>
      <c r="C258" s="489"/>
      <c r="D258" s="489"/>
      <c r="E258" s="489"/>
      <c r="F258" s="489"/>
      <c r="G258" s="489"/>
      <c r="H258" s="489"/>
      <c r="I258" s="489"/>
      <c r="J258" s="489"/>
      <c r="K258" s="489"/>
      <c r="L258" s="489"/>
      <c r="M258" s="489"/>
      <c r="N258" s="489"/>
      <c r="O258" s="489"/>
      <c r="P258" s="489"/>
      <c r="Q258" s="489"/>
      <c r="R258" s="489"/>
      <c r="S258" s="489"/>
      <c r="T258" s="489"/>
      <c r="U258" s="489"/>
      <c r="V258" s="489"/>
      <c r="W258" s="489"/>
      <c r="X258" s="489"/>
      <c r="Y258" s="489"/>
      <c r="Z258" s="489"/>
      <c r="AA258" s="489"/>
      <c r="AB258" s="489"/>
      <c r="AC258" s="489"/>
      <c r="AD258" s="489"/>
      <c r="AE258" s="489"/>
      <c r="AF258" s="489"/>
      <c r="AG258" s="489"/>
      <c r="AH258" s="489"/>
      <c r="AI258" s="489"/>
      <c r="AJ258" s="489"/>
      <c r="AK258" s="489"/>
      <c r="AL258" s="489"/>
      <c r="AM258" s="489"/>
      <c r="AN258" s="489"/>
      <c r="AO258" s="489"/>
      <c r="AP258" s="489"/>
      <c r="AQ258" s="489"/>
      <c r="AR258" s="489"/>
      <c r="AS258" s="489"/>
      <c r="AT258" s="489"/>
      <c r="AU258" s="489"/>
      <c r="AV258" s="485"/>
      <c r="AW258" s="485"/>
      <c r="AX258" s="485"/>
      <c r="AY258" s="485"/>
      <c r="AZ258" s="485"/>
      <c r="BA258" s="485"/>
      <c r="BB258" s="485"/>
      <c r="BC258" s="485"/>
      <c r="BD258" s="485"/>
      <c r="BE258" s="485"/>
      <c r="BF258" s="485"/>
      <c r="BG258" s="485"/>
      <c r="BH258" s="485"/>
      <c r="BI258" s="485"/>
      <c r="BJ258" s="485"/>
      <c r="BK258" s="485"/>
    </row>
    <row r="259" spans="1:63" ht="15.75" customHeight="1" x14ac:dyDescent="0.25">
      <c r="A259" s="489"/>
      <c r="B259" s="489"/>
      <c r="C259" s="489"/>
      <c r="D259" s="489"/>
      <c r="E259" s="489"/>
      <c r="F259" s="489"/>
      <c r="G259" s="489"/>
      <c r="H259" s="489"/>
      <c r="I259" s="489"/>
      <c r="J259" s="489"/>
      <c r="K259" s="489"/>
      <c r="L259" s="489"/>
      <c r="M259" s="489"/>
      <c r="N259" s="489"/>
      <c r="O259" s="489"/>
      <c r="P259" s="489"/>
      <c r="Q259" s="489"/>
      <c r="R259" s="489"/>
      <c r="S259" s="489"/>
      <c r="T259" s="489"/>
      <c r="U259" s="489"/>
      <c r="V259" s="489"/>
      <c r="W259" s="489"/>
      <c r="X259" s="489"/>
      <c r="Y259" s="489"/>
      <c r="Z259" s="489"/>
      <c r="AA259" s="489"/>
      <c r="AB259" s="489"/>
      <c r="AC259" s="489"/>
      <c r="AD259" s="489"/>
      <c r="AE259" s="489"/>
      <c r="AF259" s="489"/>
      <c r="AG259" s="489"/>
      <c r="AH259" s="489"/>
      <c r="AI259" s="489"/>
      <c r="AJ259" s="489"/>
      <c r="AK259" s="489"/>
      <c r="AL259" s="489"/>
      <c r="AM259" s="489"/>
      <c r="AN259" s="489"/>
      <c r="AO259" s="489"/>
      <c r="AP259" s="489"/>
      <c r="AQ259" s="489"/>
      <c r="AR259" s="489"/>
      <c r="AS259" s="489"/>
      <c r="AT259" s="489"/>
      <c r="AU259" s="489"/>
      <c r="AV259" s="485"/>
      <c r="AW259" s="485"/>
      <c r="AX259" s="485"/>
      <c r="AY259" s="485"/>
      <c r="AZ259" s="485"/>
      <c r="BA259" s="485"/>
      <c r="BB259" s="485"/>
      <c r="BC259" s="485"/>
      <c r="BD259" s="485"/>
      <c r="BE259" s="485"/>
      <c r="BF259" s="485"/>
      <c r="BG259" s="485"/>
      <c r="BH259" s="485"/>
      <c r="BI259" s="485"/>
      <c r="BJ259" s="485"/>
      <c r="BK259" s="485"/>
    </row>
    <row r="260" spans="1:63" ht="15.75" customHeight="1" x14ac:dyDescent="0.25">
      <c r="A260" s="489"/>
      <c r="B260" s="489"/>
      <c r="C260" s="489"/>
      <c r="D260" s="489"/>
      <c r="E260" s="489"/>
      <c r="F260" s="489"/>
      <c r="G260" s="489"/>
      <c r="H260" s="489"/>
      <c r="I260" s="489"/>
      <c r="J260" s="489"/>
      <c r="K260" s="489"/>
      <c r="L260" s="489"/>
      <c r="M260" s="489"/>
      <c r="N260" s="489"/>
      <c r="O260" s="489"/>
      <c r="P260" s="489"/>
      <c r="Q260" s="489"/>
      <c r="R260" s="489"/>
      <c r="S260" s="489"/>
      <c r="T260" s="489"/>
      <c r="U260" s="489"/>
      <c r="V260" s="489"/>
      <c r="W260" s="489"/>
      <c r="X260" s="489"/>
      <c r="Y260" s="489"/>
      <c r="Z260" s="489"/>
      <c r="AA260" s="489"/>
      <c r="AB260" s="489"/>
      <c r="AC260" s="489"/>
      <c r="AD260" s="489"/>
      <c r="AE260" s="489"/>
      <c r="AF260" s="489"/>
      <c r="AG260" s="489"/>
      <c r="AH260" s="489"/>
      <c r="AI260" s="489"/>
      <c r="AJ260" s="489"/>
      <c r="AK260" s="489"/>
      <c r="AL260" s="489"/>
      <c r="AM260" s="489"/>
      <c r="AN260" s="489"/>
      <c r="AO260" s="489"/>
      <c r="AP260" s="489"/>
      <c r="AQ260" s="489"/>
      <c r="AR260" s="489"/>
      <c r="AS260" s="489"/>
      <c r="AT260" s="489"/>
      <c r="AU260" s="489"/>
      <c r="AV260" s="485"/>
      <c r="AW260" s="485"/>
      <c r="AX260" s="485"/>
      <c r="AY260" s="485"/>
      <c r="AZ260" s="485"/>
      <c r="BA260" s="485"/>
      <c r="BB260" s="485"/>
      <c r="BC260" s="485"/>
      <c r="BD260" s="485"/>
      <c r="BE260" s="485"/>
      <c r="BF260" s="485"/>
      <c r="BG260" s="485"/>
      <c r="BH260" s="485"/>
      <c r="BI260" s="485"/>
      <c r="BJ260" s="485"/>
      <c r="BK260" s="485"/>
    </row>
    <row r="261" spans="1:63" ht="15.75" customHeight="1" x14ac:dyDescent="0.25">
      <c r="A261" s="489"/>
      <c r="B261" s="489"/>
      <c r="C261" s="489"/>
      <c r="D261" s="489"/>
      <c r="E261" s="489"/>
      <c r="F261" s="489"/>
      <c r="G261" s="489"/>
      <c r="H261" s="489"/>
      <c r="I261" s="489"/>
      <c r="J261" s="489"/>
      <c r="K261" s="489"/>
      <c r="L261" s="489"/>
      <c r="M261" s="489"/>
      <c r="N261" s="489"/>
      <c r="O261" s="489"/>
      <c r="P261" s="489"/>
      <c r="Q261" s="489"/>
      <c r="R261" s="489"/>
      <c r="S261" s="489"/>
      <c r="T261" s="489"/>
      <c r="U261" s="489"/>
      <c r="V261" s="489"/>
      <c r="W261" s="489"/>
      <c r="X261" s="489"/>
      <c r="Y261" s="489"/>
      <c r="Z261" s="489"/>
      <c r="AA261" s="489"/>
      <c r="AB261" s="489"/>
      <c r="AC261" s="489"/>
      <c r="AD261" s="489"/>
      <c r="AE261" s="489"/>
      <c r="AF261" s="489"/>
      <c r="AG261" s="489"/>
      <c r="AH261" s="489"/>
      <c r="AI261" s="489"/>
      <c r="AJ261" s="489"/>
      <c r="AK261" s="489"/>
      <c r="AL261" s="489"/>
      <c r="AM261" s="489"/>
      <c r="AN261" s="489"/>
      <c r="AO261" s="489"/>
      <c r="AP261" s="489"/>
      <c r="AQ261" s="489"/>
      <c r="AR261" s="489"/>
      <c r="AS261" s="489"/>
      <c r="AT261" s="489"/>
      <c r="AU261" s="489"/>
      <c r="AV261" s="485"/>
      <c r="AW261" s="485"/>
      <c r="AX261" s="485"/>
      <c r="AY261" s="485"/>
      <c r="AZ261" s="485"/>
      <c r="BA261" s="485"/>
      <c r="BB261" s="485"/>
      <c r="BC261" s="485"/>
      <c r="BD261" s="485"/>
      <c r="BE261" s="485"/>
      <c r="BF261" s="485"/>
      <c r="BG261" s="485"/>
      <c r="BH261" s="485"/>
      <c r="BI261" s="485"/>
      <c r="BJ261" s="485"/>
      <c r="BK261" s="485"/>
    </row>
    <row r="262" spans="1:63" ht="15.75" customHeight="1" x14ac:dyDescent="0.25">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89"/>
      <c r="AI262" s="489"/>
      <c r="AJ262" s="489"/>
      <c r="AK262" s="489"/>
      <c r="AL262" s="489"/>
      <c r="AM262" s="489"/>
      <c r="AN262" s="489"/>
      <c r="AO262" s="489"/>
      <c r="AP262" s="489"/>
      <c r="AQ262" s="489"/>
      <c r="AR262" s="489"/>
      <c r="AS262" s="489"/>
      <c r="AT262" s="489"/>
      <c r="AU262" s="489"/>
      <c r="AV262" s="485"/>
      <c r="AW262" s="485"/>
      <c r="AX262" s="485"/>
      <c r="AY262" s="485"/>
      <c r="AZ262" s="485"/>
      <c r="BA262" s="485"/>
      <c r="BB262" s="485"/>
      <c r="BC262" s="485"/>
      <c r="BD262" s="485"/>
      <c r="BE262" s="485"/>
      <c r="BF262" s="485"/>
      <c r="BG262" s="485"/>
      <c r="BH262" s="485"/>
      <c r="BI262" s="485"/>
      <c r="BJ262" s="485"/>
      <c r="BK262" s="485"/>
    </row>
    <row r="263" spans="1:63" ht="15.75" customHeight="1" x14ac:dyDescent="0.25">
      <c r="A263" s="489"/>
      <c r="B263" s="489"/>
      <c r="C263" s="489"/>
      <c r="D263" s="489"/>
      <c r="E263" s="489"/>
      <c r="F263" s="489"/>
      <c r="G263" s="489"/>
      <c r="H263" s="489"/>
      <c r="I263" s="489"/>
      <c r="J263" s="489"/>
      <c r="K263" s="489"/>
      <c r="L263" s="489"/>
      <c r="M263" s="489"/>
      <c r="N263" s="489"/>
      <c r="O263" s="489"/>
      <c r="P263" s="489"/>
      <c r="Q263" s="489"/>
      <c r="R263" s="489"/>
      <c r="S263" s="489"/>
      <c r="T263" s="489"/>
      <c r="U263" s="489"/>
      <c r="V263" s="489"/>
      <c r="W263" s="489"/>
      <c r="X263" s="489"/>
      <c r="Y263" s="489"/>
      <c r="Z263" s="489"/>
      <c r="AA263" s="489"/>
      <c r="AB263" s="489"/>
      <c r="AC263" s="489"/>
      <c r="AD263" s="489"/>
      <c r="AE263" s="489"/>
      <c r="AF263" s="489"/>
      <c r="AG263" s="489"/>
      <c r="AH263" s="489"/>
      <c r="AI263" s="489"/>
      <c r="AJ263" s="489"/>
      <c r="AK263" s="489"/>
      <c r="AL263" s="489"/>
      <c r="AM263" s="489"/>
      <c r="AN263" s="489"/>
      <c r="AO263" s="489"/>
      <c r="AP263" s="489"/>
      <c r="AQ263" s="489"/>
      <c r="AR263" s="489"/>
      <c r="AS263" s="489"/>
      <c r="AT263" s="489"/>
      <c r="AU263" s="489"/>
      <c r="AV263" s="485"/>
      <c r="AW263" s="485"/>
      <c r="AX263" s="485"/>
      <c r="AY263" s="485"/>
      <c r="AZ263" s="485"/>
      <c r="BA263" s="485"/>
      <c r="BB263" s="485"/>
      <c r="BC263" s="485"/>
      <c r="BD263" s="485"/>
      <c r="BE263" s="485"/>
      <c r="BF263" s="485"/>
      <c r="BG263" s="485"/>
      <c r="BH263" s="485"/>
      <c r="BI263" s="485"/>
      <c r="BJ263" s="485"/>
      <c r="BK263" s="485"/>
    </row>
    <row r="264" spans="1:63" ht="15.75" customHeight="1" x14ac:dyDescent="0.25">
      <c r="A264" s="489"/>
      <c r="B264" s="489"/>
      <c r="C264" s="489"/>
      <c r="D264" s="489"/>
      <c r="E264" s="489"/>
      <c r="F264" s="489"/>
      <c r="G264" s="489"/>
      <c r="H264" s="489"/>
      <c r="I264" s="489"/>
      <c r="J264" s="489"/>
      <c r="K264" s="489"/>
      <c r="L264" s="489"/>
      <c r="M264" s="489"/>
      <c r="N264" s="489"/>
      <c r="O264" s="489"/>
      <c r="P264" s="489"/>
      <c r="Q264" s="489"/>
      <c r="R264" s="489"/>
      <c r="S264" s="489"/>
      <c r="T264" s="489"/>
      <c r="U264" s="489"/>
      <c r="V264" s="489"/>
      <c r="W264" s="489"/>
      <c r="X264" s="489"/>
      <c r="Y264" s="489"/>
      <c r="Z264" s="489"/>
      <c r="AA264" s="489"/>
      <c r="AB264" s="489"/>
      <c r="AC264" s="489"/>
      <c r="AD264" s="489"/>
      <c r="AE264" s="489"/>
      <c r="AF264" s="489"/>
      <c r="AG264" s="489"/>
      <c r="AH264" s="489"/>
      <c r="AI264" s="489"/>
      <c r="AJ264" s="489"/>
      <c r="AK264" s="489"/>
      <c r="AL264" s="489"/>
      <c r="AM264" s="489"/>
      <c r="AN264" s="489"/>
      <c r="AO264" s="489"/>
      <c r="AP264" s="489"/>
      <c r="AQ264" s="489"/>
      <c r="AR264" s="489"/>
      <c r="AS264" s="489"/>
      <c r="AT264" s="489"/>
      <c r="AU264" s="489"/>
      <c r="AV264" s="485"/>
      <c r="AW264" s="485"/>
      <c r="AX264" s="485"/>
      <c r="AY264" s="485"/>
      <c r="AZ264" s="485"/>
      <c r="BA264" s="485"/>
      <c r="BB264" s="485"/>
      <c r="BC264" s="485"/>
      <c r="BD264" s="485"/>
      <c r="BE264" s="485"/>
      <c r="BF264" s="485"/>
      <c r="BG264" s="485"/>
      <c r="BH264" s="485"/>
      <c r="BI264" s="485"/>
      <c r="BJ264" s="485"/>
      <c r="BK264" s="485"/>
    </row>
    <row r="265" spans="1:63" ht="15.75" customHeight="1" x14ac:dyDescent="0.25">
      <c r="A265" s="489"/>
      <c r="B265" s="489"/>
      <c r="C265" s="489"/>
      <c r="D265" s="489"/>
      <c r="E265" s="489"/>
      <c r="F265" s="489"/>
      <c r="G265" s="489"/>
      <c r="H265" s="489"/>
      <c r="I265" s="489"/>
      <c r="J265" s="489"/>
      <c r="K265" s="489"/>
      <c r="L265" s="489"/>
      <c r="M265" s="489"/>
      <c r="N265" s="489"/>
      <c r="O265" s="489"/>
      <c r="P265" s="489"/>
      <c r="Q265" s="489"/>
      <c r="R265" s="489"/>
      <c r="S265" s="489"/>
      <c r="T265" s="489"/>
      <c r="U265" s="489"/>
      <c r="V265" s="489"/>
      <c r="W265" s="489"/>
      <c r="X265" s="489"/>
      <c r="Y265" s="489"/>
      <c r="Z265" s="489"/>
      <c r="AA265" s="489"/>
      <c r="AB265" s="489"/>
      <c r="AC265" s="489"/>
      <c r="AD265" s="489"/>
      <c r="AE265" s="489"/>
      <c r="AF265" s="489"/>
      <c r="AG265" s="489"/>
      <c r="AH265" s="489"/>
      <c r="AI265" s="489"/>
      <c r="AJ265" s="489"/>
      <c r="AK265" s="489"/>
      <c r="AL265" s="489"/>
      <c r="AM265" s="489"/>
      <c r="AN265" s="489"/>
      <c r="AO265" s="489"/>
      <c r="AP265" s="489"/>
      <c r="AQ265" s="489"/>
      <c r="AR265" s="489"/>
      <c r="AS265" s="489"/>
      <c r="AT265" s="489"/>
      <c r="AU265" s="489"/>
      <c r="AV265" s="485"/>
      <c r="AW265" s="485"/>
      <c r="AX265" s="485"/>
      <c r="AY265" s="485"/>
      <c r="AZ265" s="485"/>
      <c r="BA265" s="485"/>
      <c r="BB265" s="485"/>
      <c r="BC265" s="485"/>
      <c r="BD265" s="485"/>
      <c r="BE265" s="485"/>
      <c r="BF265" s="485"/>
      <c r="BG265" s="485"/>
      <c r="BH265" s="485"/>
      <c r="BI265" s="485"/>
      <c r="BJ265" s="485"/>
      <c r="BK265" s="485"/>
    </row>
    <row r="266" spans="1:63" ht="15.75" customHeight="1" x14ac:dyDescent="0.25">
      <c r="A266" s="489"/>
      <c r="B266" s="489"/>
      <c r="C266" s="489"/>
      <c r="D266" s="489"/>
      <c r="E266" s="489"/>
      <c r="F266" s="489"/>
      <c r="G266" s="489"/>
      <c r="H266" s="489"/>
      <c r="I266" s="489"/>
      <c r="J266" s="489"/>
      <c r="K266" s="489"/>
      <c r="L266" s="489"/>
      <c r="M266" s="489"/>
      <c r="N266" s="489"/>
      <c r="O266" s="489"/>
      <c r="P266" s="489"/>
      <c r="Q266" s="489"/>
      <c r="R266" s="489"/>
      <c r="S266" s="489"/>
      <c r="T266" s="489"/>
      <c r="U266" s="489"/>
      <c r="V266" s="489"/>
      <c r="W266" s="489"/>
      <c r="X266" s="489"/>
      <c r="Y266" s="489"/>
      <c r="Z266" s="489"/>
      <c r="AA266" s="489"/>
      <c r="AB266" s="489"/>
      <c r="AC266" s="489"/>
      <c r="AD266" s="489"/>
      <c r="AE266" s="489"/>
      <c r="AF266" s="489"/>
      <c r="AG266" s="489"/>
      <c r="AH266" s="489"/>
      <c r="AI266" s="489"/>
      <c r="AJ266" s="489"/>
      <c r="AK266" s="489"/>
      <c r="AL266" s="489"/>
      <c r="AM266" s="489"/>
      <c r="AN266" s="489"/>
      <c r="AO266" s="489"/>
      <c r="AP266" s="489"/>
      <c r="AQ266" s="489"/>
      <c r="AR266" s="489"/>
      <c r="AS266" s="489"/>
      <c r="AT266" s="489"/>
      <c r="AU266" s="489"/>
      <c r="AV266" s="485"/>
      <c r="AW266" s="485"/>
      <c r="AX266" s="485"/>
      <c r="AY266" s="485"/>
      <c r="AZ266" s="485"/>
      <c r="BA266" s="485"/>
      <c r="BB266" s="485"/>
      <c r="BC266" s="485"/>
      <c r="BD266" s="485"/>
      <c r="BE266" s="485"/>
      <c r="BF266" s="485"/>
      <c r="BG266" s="485"/>
      <c r="BH266" s="485"/>
      <c r="BI266" s="485"/>
      <c r="BJ266" s="485"/>
      <c r="BK266" s="485"/>
    </row>
    <row r="267" spans="1:63" ht="15.75" customHeight="1" x14ac:dyDescent="0.25">
      <c r="A267" s="489"/>
      <c r="B267" s="489"/>
      <c r="C267" s="489"/>
      <c r="D267" s="489"/>
      <c r="E267" s="489"/>
      <c r="F267" s="489"/>
      <c r="G267" s="489"/>
      <c r="H267" s="489"/>
      <c r="I267" s="489"/>
      <c r="J267" s="489"/>
      <c r="K267" s="489"/>
      <c r="L267" s="489"/>
      <c r="M267" s="489"/>
      <c r="N267" s="489"/>
      <c r="O267" s="489"/>
      <c r="P267" s="489"/>
      <c r="Q267" s="489"/>
      <c r="R267" s="489"/>
      <c r="S267" s="489"/>
      <c r="T267" s="489"/>
      <c r="U267" s="489"/>
      <c r="V267" s="489"/>
      <c r="W267" s="489"/>
      <c r="X267" s="489"/>
      <c r="Y267" s="489"/>
      <c r="Z267" s="489"/>
      <c r="AA267" s="489"/>
      <c r="AB267" s="489"/>
      <c r="AC267" s="489"/>
      <c r="AD267" s="489"/>
      <c r="AE267" s="489"/>
      <c r="AF267" s="489"/>
      <c r="AG267" s="489"/>
      <c r="AH267" s="489"/>
      <c r="AI267" s="489"/>
      <c r="AJ267" s="489"/>
      <c r="AK267" s="489"/>
      <c r="AL267" s="489"/>
      <c r="AM267" s="489"/>
      <c r="AN267" s="489"/>
      <c r="AO267" s="489"/>
      <c r="AP267" s="489"/>
      <c r="AQ267" s="489"/>
      <c r="AR267" s="489"/>
      <c r="AS267" s="489"/>
      <c r="AT267" s="489"/>
      <c r="AU267" s="489"/>
      <c r="AV267" s="485"/>
      <c r="AW267" s="485"/>
      <c r="AX267" s="485"/>
      <c r="AY267" s="485"/>
      <c r="AZ267" s="485"/>
      <c r="BA267" s="485"/>
      <c r="BB267" s="485"/>
      <c r="BC267" s="485"/>
      <c r="BD267" s="485"/>
      <c r="BE267" s="485"/>
      <c r="BF267" s="485"/>
      <c r="BG267" s="485"/>
      <c r="BH267" s="485"/>
      <c r="BI267" s="485"/>
      <c r="BJ267" s="485"/>
      <c r="BK267" s="485"/>
    </row>
    <row r="268" spans="1:63" ht="15.75" customHeight="1" x14ac:dyDescent="0.25">
      <c r="A268" s="489"/>
      <c r="B268" s="489"/>
      <c r="C268" s="489"/>
      <c r="D268" s="489"/>
      <c r="E268" s="489"/>
      <c r="F268" s="489"/>
      <c r="G268" s="489"/>
      <c r="H268" s="489"/>
      <c r="I268" s="489"/>
      <c r="J268" s="489"/>
      <c r="K268" s="489"/>
      <c r="L268" s="489"/>
      <c r="M268" s="489"/>
      <c r="N268" s="489"/>
      <c r="O268" s="489"/>
      <c r="P268" s="489"/>
      <c r="Q268" s="489"/>
      <c r="R268" s="489"/>
      <c r="S268" s="489"/>
      <c r="T268" s="489"/>
      <c r="U268" s="489"/>
      <c r="V268" s="489"/>
      <c r="W268" s="489"/>
      <c r="X268" s="489"/>
      <c r="Y268" s="489"/>
      <c r="Z268" s="489"/>
      <c r="AA268" s="489"/>
      <c r="AB268" s="489"/>
      <c r="AC268" s="489"/>
      <c r="AD268" s="489"/>
      <c r="AE268" s="489"/>
      <c r="AF268" s="489"/>
      <c r="AG268" s="489"/>
      <c r="AH268" s="489"/>
      <c r="AI268" s="489"/>
      <c r="AJ268" s="489"/>
      <c r="AK268" s="489"/>
      <c r="AL268" s="489"/>
      <c r="AM268" s="489"/>
      <c r="AN268" s="489"/>
      <c r="AO268" s="489"/>
      <c r="AP268" s="489"/>
      <c r="AQ268" s="489"/>
      <c r="AR268" s="489"/>
      <c r="AS268" s="489"/>
      <c r="AT268" s="489"/>
      <c r="AU268" s="489"/>
      <c r="AV268" s="485"/>
      <c r="AW268" s="485"/>
      <c r="AX268" s="485"/>
      <c r="AY268" s="485"/>
      <c r="AZ268" s="485"/>
      <c r="BA268" s="485"/>
      <c r="BB268" s="485"/>
      <c r="BC268" s="485"/>
      <c r="BD268" s="485"/>
      <c r="BE268" s="485"/>
      <c r="BF268" s="485"/>
      <c r="BG268" s="485"/>
      <c r="BH268" s="485"/>
      <c r="BI268" s="485"/>
      <c r="BJ268" s="485"/>
      <c r="BK268" s="485"/>
    </row>
    <row r="269" spans="1:63" ht="15.75" customHeight="1" x14ac:dyDescent="0.25">
      <c r="A269" s="489"/>
      <c r="B269" s="489"/>
      <c r="C269" s="489"/>
      <c r="D269" s="489"/>
      <c r="E269" s="489"/>
      <c r="F269" s="489"/>
      <c r="G269" s="489"/>
      <c r="H269" s="489"/>
      <c r="I269" s="489"/>
      <c r="J269" s="489"/>
      <c r="K269" s="489"/>
      <c r="L269" s="489"/>
      <c r="M269" s="489"/>
      <c r="N269" s="489"/>
      <c r="O269" s="489"/>
      <c r="P269" s="489"/>
      <c r="Q269" s="489"/>
      <c r="R269" s="489"/>
      <c r="S269" s="489"/>
      <c r="T269" s="489"/>
      <c r="U269" s="489"/>
      <c r="V269" s="489"/>
      <c r="W269" s="489"/>
      <c r="X269" s="489"/>
      <c r="Y269" s="489"/>
      <c r="Z269" s="489"/>
      <c r="AA269" s="489"/>
      <c r="AB269" s="489"/>
      <c r="AC269" s="489"/>
      <c r="AD269" s="489"/>
      <c r="AE269" s="489"/>
      <c r="AF269" s="489"/>
      <c r="AG269" s="489"/>
      <c r="AH269" s="489"/>
      <c r="AI269" s="489"/>
      <c r="AJ269" s="489"/>
      <c r="AK269" s="489"/>
      <c r="AL269" s="489"/>
      <c r="AM269" s="489"/>
      <c r="AN269" s="489"/>
      <c r="AO269" s="489"/>
      <c r="AP269" s="489"/>
      <c r="AQ269" s="489"/>
      <c r="AR269" s="489"/>
      <c r="AS269" s="489"/>
      <c r="AT269" s="489"/>
      <c r="AU269" s="489"/>
      <c r="AV269" s="485"/>
      <c r="AW269" s="485"/>
      <c r="AX269" s="485"/>
      <c r="AY269" s="485"/>
      <c r="AZ269" s="485"/>
      <c r="BA269" s="485"/>
      <c r="BB269" s="485"/>
      <c r="BC269" s="485"/>
      <c r="BD269" s="485"/>
      <c r="BE269" s="485"/>
      <c r="BF269" s="485"/>
      <c r="BG269" s="485"/>
      <c r="BH269" s="485"/>
      <c r="BI269" s="485"/>
      <c r="BJ269" s="485"/>
      <c r="BK269" s="485"/>
    </row>
    <row r="270" spans="1:63" ht="15.75" customHeight="1" x14ac:dyDescent="0.25">
      <c r="A270" s="489"/>
      <c r="B270" s="489"/>
      <c r="C270" s="489"/>
      <c r="D270" s="489"/>
      <c r="E270" s="489"/>
      <c r="F270" s="489"/>
      <c r="G270" s="489"/>
      <c r="H270" s="489"/>
      <c r="I270" s="489"/>
      <c r="J270" s="489"/>
      <c r="K270" s="489"/>
      <c r="L270" s="489"/>
      <c r="M270" s="489"/>
      <c r="N270" s="489"/>
      <c r="O270" s="489"/>
      <c r="P270" s="489"/>
      <c r="Q270" s="489"/>
      <c r="R270" s="489"/>
      <c r="S270" s="489"/>
      <c r="T270" s="489"/>
      <c r="U270" s="489"/>
      <c r="V270" s="489"/>
      <c r="W270" s="489"/>
      <c r="X270" s="489"/>
      <c r="Y270" s="489"/>
      <c r="Z270" s="489"/>
      <c r="AA270" s="489"/>
      <c r="AB270" s="489"/>
      <c r="AC270" s="489"/>
      <c r="AD270" s="489"/>
      <c r="AE270" s="489"/>
      <c r="AF270" s="489"/>
      <c r="AG270" s="489"/>
      <c r="AH270" s="489"/>
      <c r="AI270" s="489"/>
      <c r="AJ270" s="489"/>
      <c r="AK270" s="489"/>
      <c r="AL270" s="489"/>
      <c r="AM270" s="489"/>
      <c r="AN270" s="489"/>
      <c r="AO270" s="489"/>
      <c r="AP270" s="489"/>
      <c r="AQ270" s="489"/>
      <c r="AR270" s="489"/>
      <c r="AS270" s="489"/>
      <c r="AT270" s="489"/>
      <c r="AU270" s="489"/>
      <c r="AV270" s="485"/>
      <c r="AW270" s="485"/>
      <c r="AX270" s="485"/>
      <c r="AY270" s="485"/>
      <c r="AZ270" s="485"/>
      <c r="BA270" s="485"/>
      <c r="BB270" s="485"/>
      <c r="BC270" s="485"/>
      <c r="BD270" s="485"/>
      <c r="BE270" s="485"/>
      <c r="BF270" s="485"/>
      <c r="BG270" s="485"/>
      <c r="BH270" s="485"/>
      <c r="BI270" s="485"/>
      <c r="BJ270" s="485"/>
      <c r="BK270" s="485"/>
    </row>
    <row r="271" spans="1:63" ht="15.75" customHeight="1" x14ac:dyDescent="0.25">
      <c r="A271" s="489"/>
      <c r="B271" s="489"/>
      <c r="C271" s="489"/>
      <c r="D271" s="489"/>
      <c r="E271" s="489"/>
      <c r="F271" s="489"/>
      <c r="G271" s="489"/>
      <c r="H271" s="489"/>
      <c r="I271" s="489"/>
      <c r="J271" s="489"/>
      <c r="K271" s="489"/>
      <c r="L271" s="489"/>
      <c r="M271" s="489"/>
      <c r="N271" s="489"/>
      <c r="O271" s="489"/>
      <c r="P271" s="489"/>
      <c r="Q271" s="489"/>
      <c r="R271" s="489"/>
      <c r="S271" s="489"/>
      <c r="T271" s="489"/>
      <c r="U271" s="489"/>
      <c r="V271" s="489"/>
      <c r="W271" s="489"/>
      <c r="X271" s="489"/>
      <c r="Y271" s="489"/>
      <c r="Z271" s="489"/>
      <c r="AA271" s="489"/>
      <c r="AB271" s="489"/>
      <c r="AC271" s="489"/>
      <c r="AD271" s="489"/>
      <c r="AE271" s="489"/>
      <c r="AF271" s="489"/>
      <c r="AG271" s="489"/>
      <c r="AH271" s="489"/>
      <c r="AI271" s="489"/>
      <c r="AJ271" s="489"/>
      <c r="AK271" s="489"/>
      <c r="AL271" s="489"/>
      <c r="AM271" s="489"/>
      <c r="AN271" s="489"/>
      <c r="AO271" s="489"/>
      <c r="AP271" s="489"/>
      <c r="AQ271" s="489"/>
      <c r="AR271" s="489"/>
      <c r="AS271" s="489"/>
      <c r="AT271" s="489"/>
      <c r="AU271" s="489"/>
      <c r="AV271" s="485"/>
      <c r="AW271" s="485"/>
      <c r="AX271" s="485"/>
      <c r="AY271" s="485"/>
      <c r="AZ271" s="485"/>
      <c r="BA271" s="485"/>
      <c r="BB271" s="485"/>
      <c r="BC271" s="485"/>
      <c r="BD271" s="485"/>
      <c r="BE271" s="485"/>
      <c r="BF271" s="485"/>
      <c r="BG271" s="485"/>
      <c r="BH271" s="485"/>
      <c r="BI271" s="485"/>
      <c r="BJ271" s="485"/>
      <c r="BK271" s="485"/>
    </row>
    <row r="272" spans="1:63" ht="15.75" customHeight="1" x14ac:dyDescent="0.25">
      <c r="A272" s="489"/>
      <c r="B272" s="489"/>
      <c r="C272" s="489"/>
      <c r="D272" s="489"/>
      <c r="E272" s="489"/>
      <c r="F272" s="489"/>
      <c r="G272" s="489"/>
      <c r="H272" s="489"/>
      <c r="I272" s="489"/>
      <c r="J272" s="489"/>
      <c r="K272" s="489"/>
      <c r="L272" s="489"/>
      <c r="M272" s="489"/>
      <c r="N272" s="489"/>
      <c r="O272" s="489"/>
      <c r="P272" s="489"/>
      <c r="Q272" s="489"/>
      <c r="R272" s="489"/>
      <c r="S272" s="489"/>
      <c r="T272" s="489"/>
      <c r="U272" s="489"/>
      <c r="V272" s="489"/>
      <c r="W272" s="489"/>
      <c r="X272" s="489"/>
      <c r="Y272" s="489"/>
      <c r="Z272" s="489"/>
      <c r="AA272" s="489"/>
      <c r="AB272" s="489"/>
      <c r="AC272" s="489"/>
      <c r="AD272" s="489"/>
      <c r="AE272" s="489"/>
      <c r="AF272" s="489"/>
      <c r="AG272" s="489"/>
      <c r="AH272" s="489"/>
      <c r="AI272" s="489"/>
      <c r="AJ272" s="489"/>
      <c r="AK272" s="489"/>
      <c r="AL272" s="489"/>
      <c r="AM272" s="489"/>
      <c r="AN272" s="489"/>
      <c r="AO272" s="489"/>
      <c r="AP272" s="489"/>
      <c r="AQ272" s="489"/>
      <c r="AR272" s="489"/>
      <c r="AS272" s="489"/>
      <c r="AT272" s="489"/>
      <c r="AU272" s="489"/>
      <c r="AV272" s="485"/>
      <c r="AW272" s="485"/>
      <c r="AX272" s="485"/>
      <c r="AY272" s="485"/>
      <c r="AZ272" s="485"/>
      <c r="BA272" s="485"/>
      <c r="BB272" s="485"/>
      <c r="BC272" s="485"/>
      <c r="BD272" s="485"/>
      <c r="BE272" s="485"/>
      <c r="BF272" s="485"/>
      <c r="BG272" s="485"/>
      <c r="BH272" s="485"/>
      <c r="BI272" s="485"/>
      <c r="BJ272" s="485"/>
      <c r="BK272" s="485"/>
    </row>
    <row r="273" spans="1:63" ht="15.75" customHeight="1" x14ac:dyDescent="0.25">
      <c r="A273" s="489"/>
      <c r="B273" s="489"/>
      <c r="C273" s="489"/>
      <c r="D273" s="489"/>
      <c r="E273" s="489"/>
      <c r="F273" s="489"/>
      <c r="G273" s="489"/>
      <c r="H273" s="489"/>
      <c r="I273" s="489"/>
      <c r="J273" s="489"/>
      <c r="K273" s="489"/>
      <c r="L273" s="489"/>
      <c r="M273" s="489"/>
      <c r="N273" s="489"/>
      <c r="O273" s="489"/>
      <c r="P273" s="489"/>
      <c r="Q273" s="489"/>
      <c r="R273" s="489"/>
      <c r="S273" s="489"/>
      <c r="T273" s="489"/>
      <c r="U273" s="489"/>
      <c r="V273" s="489"/>
      <c r="W273" s="489"/>
      <c r="X273" s="489"/>
      <c r="Y273" s="489"/>
      <c r="Z273" s="489"/>
      <c r="AA273" s="489"/>
      <c r="AB273" s="489"/>
      <c r="AC273" s="489"/>
      <c r="AD273" s="489"/>
      <c r="AE273" s="489"/>
      <c r="AF273" s="489"/>
      <c r="AG273" s="489"/>
      <c r="AH273" s="489"/>
      <c r="AI273" s="489"/>
      <c r="AJ273" s="489"/>
      <c r="AK273" s="489"/>
      <c r="AL273" s="489"/>
      <c r="AM273" s="489"/>
      <c r="AN273" s="489"/>
      <c r="AO273" s="489"/>
      <c r="AP273" s="489"/>
      <c r="AQ273" s="489"/>
      <c r="AR273" s="489"/>
      <c r="AS273" s="489"/>
      <c r="AT273" s="489"/>
      <c r="AU273" s="489"/>
      <c r="AV273" s="485"/>
      <c r="AW273" s="485"/>
      <c r="AX273" s="485"/>
      <c r="AY273" s="485"/>
      <c r="AZ273" s="485"/>
      <c r="BA273" s="485"/>
      <c r="BB273" s="485"/>
      <c r="BC273" s="485"/>
      <c r="BD273" s="485"/>
      <c r="BE273" s="485"/>
      <c r="BF273" s="485"/>
      <c r="BG273" s="485"/>
      <c r="BH273" s="485"/>
      <c r="BI273" s="485"/>
      <c r="BJ273" s="485"/>
      <c r="BK273" s="485"/>
    </row>
    <row r="274" spans="1:63" ht="15.75" customHeight="1" x14ac:dyDescent="0.25">
      <c r="A274" s="489"/>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89"/>
      <c r="AJ274" s="489"/>
      <c r="AK274" s="489"/>
      <c r="AL274" s="489"/>
      <c r="AM274" s="489"/>
      <c r="AN274" s="489"/>
      <c r="AO274" s="489"/>
      <c r="AP274" s="489"/>
      <c r="AQ274" s="489"/>
      <c r="AR274" s="489"/>
      <c r="AS274" s="489"/>
      <c r="AT274" s="489"/>
      <c r="AU274" s="489"/>
      <c r="AV274" s="485"/>
      <c r="AW274" s="485"/>
      <c r="AX274" s="485"/>
      <c r="AY274" s="485"/>
      <c r="AZ274" s="485"/>
      <c r="BA274" s="485"/>
      <c r="BB274" s="485"/>
      <c r="BC274" s="485"/>
      <c r="BD274" s="485"/>
      <c r="BE274" s="485"/>
      <c r="BF274" s="485"/>
      <c r="BG274" s="485"/>
      <c r="BH274" s="485"/>
      <c r="BI274" s="485"/>
      <c r="BJ274" s="485"/>
      <c r="BK274" s="485"/>
    </row>
    <row r="275" spans="1:63" ht="15.75" customHeight="1" x14ac:dyDescent="0.25">
      <c r="A275" s="489"/>
      <c r="B275" s="489"/>
      <c r="C275" s="489"/>
      <c r="D275" s="489"/>
      <c r="E275" s="489"/>
      <c r="F275" s="489"/>
      <c r="G275" s="489"/>
      <c r="H275" s="489"/>
      <c r="I275" s="489"/>
      <c r="J275" s="489"/>
      <c r="K275" s="489"/>
      <c r="L275" s="489"/>
      <c r="M275" s="489"/>
      <c r="N275" s="489"/>
      <c r="O275" s="489"/>
      <c r="P275" s="489"/>
      <c r="Q275" s="489"/>
      <c r="R275" s="489"/>
      <c r="S275" s="489"/>
      <c r="T275" s="489"/>
      <c r="U275" s="489"/>
      <c r="V275" s="489"/>
      <c r="W275" s="489"/>
      <c r="X275" s="489"/>
      <c r="Y275" s="489"/>
      <c r="Z275" s="489"/>
      <c r="AA275" s="489"/>
      <c r="AB275" s="489"/>
      <c r="AC275" s="489"/>
      <c r="AD275" s="489"/>
      <c r="AE275" s="489"/>
      <c r="AF275" s="489"/>
      <c r="AG275" s="489"/>
      <c r="AH275" s="489"/>
      <c r="AI275" s="489"/>
      <c r="AJ275" s="489"/>
      <c r="AK275" s="489"/>
      <c r="AL275" s="489"/>
      <c r="AM275" s="489"/>
      <c r="AN275" s="489"/>
      <c r="AO275" s="489"/>
      <c r="AP275" s="489"/>
      <c r="AQ275" s="489"/>
      <c r="AR275" s="489"/>
      <c r="AS275" s="489"/>
      <c r="AT275" s="489"/>
      <c r="AU275" s="489"/>
      <c r="AV275" s="485"/>
      <c r="AW275" s="485"/>
      <c r="AX275" s="485"/>
      <c r="AY275" s="485"/>
      <c r="AZ275" s="485"/>
      <c r="BA275" s="485"/>
      <c r="BB275" s="485"/>
      <c r="BC275" s="485"/>
      <c r="BD275" s="485"/>
      <c r="BE275" s="485"/>
      <c r="BF275" s="485"/>
      <c r="BG275" s="485"/>
      <c r="BH275" s="485"/>
      <c r="BI275" s="485"/>
      <c r="BJ275" s="485"/>
      <c r="BK275" s="485"/>
    </row>
    <row r="276" spans="1:63" ht="15.75" customHeight="1" x14ac:dyDescent="0.25">
      <c r="A276" s="489"/>
      <c r="B276" s="489"/>
      <c r="C276" s="489"/>
      <c r="D276" s="489"/>
      <c r="E276" s="489"/>
      <c r="F276" s="489"/>
      <c r="G276" s="489"/>
      <c r="H276" s="489"/>
      <c r="I276" s="489"/>
      <c r="J276" s="489"/>
      <c r="K276" s="489"/>
      <c r="L276" s="489"/>
      <c r="M276" s="489"/>
      <c r="N276" s="489"/>
      <c r="O276" s="489"/>
      <c r="P276" s="489"/>
      <c r="Q276" s="489"/>
      <c r="R276" s="489"/>
      <c r="S276" s="489"/>
      <c r="T276" s="489"/>
      <c r="U276" s="489"/>
      <c r="V276" s="489"/>
      <c r="W276" s="489"/>
      <c r="X276" s="489"/>
      <c r="Y276" s="489"/>
      <c r="Z276" s="489"/>
      <c r="AA276" s="489"/>
      <c r="AB276" s="489"/>
      <c r="AC276" s="489"/>
      <c r="AD276" s="489"/>
      <c r="AE276" s="489"/>
      <c r="AF276" s="489"/>
      <c r="AG276" s="489"/>
      <c r="AH276" s="489"/>
      <c r="AI276" s="489"/>
      <c r="AJ276" s="489"/>
      <c r="AK276" s="489"/>
      <c r="AL276" s="489"/>
      <c r="AM276" s="489"/>
      <c r="AN276" s="489"/>
      <c r="AO276" s="489"/>
      <c r="AP276" s="489"/>
      <c r="AQ276" s="489"/>
      <c r="AR276" s="489"/>
      <c r="AS276" s="489"/>
      <c r="AT276" s="489"/>
      <c r="AU276" s="489"/>
      <c r="AV276" s="485"/>
      <c r="AW276" s="485"/>
      <c r="AX276" s="485"/>
      <c r="AY276" s="485"/>
      <c r="AZ276" s="485"/>
      <c r="BA276" s="485"/>
      <c r="BB276" s="485"/>
      <c r="BC276" s="485"/>
      <c r="BD276" s="485"/>
      <c r="BE276" s="485"/>
      <c r="BF276" s="485"/>
      <c r="BG276" s="485"/>
      <c r="BH276" s="485"/>
      <c r="BI276" s="485"/>
      <c r="BJ276" s="485"/>
      <c r="BK276" s="485"/>
    </row>
    <row r="277" spans="1:63" ht="15.75" customHeight="1" x14ac:dyDescent="0.25">
      <c r="A277" s="489"/>
      <c r="B277" s="489"/>
      <c r="C277" s="489"/>
      <c r="D277" s="489"/>
      <c r="E277" s="489"/>
      <c r="F277" s="489"/>
      <c r="G277" s="489"/>
      <c r="H277" s="489"/>
      <c r="I277" s="489"/>
      <c r="J277" s="489"/>
      <c r="K277" s="489"/>
      <c r="L277" s="489"/>
      <c r="M277" s="489"/>
      <c r="N277" s="489"/>
      <c r="O277" s="489"/>
      <c r="P277" s="489"/>
      <c r="Q277" s="489"/>
      <c r="R277" s="489"/>
      <c r="S277" s="489"/>
      <c r="T277" s="489"/>
      <c r="U277" s="489"/>
      <c r="V277" s="489"/>
      <c r="W277" s="489"/>
      <c r="X277" s="489"/>
      <c r="Y277" s="489"/>
      <c r="Z277" s="489"/>
      <c r="AA277" s="489"/>
      <c r="AB277" s="489"/>
      <c r="AC277" s="489"/>
      <c r="AD277" s="489"/>
      <c r="AE277" s="489"/>
      <c r="AF277" s="489"/>
      <c r="AG277" s="489"/>
      <c r="AH277" s="489"/>
      <c r="AI277" s="489"/>
      <c r="AJ277" s="489"/>
      <c r="AK277" s="489"/>
      <c r="AL277" s="489"/>
      <c r="AM277" s="489"/>
      <c r="AN277" s="489"/>
      <c r="AO277" s="489"/>
      <c r="AP277" s="489"/>
      <c r="AQ277" s="489"/>
      <c r="AR277" s="489"/>
      <c r="AS277" s="489"/>
      <c r="AT277" s="489"/>
      <c r="AU277" s="489"/>
      <c r="AV277" s="485"/>
      <c r="AW277" s="485"/>
      <c r="AX277" s="485"/>
      <c r="AY277" s="485"/>
      <c r="AZ277" s="485"/>
      <c r="BA277" s="485"/>
      <c r="BB277" s="485"/>
      <c r="BC277" s="485"/>
      <c r="BD277" s="485"/>
      <c r="BE277" s="485"/>
      <c r="BF277" s="485"/>
      <c r="BG277" s="485"/>
      <c r="BH277" s="485"/>
      <c r="BI277" s="485"/>
      <c r="BJ277" s="485"/>
      <c r="BK277" s="485"/>
    </row>
    <row r="278" spans="1:63" ht="15.75" customHeight="1" x14ac:dyDescent="0.25">
      <c r="A278" s="489"/>
      <c r="B278" s="489"/>
      <c r="C278" s="489"/>
      <c r="D278" s="489"/>
      <c r="E278" s="489"/>
      <c r="F278" s="489"/>
      <c r="G278" s="489"/>
      <c r="H278" s="489"/>
      <c r="I278" s="489"/>
      <c r="J278" s="489"/>
      <c r="K278" s="489"/>
      <c r="L278" s="489"/>
      <c r="M278" s="489"/>
      <c r="N278" s="489"/>
      <c r="O278" s="489"/>
      <c r="P278" s="489"/>
      <c r="Q278" s="489"/>
      <c r="R278" s="489"/>
      <c r="S278" s="489"/>
      <c r="T278" s="489"/>
      <c r="U278" s="489"/>
      <c r="V278" s="489"/>
      <c r="W278" s="489"/>
      <c r="X278" s="489"/>
      <c r="Y278" s="489"/>
      <c r="Z278" s="489"/>
      <c r="AA278" s="489"/>
      <c r="AB278" s="489"/>
      <c r="AC278" s="489"/>
      <c r="AD278" s="489"/>
      <c r="AE278" s="489"/>
      <c r="AF278" s="489"/>
      <c r="AG278" s="489"/>
      <c r="AH278" s="489"/>
      <c r="AI278" s="489"/>
      <c r="AJ278" s="489"/>
      <c r="AK278" s="489"/>
      <c r="AL278" s="489"/>
      <c r="AM278" s="489"/>
      <c r="AN278" s="489"/>
      <c r="AO278" s="489"/>
      <c r="AP278" s="489"/>
      <c r="AQ278" s="489"/>
      <c r="AR278" s="489"/>
      <c r="AS278" s="489"/>
      <c r="AT278" s="489"/>
      <c r="AU278" s="489"/>
      <c r="AV278" s="485"/>
      <c r="AW278" s="485"/>
      <c r="AX278" s="485"/>
      <c r="AY278" s="485"/>
      <c r="AZ278" s="485"/>
      <c r="BA278" s="485"/>
      <c r="BB278" s="485"/>
      <c r="BC278" s="485"/>
      <c r="BD278" s="485"/>
      <c r="BE278" s="485"/>
      <c r="BF278" s="485"/>
      <c r="BG278" s="485"/>
      <c r="BH278" s="485"/>
      <c r="BI278" s="485"/>
      <c r="BJ278" s="485"/>
      <c r="BK278" s="485"/>
    </row>
    <row r="279" spans="1:63" ht="15.75" customHeight="1" x14ac:dyDescent="0.25">
      <c r="A279" s="489"/>
      <c r="B279" s="489"/>
      <c r="C279" s="489"/>
      <c r="D279" s="489"/>
      <c r="E279" s="489"/>
      <c r="F279" s="489"/>
      <c r="G279" s="489"/>
      <c r="H279" s="489"/>
      <c r="I279" s="489"/>
      <c r="J279" s="489"/>
      <c r="K279" s="489"/>
      <c r="L279" s="489"/>
      <c r="M279" s="489"/>
      <c r="N279" s="489"/>
      <c r="O279" s="489"/>
      <c r="P279" s="489"/>
      <c r="Q279" s="489"/>
      <c r="R279" s="489"/>
      <c r="S279" s="489"/>
      <c r="T279" s="489"/>
      <c r="U279" s="489"/>
      <c r="V279" s="489"/>
      <c r="W279" s="489"/>
      <c r="X279" s="489"/>
      <c r="Y279" s="489"/>
      <c r="Z279" s="489"/>
      <c r="AA279" s="489"/>
      <c r="AB279" s="489"/>
      <c r="AC279" s="489"/>
      <c r="AD279" s="489"/>
      <c r="AE279" s="489"/>
      <c r="AF279" s="489"/>
      <c r="AG279" s="489"/>
      <c r="AH279" s="489"/>
      <c r="AI279" s="489"/>
      <c r="AJ279" s="489"/>
      <c r="AK279" s="489"/>
      <c r="AL279" s="489"/>
      <c r="AM279" s="489"/>
      <c r="AN279" s="489"/>
      <c r="AO279" s="489"/>
      <c r="AP279" s="489"/>
      <c r="AQ279" s="489"/>
      <c r="AR279" s="489"/>
      <c r="AS279" s="489"/>
      <c r="AT279" s="489"/>
      <c r="AU279" s="489"/>
      <c r="AV279" s="485"/>
      <c r="AW279" s="485"/>
      <c r="AX279" s="485"/>
      <c r="AY279" s="485"/>
      <c r="AZ279" s="485"/>
      <c r="BA279" s="485"/>
      <c r="BB279" s="485"/>
      <c r="BC279" s="485"/>
      <c r="BD279" s="485"/>
      <c r="BE279" s="485"/>
      <c r="BF279" s="485"/>
      <c r="BG279" s="485"/>
      <c r="BH279" s="485"/>
      <c r="BI279" s="485"/>
      <c r="BJ279" s="485"/>
      <c r="BK279" s="485"/>
    </row>
    <row r="280" spans="1:63" ht="15.75" customHeight="1" x14ac:dyDescent="0.25">
      <c r="A280" s="489"/>
      <c r="B280" s="489"/>
      <c r="C280" s="489"/>
      <c r="D280" s="489"/>
      <c r="E280" s="489"/>
      <c r="F280" s="489"/>
      <c r="G280" s="489"/>
      <c r="H280" s="489"/>
      <c r="I280" s="489"/>
      <c r="J280" s="489"/>
      <c r="K280" s="489"/>
      <c r="L280" s="489"/>
      <c r="M280" s="489"/>
      <c r="N280" s="489"/>
      <c r="O280" s="489"/>
      <c r="P280" s="489"/>
      <c r="Q280" s="489"/>
      <c r="R280" s="489"/>
      <c r="S280" s="489"/>
      <c r="T280" s="489"/>
      <c r="U280" s="489"/>
      <c r="V280" s="489"/>
      <c r="W280" s="489"/>
      <c r="X280" s="489"/>
      <c r="Y280" s="489"/>
      <c r="Z280" s="489"/>
      <c r="AA280" s="489"/>
      <c r="AB280" s="489"/>
      <c r="AC280" s="489"/>
      <c r="AD280" s="489"/>
      <c r="AE280" s="489"/>
      <c r="AF280" s="489"/>
      <c r="AG280" s="489"/>
      <c r="AH280" s="489"/>
      <c r="AI280" s="489"/>
      <c r="AJ280" s="489"/>
      <c r="AK280" s="489"/>
      <c r="AL280" s="489"/>
      <c r="AM280" s="489"/>
      <c r="AN280" s="489"/>
      <c r="AO280" s="489"/>
      <c r="AP280" s="489"/>
      <c r="AQ280" s="489"/>
      <c r="AR280" s="489"/>
      <c r="AS280" s="489"/>
      <c r="AT280" s="489"/>
      <c r="AU280" s="489"/>
      <c r="AV280" s="485"/>
      <c r="AW280" s="485"/>
      <c r="AX280" s="485"/>
      <c r="AY280" s="485"/>
      <c r="AZ280" s="485"/>
      <c r="BA280" s="485"/>
      <c r="BB280" s="485"/>
      <c r="BC280" s="485"/>
      <c r="BD280" s="485"/>
      <c r="BE280" s="485"/>
      <c r="BF280" s="485"/>
      <c r="BG280" s="485"/>
      <c r="BH280" s="485"/>
      <c r="BI280" s="485"/>
      <c r="BJ280" s="485"/>
      <c r="BK280" s="485"/>
    </row>
    <row r="281" spans="1:63" ht="15.75" customHeight="1" x14ac:dyDescent="0.25">
      <c r="A281" s="489"/>
      <c r="B281" s="489"/>
      <c r="C281" s="489"/>
      <c r="D281" s="489"/>
      <c r="E281" s="489"/>
      <c r="F281" s="489"/>
      <c r="G281" s="489"/>
      <c r="H281" s="489"/>
      <c r="I281" s="489"/>
      <c r="J281" s="489"/>
      <c r="K281" s="489"/>
      <c r="L281" s="489"/>
      <c r="M281" s="489"/>
      <c r="N281" s="489"/>
      <c r="O281" s="489"/>
      <c r="P281" s="489"/>
      <c r="Q281" s="489"/>
      <c r="R281" s="489"/>
      <c r="S281" s="489"/>
      <c r="T281" s="489"/>
      <c r="U281" s="489"/>
      <c r="V281" s="489"/>
      <c r="W281" s="489"/>
      <c r="X281" s="489"/>
      <c r="Y281" s="489"/>
      <c r="Z281" s="489"/>
      <c r="AA281" s="489"/>
      <c r="AB281" s="489"/>
      <c r="AC281" s="489"/>
      <c r="AD281" s="489"/>
      <c r="AE281" s="489"/>
      <c r="AF281" s="489"/>
      <c r="AG281" s="489"/>
      <c r="AH281" s="489"/>
      <c r="AI281" s="489"/>
      <c r="AJ281" s="489"/>
      <c r="AK281" s="489"/>
      <c r="AL281" s="489"/>
      <c r="AM281" s="489"/>
      <c r="AN281" s="489"/>
      <c r="AO281" s="489"/>
      <c r="AP281" s="489"/>
      <c r="AQ281" s="489"/>
      <c r="AR281" s="489"/>
      <c r="AS281" s="489"/>
      <c r="AT281" s="489"/>
      <c r="AU281" s="489"/>
      <c r="AV281" s="485"/>
      <c r="AW281" s="485"/>
      <c r="AX281" s="485"/>
      <c r="AY281" s="485"/>
      <c r="AZ281" s="485"/>
      <c r="BA281" s="485"/>
      <c r="BB281" s="485"/>
      <c r="BC281" s="485"/>
      <c r="BD281" s="485"/>
      <c r="BE281" s="485"/>
      <c r="BF281" s="485"/>
      <c r="BG281" s="485"/>
      <c r="BH281" s="485"/>
      <c r="BI281" s="485"/>
      <c r="BJ281" s="485"/>
      <c r="BK281" s="485"/>
    </row>
    <row r="282" spans="1:63" ht="15.75" customHeight="1" x14ac:dyDescent="0.25">
      <c r="A282" s="489"/>
      <c r="B282" s="489"/>
      <c r="C282" s="489"/>
      <c r="D282" s="489"/>
      <c r="E282" s="489"/>
      <c r="F282" s="489"/>
      <c r="G282" s="489"/>
      <c r="H282" s="489"/>
      <c r="I282" s="489"/>
      <c r="J282" s="489"/>
      <c r="K282" s="489"/>
      <c r="L282" s="489"/>
      <c r="M282" s="489"/>
      <c r="N282" s="489"/>
      <c r="O282" s="489"/>
      <c r="P282" s="489"/>
      <c r="Q282" s="489"/>
      <c r="R282" s="489"/>
      <c r="S282" s="489"/>
      <c r="T282" s="489"/>
      <c r="U282" s="489"/>
      <c r="V282" s="489"/>
      <c r="W282" s="489"/>
      <c r="X282" s="489"/>
      <c r="Y282" s="489"/>
      <c r="Z282" s="489"/>
      <c r="AA282" s="489"/>
      <c r="AB282" s="489"/>
      <c r="AC282" s="489"/>
      <c r="AD282" s="489"/>
      <c r="AE282" s="489"/>
      <c r="AF282" s="489"/>
      <c r="AG282" s="489"/>
      <c r="AH282" s="489"/>
      <c r="AI282" s="489"/>
      <c r="AJ282" s="489"/>
      <c r="AK282" s="489"/>
      <c r="AL282" s="489"/>
      <c r="AM282" s="489"/>
      <c r="AN282" s="489"/>
      <c r="AO282" s="489"/>
      <c r="AP282" s="489"/>
      <c r="AQ282" s="489"/>
      <c r="AR282" s="489"/>
      <c r="AS282" s="489"/>
      <c r="AT282" s="489"/>
      <c r="AU282" s="489"/>
      <c r="AV282" s="485"/>
      <c r="AW282" s="485"/>
      <c r="AX282" s="485"/>
      <c r="AY282" s="485"/>
      <c r="AZ282" s="485"/>
      <c r="BA282" s="485"/>
      <c r="BB282" s="485"/>
      <c r="BC282" s="485"/>
      <c r="BD282" s="485"/>
      <c r="BE282" s="485"/>
      <c r="BF282" s="485"/>
      <c r="BG282" s="485"/>
      <c r="BH282" s="485"/>
      <c r="BI282" s="485"/>
      <c r="BJ282" s="485"/>
      <c r="BK282" s="485"/>
    </row>
    <row r="283" spans="1:63" ht="15.75" customHeight="1" x14ac:dyDescent="0.25">
      <c r="A283" s="489"/>
      <c r="B283" s="489"/>
      <c r="C283" s="489"/>
      <c r="D283" s="489"/>
      <c r="E283" s="489"/>
      <c r="F283" s="489"/>
      <c r="G283" s="489"/>
      <c r="H283" s="489"/>
      <c r="I283" s="489"/>
      <c r="J283" s="489"/>
      <c r="K283" s="489"/>
      <c r="L283" s="489"/>
      <c r="M283" s="489"/>
      <c r="N283" s="489"/>
      <c r="O283" s="489"/>
      <c r="P283" s="489"/>
      <c r="Q283" s="489"/>
      <c r="R283" s="489"/>
      <c r="S283" s="489"/>
      <c r="T283" s="489"/>
      <c r="U283" s="489"/>
      <c r="V283" s="489"/>
      <c r="W283" s="489"/>
      <c r="X283" s="489"/>
      <c r="Y283" s="489"/>
      <c r="Z283" s="489"/>
      <c r="AA283" s="489"/>
      <c r="AB283" s="489"/>
      <c r="AC283" s="489"/>
      <c r="AD283" s="489"/>
      <c r="AE283" s="489"/>
      <c r="AF283" s="489"/>
      <c r="AG283" s="489"/>
      <c r="AH283" s="489"/>
      <c r="AI283" s="489"/>
      <c r="AJ283" s="489"/>
      <c r="AK283" s="489"/>
      <c r="AL283" s="489"/>
      <c r="AM283" s="489"/>
      <c r="AN283" s="489"/>
      <c r="AO283" s="489"/>
      <c r="AP283" s="489"/>
      <c r="AQ283" s="489"/>
      <c r="AR283" s="489"/>
      <c r="AS283" s="489"/>
      <c r="AT283" s="489"/>
      <c r="AU283" s="489"/>
      <c r="AV283" s="485"/>
      <c r="AW283" s="485"/>
      <c r="AX283" s="485"/>
      <c r="AY283" s="485"/>
      <c r="AZ283" s="485"/>
      <c r="BA283" s="485"/>
      <c r="BB283" s="485"/>
      <c r="BC283" s="485"/>
      <c r="BD283" s="485"/>
      <c r="BE283" s="485"/>
      <c r="BF283" s="485"/>
      <c r="BG283" s="485"/>
      <c r="BH283" s="485"/>
      <c r="BI283" s="485"/>
      <c r="BJ283" s="485"/>
      <c r="BK283" s="485"/>
    </row>
    <row r="284" spans="1:63" ht="15.75" customHeight="1" x14ac:dyDescent="0.25">
      <c r="A284" s="489"/>
      <c r="B284" s="489"/>
      <c r="C284" s="489"/>
      <c r="D284" s="489"/>
      <c r="E284" s="489"/>
      <c r="F284" s="489"/>
      <c r="G284" s="489"/>
      <c r="H284" s="489"/>
      <c r="I284" s="489"/>
      <c r="J284" s="489"/>
      <c r="K284" s="489"/>
      <c r="L284" s="489"/>
      <c r="M284" s="489"/>
      <c r="N284" s="489"/>
      <c r="O284" s="489"/>
      <c r="P284" s="489"/>
      <c r="Q284" s="489"/>
      <c r="R284" s="489"/>
      <c r="S284" s="489"/>
      <c r="T284" s="489"/>
      <c r="U284" s="489"/>
      <c r="V284" s="489"/>
      <c r="W284" s="489"/>
      <c r="X284" s="489"/>
      <c r="Y284" s="489"/>
      <c r="Z284" s="489"/>
      <c r="AA284" s="489"/>
      <c r="AB284" s="489"/>
      <c r="AC284" s="489"/>
      <c r="AD284" s="489"/>
      <c r="AE284" s="489"/>
      <c r="AF284" s="489"/>
      <c r="AG284" s="489"/>
      <c r="AH284" s="489"/>
      <c r="AI284" s="489"/>
      <c r="AJ284" s="489"/>
      <c r="AK284" s="489"/>
      <c r="AL284" s="489"/>
      <c r="AM284" s="489"/>
      <c r="AN284" s="489"/>
      <c r="AO284" s="489"/>
      <c r="AP284" s="489"/>
      <c r="AQ284" s="489"/>
      <c r="AR284" s="489"/>
      <c r="AS284" s="489"/>
      <c r="AT284" s="489"/>
      <c r="AU284" s="489"/>
      <c r="AV284" s="485"/>
      <c r="AW284" s="485"/>
      <c r="AX284" s="485"/>
      <c r="AY284" s="485"/>
      <c r="AZ284" s="485"/>
      <c r="BA284" s="485"/>
      <c r="BB284" s="485"/>
      <c r="BC284" s="485"/>
      <c r="BD284" s="485"/>
      <c r="BE284" s="485"/>
      <c r="BF284" s="485"/>
      <c r="BG284" s="485"/>
      <c r="BH284" s="485"/>
      <c r="BI284" s="485"/>
      <c r="BJ284" s="485"/>
      <c r="BK284" s="485"/>
    </row>
    <row r="285" spans="1:63" ht="15.75" customHeight="1" x14ac:dyDescent="0.25">
      <c r="A285" s="489"/>
      <c r="B285" s="489"/>
      <c r="C285" s="489"/>
      <c r="D285" s="489"/>
      <c r="E285" s="489"/>
      <c r="F285" s="489"/>
      <c r="G285" s="489"/>
      <c r="H285" s="489"/>
      <c r="I285" s="489"/>
      <c r="J285" s="489"/>
      <c r="K285" s="489"/>
      <c r="L285" s="489"/>
      <c r="M285" s="489"/>
      <c r="N285" s="489"/>
      <c r="O285" s="489"/>
      <c r="P285" s="489"/>
      <c r="Q285" s="489"/>
      <c r="R285" s="489"/>
      <c r="S285" s="489"/>
      <c r="T285" s="489"/>
      <c r="U285" s="489"/>
      <c r="V285" s="489"/>
      <c r="W285" s="489"/>
      <c r="X285" s="489"/>
      <c r="Y285" s="489"/>
      <c r="Z285" s="489"/>
      <c r="AA285" s="489"/>
      <c r="AB285" s="489"/>
      <c r="AC285" s="489"/>
      <c r="AD285" s="489"/>
      <c r="AE285" s="489"/>
      <c r="AF285" s="489"/>
      <c r="AG285" s="489"/>
      <c r="AH285" s="489"/>
      <c r="AI285" s="489"/>
      <c r="AJ285" s="489"/>
      <c r="AK285" s="489"/>
      <c r="AL285" s="489"/>
      <c r="AM285" s="489"/>
      <c r="AN285" s="489"/>
      <c r="AO285" s="489"/>
      <c r="AP285" s="489"/>
      <c r="AQ285" s="489"/>
      <c r="AR285" s="489"/>
      <c r="AS285" s="489"/>
      <c r="AT285" s="489"/>
      <c r="AU285" s="489"/>
      <c r="AV285" s="485"/>
      <c r="AW285" s="485"/>
      <c r="AX285" s="485"/>
      <c r="AY285" s="485"/>
      <c r="AZ285" s="485"/>
      <c r="BA285" s="485"/>
      <c r="BB285" s="485"/>
      <c r="BC285" s="485"/>
      <c r="BD285" s="485"/>
      <c r="BE285" s="485"/>
      <c r="BF285" s="485"/>
      <c r="BG285" s="485"/>
      <c r="BH285" s="485"/>
      <c r="BI285" s="485"/>
      <c r="BJ285" s="485"/>
      <c r="BK285" s="485"/>
    </row>
    <row r="286" spans="1:63" ht="15.75" customHeight="1" x14ac:dyDescent="0.25">
      <c r="A286" s="489"/>
      <c r="B286" s="489"/>
      <c r="C286" s="489"/>
      <c r="D286" s="489"/>
      <c r="E286" s="489"/>
      <c r="F286" s="489"/>
      <c r="G286" s="489"/>
      <c r="H286" s="489"/>
      <c r="I286" s="489"/>
      <c r="J286" s="489"/>
      <c r="K286" s="489"/>
      <c r="L286" s="489"/>
      <c r="M286" s="489"/>
      <c r="N286" s="489"/>
      <c r="O286" s="489"/>
      <c r="P286" s="489"/>
      <c r="Q286" s="489"/>
      <c r="R286" s="489"/>
      <c r="S286" s="489"/>
      <c r="T286" s="489"/>
      <c r="U286" s="489"/>
      <c r="V286" s="489"/>
      <c r="W286" s="489"/>
      <c r="X286" s="489"/>
      <c r="Y286" s="489"/>
      <c r="Z286" s="489"/>
      <c r="AA286" s="489"/>
      <c r="AB286" s="489"/>
      <c r="AC286" s="489"/>
      <c r="AD286" s="489"/>
      <c r="AE286" s="489"/>
      <c r="AF286" s="489"/>
      <c r="AG286" s="489"/>
      <c r="AH286" s="489"/>
      <c r="AI286" s="489"/>
      <c r="AJ286" s="489"/>
      <c r="AK286" s="489"/>
      <c r="AL286" s="489"/>
      <c r="AM286" s="489"/>
      <c r="AN286" s="489"/>
      <c r="AO286" s="489"/>
      <c r="AP286" s="489"/>
      <c r="AQ286" s="489"/>
      <c r="AR286" s="489"/>
      <c r="AS286" s="489"/>
      <c r="AT286" s="489"/>
      <c r="AU286" s="489"/>
      <c r="AV286" s="485"/>
      <c r="AW286" s="485"/>
      <c r="AX286" s="485"/>
      <c r="AY286" s="485"/>
      <c r="AZ286" s="485"/>
      <c r="BA286" s="485"/>
      <c r="BB286" s="485"/>
      <c r="BC286" s="485"/>
      <c r="BD286" s="485"/>
      <c r="BE286" s="485"/>
      <c r="BF286" s="485"/>
      <c r="BG286" s="485"/>
      <c r="BH286" s="485"/>
      <c r="BI286" s="485"/>
      <c r="BJ286" s="485"/>
      <c r="BK286" s="485"/>
    </row>
    <row r="287" spans="1:63" ht="15.75" customHeight="1" x14ac:dyDescent="0.25">
      <c r="A287" s="489"/>
      <c r="B287" s="489"/>
      <c r="C287" s="489"/>
      <c r="D287" s="489"/>
      <c r="E287" s="489"/>
      <c r="F287" s="489"/>
      <c r="G287" s="489"/>
      <c r="H287" s="489"/>
      <c r="I287" s="489"/>
      <c r="J287" s="489"/>
      <c r="K287" s="489"/>
      <c r="L287" s="489"/>
      <c r="M287" s="489"/>
      <c r="N287" s="489"/>
      <c r="O287" s="489"/>
      <c r="P287" s="489"/>
      <c r="Q287" s="489"/>
      <c r="R287" s="489"/>
      <c r="S287" s="489"/>
      <c r="T287" s="489"/>
      <c r="U287" s="489"/>
      <c r="V287" s="489"/>
      <c r="W287" s="489"/>
      <c r="X287" s="489"/>
      <c r="Y287" s="489"/>
      <c r="Z287" s="489"/>
      <c r="AA287" s="489"/>
      <c r="AB287" s="489"/>
      <c r="AC287" s="489"/>
      <c r="AD287" s="489"/>
      <c r="AE287" s="489"/>
      <c r="AF287" s="489"/>
      <c r="AG287" s="489"/>
      <c r="AH287" s="489"/>
      <c r="AI287" s="489"/>
      <c r="AJ287" s="489"/>
      <c r="AK287" s="489"/>
      <c r="AL287" s="489"/>
      <c r="AM287" s="489"/>
      <c r="AN287" s="489"/>
      <c r="AO287" s="489"/>
      <c r="AP287" s="489"/>
      <c r="AQ287" s="489"/>
      <c r="AR287" s="489"/>
      <c r="AS287" s="489"/>
      <c r="AT287" s="489"/>
      <c r="AU287" s="489"/>
      <c r="AV287" s="485"/>
      <c r="AW287" s="485"/>
      <c r="AX287" s="485"/>
      <c r="AY287" s="485"/>
      <c r="AZ287" s="485"/>
      <c r="BA287" s="485"/>
      <c r="BB287" s="485"/>
      <c r="BC287" s="485"/>
      <c r="BD287" s="485"/>
      <c r="BE287" s="485"/>
      <c r="BF287" s="485"/>
      <c r="BG287" s="485"/>
      <c r="BH287" s="485"/>
      <c r="BI287" s="485"/>
      <c r="BJ287" s="485"/>
      <c r="BK287" s="485"/>
    </row>
    <row r="288" spans="1:63" ht="15.75" customHeight="1" x14ac:dyDescent="0.25">
      <c r="A288" s="489"/>
      <c r="B288" s="489"/>
      <c r="C288" s="489"/>
      <c r="D288" s="489"/>
      <c r="E288" s="489"/>
      <c r="F288" s="489"/>
      <c r="G288" s="489"/>
      <c r="H288" s="489"/>
      <c r="I288" s="489"/>
      <c r="J288" s="489"/>
      <c r="K288" s="489"/>
      <c r="L288" s="489"/>
      <c r="M288" s="489"/>
      <c r="N288" s="489"/>
      <c r="O288" s="489"/>
      <c r="P288" s="489"/>
      <c r="Q288" s="489"/>
      <c r="R288" s="489"/>
      <c r="S288" s="489"/>
      <c r="T288" s="489"/>
      <c r="U288" s="489"/>
      <c r="V288" s="489"/>
      <c r="W288" s="489"/>
      <c r="X288" s="489"/>
      <c r="Y288" s="489"/>
      <c r="Z288" s="489"/>
      <c r="AA288" s="489"/>
      <c r="AB288" s="489"/>
      <c r="AC288" s="489"/>
      <c r="AD288" s="489"/>
      <c r="AE288" s="489"/>
      <c r="AF288" s="489"/>
      <c r="AG288" s="489"/>
      <c r="AH288" s="489"/>
      <c r="AI288" s="489"/>
      <c r="AJ288" s="489"/>
      <c r="AK288" s="489"/>
      <c r="AL288" s="489"/>
      <c r="AM288" s="489"/>
      <c r="AN288" s="489"/>
      <c r="AO288" s="489"/>
      <c r="AP288" s="489"/>
      <c r="AQ288" s="489"/>
      <c r="AR288" s="489"/>
      <c r="AS288" s="489"/>
      <c r="AT288" s="489"/>
      <c r="AU288" s="489"/>
      <c r="AV288" s="485"/>
      <c r="AW288" s="485"/>
      <c r="AX288" s="485"/>
      <c r="AY288" s="485"/>
      <c r="AZ288" s="485"/>
      <c r="BA288" s="485"/>
      <c r="BB288" s="485"/>
      <c r="BC288" s="485"/>
      <c r="BD288" s="485"/>
      <c r="BE288" s="485"/>
      <c r="BF288" s="485"/>
      <c r="BG288" s="485"/>
      <c r="BH288" s="485"/>
      <c r="BI288" s="485"/>
      <c r="BJ288" s="485"/>
      <c r="BK288" s="485"/>
    </row>
    <row r="289" spans="1:63" ht="15.75" customHeight="1" x14ac:dyDescent="0.25">
      <c r="A289" s="489"/>
      <c r="B289" s="489"/>
      <c r="C289" s="489"/>
      <c r="D289" s="489"/>
      <c r="E289" s="489"/>
      <c r="F289" s="489"/>
      <c r="G289" s="489"/>
      <c r="H289" s="489"/>
      <c r="I289" s="489"/>
      <c r="J289" s="489"/>
      <c r="K289" s="489"/>
      <c r="L289" s="489"/>
      <c r="M289" s="489"/>
      <c r="N289" s="489"/>
      <c r="O289" s="489"/>
      <c r="P289" s="489"/>
      <c r="Q289" s="489"/>
      <c r="R289" s="489"/>
      <c r="S289" s="489"/>
      <c r="T289" s="489"/>
      <c r="U289" s="489"/>
      <c r="V289" s="489"/>
      <c r="W289" s="489"/>
      <c r="X289" s="489"/>
      <c r="Y289" s="489"/>
      <c r="Z289" s="489"/>
      <c r="AA289" s="489"/>
      <c r="AB289" s="489"/>
      <c r="AC289" s="489"/>
      <c r="AD289" s="489"/>
      <c r="AE289" s="489"/>
      <c r="AF289" s="489"/>
      <c r="AG289" s="489"/>
      <c r="AH289" s="489"/>
      <c r="AI289" s="489"/>
      <c r="AJ289" s="489"/>
      <c r="AK289" s="489"/>
      <c r="AL289" s="489"/>
      <c r="AM289" s="489"/>
      <c r="AN289" s="489"/>
      <c r="AO289" s="489"/>
      <c r="AP289" s="489"/>
      <c r="AQ289" s="489"/>
      <c r="AR289" s="489"/>
      <c r="AS289" s="489"/>
      <c r="AT289" s="489"/>
      <c r="AU289" s="489"/>
      <c r="AV289" s="485"/>
      <c r="AW289" s="485"/>
      <c r="AX289" s="485"/>
      <c r="AY289" s="485"/>
      <c r="AZ289" s="485"/>
      <c r="BA289" s="485"/>
      <c r="BB289" s="485"/>
      <c r="BC289" s="485"/>
      <c r="BD289" s="485"/>
      <c r="BE289" s="485"/>
      <c r="BF289" s="485"/>
      <c r="BG289" s="485"/>
      <c r="BH289" s="485"/>
      <c r="BI289" s="485"/>
      <c r="BJ289" s="485"/>
      <c r="BK289" s="485"/>
    </row>
    <row r="290" spans="1:63" ht="15.75" customHeight="1" x14ac:dyDescent="0.25">
      <c r="A290" s="489"/>
      <c r="B290" s="489"/>
      <c r="C290" s="489"/>
      <c r="D290" s="489"/>
      <c r="E290" s="489"/>
      <c r="F290" s="489"/>
      <c r="G290" s="489"/>
      <c r="H290" s="489"/>
      <c r="I290" s="489"/>
      <c r="J290" s="489"/>
      <c r="K290" s="489"/>
      <c r="L290" s="489"/>
      <c r="M290" s="489"/>
      <c r="N290" s="489"/>
      <c r="O290" s="489"/>
      <c r="P290" s="489"/>
      <c r="Q290" s="489"/>
      <c r="R290" s="489"/>
      <c r="S290" s="489"/>
      <c r="T290" s="489"/>
      <c r="U290" s="489"/>
      <c r="V290" s="489"/>
      <c r="W290" s="489"/>
      <c r="X290" s="489"/>
      <c r="Y290" s="489"/>
      <c r="Z290" s="489"/>
      <c r="AA290" s="489"/>
      <c r="AB290" s="489"/>
      <c r="AC290" s="489"/>
      <c r="AD290" s="489"/>
      <c r="AE290" s="489"/>
      <c r="AF290" s="489"/>
      <c r="AG290" s="489"/>
      <c r="AH290" s="489"/>
      <c r="AI290" s="489"/>
      <c r="AJ290" s="489"/>
      <c r="AK290" s="489"/>
      <c r="AL290" s="489"/>
      <c r="AM290" s="489"/>
      <c r="AN290" s="489"/>
      <c r="AO290" s="489"/>
      <c r="AP290" s="489"/>
      <c r="AQ290" s="489"/>
      <c r="AR290" s="489"/>
      <c r="AS290" s="489"/>
      <c r="AT290" s="489"/>
      <c r="AU290" s="489"/>
      <c r="AV290" s="485"/>
      <c r="AW290" s="485"/>
      <c r="AX290" s="485"/>
      <c r="AY290" s="485"/>
      <c r="AZ290" s="485"/>
      <c r="BA290" s="485"/>
      <c r="BB290" s="485"/>
      <c r="BC290" s="485"/>
      <c r="BD290" s="485"/>
      <c r="BE290" s="485"/>
      <c r="BF290" s="485"/>
      <c r="BG290" s="485"/>
      <c r="BH290" s="485"/>
      <c r="BI290" s="485"/>
      <c r="BJ290" s="485"/>
      <c r="BK290" s="485"/>
    </row>
    <row r="291" spans="1:63" ht="15.75" customHeight="1" x14ac:dyDescent="0.25">
      <c r="A291" s="489"/>
      <c r="B291" s="489"/>
      <c r="C291" s="489"/>
      <c r="D291" s="489"/>
      <c r="E291" s="489"/>
      <c r="F291" s="489"/>
      <c r="G291" s="489"/>
      <c r="H291" s="489"/>
      <c r="I291" s="489"/>
      <c r="J291" s="489"/>
      <c r="K291" s="489"/>
      <c r="L291" s="489"/>
      <c r="M291" s="489"/>
      <c r="N291" s="489"/>
      <c r="O291" s="489"/>
      <c r="P291" s="489"/>
      <c r="Q291" s="489"/>
      <c r="R291" s="489"/>
      <c r="S291" s="489"/>
      <c r="T291" s="489"/>
      <c r="U291" s="489"/>
      <c r="V291" s="489"/>
      <c r="W291" s="489"/>
      <c r="X291" s="489"/>
      <c r="Y291" s="489"/>
      <c r="Z291" s="489"/>
      <c r="AA291" s="489"/>
      <c r="AB291" s="489"/>
      <c r="AC291" s="489"/>
      <c r="AD291" s="489"/>
      <c r="AE291" s="489"/>
      <c r="AF291" s="489"/>
      <c r="AG291" s="489"/>
      <c r="AH291" s="489"/>
      <c r="AI291" s="489"/>
      <c r="AJ291" s="489"/>
      <c r="AK291" s="489"/>
      <c r="AL291" s="489"/>
      <c r="AM291" s="489"/>
      <c r="AN291" s="489"/>
      <c r="AO291" s="489"/>
      <c r="AP291" s="489"/>
      <c r="AQ291" s="489"/>
      <c r="AR291" s="489"/>
      <c r="AS291" s="489"/>
      <c r="AT291" s="489"/>
      <c r="AU291" s="489"/>
      <c r="AV291" s="485"/>
      <c r="AW291" s="485"/>
      <c r="AX291" s="485"/>
      <c r="AY291" s="485"/>
      <c r="AZ291" s="485"/>
      <c r="BA291" s="485"/>
      <c r="BB291" s="485"/>
      <c r="BC291" s="485"/>
      <c r="BD291" s="485"/>
      <c r="BE291" s="485"/>
      <c r="BF291" s="485"/>
      <c r="BG291" s="485"/>
      <c r="BH291" s="485"/>
      <c r="BI291" s="485"/>
      <c r="BJ291" s="485"/>
      <c r="BK291" s="485"/>
    </row>
    <row r="292" spans="1:63" ht="15.75" customHeight="1" x14ac:dyDescent="0.25">
      <c r="A292" s="489"/>
      <c r="B292" s="489"/>
      <c r="C292" s="489"/>
      <c r="D292" s="489"/>
      <c r="E292" s="489"/>
      <c r="F292" s="489"/>
      <c r="G292" s="489"/>
      <c r="H292" s="489"/>
      <c r="I292" s="489"/>
      <c r="J292" s="489"/>
      <c r="K292" s="489"/>
      <c r="L292" s="489"/>
      <c r="M292" s="489"/>
      <c r="N292" s="489"/>
      <c r="O292" s="489"/>
      <c r="P292" s="489"/>
      <c r="Q292" s="489"/>
      <c r="R292" s="489"/>
      <c r="S292" s="489"/>
      <c r="T292" s="489"/>
      <c r="U292" s="489"/>
      <c r="V292" s="489"/>
      <c r="W292" s="489"/>
      <c r="X292" s="489"/>
      <c r="Y292" s="489"/>
      <c r="Z292" s="489"/>
      <c r="AA292" s="489"/>
      <c r="AB292" s="489"/>
      <c r="AC292" s="489"/>
      <c r="AD292" s="489"/>
      <c r="AE292" s="489"/>
      <c r="AF292" s="489"/>
      <c r="AG292" s="489"/>
      <c r="AH292" s="489"/>
      <c r="AI292" s="489"/>
      <c r="AJ292" s="489"/>
      <c r="AK292" s="489"/>
      <c r="AL292" s="489"/>
      <c r="AM292" s="489"/>
      <c r="AN292" s="489"/>
      <c r="AO292" s="489"/>
      <c r="AP292" s="489"/>
      <c r="AQ292" s="489"/>
      <c r="AR292" s="489"/>
      <c r="AS292" s="489"/>
      <c r="AT292" s="489"/>
      <c r="AU292" s="489"/>
      <c r="AV292" s="485"/>
      <c r="AW292" s="485"/>
      <c r="AX292" s="485"/>
      <c r="AY292" s="485"/>
      <c r="AZ292" s="485"/>
      <c r="BA292" s="485"/>
      <c r="BB292" s="485"/>
      <c r="BC292" s="485"/>
      <c r="BD292" s="485"/>
      <c r="BE292" s="485"/>
      <c r="BF292" s="485"/>
      <c r="BG292" s="485"/>
      <c r="BH292" s="485"/>
      <c r="BI292" s="485"/>
      <c r="BJ292" s="485"/>
      <c r="BK292" s="485"/>
    </row>
    <row r="293" spans="1:63" ht="15.75" customHeight="1" x14ac:dyDescent="0.25">
      <c r="A293" s="489"/>
      <c r="B293" s="489"/>
      <c r="C293" s="489"/>
      <c r="D293" s="489"/>
      <c r="E293" s="489"/>
      <c r="F293" s="489"/>
      <c r="G293" s="489"/>
      <c r="H293" s="489"/>
      <c r="I293" s="489"/>
      <c r="J293" s="489"/>
      <c r="K293" s="489"/>
      <c r="L293" s="489"/>
      <c r="M293" s="489"/>
      <c r="N293" s="489"/>
      <c r="O293" s="489"/>
      <c r="P293" s="489"/>
      <c r="Q293" s="489"/>
      <c r="R293" s="489"/>
      <c r="S293" s="489"/>
      <c r="T293" s="489"/>
      <c r="U293" s="489"/>
      <c r="V293" s="489"/>
      <c r="W293" s="489"/>
      <c r="X293" s="489"/>
      <c r="Y293" s="489"/>
      <c r="Z293" s="489"/>
      <c r="AA293" s="489"/>
      <c r="AB293" s="489"/>
      <c r="AC293" s="489"/>
      <c r="AD293" s="489"/>
      <c r="AE293" s="489"/>
      <c r="AF293" s="489"/>
      <c r="AG293" s="489"/>
      <c r="AH293" s="489"/>
      <c r="AI293" s="489"/>
      <c r="AJ293" s="489"/>
      <c r="AK293" s="489"/>
      <c r="AL293" s="489"/>
      <c r="AM293" s="489"/>
      <c r="AN293" s="489"/>
      <c r="AO293" s="489"/>
      <c r="AP293" s="489"/>
      <c r="AQ293" s="489"/>
      <c r="AR293" s="489"/>
      <c r="AS293" s="489"/>
      <c r="AT293" s="489"/>
      <c r="AU293" s="489"/>
      <c r="AV293" s="485"/>
      <c r="AW293" s="485"/>
      <c r="AX293" s="485"/>
      <c r="AY293" s="485"/>
      <c r="AZ293" s="485"/>
      <c r="BA293" s="485"/>
      <c r="BB293" s="485"/>
      <c r="BC293" s="485"/>
      <c r="BD293" s="485"/>
      <c r="BE293" s="485"/>
      <c r="BF293" s="485"/>
      <c r="BG293" s="485"/>
      <c r="BH293" s="485"/>
      <c r="BI293" s="485"/>
      <c r="BJ293" s="485"/>
      <c r="BK293" s="485"/>
    </row>
    <row r="294" spans="1:63" ht="15.75" customHeight="1" x14ac:dyDescent="0.25">
      <c r="A294" s="489"/>
      <c r="B294" s="489"/>
      <c r="C294" s="489"/>
      <c r="D294" s="489"/>
      <c r="E294" s="489"/>
      <c r="F294" s="489"/>
      <c r="G294" s="489"/>
      <c r="H294" s="489"/>
      <c r="I294" s="489"/>
      <c r="J294" s="489"/>
      <c r="K294" s="489"/>
      <c r="L294" s="489"/>
      <c r="M294" s="489"/>
      <c r="N294" s="489"/>
      <c r="O294" s="489"/>
      <c r="P294" s="489"/>
      <c r="Q294" s="489"/>
      <c r="R294" s="489"/>
      <c r="S294" s="489"/>
      <c r="T294" s="489"/>
      <c r="U294" s="489"/>
      <c r="V294" s="489"/>
      <c r="W294" s="489"/>
      <c r="X294" s="489"/>
      <c r="Y294" s="489"/>
      <c r="Z294" s="489"/>
      <c r="AA294" s="489"/>
      <c r="AB294" s="489"/>
      <c r="AC294" s="489"/>
      <c r="AD294" s="489"/>
      <c r="AE294" s="489"/>
      <c r="AF294" s="489"/>
      <c r="AG294" s="489"/>
      <c r="AH294" s="489"/>
      <c r="AI294" s="489"/>
      <c r="AJ294" s="489"/>
      <c r="AK294" s="489"/>
      <c r="AL294" s="489"/>
      <c r="AM294" s="489"/>
      <c r="AN294" s="489"/>
      <c r="AO294" s="489"/>
      <c r="AP294" s="489"/>
      <c r="AQ294" s="489"/>
      <c r="AR294" s="489"/>
      <c r="AS294" s="489"/>
      <c r="AT294" s="489"/>
      <c r="AU294" s="489"/>
      <c r="AV294" s="485"/>
      <c r="AW294" s="485"/>
      <c r="AX294" s="485"/>
      <c r="AY294" s="485"/>
      <c r="AZ294" s="485"/>
      <c r="BA294" s="485"/>
      <c r="BB294" s="485"/>
      <c r="BC294" s="485"/>
      <c r="BD294" s="485"/>
      <c r="BE294" s="485"/>
      <c r="BF294" s="485"/>
      <c r="BG294" s="485"/>
      <c r="BH294" s="485"/>
      <c r="BI294" s="485"/>
      <c r="BJ294" s="485"/>
      <c r="BK294" s="485"/>
    </row>
    <row r="295" spans="1:63" ht="15.75" customHeight="1" x14ac:dyDescent="0.25">
      <c r="A295" s="489"/>
      <c r="B295" s="489"/>
      <c r="C295" s="489"/>
      <c r="D295" s="489"/>
      <c r="E295" s="489"/>
      <c r="F295" s="489"/>
      <c r="G295" s="489"/>
      <c r="H295" s="489"/>
      <c r="I295" s="489"/>
      <c r="J295" s="489"/>
      <c r="K295" s="489"/>
      <c r="L295" s="489"/>
      <c r="M295" s="489"/>
      <c r="N295" s="489"/>
      <c r="O295" s="489"/>
      <c r="P295" s="489"/>
      <c r="Q295" s="489"/>
      <c r="R295" s="489"/>
      <c r="S295" s="489"/>
      <c r="T295" s="489"/>
      <c r="U295" s="489"/>
      <c r="V295" s="489"/>
      <c r="W295" s="489"/>
      <c r="X295" s="489"/>
      <c r="Y295" s="489"/>
      <c r="Z295" s="489"/>
      <c r="AA295" s="489"/>
      <c r="AB295" s="489"/>
      <c r="AC295" s="489"/>
      <c r="AD295" s="489"/>
      <c r="AE295" s="489"/>
      <c r="AF295" s="489"/>
      <c r="AG295" s="489"/>
      <c r="AH295" s="489"/>
      <c r="AI295" s="489"/>
      <c r="AJ295" s="489"/>
      <c r="AK295" s="489"/>
      <c r="AL295" s="489"/>
      <c r="AM295" s="489"/>
      <c r="AN295" s="489"/>
      <c r="AO295" s="489"/>
      <c r="AP295" s="489"/>
      <c r="AQ295" s="489"/>
      <c r="AR295" s="489"/>
      <c r="AS295" s="489"/>
      <c r="AT295" s="489"/>
      <c r="AU295" s="489"/>
      <c r="AV295" s="485"/>
      <c r="AW295" s="485"/>
      <c r="AX295" s="485"/>
      <c r="AY295" s="485"/>
      <c r="AZ295" s="485"/>
      <c r="BA295" s="485"/>
      <c r="BB295" s="485"/>
      <c r="BC295" s="485"/>
      <c r="BD295" s="485"/>
      <c r="BE295" s="485"/>
      <c r="BF295" s="485"/>
      <c r="BG295" s="485"/>
      <c r="BH295" s="485"/>
      <c r="BI295" s="485"/>
      <c r="BJ295" s="485"/>
      <c r="BK295" s="485"/>
    </row>
    <row r="296" spans="1:63" ht="15.75" customHeight="1" x14ac:dyDescent="0.25">
      <c r="A296" s="489"/>
      <c r="B296" s="489"/>
      <c r="C296" s="489"/>
      <c r="D296" s="489"/>
      <c r="E296" s="489"/>
      <c r="F296" s="489"/>
      <c r="G296" s="489"/>
      <c r="H296" s="489"/>
      <c r="I296" s="489"/>
      <c r="J296" s="489"/>
      <c r="K296" s="489"/>
      <c r="L296" s="489"/>
      <c r="M296" s="489"/>
      <c r="N296" s="489"/>
      <c r="O296" s="489"/>
      <c r="P296" s="489"/>
      <c r="Q296" s="489"/>
      <c r="R296" s="489"/>
      <c r="S296" s="489"/>
      <c r="T296" s="489"/>
      <c r="U296" s="489"/>
      <c r="V296" s="489"/>
      <c r="W296" s="489"/>
      <c r="X296" s="489"/>
      <c r="Y296" s="489"/>
      <c r="Z296" s="489"/>
      <c r="AA296" s="489"/>
      <c r="AB296" s="489"/>
      <c r="AC296" s="489"/>
      <c r="AD296" s="489"/>
      <c r="AE296" s="489"/>
      <c r="AF296" s="489"/>
      <c r="AG296" s="489"/>
      <c r="AH296" s="489"/>
      <c r="AI296" s="489"/>
      <c r="AJ296" s="489"/>
      <c r="AK296" s="489"/>
      <c r="AL296" s="489"/>
      <c r="AM296" s="489"/>
      <c r="AN296" s="489"/>
      <c r="AO296" s="489"/>
      <c r="AP296" s="489"/>
      <c r="AQ296" s="489"/>
      <c r="AR296" s="489"/>
      <c r="AS296" s="489"/>
      <c r="AT296" s="489"/>
      <c r="AU296" s="489"/>
      <c r="AV296" s="485"/>
      <c r="AW296" s="485"/>
      <c r="AX296" s="485"/>
      <c r="AY296" s="485"/>
      <c r="AZ296" s="485"/>
      <c r="BA296" s="485"/>
      <c r="BB296" s="485"/>
      <c r="BC296" s="485"/>
      <c r="BD296" s="485"/>
      <c r="BE296" s="485"/>
      <c r="BF296" s="485"/>
      <c r="BG296" s="485"/>
      <c r="BH296" s="485"/>
      <c r="BI296" s="485"/>
      <c r="BJ296" s="485"/>
      <c r="BK296" s="485"/>
    </row>
    <row r="297" spans="1:63" ht="15.75" customHeight="1" x14ac:dyDescent="0.25">
      <c r="A297" s="489"/>
      <c r="B297" s="489"/>
      <c r="C297" s="489"/>
      <c r="D297" s="489"/>
      <c r="E297" s="489"/>
      <c r="F297" s="489"/>
      <c r="G297" s="489"/>
      <c r="H297" s="489"/>
      <c r="I297" s="489"/>
      <c r="J297" s="489"/>
      <c r="K297" s="489"/>
      <c r="L297" s="489"/>
      <c r="M297" s="489"/>
      <c r="N297" s="489"/>
      <c r="O297" s="489"/>
      <c r="P297" s="489"/>
      <c r="Q297" s="489"/>
      <c r="R297" s="489"/>
      <c r="S297" s="489"/>
      <c r="T297" s="489"/>
      <c r="U297" s="489"/>
      <c r="V297" s="489"/>
      <c r="W297" s="489"/>
      <c r="X297" s="489"/>
      <c r="Y297" s="489"/>
      <c r="Z297" s="489"/>
      <c r="AA297" s="489"/>
      <c r="AB297" s="489"/>
      <c r="AC297" s="489"/>
      <c r="AD297" s="489"/>
      <c r="AE297" s="489"/>
      <c r="AF297" s="489"/>
      <c r="AG297" s="489"/>
      <c r="AH297" s="489"/>
      <c r="AI297" s="489"/>
      <c r="AJ297" s="489"/>
      <c r="AK297" s="489"/>
      <c r="AL297" s="489"/>
      <c r="AM297" s="489"/>
      <c r="AN297" s="489"/>
      <c r="AO297" s="489"/>
      <c r="AP297" s="489"/>
      <c r="AQ297" s="489"/>
      <c r="AR297" s="489"/>
      <c r="AS297" s="489"/>
      <c r="AT297" s="489"/>
      <c r="AU297" s="489"/>
      <c r="AV297" s="485"/>
      <c r="AW297" s="485"/>
      <c r="AX297" s="485"/>
      <c r="AY297" s="485"/>
      <c r="AZ297" s="485"/>
      <c r="BA297" s="485"/>
      <c r="BB297" s="485"/>
      <c r="BC297" s="485"/>
      <c r="BD297" s="485"/>
      <c r="BE297" s="485"/>
      <c r="BF297" s="485"/>
      <c r="BG297" s="485"/>
      <c r="BH297" s="485"/>
      <c r="BI297" s="485"/>
      <c r="BJ297" s="485"/>
      <c r="BK297" s="485"/>
    </row>
    <row r="298" spans="1:63" ht="15.75" customHeight="1" x14ac:dyDescent="0.25">
      <c r="A298" s="489"/>
      <c r="B298" s="489"/>
      <c r="C298" s="489"/>
      <c r="D298" s="489"/>
      <c r="E298" s="489"/>
      <c r="F298" s="489"/>
      <c r="G298" s="489"/>
      <c r="H298" s="489"/>
      <c r="I298" s="489"/>
      <c r="J298" s="489"/>
      <c r="K298" s="489"/>
      <c r="L298" s="489"/>
      <c r="M298" s="489"/>
      <c r="N298" s="489"/>
      <c r="O298" s="489"/>
      <c r="P298" s="489"/>
      <c r="Q298" s="489"/>
      <c r="R298" s="489"/>
      <c r="S298" s="489"/>
      <c r="T298" s="489"/>
      <c r="U298" s="489"/>
      <c r="V298" s="489"/>
      <c r="W298" s="489"/>
      <c r="X298" s="489"/>
      <c r="Y298" s="489"/>
      <c r="Z298" s="489"/>
      <c r="AA298" s="489"/>
      <c r="AB298" s="489"/>
      <c r="AC298" s="489"/>
      <c r="AD298" s="489"/>
      <c r="AE298" s="489"/>
      <c r="AF298" s="489"/>
      <c r="AG298" s="489"/>
      <c r="AH298" s="489"/>
      <c r="AI298" s="489"/>
      <c r="AJ298" s="489"/>
      <c r="AK298" s="489"/>
      <c r="AL298" s="489"/>
      <c r="AM298" s="489"/>
      <c r="AN298" s="489"/>
      <c r="AO298" s="489"/>
      <c r="AP298" s="489"/>
      <c r="AQ298" s="489"/>
      <c r="AR298" s="489"/>
      <c r="AS298" s="489"/>
      <c r="AT298" s="489"/>
      <c r="AU298" s="489"/>
      <c r="AV298" s="485"/>
      <c r="AW298" s="485"/>
      <c r="AX298" s="485"/>
      <c r="AY298" s="485"/>
      <c r="AZ298" s="485"/>
      <c r="BA298" s="485"/>
      <c r="BB298" s="485"/>
      <c r="BC298" s="485"/>
      <c r="BD298" s="485"/>
      <c r="BE298" s="485"/>
      <c r="BF298" s="485"/>
      <c r="BG298" s="485"/>
      <c r="BH298" s="485"/>
      <c r="BI298" s="485"/>
      <c r="BJ298" s="485"/>
      <c r="BK298" s="485"/>
    </row>
    <row r="299" spans="1:63" ht="15.75" customHeight="1" x14ac:dyDescent="0.25">
      <c r="A299" s="489"/>
      <c r="B299" s="489"/>
      <c r="C299" s="489"/>
      <c r="D299" s="489"/>
      <c r="E299" s="489"/>
      <c r="F299" s="489"/>
      <c r="G299" s="489"/>
      <c r="H299" s="489"/>
      <c r="I299" s="489"/>
      <c r="J299" s="489"/>
      <c r="K299" s="489"/>
      <c r="L299" s="489"/>
      <c r="M299" s="489"/>
      <c r="N299" s="489"/>
      <c r="O299" s="489"/>
      <c r="P299" s="489"/>
      <c r="Q299" s="489"/>
      <c r="R299" s="489"/>
      <c r="S299" s="489"/>
      <c r="T299" s="489"/>
      <c r="U299" s="489"/>
      <c r="V299" s="489"/>
      <c r="W299" s="489"/>
      <c r="X299" s="489"/>
      <c r="Y299" s="489"/>
      <c r="Z299" s="489"/>
      <c r="AA299" s="489"/>
      <c r="AB299" s="489"/>
      <c r="AC299" s="489"/>
      <c r="AD299" s="489"/>
      <c r="AE299" s="489"/>
      <c r="AF299" s="489"/>
      <c r="AG299" s="489"/>
      <c r="AH299" s="489"/>
      <c r="AI299" s="489"/>
      <c r="AJ299" s="489"/>
      <c r="AK299" s="489"/>
      <c r="AL299" s="489"/>
      <c r="AM299" s="489"/>
      <c r="AN299" s="489"/>
      <c r="AO299" s="489"/>
      <c r="AP299" s="489"/>
      <c r="AQ299" s="489"/>
      <c r="AR299" s="489"/>
      <c r="AS299" s="489"/>
      <c r="AT299" s="489"/>
      <c r="AU299" s="489"/>
      <c r="AV299" s="485"/>
      <c r="AW299" s="485"/>
      <c r="AX299" s="485"/>
      <c r="AY299" s="485"/>
      <c r="AZ299" s="485"/>
      <c r="BA299" s="485"/>
      <c r="BB299" s="485"/>
      <c r="BC299" s="485"/>
      <c r="BD299" s="485"/>
      <c r="BE299" s="485"/>
      <c r="BF299" s="485"/>
      <c r="BG299" s="485"/>
      <c r="BH299" s="485"/>
      <c r="BI299" s="485"/>
      <c r="BJ299" s="485"/>
      <c r="BK299" s="485"/>
    </row>
    <row r="300" spans="1:63" ht="15.75" customHeight="1" x14ac:dyDescent="0.25">
      <c r="A300" s="489"/>
      <c r="B300" s="489"/>
      <c r="C300" s="489"/>
      <c r="D300" s="489"/>
      <c r="E300" s="489"/>
      <c r="F300" s="489"/>
      <c r="G300" s="489"/>
      <c r="H300" s="489"/>
      <c r="I300" s="489"/>
      <c r="J300" s="489"/>
      <c r="K300" s="489"/>
      <c r="L300" s="489"/>
      <c r="M300" s="489"/>
      <c r="N300" s="489"/>
      <c r="O300" s="489"/>
      <c r="P300" s="489"/>
      <c r="Q300" s="489"/>
      <c r="R300" s="489"/>
      <c r="S300" s="489"/>
      <c r="T300" s="489"/>
      <c r="U300" s="489"/>
      <c r="V300" s="489"/>
      <c r="W300" s="489"/>
      <c r="X300" s="489"/>
      <c r="Y300" s="489"/>
      <c r="Z300" s="489"/>
      <c r="AA300" s="489"/>
      <c r="AB300" s="489"/>
      <c r="AC300" s="489"/>
      <c r="AD300" s="489"/>
      <c r="AE300" s="489"/>
      <c r="AF300" s="489"/>
      <c r="AG300" s="489"/>
      <c r="AH300" s="489"/>
      <c r="AI300" s="489"/>
      <c r="AJ300" s="489"/>
      <c r="AK300" s="489"/>
      <c r="AL300" s="489"/>
      <c r="AM300" s="489"/>
      <c r="AN300" s="489"/>
      <c r="AO300" s="489"/>
      <c r="AP300" s="489"/>
      <c r="AQ300" s="489"/>
      <c r="AR300" s="489"/>
      <c r="AS300" s="489"/>
      <c r="AT300" s="489"/>
      <c r="AU300" s="489"/>
      <c r="AV300" s="485"/>
      <c r="AW300" s="485"/>
      <c r="AX300" s="485"/>
      <c r="AY300" s="485"/>
      <c r="AZ300" s="485"/>
      <c r="BA300" s="485"/>
      <c r="BB300" s="485"/>
      <c r="BC300" s="485"/>
      <c r="BD300" s="485"/>
      <c r="BE300" s="485"/>
      <c r="BF300" s="485"/>
      <c r="BG300" s="485"/>
      <c r="BH300" s="485"/>
      <c r="BI300" s="485"/>
      <c r="BJ300" s="485"/>
      <c r="BK300" s="485"/>
    </row>
    <row r="301" spans="1:63" ht="15.75" customHeight="1" x14ac:dyDescent="0.25">
      <c r="A301" s="489"/>
      <c r="B301" s="489"/>
      <c r="C301" s="489"/>
      <c r="D301" s="489"/>
      <c r="E301" s="489"/>
      <c r="F301" s="489"/>
      <c r="G301" s="489"/>
      <c r="H301" s="489"/>
      <c r="I301" s="489"/>
      <c r="J301" s="489"/>
      <c r="K301" s="489"/>
      <c r="L301" s="489"/>
      <c r="M301" s="489"/>
      <c r="N301" s="489"/>
      <c r="O301" s="489"/>
      <c r="P301" s="489"/>
      <c r="Q301" s="489"/>
      <c r="R301" s="489"/>
      <c r="S301" s="489"/>
      <c r="T301" s="489"/>
      <c r="U301" s="489"/>
      <c r="V301" s="489"/>
      <c r="W301" s="489"/>
      <c r="X301" s="489"/>
      <c r="Y301" s="489"/>
      <c r="Z301" s="489"/>
      <c r="AA301" s="489"/>
      <c r="AB301" s="489"/>
      <c r="AC301" s="489"/>
      <c r="AD301" s="489"/>
      <c r="AE301" s="489"/>
      <c r="AF301" s="489"/>
      <c r="AG301" s="489"/>
      <c r="AH301" s="489"/>
      <c r="AI301" s="489"/>
      <c r="AJ301" s="489"/>
      <c r="AK301" s="489"/>
      <c r="AL301" s="489"/>
      <c r="AM301" s="489"/>
      <c r="AN301" s="489"/>
      <c r="AO301" s="489"/>
      <c r="AP301" s="489"/>
      <c r="AQ301" s="489"/>
      <c r="AR301" s="489"/>
      <c r="AS301" s="489"/>
      <c r="AT301" s="489"/>
      <c r="AU301" s="489"/>
      <c r="AV301" s="485"/>
      <c r="AW301" s="485"/>
      <c r="AX301" s="485"/>
      <c r="AY301" s="485"/>
      <c r="AZ301" s="485"/>
      <c r="BA301" s="485"/>
      <c r="BB301" s="485"/>
      <c r="BC301" s="485"/>
      <c r="BD301" s="485"/>
      <c r="BE301" s="485"/>
      <c r="BF301" s="485"/>
      <c r="BG301" s="485"/>
      <c r="BH301" s="485"/>
      <c r="BI301" s="485"/>
      <c r="BJ301" s="485"/>
      <c r="BK301" s="485"/>
    </row>
    <row r="302" spans="1:63" ht="15.75" customHeight="1" x14ac:dyDescent="0.25">
      <c r="A302" s="489"/>
      <c r="B302" s="489"/>
      <c r="C302" s="489"/>
      <c r="D302" s="489"/>
      <c r="E302" s="489"/>
      <c r="F302" s="489"/>
      <c r="G302" s="489"/>
      <c r="H302" s="489"/>
      <c r="I302" s="489"/>
      <c r="J302" s="489"/>
      <c r="K302" s="489"/>
      <c r="L302" s="489"/>
      <c r="M302" s="489"/>
      <c r="N302" s="489"/>
      <c r="O302" s="489"/>
      <c r="P302" s="489"/>
      <c r="Q302" s="489"/>
      <c r="R302" s="489"/>
      <c r="S302" s="489"/>
      <c r="T302" s="489"/>
      <c r="U302" s="489"/>
      <c r="V302" s="489"/>
      <c r="W302" s="489"/>
      <c r="X302" s="489"/>
      <c r="Y302" s="489"/>
      <c r="Z302" s="489"/>
      <c r="AA302" s="489"/>
      <c r="AB302" s="489"/>
      <c r="AC302" s="489"/>
      <c r="AD302" s="489"/>
      <c r="AE302" s="489"/>
      <c r="AF302" s="489"/>
      <c r="AG302" s="489"/>
      <c r="AH302" s="489"/>
      <c r="AI302" s="489"/>
      <c r="AJ302" s="489"/>
      <c r="AK302" s="489"/>
      <c r="AL302" s="489"/>
      <c r="AM302" s="489"/>
      <c r="AN302" s="489"/>
      <c r="AO302" s="489"/>
      <c r="AP302" s="489"/>
      <c r="AQ302" s="489"/>
      <c r="AR302" s="489"/>
      <c r="AS302" s="489"/>
      <c r="AT302" s="489"/>
      <c r="AU302" s="489"/>
      <c r="AV302" s="485"/>
      <c r="AW302" s="485"/>
      <c r="AX302" s="485"/>
      <c r="AY302" s="485"/>
      <c r="AZ302" s="485"/>
      <c r="BA302" s="485"/>
      <c r="BB302" s="485"/>
      <c r="BC302" s="485"/>
      <c r="BD302" s="485"/>
      <c r="BE302" s="485"/>
      <c r="BF302" s="485"/>
      <c r="BG302" s="485"/>
      <c r="BH302" s="485"/>
      <c r="BI302" s="485"/>
      <c r="BJ302" s="485"/>
      <c r="BK302" s="485"/>
    </row>
    <row r="303" spans="1:63" ht="15.75" customHeight="1" x14ac:dyDescent="0.25">
      <c r="A303" s="489"/>
      <c r="B303" s="489"/>
      <c r="C303" s="489"/>
      <c r="D303" s="489"/>
      <c r="E303" s="489"/>
      <c r="F303" s="489"/>
      <c r="G303" s="489"/>
      <c r="H303" s="489"/>
      <c r="I303" s="489"/>
      <c r="J303" s="489"/>
      <c r="K303" s="489"/>
      <c r="L303" s="489"/>
      <c r="M303" s="489"/>
      <c r="N303" s="489"/>
      <c r="O303" s="489"/>
      <c r="P303" s="489"/>
      <c r="Q303" s="489"/>
      <c r="R303" s="489"/>
      <c r="S303" s="489"/>
      <c r="T303" s="489"/>
      <c r="U303" s="489"/>
      <c r="V303" s="489"/>
      <c r="W303" s="489"/>
      <c r="X303" s="489"/>
      <c r="Y303" s="489"/>
      <c r="Z303" s="489"/>
      <c r="AA303" s="489"/>
      <c r="AB303" s="489"/>
      <c r="AC303" s="489"/>
      <c r="AD303" s="489"/>
      <c r="AE303" s="489"/>
      <c r="AF303" s="489"/>
      <c r="AG303" s="489"/>
      <c r="AH303" s="489"/>
      <c r="AI303" s="489"/>
      <c r="AJ303" s="489"/>
      <c r="AK303" s="489"/>
      <c r="AL303" s="489"/>
      <c r="AM303" s="489"/>
      <c r="AN303" s="489"/>
      <c r="AO303" s="489"/>
      <c r="AP303" s="489"/>
      <c r="AQ303" s="489"/>
      <c r="AR303" s="489"/>
      <c r="AS303" s="489"/>
      <c r="AT303" s="489"/>
      <c r="AU303" s="489"/>
      <c r="AV303" s="485"/>
      <c r="AW303" s="485"/>
      <c r="AX303" s="485"/>
      <c r="AY303" s="485"/>
      <c r="AZ303" s="485"/>
      <c r="BA303" s="485"/>
      <c r="BB303" s="485"/>
      <c r="BC303" s="485"/>
      <c r="BD303" s="485"/>
      <c r="BE303" s="485"/>
      <c r="BF303" s="485"/>
      <c r="BG303" s="485"/>
      <c r="BH303" s="485"/>
      <c r="BI303" s="485"/>
      <c r="BJ303" s="485"/>
      <c r="BK303" s="485"/>
    </row>
    <row r="304" spans="1:63" ht="15.75" customHeight="1" x14ac:dyDescent="0.25">
      <c r="A304" s="489"/>
      <c r="B304" s="489"/>
      <c r="C304" s="489"/>
      <c r="D304" s="489"/>
      <c r="E304" s="489"/>
      <c r="F304" s="489"/>
      <c r="G304" s="489"/>
      <c r="H304" s="489"/>
      <c r="I304" s="489"/>
      <c r="J304" s="489"/>
      <c r="K304" s="489"/>
      <c r="L304" s="489"/>
      <c r="M304" s="489"/>
      <c r="N304" s="489"/>
      <c r="O304" s="489"/>
      <c r="P304" s="489"/>
      <c r="Q304" s="489"/>
      <c r="R304" s="489"/>
      <c r="S304" s="489"/>
      <c r="T304" s="489"/>
      <c r="U304" s="489"/>
      <c r="V304" s="489"/>
      <c r="W304" s="489"/>
      <c r="X304" s="489"/>
      <c r="Y304" s="489"/>
      <c r="Z304" s="489"/>
      <c r="AA304" s="489"/>
      <c r="AB304" s="489"/>
      <c r="AC304" s="489"/>
      <c r="AD304" s="489"/>
      <c r="AE304" s="489"/>
      <c r="AF304" s="489"/>
      <c r="AG304" s="489"/>
      <c r="AH304" s="489"/>
      <c r="AI304" s="489"/>
      <c r="AJ304" s="489"/>
      <c r="AK304" s="489"/>
      <c r="AL304" s="489"/>
      <c r="AM304" s="489"/>
      <c r="AN304" s="489"/>
      <c r="AO304" s="489"/>
      <c r="AP304" s="489"/>
      <c r="AQ304" s="489"/>
      <c r="AR304" s="489"/>
      <c r="AS304" s="489"/>
      <c r="AT304" s="489"/>
      <c r="AU304" s="489"/>
      <c r="AV304" s="485"/>
      <c r="AW304" s="485"/>
      <c r="AX304" s="485"/>
      <c r="AY304" s="485"/>
      <c r="AZ304" s="485"/>
      <c r="BA304" s="485"/>
      <c r="BB304" s="485"/>
      <c r="BC304" s="485"/>
      <c r="BD304" s="485"/>
      <c r="BE304" s="485"/>
      <c r="BF304" s="485"/>
      <c r="BG304" s="485"/>
      <c r="BH304" s="485"/>
      <c r="BI304" s="485"/>
      <c r="BJ304" s="485"/>
      <c r="BK304" s="485"/>
    </row>
    <row r="305" spans="1:63" ht="15.75" customHeight="1" x14ac:dyDescent="0.25">
      <c r="A305" s="489"/>
      <c r="B305" s="489"/>
      <c r="C305" s="489"/>
      <c r="D305" s="489"/>
      <c r="E305" s="489"/>
      <c r="F305" s="489"/>
      <c r="G305" s="489"/>
      <c r="H305" s="489"/>
      <c r="I305" s="489"/>
      <c r="J305" s="489"/>
      <c r="K305" s="489"/>
      <c r="L305" s="489"/>
      <c r="M305" s="489"/>
      <c r="N305" s="489"/>
      <c r="O305" s="489"/>
      <c r="P305" s="489"/>
      <c r="Q305" s="489"/>
      <c r="R305" s="489"/>
      <c r="S305" s="489"/>
      <c r="T305" s="489"/>
      <c r="U305" s="489"/>
      <c r="V305" s="489"/>
      <c r="W305" s="489"/>
      <c r="X305" s="489"/>
      <c r="Y305" s="489"/>
      <c r="Z305" s="489"/>
      <c r="AA305" s="489"/>
      <c r="AB305" s="489"/>
      <c r="AC305" s="489"/>
      <c r="AD305" s="489"/>
      <c r="AE305" s="489"/>
      <c r="AF305" s="489"/>
      <c r="AG305" s="489"/>
      <c r="AH305" s="489"/>
      <c r="AI305" s="489"/>
      <c r="AJ305" s="489"/>
      <c r="AK305" s="489"/>
      <c r="AL305" s="489"/>
      <c r="AM305" s="489"/>
      <c r="AN305" s="489"/>
      <c r="AO305" s="489"/>
      <c r="AP305" s="489"/>
      <c r="AQ305" s="489"/>
      <c r="AR305" s="489"/>
      <c r="AS305" s="489"/>
      <c r="AT305" s="489"/>
      <c r="AU305" s="489"/>
      <c r="AV305" s="485"/>
      <c r="AW305" s="485"/>
      <c r="AX305" s="485"/>
      <c r="AY305" s="485"/>
      <c r="AZ305" s="485"/>
      <c r="BA305" s="485"/>
      <c r="BB305" s="485"/>
      <c r="BC305" s="485"/>
      <c r="BD305" s="485"/>
      <c r="BE305" s="485"/>
      <c r="BF305" s="485"/>
      <c r="BG305" s="485"/>
      <c r="BH305" s="485"/>
      <c r="BI305" s="485"/>
      <c r="BJ305" s="485"/>
      <c r="BK305" s="485"/>
    </row>
    <row r="306" spans="1:63" ht="15.75" customHeight="1" x14ac:dyDescent="0.25">
      <c r="A306" s="489"/>
      <c r="B306" s="489"/>
      <c r="C306" s="489"/>
      <c r="D306" s="489"/>
      <c r="E306" s="489"/>
      <c r="F306" s="489"/>
      <c r="G306" s="489"/>
      <c r="H306" s="489"/>
      <c r="I306" s="489"/>
      <c r="J306" s="489"/>
      <c r="K306" s="489"/>
      <c r="L306" s="489"/>
      <c r="M306" s="489"/>
      <c r="N306" s="489"/>
      <c r="O306" s="489"/>
      <c r="P306" s="489"/>
      <c r="Q306" s="489"/>
      <c r="R306" s="489"/>
      <c r="S306" s="489"/>
      <c r="T306" s="489"/>
      <c r="U306" s="489"/>
      <c r="V306" s="489"/>
      <c r="W306" s="489"/>
      <c r="X306" s="489"/>
      <c r="Y306" s="489"/>
      <c r="Z306" s="489"/>
      <c r="AA306" s="489"/>
      <c r="AB306" s="489"/>
      <c r="AC306" s="489"/>
      <c r="AD306" s="489"/>
      <c r="AE306" s="489"/>
      <c r="AF306" s="489"/>
      <c r="AG306" s="489"/>
      <c r="AH306" s="489"/>
      <c r="AI306" s="489"/>
      <c r="AJ306" s="489"/>
      <c r="AK306" s="489"/>
      <c r="AL306" s="489"/>
      <c r="AM306" s="489"/>
      <c r="AN306" s="489"/>
      <c r="AO306" s="489"/>
      <c r="AP306" s="489"/>
      <c r="AQ306" s="489"/>
      <c r="AR306" s="489"/>
      <c r="AS306" s="489"/>
      <c r="AT306" s="489"/>
      <c r="AU306" s="489"/>
      <c r="AV306" s="485"/>
      <c r="AW306" s="485"/>
      <c r="AX306" s="485"/>
      <c r="AY306" s="485"/>
      <c r="AZ306" s="485"/>
      <c r="BA306" s="485"/>
      <c r="BB306" s="485"/>
      <c r="BC306" s="485"/>
      <c r="BD306" s="485"/>
      <c r="BE306" s="485"/>
      <c r="BF306" s="485"/>
      <c r="BG306" s="485"/>
      <c r="BH306" s="485"/>
      <c r="BI306" s="485"/>
      <c r="BJ306" s="485"/>
      <c r="BK306" s="485"/>
    </row>
    <row r="307" spans="1:63" ht="15.75" customHeight="1" x14ac:dyDescent="0.25">
      <c r="A307" s="489"/>
      <c r="B307" s="489"/>
      <c r="C307" s="489"/>
      <c r="D307" s="489"/>
      <c r="E307" s="489"/>
      <c r="F307" s="489"/>
      <c r="G307" s="489"/>
      <c r="H307" s="489"/>
      <c r="I307" s="489"/>
      <c r="J307" s="489"/>
      <c r="K307" s="489"/>
      <c r="L307" s="489"/>
      <c r="M307" s="489"/>
      <c r="N307" s="489"/>
      <c r="O307" s="489"/>
      <c r="P307" s="489"/>
      <c r="Q307" s="489"/>
      <c r="R307" s="489"/>
      <c r="S307" s="489"/>
      <c r="T307" s="489"/>
      <c r="U307" s="489"/>
      <c r="V307" s="489"/>
      <c r="W307" s="489"/>
      <c r="X307" s="489"/>
      <c r="Y307" s="489"/>
      <c r="Z307" s="489"/>
      <c r="AA307" s="489"/>
      <c r="AB307" s="489"/>
      <c r="AC307" s="489"/>
      <c r="AD307" s="489"/>
      <c r="AE307" s="489"/>
      <c r="AF307" s="489"/>
      <c r="AG307" s="489"/>
      <c r="AH307" s="489"/>
      <c r="AI307" s="489"/>
      <c r="AJ307" s="489"/>
      <c r="AK307" s="489"/>
      <c r="AL307" s="489"/>
      <c r="AM307" s="489"/>
      <c r="AN307" s="489"/>
      <c r="AO307" s="489"/>
      <c r="AP307" s="489"/>
      <c r="AQ307" s="489"/>
      <c r="AR307" s="489"/>
      <c r="AS307" s="489"/>
      <c r="AT307" s="489"/>
      <c r="AU307" s="489"/>
      <c r="AV307" s="485"/>
      <c r="AW307" s="485"/>
      <c r="AX307" s="485"/>
      <c r="AY307" s="485"/>
      <c r="AZ307" s="485"/>
      <c r="BA307" s="485"/>
      <c r="BB307" s="485"/>
      <c r="BC307" s="485"/>
      <c r="BD307" s="485"/>
      <c r="BE307" s="485"/>
      <c r="BF307" s="485"/>
      <c r="BG307" s="485"/>
      <c r="BH307" s="485"/>
      <c r="BI307" s="485"/>
      <c r="BJ307" s="485"/>
      <c r="BK307" s="485"/>
    </row>
    <row r="308" spans="1:63" ht="15.75" customHeight="1" x14ac:dyDescent="0.25">
      <c r="A308" s="489"/>
      <c r="B308" s="489"/>
      <c r="C308" s="489"/>
      <c r="D308" s="489"/>
      <c r="E308" s="489"/>
      <c r="F308" s="489"/>
      <c r="G308" s="489"/>
      <c r="H308" s="489"/>
      <c r="I308" s="489"/>
      <c r="J308" s="489"/>
      <c r="K308" s="489"/>
      <c r="L308" s="489"/>
      <c r="M308" s="489"/>
      <c r="N308" s="489"/>
      <c r="O308" s="489"/>
      <c r="P308" s="489"/>
      <c r="Q308" s="489"/>
      <c r="R308" s="489"/>
      <c r="S308" s="489"/>
      <c r="T308" s="489"/>
      <c r="U308" s="489"/>
      <c r="V308" s="489"/>
      <c r="W308" s="489"/>
      <c r="X308" s="489"/>
      <c r="Y308" s="489"/>
      <c r="Z308" s="489"/>
      <c r="AA308" s="489"/>
      <c r="AB308" s="489"/>
      <c r="AC308" s="489"/>
      <c r="AD308" s="489"/>
      <c r="AE308" s="489"/>
      <c r="AF308" s="489"/>
      <c r="AG308" s="489"/>
      <c r="AH308" s="489"/>
      <c r="AI308" s="489"/>
      <c r="AJ308" s="489"/>
      <c r="AK308" s="489"/>
      <c r="AL308" s="489"/>
      <c r="AM308" s="489"/>
      <c r="AN308" s="489"/>
      <c r="AO308" s="489"/>
      <c r="AP308" s="489"/>
      <c r="AQ308" s="489"/>
      <c r="AR308" s="489"/>
      <c r="AS308" s="489"/>
      <c r="AT308" s="489"/>
      <c r="AU308" s="489"/>
      <c r="AV308" s="485"/>
      <c r="AW308" s="485"/>
      <c r="AX308" s="485"/>
      <c r="AY308" s="485"/>
      <c r="AZ308" s="485"/>
      <c r="BA308" s="485"/>
      <c r="BB308" s="485"/>
      <c r="BC308" s="485"/>
      <c r="BD308" s="485"/>
      <c r="BE308" s="485"/>
      <c r="BF308" s="485"/>
      <c r="BG308" s="485"/>
      <c r="BH308" s="485"/>
      <c r="BI308" s="485"/>
      <c r="BJ308" s="485"/>
      <c r="BK308" s="485"/>
    </row>
    <row r="309" spans="1:63" ht="15.75" customHeight="1" x14ac:dyDescent="0.25">
      <c r="A309" s="489"/>
      <c r="B309" s="489"/>
      <c r="C309" s="489"/>
      <c r="D309" s="489"/>
      <c r="E309" s="489"/>
      <c r="F309" s="489"/>
      <c r="G309" s="489"/>
      <c r="H309" s="489"/>
      <c r="I309" s="489"/>
      <c r="J309" s="489"/>
      <c r="K309" s="489"/>
      <c r="L309" s="489"/>
      <c r="M309" s="489"/>
      <c r="N309" s="489"/>
      <c r="O309" s="489"/>
      <c r="P309" s="489"/>
      <c r="Q309" s="489"/>
      <c r="R309" s="489"/>
      <c r="S309" s="489"/>
      <c r="T309" s="489"/>
      <c r="U309" s="489"/>
      <c r="V309" s="489"/>
      <c r="W309" s="489"/>
      <c r="X309" s="489"/>
      <c r="Y309" s="489"/>
      <c r="Z309" s="489"/>
      <c r="AA309" s="489"/>
      <c r="AB309" s="489"/>
      <c r="AC309" s="489"/>
      <c r="AD309" s="489"/>
      <c r="AE309" s="489"/>
      <c r="AF309" s="489"/>
      <c r="AG309" s="489"/>
      <c r="AH309" s="489"/>
      <c r="AI309" s="489"/>
      <c r="AJ309" s="489"/>
      <c r="AK309" s="489"/>
      <c r="AL309" s="489"/>
      <c r="AM309" s="489"/>
      <c r="AN309" s="489"/>
      <c r="AO309" s="489"/>
      <c r="AP309" s="489"/>
      <c r="AQ309" s="489"/>
      <c r="AR309" s="489"/>
      <c r="AS309" s="489"/>
      <c r="AT309" s="489"/>
      <c r="AU309" s="489"/>
      <c r="AV309" s="485"/>
      <c r="AW309" s="485"/>
      <c r="AX309" s="485"/>
      <c r="AY309" s="485"/>
      <c r="AZ309" s="485"/>
      <c r="BA309" s="485"/>
      <c r="BB309" s="485"/>
      <c r="BC309" s="485"/>
      <c r="BD309" s="485"/>
      <c r="BE309" s="485"/>
      <c r="BF309" s="485"/>
      <c r="BG309" s="485"/>
      <c r="BH309" s="485"/>
      <c r="BI309" s="485"/>
      <c r="BJ309" s="485"/>
      <c r="BK309" s="485"/>
    </row>
    <row r="310" spans="1:63" ht="15.75" customHeight="1" x14ac:dyDescent="0.25">
      <c r="A310" s="489"/>
      <c r="B310" s="489"/>
      <c r="C310" s="489"/>
      <c r="D310" s="489"/>
      <c r="E310" s="489"/>
      <c r="F310" s="489"/>
      <c r="G310" s="489"/>
      <c r="H310" s="489"/>
      <c r="I310" s="489"/>
      <c r="J310" s="489"/>
      <c r="K310" s="489"/>
      <c r="L310" s="489"/>
      <c r="M310" s="489"/>
      <c r="N310" s="489"/>
      <c r="O310" s="489"/>
      <c r="P310" s="489"/>
      <c r="Q310" s="489"/>
      <c r="R310" s="489"/>
      <c r="S310" s="489"/>
      <c r="T310" s="489"/>
      <c r="U310" s="489"/>
      <c r="V310" s="489"/>
      <c r="W310" s="489"/>
      <c r="X310" s="489"/>
      <c r="Y310" s="489"/>
      <c r="Z310" s="489"/>
      <c r="AA310" s="489"/>
      <c r="AB310" s="489"/>
      <c r="AC310" s="489"/>
      <c r="AD310" s="489"/>
      <c r="AE310" s="489"/>
      <c r="AF310" s="489"/>
      <c r="AG310" s="489"/>
      <c r="AH310" s="489"/>
      <c r="AI310" s="489"/>
      <c r="AJ310" s="489"/>
      <c r="AK310" s="489"/>
      <c r="AL310" s="489"/>
      <c r="AM310" s="489"/>
      <c r="AN310" s="489"/>
      <c r="AO310" s="489"/>
      <c r="AP310" s="489"/>
      <c r="AQ310" s="489"/>
      <c r="AR310" s="489"/>
      <c r="AS310" s="489"/>
      <c r="AT310" s="489"/>
      <c r="AU310" s="489"/>
      <c r="AV310" s="485"/>
      <c r="AW310" s="485"/>
      <c r="AX310" s="485"/>
      <c r="AY310" s="485"/>
      <c r="AZ310" s="485"/>
      <c r="BA310" s="485"/>
      <c r="BB310" s="485"/>
      <c r="BC310" s="485"/>
      <c r="BD310" s="485"/>
      <c r="BE310" s="485"/>
      <c r="BF310" s="485"/>
      <c r="BG310" s="485"/>
      <c r="BH310" s="485"/>
      <c r="BI310" s="485"/>
      <c r="BJ310" s="485"/>
      <c r="BK310" s="485"/>
    </row>
    <row r="311" spans="1:63" ht="15.75" customHeight="1" x14ac:dyDescent="0.25">
      <c r="A311" s="489"/>
      <c r="B311" s="489"/>
      <c r="C311" s="489"/>
      <c r="D311" s="489"/>
      <c r="E311" s="489"/>
      <c r="F311" s="489"/>
      <c r="G311" s="489"/>
      <c r="H311" s="489"/>
      <c r="I311" s="489"/>
      <c r="J311" s="489"/>
      <c r="K311" s="489"/>
      <c r="L311" s="489"/>
      <c r="M311" s="489"/>
      <c r="N311" s="489"/>
      <c r="O311" s="489"/>
      <c r="P311" s="489"/>
      <c r="Q311" s="489"/>
      <c r="R311" s="489"/>
      <c r="S311" s="489"/>
      <c r="T311" s="489"/>
      <c r="U311" s="489"/>
      <c r="V311" s="489"/>
      <c r="W311" s="489"/>
      <c r="X311" s="489"/>
      <c r="Y311" s="489"/>
      <c r="Z311" s="489"/>
      <c r="AA311" s="489"/>
      <c r="AB311" s="489"/>
      <c r="AC311" s="489"/>
      <c r="AD311" s="489"/>
      <c r="AE311" s="489"/>
      <c r="AF311" s="489"/>
      <c r="AG311" s="489"/>
      <c r="AH311" s="489"/>
      <c r="AI311" s="489"/>
      <c r="AJ311" s="489"/>
      <c r="AK311" s="489"/>
      <c r="AL311" s="489"/>
      <c r="AM311" s="489"/>
      <c r="AN311" s="489"/>
      <c r="AO311" s="489"/>
      <c r="AP311" s="489"/>
      <c r="AQ311" s="489"/>
      <c r="AR311" s="489"/>
      <c r="AS311" s="489"/>
      <c r="AT311" s="489"/>
      <c r="AU311" s="489"/>
      <c r="AV311" s="485"/>
      <c r="AW311" s="485"/>
      <c r="AX311" s="485"/>
      <c r="AY311" s="485"/>
      <c r="AZ311" s="485"/>
      <c r="BA311" s="485"/>
      <c r="BB311" s="485"/>
      <c r="BC311" s="485"/>
      <c r="BD311" s="485"/>
      <c r="BE311" s="485"/>
      <c r="BF311" s="485"/>
      <c r="BG311" s="485"/>
      <c r="BH311" s="485"/>
      <c r="BI311" s="485"/>
      <c r="BJ311" s="485"/>
      <c r="BK311" s="485"/>
    </row>
    <row r="312" spans="1:63" ht="15.75" customHeight="1" x14ac:dyDescent="0.25">
      <c r="A312" s="489"/>
      <c r="B312" s="489"/>
      <c r="C312" s="489"/>
      <c r="D312" s="489"/>
      <c r="E312" s="489"/>
      <c r="F312" s="489"/>
      <c r="G312" s="489"/>
      <c r="H312" s="489"/>
      <c r="I312" s="489"/>
      <c r="J312" s="489"/>
      <c r="K312" s="489"/>
      <c r="L312" s="489"/>
      <c r="M312" s="489"/>
      <c r="N312" s="489"/>
      <c r="O312" s="489"/>
      <c r="P312" s="489"/>
      <c r="Q312" s="489"/>
      <c r="R312" s="489"/>
      <c r="S312" s="489"/>
      <c r="T312" s="489"/>
      <c r="U312" s="489"/>
      <c r="V312" s="489"/>
      <c r="W312" s="489"/>
      <c r="X312" s="489"/>
      <c r="Y312" s="489"/>
      <c r="Z312" s="489"/>
      <c r="AA312" s="489"/>
      <c r="AB312" s="489"/>
      <c r="AC312" s="489"/>
      <c r="AD312" s="489"/>
      <c r="AE312" s="489"/>
      <c r="AF312" s="489"/>
      <c r="AG312" s="489"/>
      <c r="AH312" s="489"/>
      <c r="AI312" s="489"/>
      <c r="AJ312" s="489"/>
      <c r="AK312" s="489"/>
      <c r="AL312" s="489"/>
      <c r="AM312" s="489"/>
      <c r="AN312" s="489"/>
      <c r="AO312" s="489"/>
      <c r="AP312" s="489"/>
      <c r="AQ312" s="489"/>
      <c r="AR312" s="489"/>
      <c r="AS312" s="489"/>
      <c r="AT312" s="489"/>
      <c r="AU312" s="489"/>
      <c r="AV312" s="485"/>
      <c r="AW312" s="485"/>
      <c r="AX312" s="485"/>
      <c r="AY312" s="485"/>
      <c r="AZ312" s="485"/>
      <c r="BA312" s="485"/>
      <c r="BB312" s="485"/>
      <c r="BC312" s="485"/>
      <c r="BD312" s="485"/>
      <c r="BE312" s="485"/>
      <c r="BF312" s="485"/>
      <c r="BG312" s="485"/>
      <c r="BH312" s="485"/>
      <c r="BI312" s="485"/>
      <c r="BJ312" s="485"/>
      <c r="BK312" s="485"/>
    </row>
    <row r="313" spans="1:63" ht="15.75" customHeight="1" x14ac:dyDescent="0.25">
      <c r="A313" s="489"/>
      <c r="B313" s="489"/>
      <c r="C313" s="489"/>
      <c r="D313" s="489"/>
      <c r="E313" s="489"/>
      <c r="F313" s="489"/>
      <c r="G313" s="489"/>
      <c r="H313" s="489"/>
      <c r="I313" s="489"/>
      <c r="J313" s="489"/>
      <c r="K313" s="489"/>
      <c r="L313" s="489"/>
      <c r="M313" s="489"/>
      <c r="N313" s="489"/>
      <c r="O313" s="489"/>
      <c r="P313" s="489"/>
      <c r="Q313" s="489"/>
      <c r="R313" s="489"/>
      <c r="S313" s="489"/>
      <c r="T313" s="489"/>
      <c r="U313" s="489"/>
      <c r="V313" s="489"/>
      <c r="W313" s="489"/>
      <c r="X313" s="489"/>
      <c r="Y313" s="489"/>
      <c r="Z313" s="489"/>
      <c r="AA313" s="489"/>
      <c r="AB313" s="489"/>
      <c r="AC313" s="489"/>
      <c r="AD313" s="489"/>
      <c r="AE313" s="489"/>
      <c r="AF313" s="489"/>
      <c r="AG313" s="489"/>
      <c r="AH313" s="489"/>
      <c r="AI313" s="489"/>
      <c r="AJ313" s="489"/>
      <c r="AK313" s="489"/>
      <c r="AL313" s="489"/>
      <c r="AM313" s="489"/>
      <c r="AN313" s="489"/>
      <c r="AO313" s="489"/>
      <c r="AP313" s="489"/>
      <c r="AQ313" s="489"/>
      <c r="AR313" s="489"/>
      <c r="AS313" s="489"/>
      <c r="AT313" s="489"/>
      <c r="AU313" s="489"/>
      <c r="AV313" s="485"/>
      <c r="AW313" s="485"/>
      <c r="AX313" s="485"/>
      <c r="AY313" s="485"/>
      <c r="AZ313" s="485"/>
      <c r="BA313" s="485"/>
      <c r="BB313" s="485"/>
      <c r="BC313" s="485"/>
      <c r="BD313" s="485"/>
      <c r="BE313" s="485"/>
      <c r="BF313" s="485"/>
      <c r="BG313" s="485"/>
      <c r="BH313" s="485"/>
      <c r="BI313" s="485"/>
      <c r="BJ313" s="485"/>
      <c r="BK313" s="485"/>
    </row>
    <row r="314" spans="1:63" ht="15.75" customHeight="1" x14ac:dyDescent="0.25">
      <c r="A314" s="489"/>
      <c r="B314" s="489"/>
      <c r="C314" s="489"/>
      <c r="D314" s="489"/>
      <c r="E314" s="489"/>
      <c r="F314" s="489"/>
      <c r="G314" s="489"/>
      <c r="H314" s="489"/>
      <c r="I314" s="489"/>
      <c r="J314" s="489"/>
      <c r="K314" s="489"/>
      <c r="L314" s="489"/>
      <c r="M314" s="489"/>
      <c r="N314" s="489"/>
      <c r="O314" s="489"/>
      <c r="P314" s="489"/>
      <c r="Q314" s="489"/>
      <c r="R314" s="489"/>
      <c r="S314" s="489"/>
      <c r="T314" s="489"/>
      <c r="U314" s="489"/>
      <c r="V314" s="489"/>
      <c r="W314" s="489"/>
      <c r="X314" s="489"/>
      <c r="Y314" s="489"/>
      <c r="Z314" s="489"/>
      <c r="AA314" s="489"/>
      <c r="AB314" s="489"/>
      <c r="AC314" s="489"/>
      <c r="AD314" s="489"/>
      <c r="AE314" s="489"/>
      <c r="AF314" s="489"/>
      <c r="AG314" s="489"/>
      <c r="AH314" s="489"/>
      <c r="AI314" s="489"/>
      <c r="AJ314" s="489"/>
      <c r="AK314" s="489"/>
      <c r="AL314" s="489"/>
      <c r="AM314" s="489"/>
      <c r="AN314" s="489"/>
      <c r="AO314" s="489"/>
      <c r="AP314" s="489"/>
      <c r="AQ314" s="489"/>
      <c r="AR314" s="489"/>
      <c r="AS314" s="489"/>
      <c r="AT314" s="489"/>
      <c r="AU314" s="489"/>
      <c r="AV314" s="485"/>
      <c r="AW314" s="485"/>
      <c r="AX314" s="485"/>
      <c r="AY314" s="485"/>
      <c r="AZ314" s="485"/>
      <c r="BA314" s="485"/>
      <c r="BB314" s="485"/>
      <c r="BC314" s="485"/>
      <c r="BD314" s="485"/>
      <c r="BE314" s="485"/>
      <c r="BF314" s="485"/>
      <c r="BG314" s="485"/>
      <c r="BH314" s="485"/>
      <c r="BI314" s="485"/>
      <c r="BJ314" s="485"/>
      <c r="BK314" s="485"/>
    </row>
    <row r="315" spans="1:63" ht="15.75" customHeight="1" x14ac:dyDescent="0.25">
      <c r="A315" s="489"/>
      <c r="B315" s="489"/>
      <c r="C315" s="489"/>
      <c r="D315" s="489"/>
      <c r="E315" s="489"/>
      <c r="F315" s="489"/>
      <c r="G315" s="489"/>
      <c r="H315" s="489"/>
      <c r="I315" s="489"/>
      <c r="J315" s="489"/>
      <c r="K315" s="489"/>
      <c r="L315" s="489"/>
      <c r="M315" s="489"/>
      <c r="N315" s="489"/>
      <c r="O315" s="489"/>
      <c r="P315" s="489"/>
      <c r="Q315" s="489"/>
      <c r="R315" s="489"/>
      <c r="S315" s="489"/>
      <c r="T315" s="489"/>
      <c r="U315" s="489"/>
      <c r="V315" s="489"/>
      <c r="W315" s="489"/>
      <c r="X315" s="489"/>
      <c r="Y315" s="489"/>
      <c r="Z315" s="489"/>
      <c r="AA315" s="489"/>
      <c r="AB315" s="489"/>
      <c r="AC315" s="489"/>
      <c r="AD315" s="489"/>
      <c r="AE315" s="489"/>
      <c r="AF315" s="489"/>
      <c r="AG315" s="489"/>
      <c r="AH315" s="489"/>
      <c r="AI315" s="489"/>
      <c r="AJ315" s="489"/>
      <c r="AK315" s="489"/>
      <c r="AL315" s="489"/>
      <c r="AM315" s="489"/>
      <c r="AN315" s="489"/>
      <c r="AO315" s="489"/>
      <c r="AP315" s="489"/>
      <c r="AQ315" s="489"/>
      <c r="AR315" s="489"/>
      <c r="AS315" s="489"/>
      <c r="AT315" s="489"/>
      <c r="AU315" s="489"/>
      <c r="AV315" s="485"/>
      <c r="AW315" s="485"/>
      <c r="AX315" s="485"/>
      <c r="AY315" s="485"/>
      <c r="AZ315" s="485"/>
      <c r="BA315" s="485"/>
      <c r="BB315" s="485"/>
      <c r="BC315" s="485"/>
      <c r="BD315" s="485"/>
      <c r="BE315" s="485"/>
      <c r="BF315" s="485"/>
      <c r="BG315" s="485"/>
      <c r="BH315" s="485"/>
      <c r="BI315" s="485"/>
      <c r="BJ315" s="485"/>
      <c r="BK315" s="485"/>
    </row>
    <row r="316" spans="1:63" ht="15.75" customHeight="1" x14ac:dyDescent="0.25">
      <c r="A316" s="489"/>
      <c r="B316" s="489"/>
      <c r="C316" s="489"/>
      <c r="D316" s="489"/>
      <c r="E316" s="489"/>
      <c r="F316" s="489"/>
      <c r="G316" s="489"/>
      <c r="H316" s="489"/>
      <c r="I316" s="489"/>
      <c r="J316" s="489"/>
      <c r="K316" s="489"/>
      <c r="L316" s="489"/>
      <c r="M316" s="489"/>
      <c r="N316" s="489"/>
      <c r="O316" s="489"/>
      <c r="P316" s="489"/>
      <c r="Q316" s="489"/>
      <c r="R316" s="489"/>
      <c r="S316" s="489"/>
      <c r="T316" s="489"/>
      <c r="U316" s="489"/>
      <c r="V316" s="489"/>
      <c r="W316" s="489"/>
      <c r="X316" s="489"/>
      <c r="Y316" s="489"/>
      <c r="Z316" s="489"/>
      <c r="AA316" s="489"/>
      <c r="AB316" s="489"/>
      <c r="AC316" s="489"/>
      <c r="AD316" s="489"/>
      <c r="AE316" s="489"/>
      <c r="AF316" s="489"/>
      <c r="AG316" s="489"/>
      <c r="AH316" s="489"/>
      <c r="AI316" s="489"/>
      <c r="AJ316" s="489"/>
      <c r="AK316" s="489"/>
      <c r="AL316" s="489"/>
      <c r="AM316" s="489"/>
      <c r="AN316" s="489"/>
      <c r="AO316" s="489"/>
      <c r="AP316" s="489"/>
      <c r="AQ316" s="489"/>
      <c r="AR316" s="489"/>
      <c r="AS316" s="489"/>
      <c r="AT316" s="489"/>
      <c r="AU316" s="489"/>
      <c r="AV316" s="485"/>
      <c r="AW316" s="485"/>
      <c r="AX316" s="485"/>
      <c r="AY316" s="485"/>
      <c r="AZ316" s="485"/>
      <c r="BA316" s="485"/>
      <c r="BB316" s="485"/>
      <c r="BC316" s="485"/>
      <c r="BD316" s="485"/>
      <c r="BE316" s="485"/>
      <c r="BF316" s="485"/>
      <c r="BG316" s="485"/>
      <c r="BH316" s="485"/>
      <c r="BI316" s="485"/>
      <c r="BJ316" s="485"/>
      <c r="BK316" s="485"/>
    </row>
    <row r="317" spans="1:63" ht="15.75" customHeight="1" x14ac:dyDescent="0.25">
      <c r="A317" s="489"/>
      <c r="B317" s="489"/>
      <c r="C317" s="489"/>
      <c r="D317" s="489"/>
      <c r="E317" s="489"/>
      <c r="F317" s="489"/>
      <c r="G317" s="489"/>
      <c r="H317" s="489"/>
      <c r="I317" s="489"/>
      <c r="J317" s="489"/>
      <c r="K317" s="489"/>
      <c r="L317" s="489"/>
      <c r="M317" s="489"/>
      <c r="N317" s="489"/>
      <c r="O317" s="489"/>
      <c r="P317" s="489"/>
      <c r="Q317" s="489"/>
      <c r="R317" s="489"/>
      <c r="S317" s="489"/>
      <c r="T317" s="489"/>
      <c r="U317" s="489"/>
      <c r="V317" s="489"/>
      <c r="W317" s="489"/>
      <c r="X317" s="489"/>
      <c r="Y317" s="489"/>
      <c r="Z317" s="489"/>
      <c r="AA317" s="489"/>
      <c r="AB317" s="489"/>
      <c r="AC317" s="489"/>
      <c r="AD317" s="489"/>
      <c r="AE317" s="489"/>
      <c r="AF317" s="489"/>
      <c r="AG317" s="489"/>
      <c r="AH317" s="489"/>
      <c r="AI317" s="489"/>
      <c r="AJ317" s="489"/>
      <c r="AK317" s="489"/>
      <c r="AL317" s="489"/>
      <c r="AM317" s="489"/>
      <c r="AN317" s="489"/>
      <c r="AO317" s="489"/>
      <c r="AP317" s="489"/>
      <c r="AQ317" s="489"/>
      <c r="AR317" s="489"/>
      <c r="AS317" s="489"/>
      <c r="AT317" s="489"/>
      <c r="AU317" s="489"/>
      <c r="AV317" s="485"/>
      <c r="AW317" s="485"/>
      <c r="AX317" s="485"/>
      <c r="AY317" s="485"/>
      <c r="AZ317" s="485"/>
      <c r="BA317" s="485"/>
      <c r="BB317" s="485"/>
      <c r="BC317" s="485"/>
      <c r="BD317" s="485"/>
      <c r="BE317" s="485"/>
      <c r="BF317" s="485"/>
      <c r="BG317" s="485"/>
      <c r="BH317" s="485"/>
      <c r="BI317" s="485"/>
      <c r="BJ317" s="485"/>
      <c r="BK317" s="485"/>
    </row>
    <row r="318" spans="1:63" ht="15.75" customHeight="1" x14ac:dyDescent="0.25">
      <c r="A318" s="489"/>
      <c r="B318" s="489"/>
      <c r="C318" s="489"/>
      <c r="D318" s="489"/>
      <c r="E318" s="489"/>
      <c r="F318" s="489"/>
      <c r="G318" s="489"/>
      <c r="H318" s="489"/>
      <c r="I318" s="489"/>
      <c r="J318" s="489"/>
      <c r="K318" s="489"/>
      <c r="L318" s="489"/>
      <c r="M318" s="489"/>
      <c r="N318" s="489"/>
      <c r="O318" s="489"/>
      <c r="P318" s="489"/>
      <c r="Q318" s="489"/>
      <c r="R318" s="489"/>
      <c r="S318" s="489"/>
      <c r="T318" s="489"/>
      <c r="U318" s="489"/>
      <c r="V318" s="489"/>
      <c r="W318" s="489"/>
      <c r="X318" s="489"/>
      <c r="Y318" s="489"/>
      <c r="Z318" s="489"/>
      <c r="AA318" s="489"/>
      <c r="AB318" s="489"/>
      <c r="AC318" s="489"/>
      <c r="AD318" s="489"/>
      <c r="AE318" s="489"/>
      <c r="AF318" s="489"/>
      <c r="AG318" s="489"/>
      <c r="AH318" s="489"/>
      <c r="AI318" s="489"/>
      <c r="AJ318" s="489"/>
      <c r="AK318" s="489"/>
      <c r="AL318" s="489"/>
      <c r="AM318" s="489"/>
      <c r="AN318" s="489"/>
      <c r="AO318" s="489"/>
      <c r="AP318" s="489"/>
      <c r="AQ318" s="489"/>
      <c r="AR318" s="489"/>
      <c r="AS318" s="489"/>
      <c r="AT318" s="489"/>
      <c r="AU318" s="489"/>
      <c r="AV318" s="485"/>
      <c r="AW318" s="485"/>
      <c r="AX318" s="485"/>
      <c r="AY318" s="485"/>
      <c r="AZ318" s="485"/>
      <c r="BA318" s="485"/>
      <c r="BB318" s="485"/>
      <c r="BC318" s="485"/>
      <c r="BD318" s="485"/>
      <c r="BE318" s="485"/>
      <c r="BF318" s="485"/>
      <c r="BG318" s="485"/>
      <c r="BH318" s="485"/>
      <c r="BI318" s="485"/>
      <c r="BJ318" s="485"/>
      <c r="BK318" s="485"/>
    </row>
    <row r="319" spans="1:63" ht="15.75" customHeight="1" x14ac:dyDescent="0.25">
      <c r="A319" s="489"/>
      <c r="B319" s="489"/>
      <c r="C319" s="489"/>
      <c r="D319" s="489"/>
      <c r="E319" s="489"/>
      <c r="F319" s="489"/>
      <c r="G319" s="489"/>
      <c r="H319" s="489"/>
      <c r="I319" s="489"/>
      <c r="J319" s="489"/>
      <c r="K319" s="489"/>
      <c r="L319" s="489"/>
      <c r="M319" s="489"/>
      <c r="N319" s="489"/>
      <c r="O319" s="489"/>
      <c r="P319" s="489"/>
      <c r="Q319" s="489"/>
      <c r="R319" s="489"/>
      <c r="S319" s="489"/>
      <c r="T319" s="489"/>
      <c r="U319" s="489"/>
      <c r="V319" s="489"/>
      <c r="W319" s="489"/>
      <c r="X319" s="489"/>
      <c r="Y319" s="489"/>
      <c r="Z319" s="489"/>
      <c r="AA319" s="489"/>
      <c r="AB319" s="489"/>
      <c r="AC319" s="489"/>
      <c r="AD319" s="489"/>
      <c r="AE319" s="489"/>
      <c r="AF319" s="489"/>
      <c r="AG319" s="489"/>
      <c r="AH319" s="489"/>
      <c r="AI319" s="489"/>
      <c r="AJ319" s="489"/>
      <c r="AK319" s="489"/>
      <c r="AL319" s="489"/>
      <c r="AM319" s="489"/>
      <c r="AN319" s="489"/>
      <c r="AO319" s="489"/>
      <c r="AP319" s="489"/>
      <c r="AQ319" s="489"/>
      <c r="AR319" s="489"/>
      <c r="AS319" s="489"/>
      <c r="AT319" s="489"/>
      <c r="AU319" s="489"/>
      <c r="AV319" s="485"/>
      <c r="AW319" s="485"/>
      <c r="AX319" s="485"/>
      <c r="AY319" s="485"/>
      <c r="AZ319" s="485"/>
      <c r="BA319" s="485"/>
      <c r="BB319" s="485"/>
      <c r="BC319" s="485"/>
      <c r="BD319" s="485"/>
      <c r="BE319" s="485"/>
      <c r="BF319" s="485"/>
      <c r="BG319" s="485"/>
      <c r="BH319" s="485"/>
      <c r="BI319" s="485"/>
      <c r="BJ319" s="485"/>
      <c r="BK319" s="485"/>
    </row>
    <row r="320" spans="1:63" ht="15.75" customHeight="1" x14ac:dyDescent="0.25">
      <c r="A320" s="489"/>
      <c r="B320" s="489"/>
      <c r="C320" s="489"/>
      <c r="D320" s="489"/>
      <c r="E320" s="489"/>
      <c r="F320" s="489"/>
      <c r="G320" s="489"/>
      <c r="H320" s="489"/>
      <c r="I320" s="489"/>
      <c r="J320" s="489"/>
      <c r="K320" s="489"/>
      <c r="L320" s="489"/>
      <c r="M320" s="489"/>
      <c r="N320" s="489"/>
      <c r="O320" s="489"/>
      <c r="P320" s="489"/>
      <c r="Q320" s="489"/>
      <c r="R320" s="489"/>
      <c r="S320" s="489"/>
      <c r="T320" s="489"/>
      <c r="U320" s="489"/>
      <c r="V320" s="489"/>
      <c r="W320" s="489"/>
      <c r="X320" s="489"/>
      <c r="Y320" s="489"/>
      <c r="Z320" s="489"/>
      <c r="AA320" s="489"/>
      <c r="AB320" s="489"/>
      <c r="AC320" s="489"/>
      <c r="AD320" s="489"/>
      <c r="AE320" s="489"/>
      <c r="AF320" s="489"/>
      <c r="AG320" s="489"/>
      <c r="AH320" s="489"/>
      <c r="AI320" s="489"/>
      <c r="AJ320" s="489"/>
      <c r="AK320" s="489"/>
      <c r="AL320" s="489"/>
      <c r="AM320" s="489"/>
      <c r="AN320" s="489"/>
      <c r="AO320" s="489"/>
      <c r="AP320" s="489"/>
      <c r="AQ320" s="489"/>
      <c r="AR320" s="489"/>
      <c r="AS320" s="489"/>
      <c r="AT320" s="489"/>
      <c r="AU320" s="489"/>
      <c r="AV320" s="485"/>
      <c r="AW320" s="485"/>
      <c r="AX320" s="485"/>
      <c r="AY320" s="485"/>
      <c r="AZ320" s="485"/>
      <c r="BA320" s="485"/>
      <c r="BB320" s="485"/>
      <c r="BC320" s="485"/>
      <c r="BD320" s="485"/>
      <c r="BE320" s="485"/>
      <c r="BF320" s="485"/>
      <c r="BG320" s="485"/>
      <c r="BH320" s="485"/>
      <c r="BI320" s="485"/>
      <c r="BJ320" s="485"/>
      <c r="BK320" s="485"/>
    </row>
    <row r="321" spans="1:63" ht="15.75" customHeight="1" x14ac:dyDescent="0.25">
      <c r="A321" s="489"/>
      <c r="B321" s="489"/>
      <c r="C321" s="489"/>
      <c r="D321" s="489"/>
      <c r="E321" s="489"/>
      <c r="F321" s="489"/>
      <c r="G321" s="489"/>
      <c r="H321" s="489"/>
      <c r="I321" s="489"/>
      <c r="J321" s="489"/>
      <c r="K321" s="489"/>
      <c r="L321" s="489"/>
      <c r="M321" s="489"/>
      <c r="N321" s="489"/>
      <c r="O321" s="489"/>
      <c r="P321" s="489"/>
      <c r="Q321" s="489"/>
      <c r="R321" s="489"/>
      <c r="S321" s="489"/>
      <c r="T321" s="489"/>
      <c r="U321" s="489"/>
      <c r="V321" s="489"/>
      <c r="W321" s="489"/>
      <c r="X321" s="489"/>
      <c r="Y321" s="489"/>
      <c r="Z321" s="489"/>
      <c r="AA321" s="489"/>
      <c r="AB321" s="489"/>
      <c r="AC321" s="489"/>
      <c r="AD321" s="489"/>
      <c r="AE321" s="489"/>
      <c r="AF321" s="489"/>
      <c r="AG321" s="489"/>
      <c r="AH321" s="489"/>
      <c r="AI321" s="489"/>
      <c r="AJ321" s="489"/>
      <c r="AK321" s="489"/>
      <c r="AL321" s="489"/>
      <c r="AM321" s="489"/>
      <c r="AN321" s="489"/>
      <c r="AO321" s="489"/>
      <c r="AP321" s="489"/>
      <c r="AQ321" s="489"/>
      <c r="AR321" s="489"/>
      <c r="AS321" s="489"/>
      <c r="AT321" s="489"/>
      <c r="AU321" s="489"/>
      <c r="AV321" s="485"/>
      <c r="AW321" s="485"/>
      <c r="AX321" s="485"/>
      <c r="AY321" s="485"/>
      <c r="AZ321" s="485"/>
      <c r="BA321" s="485"/>
      <c r="BB321" s="485"/>
      <c r="BC321" s="485"/>
      <c r="BD321" s="485"/>
      <c r="BE321" s="485"/>
      <c r="BF321" s="485"/>
      <c r="BG321" s="485"/>
      <c r="BH321" s="485"/>
      <c r="BI321" s="485"/>
      <c r="BJ321" s="485"/>
      <c r="BK321" s="485"/>
    </row>
    <row r="322" spans="1:63" ht="15.75" customHeight="1" x14ac:dyDescent="0.25">
      <c r="A322" s="489"/>
      <c r="B322" s="489"/>
      <c r="C322" s="489"/>
      <c r="D322" s="489"/>
      <c r="E322" s="489"/>
      <c r="F322" s="489"/>
      <c r="G322" s="489"/>
      <c r="H322" s="489"/>
      <c r="I322" s="489"/>
      <c r="J322" s="489"/>
      <c r="K322" s="489"/>
      <c r="L322" s="489"/>
      <c r="M322" s="489"/>
      <c r="N322" s="489"/>
      <c r="O322" s="489"/>
      <c r="P322" s="489"/>
      <c r="Q322" s="489"/>
      <c r="R322" s="489"/>
      <c r="S322" s="489"/>
      <c r="T322" s="489"/>
      <c r="U322" s="489"/>
      <c r="V322" s="489"/>
      <c r="W322" s="489"/>
      <c r="X322" s="489"/>
      <c r="Y322" s="489"/>
      <c r="Z322" s="489"/>
      <c r="AA322" s="489"/>
      <c r="AB322" s="489"/>
      <c r="AC322" s="489"/>
      <c r="AD322" s="489"/>
      <c r="AE322" s="489"/>
      <c r="AF322" s="489"/>
      <c r="AG322" s="489"/>
      <c r="AH322" s="489"/>
      <c r="AI322" s="489"/>
      <c r="AJ322" s="489"/>
      <c r="AK322" s="489"/>
      <c r="AL322" s="489"/>
      <c r="AM322" s="489"/>
      <c r="AN322" s="489"/>
      <c r="AO322" s="489"/>
      <c r="AP322" s="489"/>
      <c r="AQ322" s="489"/>
      <c r="AR322" s="489"/>
      <c r="AS322" s="489"/>
      <c r="AT322" s="489"/>
      <c r="AU322" s="489"/>
      <c r="AV322" s="485"/>
      <c r="AW322" s="485"/>
      <c r="AX322" s="485"/>
      <c r="AY322" s="485"/>
      <c r="AZ322" s="485"/>
      <c r="BA322" s="485"/>
      <c r="BB322" s="485"/>
      <c r="BC322" s="485"/>
      <c r="BD322" s="485"/>
      <c r="BE322" s="485"/>
      <c r="BF322" s="485"/>
      <c r="BG322" s="485"/>
      <c r="BH322" s="485"/>
      <c r="BI322" s="485"/>
      <c r="BJ322" s="485"/>
      <c r="BK322" s="485"/>
    </row>
    <row r="323" spans="1:63" ht="15.75" customHeight="1" x14ac:dyDescent="0.25">
      <c r="A323" s="489"/>
      <c r="B323" s="489"/>
      <c r="C323" s="489"/>
      <c r="D323" s="489"/>
      <c r="E323" s="489"/>
      <c r="F323" s="489"/>
      <c r="G323" s="489"/>
      <c r="H323" s="489"/>
      <c r="I323" s="489"/>
      <c r="J323" s="489"/>
      <c r="K323" s="489"/>
      <c r="L323" s="489"/>
      <c r="M323" s="489"/>
      <c r="N323" s="489"/>
      <c r="O323" s="489"/>
      <c r="P323" s="489"/>
      <c r="Q323" s="489"/>
      <c r="R323" s="489"/>
      <c r="S323" s="489"/>
      <c r="T323" s="489"/>
      <c r="U323" s="489"/>
      <c r="V323" s="489"/>
      <c r="W323" s="489"/>
      <c r="X323" s="489"/>
      <c r="Y323" s="489"/>
      <c r="Z323" s="489"/>
      <c r="AA323" s="489"/>
      <c r="AB323" s="489"/>
      <c r="AC323" s="489"/>
      <c r="AD323" s="489"/>
      <c r="AE323" s="489"/>
      <c r="AF323" s="489"/>
      <c r="AG323" s="489"/>
      <c r="AH323" s="489"/>
      <c r="AI323" s="489"/>
      <c r="AJ323" s="489"/>
      <c r="AK323" s="489"/>
      <c r="AL323" s="489"/>
      <c r="AM323" s="489"/>
      <c r="AN323" s="489"/>
      <c r="AO323" s="489"/>
      <c r="AP323" s="489"/>
      <c r="AQ323" s="489"/>
      <c r="AR323" s="489"/>
      <c r="AS323" s="489"/>
      <c r="AT323" s="489"/>
      <c r="AU323" s="489"/>
      <c r="AV323" s="485"/>
      <c r="AW323" s="485"/>
      <c r="AX323" s="485"/>
      <c r="AY323" s="485"/>
      <c r="AZ323" s="485"/>
      <c r="BA323" s="485"/>
      <c r="BB323" s="485"/>
      <c r="BC323" s="485"/>
      <c r="BD323" s="485"/>
      <c r="BE323" s="485"/>
      <c r="BF323" s="485"/>
      <c r="BG323" s="485"/>
      <c r="BH323" s="485"/>
      <c r="BI323" s="485"/>
      <c r="BJ323" s="485"/>
      <c r="BK323" s="485"/>
    </row>
    <row r="324" spans="1:63" ht="15.75" customHeight="1" x14ac:dyDescent="0.25">
      <c r="A324" s="489"/>
      <c r="B324" s="489"/>
      <c r="C324" s="489"/>
      <c r="D324" s="489"/>
      <c r="E324" s="489"/>
      <c r="F324" s="489"/>
      <c r="G324" s="489"/>
      <c r="H324" s="489"/>
      <c r="I324" s="489"/>
      <c r="J324" s="489"/>
      <c r="K324" s="489"/>
      <c r="L324" s="489"/>
      <c r="M324" s="489"/>
      <c r="N324" s="489"/>
      <c r="O324" s="489"/>
      <c r="P324" s="489"/>
      <c r="Q324" s="489"/>
      <c r="R324" s="489"/>
      <c r="S324" s="489"/>
      <c r="T324" s="489"/>
      <c r="U324" s="489"/>
      <c r="V324" s="489"/>
      <c r="W324" s="489"/>
      <c r="X324" s="489"/>
      <c r="Y324" s="489"/>
      <c r="Z324" s="489"/>
      <c r="AA324" s="489"/>
      <c r="AB324" s="489"/>
      <c r="AC324" s="489"/>
      <c r="AD324" s="489"/>
      <c r="AE324" s="489"/>
      <c r="AF324" s="489"/>
      <c r="AG324" s="489"/>
      <c r="AH324" s="489"/>
      <c r="AI324" s="489"/>
      <c r="AJ324" s="489"/>
      <c r="AK324" s="489"/>
      <c r="AL324" s="489"/>
      <c r="AM324" s="489"/>
      <c r="AN324" s="489"/>
      <c r="AO324" s="489"/>
      <c r="AP324" s="489"/>
      <c r="AQ324" s="489"/>
      <c r="AR324" s="489"/>
      <c r="AS324" s="489"/>
      <c r="AT324" s="489"/>
      <c r="AU324" s="489"/>
      <c r="AV324" s="485"/>
      <c r="AW324" s="485"/>
      <c r="AX324" s="485"/>
      <c r="AY324" s="485"/>
      <c r="AZ324" s="485"/>
      <c r="BA324" s="485"/>
      <c r="BB324" s="485"/>
      <c r="BC324" s="485"/>
      <c r="BD324" s="485"/>
      <c r="BE324" s="485"/>
      <c r="BF324" s="485"/>
      <c r="BG324" s="485"/>
      <c r="BH324" s="485"/>
      <c r="BI324" s="485"/>
      <c r="BJ324" s="485"/>
      <c r="BK324" s="485"/>
    </row>
    <row r="325" spans="1:63" ht="15.75" customHeight="1" x14ac:dyDescent="0.25">
      <c r="A325" s="489"/>
      <c r="B325" s="489"/>
      <c r="C325" s="489"/>
      <c r="D325" s="489"/>
      <c r="E325" s="489"/>
      <c r="F325" s="489"/>
      <c r="G325" s="489"/>
      <c r="H325" s="489"/>
      <c r="I325" s="489"/>
      <c r="J325" s="489"/>
      <c r="K325" s="489"/>
      <c r="L325" s="489"/>
      <c r="M325" s="489"/>
      <c r="N325" s="489"/>
      <c r="O325" s="489"/>
      <c r="P325" s="489"/>
      <c r="Q325" s="489"/>
      <c r="R325" s="489"/>
      <c r="S325" s="489"/>
      <c r="T325" s="489"/>
      <c r="U325" s="489"/>
      <c r="V325" s="489"/>
      <c r="W325" s="489"/>
      <c r="X325" s="489"/>
      <c r="Y325" s="489"/>
      <c r="Z325" s="489"/>
      <c r="AA325" s="489"/>
      <c r="AB325" s="489"/>
      <c r="AC325" s="489"/>
      <c r="AD325" s="489"/>
      <c r="AE325" s="489"/>
      <c r="AF325" s="489"/>
      <c r="AG325" s="489"/>
      <c r="AH325" s="489"/>
      <c r="AI325" s="489"/>
      <c r="AJ325" s="489"/>
      <c r="AK325" s="489"/>
      <c r="AL325" s="489"/>
      <c r="AM325" s="489"/>
      <c r="AN325" s="489"/>
      <c r="AO325" s="489"/>
      <c r="AP325" s="489"/>
      <c r="AQ325" s="489"/>
      <c r="AR325" s="489"/>
      <c r="AS325" s="489"/>
      <c r="AT325" s="489"/>
      <c r="AU325" s="489"/>
      <c r="AV325" s="485"/>
      <c r="AW325" s="485"/>
      <c r="AX325" s="485"/>
      <c r="AY325" s="485"/>
      <c r="AZ325" s="485"/>
      <c r="BA325" s="485"/>
      <c r="BB325" s="485"/>
      <c r="BC325" s="485"/>
      <c r="BD325" s="485"/>
      <c r="BE325" s="485"/>
      <c r="BF325" s="485"/>
      <c r="BG325" s="485"/>
      <c r="BH325" s="485"/>
      <c r="BI325" s="485"/>
      <c r="BJ325" s="485"/>
      <c r="BK325" s="485"/>
    </row>
    <row r="326" spans="1:63" ht="15.75" customHeight="1" x14ac:dyDescent="0.25">
      <c r="A326" s="489"/>
      <c r="B326" s="489"/>
      <c r="C326" s="489"/>
      <c r="D326" s="489"/>
      <c r="E326" s="489"/>
      <c r="F326" s="489"/>
      <c r="G326" s="489"/>
      <c r="H326" s="489"/>
      <c r="I326" s="489"/>
      <c r="J326" s="489"/>
      <c r="K326" s="489"/>
      <c r="L326" s="489"/>
      <c r="M326" s="489"/>
      <c r="N326" s="489"/>
      <c r="O326" s="489"/>
      <c r="P326" s="489"/>
      <c r="Q326" s="489"/>
      <c r="R326" s="489"/>
      <c r="S326" s="489"/>
      <c r="T326" s="489"/>
      <c r="U326" s="489"/>
      <c r="V326" s="489"/>
      <c r="W326" s="489"/>
      <c r="X326" s="489"/>
      <c r="Y326" s="489"/>
      <c r="Z326" s="489"/>
      <c r="AA326" s="489"/>
      <c r="AB326" s="489"/>
      <c r="AC326" s="489"/>
      <c r="AD326" s="489"/>
      <c r="AE326" s="489"/>
      <c r="AF326" s="489"/>
      <c r="AG326" s="489"/>
      <c r="AH326" s="489"/>
      <c r="AI326" s="489"/>
      <c r="AJ326" s="489"/>
      <c r="AK326" s="489"/>
      <c r="AL326" s="489"/>
      <c r="AM326" s="489"/>
      <c r="AN326" s="489"/>
      <c r="AO326" s="489"/>
      <c r="AP326" s="489"/>
      <c r="AQ326" s="489"/>
      <c r="AR326" s="489"/>
      <c r="AS326" s="489"/>
      <c r="AT326" s="489"/>
      <c r="AU326" s="489"/>
      <c r="AV326" s="485"/>
      <c r="AW326" s="485"/>
      <c r="AX326" s="485"/>
      <c r="AY326" s="485"/>
      <c r="AZ326" s="485"/>
      <c r="BA326" s="485"/>
      <c r="BB326" s="485"/>
      <c r="BC326" s="485"/>
      <c r="BD326" s="485"/>
      <c r="BE326" s="485"/>
      <c r="BF326" s="485"/>
      <c r="BG326" s="485"/>
      <c r="BH326" s="485"/>
      <c r="BI326" s="485"/>
      <c r="BJ326" s="485"/>
      <c r="BK326" s="485"/>
    </row>
    <row r="327" spans="1:63" ht="15.75" customHeight="1" x14ac:dyDescent="0.25">
      <c r="A327" s="489"/>
      <c r="B327" s="489"/>
      <c r="C327" s="489"/>
      <c r="D327" s="489"/>
      <c r="E327" s="489"/>
      <c r="F327" s="489"/>
      <c r="G327" s="489"/>
      <c r="H327" s="489"/>
      <c r="I327" s="489"/>
      <c r="J327" s="489"/>
      <c r="K327" s="489"/>
      <c r="L327" s="489"/>
      <c r="M327" s="489"/>
      <c r="N327" s="489"/>
      <c r="O327" s="489"/>
      <c r="P327" s="489"/>
      <c r="Q327" s="489"/>
      <c r="R327" s="489"/>
      <c r="S327" s="489"/>
      <c r="T327" s="489"/>
      <c r="U327" s="489"/>
      <c r="V327" s="489"/>
      <c r="W327" s="489"/>
      <c r="X327" s="489"/>
      <c r="Y327" s="489"/>
      <c r="Z327" s="489"/>
      <c r="AA327" s="489"/>
      <c r="AB327" s="489"/>
      <c r="AC327" s="489"/>
      <c r="AD327" s="489"/>
      <c r="AE327" s="489"/>
      <c r="AF327" s="489"/>
      <c r="AG327" s="489"/>
      <c r="AH327" s="489"/>
      <c r="AI327" s="489"/>
      <c r="AJ327" s="489"/>
      <c r="AK327" s="489"/>
      <c r="AL327" s="489"/>
      <c r="AM327" s="489"/>
      <c r="AN327" s="489"/>
      <c r="AO327" s="489"/>
      <c r="AP327" s="489"/>
      <c r="AQ327" s="489"/>
      <c r="AR327" s="489"/>
      <c r="AS327" s="489"/>
      <c r="AT327" s="489"/>
      <c r="AU327" s="489"/>
      <c r="AV327" s="485"/>
      <c r="AW327" s="485"/>
      <c r="AX327" s="485"/>
      <c r="AY327" s="485"/>
      <c r="AZ327" s="485"/>
      <c r="BA327" s="485"/>
      <c r="BB327" s="485"/>
      <c r="BC327" s="485"/>
      <c r="BD327" s="485"/>
      <c r="BE327" s="485"/>
      <c r="BF327" s="485"/>
      <c r="BG327" s="485"/>
      <c r="BH327" s="485"/>
      <c r="BI327" s="485"/>
      <c r="BJ327" s="485"/>
      <c r="BK327" s="485"/>
    </row>
    <row r="328" spans="1:63" ht="15.75" customHeight="1" x14ac:dyDescent="0.25">
      <c r="A328" s="489"/>
      <c r="B328" s="489"/>
      <c r="C328" s="489"/>
      <c r="D328" s="489"/>
      <c r="E328" s="489"/>
      <c r="F328" s="489"/>
      <c r="G328" s="489"/>
      <c r="H328" s="489"/>
      <c r="I328" s="489"/>
      <c r="J328" s="489"/>
      <c r="K328" s="489"/>
      <c r="L328" s="489"/>
      <c r="M328" s="489"/>
      <c r="N328" s="489"/>
      <c r="O328" s="489"/>
      <c r="P328" s="489"/>
      <c r="Q328" s="489"/>
      <c r="R328" s="489"/>
      <c r="S328" s="489"/>
      <c r="T328" s="489"/>
      <c r="U328" s="489"/>
      <c r="V328" s="489"/>
      <c r="W328" s="489"/>
      <c r="X328" s="489"/>
      <c r="Y328" s="489"/>
      <c r="Z328" s="489"/>
      <c r="AA328" s="489"/>
      <c r="AB328" s="489"/>
      <c r="AC328" s="489"/>
      <c r="AD328" s="489"/>
      <c r="AE328" s="489"/>
      <c r="AF328" s="489"/>
      <c r="AG328" s="489"/>
      <c r="AH328" s="489"/>
      <c r="AI328" s="489"/>
      <c r="AJ328" s="489"/>
      <c r="AK328" s="489"/>
      <c r="AL328" s="489"/>
      <c r="AM328" s="489"/>
      <c r="AN328" s="489"/>
      <c r="AO328" s="489"/>
      <c r="AP328" s="489"/>
      <c r="AQ328" s="489"/>
      <c r="AR328" s="489"/>
      <c r="AS328" s="489"/>
      <c r="AT328" s="489"/>
      <c r="AU328" s="489"/>
      <c r="AV328" s="485"/>
      <c r="AW328" s="485"/>
      <c r="AX328" s="485"/>
      <c r="AY328" s="485"/>
      <c r="AZ328" s="485"/>
      <c r="BA328" s="485"/>
      <c r="BB328" s="485"/>
      <c r="BC328" s="485"/>
      <c r="BD328" s="485"/>
      <c r="BE328" s="485"/>
      <c r="BF328" s="485"/>
      <c r="BG328" s="485"/>
      <c r="BH328" s="485"/>
      <c r="BI328" s="485"/>
      <c r="BJ328" s="485"/>
      <c r="BK328" s="485"/>
    </row>
    <row r="329" spans="1:63" ht="15.75" customHeight="1" x14ac:dyDescent="0.25">
      <c r="A329" s="489"/>
      <c r="B329" s="489"/>
      <c r="C329" s="489"/>
      <c r="D329" s="489"/>
      <c r="E329" s="489"/>
      <c r="F329" s="489"/>
      <c r="G329" s="489"/>
      <c r="H329" s="489"/>
      <c r="I329" s="489"/>
      <c r="J329" s="489"/>
      <c r="K329" s="489"/>
      <c r="L329" s="489"/>
      <c r="M329" s="489"/>
      <c r="N329" s="489"/>
      <c r="O329" s="489"/>
      <c r="P329" s="489"/>
      <c r="Q329" s="489"/>
      <c r="R329" s="489"/>
      <c r="S329" s="489"/>
      <c r="T329" s="489"/>
      <c r="U329" s="489"/>
      <c r="V329" s="489"/>
      <c r="W329" s="489"/>
      <c r="X329" s="489"/>
      <c r="Y329" s="489"/>
      <c r="Z329" s="489"/>
      <c r="AA329" s="489"/>
      <c r="AB329" s="489"/>
      <c r="AC329" s="489"/>
      <c r="AD329" s="489"/>
      <c r="AE329" s="489"/>
      <c r="AF329" s="489"/>
      <c r="AG329" s="489"/>
      <c r="AH329" s="489"/>
      <c r="AI329" s="489"/>
      <c r="AJ329" s="489"/>
      <c r="AK329" s="489"/>
      <c r="AL329" s="489"/>
      <c r="AM329" s="489"/>
      <c r="AN329" s="489"/>
      <c r="AO329" s="489"/>
      <c r="AP329" s="489"/>
      <c r="AQ329" s="489"/>
      <c r="AR329" s="489"/>
      <c r="AS329" s="489"/>
      <c r="AT329" s="489"/>
      <c r="AU329" s="489"/>
      <c r="AV329" s="485"/>
      <c r="AW329" s="485"/>
      <c r="AX329" s="485"/>
      <c r="AY329" s="485"/>
      <c r="AZ329" s="485"/>
      <c r="BA329" s="485"/>
      <c r="BB329" s="485"/>
      <c r="BC329" s="485"/>
      <c r="BD329" s="485"/>
      <c r="BE329" s="485"/>
      <c r="BF329" s="485"/>
      <c r="BG329" s="485"/>
      <c r="BH329" s="485"/>
      <c r="BI329" s="485"/>
      <c r="BJ329" s="485"/>
      <c r="BK329" s="485"/>
    </row>
    <row r="330" spans="1:63" ht="15.75" customHeight="1" x14ac:dyDescent="0.25">
      <c r="A330" s="489"/>
      <c r="B330" s="489"/>
      <c r="C330" s="489"/>
      <c r="D330" s="489"/>
      <c r="E330" s="489"/>
      <c r="F330" s="489"/>
      <c r="G330" s="489"/>
      <c r="H330" s="489"/>
      <c r="I330" s="489"/>
      <c r="J330" s="489"/>
      <c r="K330" s="489"/>
      <c r="L330" s="489"/>
      <c r="M330" s="489"/>
      <c r="N330" s="489"/>
      <c r="O330" s="489"/>
      <c r="P330" s="489"/>
      <c r="Q330" s="489"/>
      <c r="R330" s="489"/>
      <c r="S330" s="489"/>
      <c r="T330" s="489"/>
      <c r="U330" s="489"/>
      <c r="V330" s="489"/>
      <c r="W330" s="489"/>
      <c r="X330" s="489"/>
      <c r="Y330" s="489"/>
      <c r="Z330" s="489"/>
      <c r="AA330" s="489"/>
      <c r="AB330" s="489"/>
      <c r="AC330" s="489"/>
      <c r="AD330" s="489"/>
      <c r="AE330" s="489"/>
      <c r="AF330" s="489"/>
      <c r="AG330" s="489"/>
      <c r="AH330" s="489"/>
      <c r="AI330" s="489"/>
      <c r="AJ330" s="489"/>
      <c r="AK330" s="489"/>
      <c r="AL330" s="489"/>
      <c r="AM330" s="489"/>
      <c r="AN330" s="489"/>
      <c r="AO330" s="489"/>
      <c r="AP330" s="489"/>
      <c r="AQ330" s="489"/>
      <c r="AR330" s="489"/>
      <c r="AS330" s="489"/>
      <c r="AT330" s="489"/>
      <c r="AU330" s="489"/>
      <c r="AV330" s="485"/>
      <c r="AW330" s="485"/>
      <c r="AX330" s="485"/>
      <c r="AY330" s="485"/>
      <c r="AZ330" s="485"/>
      <c r="BA330" s="485"/>
      <c r="BB330" s="485"/>
      <c r="BC330" s="485"/>
      <c r="BD330" s="485"/>
      <c r="BE330" s="485"/>
      <c r="BF330" s="485"/>
      <c r="BG330" s="485"/>
      <c r="BH330" s="485"/>
      <c r="BI330" s="485"/>
      <c r="BJ330" s="485"/>
      <c r="BK330" s="485"/>
    </row>
    <row r="331" spans="1:63" ht="15.75" customHeight="1" x14ac:dyDescent="0.25">
      <c r="A331" s="489"/>
      <c r="B331" s="489"/>
      <c r="C331" s="489"/>
      <c r="D331" s="489"/>
      <c r="E331" s="489"/>
      <c r="F331" s="489"/>
      <c r="G331" s="489"/>
      <c r="H331" s="489"/>
      <c r="I331" s="489"/>
      <c r="J331" s="489"/>
      <c r="K331" s="489"/>
      <c r="L331" s="489"/>
      <c r="M331" s="489"/>
      <c r="N331" s="489"/>
      <c r="O331" s="489"/>
      <c r="P331" s="489"/>
      <c r="Q331" s="489"/>
      <c r="R331" s="489"/>
      <c r="S331" s="489"/>
      <c r="T331" s="489"/>
      <c r="U331" s="489"/>
      <c r="V331" s="489"/>
      <c r="W331" s="489"/>
      <c r="X331" s="489"/>
      <c r="Y331" s="489"/>
      <c r="Z331" s="489"/>
      <c r="AA331" s="489"/>
      <c r="AB331" s="489"/>
      <c r="AC331" s="489"/>
      <c r="AD331" s="489"/>
      <c r="AE331" s="489"/>
      <c r="AF331" s="489"/>
      <c r="AG331" s="489"/>
      <c r="AH331" s="489"/>
      <c r="AI331" s="489"/>
      <c r="AJ331" s="489"/>
      <c r="AK331" s="489"/>
      <c r="AL331" s="489"/>
      <c r="AM331" s="489"/>
      <c r="AN331" s="489"/>
      <c r="AO331" s="489"/>
      <c r="AP331" s="489"/>
      <c r="AQ331" s="489"/>
      <c r="AR331" s="489"/>
      <c r="AS331" s="489"/>
      <c r="AT331" s="489"/>
      <c r="AU331" s="489"/>
      <c r="AV331" s="485"/>
      <c r="AW331" s="485"/>
      <c r="AX331" s="485"/>
      <c r="AY331" s="485"/>
      <c r="AZ331" s="485"/>
      <c r="BA331" s="485"/>
      <c r="BB331" s="485"/>
      <c r="BC331" s="485"/>
      <c r="BD331" s="485"/>
      <c r="BE331" s="485"/>
      <c r="BF331" s="485"/>
      <c r="BG331" s="485"/>
      <c r="BH331" s="485"/>
      <c r="BI331" s="485"/>
      <c r="BJ331" s="485"/>
      <c r="BK331" s="485"/>
    </row>
    <row r="332" spans="1:63" ht="15.75" customHeight="1" x14ac:dyDescent="0.25">
      <c r="A332" s="489"/>
      <c r="B332" s="489"/>
      <c r="C332" s="489"/>
      <c r="D332" s="489"/>
      <c r="E332" s="489"/>
      <c r="F332" s="489"/>
      <c r="G332" s="489"/>
      <c r="H332" s="489"/>
      <c r="I332" s="489"/>
      <c r="J332" s="489"/>
      <c r="K332" s="489"/>
      <c r="L332" s="489"/>
      <c r="M332" s="489"/>
      <c r="N332" s="489"/>
      <c r="O332" s="489"/>
      <c r="P332" s="489"/>
      <c r="Q332" s="489"/>
      <c r="R332" s="489"/>
      <c r="S332" s="489"/>
      <c r="T332" s="489"/>
      <c r="U332" s="489"/>
      <c r="V332" s="489"/>
      <c r="W332" s="489"/>
      <c r="X332" s="489"/>
      <c r="Y332" s="489"/>
      <c r="Z332" s="489"/>
      <c r="AA332" s="489"/>
      <c r="AB332" s="489"/>
      <c r="AC332" s="489"/>
      <c r="AD332" s="489"/>
      <c r="AE332" s="489"/>
      <c r="AF332" s="489"/>
      <c r="AG332" s="489"/>
      <c r="AH332" s="489"/>
      <c r="AI332" s="489"/>
      <c r="AJ332" s="489"/>
      <c r="AK332" s="489"/>
      <c r="AL332" s="489"/>
      <c r="AM332" s="489"/>
      <c r="AN332" s="489"/>
      <c r="AO332" s="489"/>
      <c r="AP332" s="489"/>
      <c r="AQ332" s="489"/>
      <c r="AR332" s="489"/>
      <c r="AS332" s="489"/>
      <c r="AT332" s="489"/>
      <c r="AU332" s="489"/>
      <c r="AV332" s="485"/>
      <c r="AW332" s="485"/>
      <c r="AX332" s="485"/>
      <c r="AY332" s="485"/>
      <c r="AZ332" s="485"/>
      <c r="BA332" s="485"/>
      <c r="BB332" s="485"/>
      <c r="BC332" s="485"/>
      <c r="BD332" s="485"/>
      <c r="BE332" s="485"/>
      <c r="BF332" s="485"/>
      <c r="BG332" s="485"/>
      <c r="BH332" s="485"/>
      <c r="BI332" s="485"/>
      <c r="BJ332" s="485"/>
      <c r="BK332" s="485"/>
    </row>
    <row r="333" spans="1:63" ht="15.75" customHeight="1" x14ac:dyDescent="0.25">
      <c r="A333" s="489"/>
      <c r="B333" s="489"/>
      <c r="C333" s="489"/>
      <c r="D333" s="489"/>
      <c r="E333" s="489"/>
      <c r="F333" s="489"/>
      <c r="G333" s="489"/>
      <c r="H333" s="489"/>
      <c r="I333" s="489"/>
      <c r="J333" s="489"/>
      <c r="K333" s="489"/>
      <c r="L333" s="489"/>
      <c r="M333" s="489"/>
      <c r="N333" s="489"/>
      <c r="O333" s="489"/>
      <c r="P333" s="489"/>
      <c r="Q333" s="489"/>
      <c r="R333" s="489"/>
      <c r="S333" s="489"/>
      <c r="T333" s="489"/>
      <c r="U333" s="489"/>
      <c r="V333" s="489"/>
      <c r="W333" s="489"/>
      <c r="X333" s="489"/>
      <c r="Y333" s="489"/>
      <c r="Z333" s="489"/>
      <c r="AA333" s="489"/>
      <c r="AB333" s="489"/>
      <c r="AC333" s="489"/>
      <c r="AD333" s="489"/>
      <c r="AE333" s="489"/>
      <c r="AF333" s="489"/>
      <c r="AG333" s="489"/>
      <c r="AH333" s="489"/>
      <c r="AI333" s="489"/>
      <c r="AJ333" s="489"/>
      <c r="AK333" s="489"/>
      <c r="AL333" s="489"/>
      <c r="AM333" s="489"/>
      <c r="AN333" s="489"/>
      <c r="AO333" s="489"/>
      <c r="AP333" s="489"/>
      <c r="AQ333" s="489"/>
      <c r="AR333" s="489"/>
      <c r="AS333" s="489"/>
      <c r="AT333" s="489"/>
      <c r="AU333" s="489"/>
      <c r="AV333" s="485"/>
      <c r="AW333" s="485"/>
      <c r="AX333" s="485"/>
      <c r="AY333" s="485"/>
      <c r="AZ333" s="485"/>
      <c r="BA333" s="485"/>
      <c r="BB333" s="485"/>
      <c r="BC333" s="485"/>
      <c r="BD333" s="485"/>
      <c r="BE333" s="485"/>
      <c r="BF333" s="485"/>
      <c r="BG333" s="485"/>
      <c r="BH333" s="485"/>
      <c r="BI333" s="485"/>
      <c r="BJ333" s="485"/>
      <c r="BK333" s="485"/>
    </row>
    <row r="334" spans="1:63" ht="15.75" customHeight="1" x14ac:dyDescent="0.25">
      <c r="A334" s="489"/>
      <c r="B334" s="489"/>
      <c r="C334" s="489"/>
      <c r="D334" s="489"/>
      <c r="E334" s="489"/>
      <c r="F334" s="489"/>
      <c r="G334" s="489"/>
      <c r="H334" s="489"/>
      <c r="I334" s="489"/>
      <c r="J334" s="489"/>
      <c r="K334" s="489"/>
      <c r="L334" s="489"/>
      <c r="M334" s="489"/>
      <c r="N334" s="489"/>
      <c r="O334" s="489"/>
      <c r="P334" s="489"/>
      <c r="Q334" s="489"/>
      <c r="R334" s="489"/>
      <c r="S334" s="489"/>
      <c r="T334" s="489"/>
      <c r="U334" s="489"/>
      <c r="V334" s="489"/>
      <c r="W334" s="489"/>
      <c r="X334" s="489"/>
      <c r="Y334" s="489"/>
      <c r="Z334" s="489"/>
      <c r="AA334" s="489"/>
      <c r="AB334" s="489"/>
      <c r="AC334" s="489"/>
      <c r="AD334" s="489"/>
      <c r="AE334" s="489"/>
      <c r="AF334" s="489"/>
      <c r="AG334" s="489"/>
      <c r="AH334" s="489"/>
      <c r="AI334" s="489"/>
      <c r="AJ334" s="489"/>
      <c r="AK334" s="489"/>
      <c r="AL334" s="489"/>
      <c r="AM334" s="489"/>
      <c r="AN334" s="489"/>
      <c r="AO334" s="489"/>
      <c r="AP334" s="489"/>
      <c r="AQ334" s="489"/>
      <c r="AR334" s="489"/>
      <c r="AS334" s="489"/>
      <c r="AT334" s="489"/>
      <c r="AU334" s="489"/>
      <c r="AV334" s="485"/>
      <c r="AW334" s="485"/>
      <c r="AX334" s="485"/>
      <c r="AY334" s="485"/>
      <c r="AZ334" s="485"/>
      <c r="BA334" s="485"/>
      <c r="BB334" s="485"/>
      <c r="BC334" s="485"/>
      <c r="BD334" s="485"/>
      <c r="BE334" s="485"/>
      <c r="BF334" s="485"/>
      <c r="BG334" s="485"/>
      <c r="BH334" s="485"/>
      <c r="BI334" s="485"/>
      <c r="BJ334" s="485"/>
      <c r="BK334" s="485"/>
    </row>
    <row r="335" spans="1:63" ht="15.75" customHeight="1" x14ac:dyDescent="0.25">
      <c r="A335" s="489"/>
      <c r="B335" s="489"/>
      <c r="C335" s="489"/>
      <c r="D335" s="489"/>
      <c r="E335" s="489"/>
      <c r="F335" s="489"/>
      <c r="G335" s="489"/>
      <c r="H335" s="489"/>
      <c r="I335" s="489"/>
      <c r="J335" s="489"/>
      <c r="K335" s="489"/>
      <c r="L335" s="489"/>
      <c r="M335" s="489"/>
      <c r="N335" s="489"/>
      <c r="O335" s="489"/>
      <c r="P335" s="489"/>
      <c r="Q335" s="489"/>
      <c r="R335" s="489"/>
      <c r="S335" s="489"/>
      <c r="T335" s="489"/>
      <c r="U335" s="489"/>
      <c r="V335" s="489"/>
      <c r="W335" s="489"/>
      <c r="X335" s="489"/>
      <c r="Y335" s="489"/>
      <c r="Z335" s="489"/>
      <c r="AA335" s="489"/>
      <c r="AB335" s="489"/>
      <c r="AC335" s="489"/>
      <c r="AD335" s="489"/>
      <c r="AE335" s="489"/>
      <c r="AF335" s="489"/>
      <c r="AG335" s="489"/>
      <c r="AH335" s="489"/>
      <c r="AI335" s="489"/>
      <c r="AJ335" s="489"/>
      <c r="AK335" s="489"/>
      <c r="AL335" s="489"/>
      <c r="AM335" s="489"/>
      <c r="AN335" s="489"/>
      <c r="AO335" s="489"/>
      <c r="AP335" s="489"/>
      <c r="AQ335" s="489"/>
      <c r="AR335" s="489"/>
      <c r="AS335" s="489"/>
      <c r="AT335" s="489"/>
      <c r="AU335" s="489"/>
      <c r="AV335" s="485"/>
      <c r="AW335" s="485"/>
      <c r="AX335" s="485"/>
      <c r="AY335" s="485"/>
      <c r="AZ335" s="485"/>
      <c r="BA335" s="485"/>
      <c r="BB335" s="485"/>
      <c r="BC335" s="485"/>
      <c r="BD335" s="485"/>
      <c r="BE335" s="485"/>
      <c r="BF335" s="485"/>
      <c r="BG335" s="485"/>
      <c r="BH335" s="485"/>
      <c r="BI335" s="485"/>
      <c r="BJ335" s="485"/>
      <c r="BK335" s="485"/>
    </row>
    <row r="336" spans="1:63" ht="15.75" customHeight="1" x14ac:dyDescent="0.25">
      <c r="A336" s="489"/>
      <c r="B336" s="489"/>
      <c r="C336" s="489"/>
      <c r="D336" s="489"/>
      <c r="E336" s="489"/>
      <c r="F336" s="489"/>
      <c r="G336" s="489"/>
      <c r="H336" s="489"/>
      <c r="I336" s="489"/>
      <c r="J336" s="489"/>
      <c r="K336" s="489"/>
      <c r="L336" s="489"/>
      <c r="M336" s="489"/>
      <c r="N336" s="489"/>
      <c r="O336" s="489"/>
      <c r="P336" s="489"/>
      <c r="Q336" s="489"/>
      <c r="R336" s="489"/>
      <c r="S336" s="489"/>
      <c r="T336" s="489"/>
      <c r="U336" s="489"/>
      <c r="V336" s="489"/>
      <c r="W336" s="489"/>
      <c r="X336" s="489"/>
      <c r="Y336" s="489"/>
      <c r="Z336" s="489"/>
      <c r="AA336" s="489"/>
      <c r="AB336" s="489"/>
      <c r="AC336" s="489"/>
      <c r="AD336" s="489"/>
      <c r="AE336" s="489"/>
      <c r="AF336" s="489"/>
      <c r="AG336" s="489"/>
      <c r="AH336" s="489"/>
      <c r="AI336" s="489"/>
      <c r="AJ336" s="489"/>
      <c r="AK336" s="489"/>
      <c r="AL336" s="489"/>
      <c r="AM336" s="489"/>
      <c r="AN336" s="489"/>
      <c r="AO336" s="489"/>
      <c r="AP336" s="489"/>
      <c r="AQ336" s="489"/>
      <c r="AR336" s="489"/>
      <c r="AS336" s="489"/>
      <c r="AT336" s="489"/>
      <c r="AU336" s="489"/>
      <c r="AV336" s="485"/>
      <c r="AW336" s="485"/>
      <c r="AX336" s="485"/>
      <c r="AY336" s="485"/>
      <c r="AZ336" s="485"/>
      <c r="BA336" s="485"/>
      <c r="BB336" s="485"/>
      <c r="BC336" s="485"/>
      <c r="BD336" s="485"/>
      <c r="BE336" s="485"/>
      <c r="BF336" s="485"/>
      <c r="BG336" s="485"/>
      <c r="BH336" s="485"/>
      <c r="BI336" s="485"/>
      <c r="BJ336" s="485"/>
      <c r="BK336" s="485"/>
    </row>
    <row r="337" spans="1:63" ht="15.75" customHeight="1" x14ac:dyDescent="0.25">
      <c r="A337" s="489"/>
      <c r="B337" s="489"/>
      <c r="C337" s="489"/>
      <c r="D337" s="489"/>
      <c r="E337" s="489"/>
      <c r="F337" s="489"/>
      <c r="G337" s="489"/>
      <c r="H337" s="489"/>
      <c r="I337" s="489"/>
      <c r="J337" s="489"/>
      <c r="K337" s="489"/>
      <c r="L337" s="489"/>
      <c r="M337" s="489"/>
      <c r="N337" s="489"/>
      <c r="O337" s="489"/>
      <c r="P337" s="489"/>
      <c r="Q337" s="489"/>
      <c r="R337" s="489"/>
      <c r="S337" s="489"/>
      <c r="T337" s="489"/>
      <c r="U337" s="489"/>
      <c r="V337" s="489"/>
      <c r="W337" s="489"/>
      <c r="X337" s="489"/>
      <c r="Y337" s="489"/>
      <c r="Z337" s="489"/>
      <c r="AA337" s="489"/>
      <c r="AB337" s="489"/>
      <c r="AC337" s="489"/>
      <c r="AD337" s="489"/>
      <c r="AE337" s="489"/>
      <c r="AF337" s="489"/>
      <c r="AG337" s="489"/>
      <c r="AH337" s="489"/>
      <c r="AI337" s="489"/>
      <c r="AJ337" s="489"/>
      <c r="AK337" s="489"/>
      <c r="AL337" s="489"/>
      <c r="AM337" s="489"/>
      <c r="AN337" s="489"/>
      <c r="AO337" s="489"/>
      <c r="AP337" s="489"/>
      <c r="AQ337" s="489"/>
      <c r="AR337" s="489"/>
      <c r="AS337" s="489"/>
      <c r="AT337" s="489"/>
      <c r="AU337" s="489"/>
      <c r="AV337" s="485"/>
      <c r="AW337" s="485"/>
      <c r="AX337" s="485"/>
      <c r="AY337" s="485"/>
      <c r="AZ337" s="485"/>
      <c r="BA337" s="485"/>
      <c r="BB337" s="485"/>
      <c r="BC337" s="485"/>
      <c r="BD337" s="485"/>
      <c r="BE337" s="485"/>
      <c r="BF337" s="485"/>
      <c r="BG337" s="485"/>
      <c r="BH337" s="485"/>
      <c r="BI337" s="485"/>
      <c r="BJ337" s="485"/>
      <c r="BK337" s="485"/>
    </row>
    <row r="338" spans="1:63" ht="15.75" customHeight="1" x14ac:dyDescent="0.25">
      <c r="A338" s="489"/>
      <c r="B338" s="489"/>
      <c r="C338" s="489"/>
      <c r="D338" s="489"/>
      <c r="E338" s="489"/>
      <c r="F338" s="489"/>
      <c r="G338" s="489"/>
      <c r="H338" s="489"/>
      <c r="I338" s="489"/>
      <c r="J338" s="489"/>
      <c r="K338" s="489"/>
      <c r="L338" s="489"/>
      <c r="M338" s="489"/>
      <c r="N338" s="489"/>
      <c r="O338" s="489"/>
      <c r="P338" s="489"/>
      <c r="Q338" s="489"/>
      <c r="R338" s="489"/>
      <c r="S338" s="489"/>
      <c r="T338" s="489"/>
      <c r="U338" s="489"/>
      <c r="V338" s="489"/>
      <c r="W338" s="489"/>
      <c r="X338" s="489"/>
      <c r="Y338" s="489"/>
      <c r="Z338" s="489"/>
      <c r="AA338" s="489"/>
      <c r="AB338" s="489"/>
      <c r="AC338" s="489"/>
      <c r="AD338" s="489"/>
      <c r="AE338" s="489"/>
      <c r="AF338" s="489"/>
      <c r="AG338" s="489"/>
      <c r="AH338" s="489"/>
      <c r="AI338" s="489"/>
      <c r="AJ338" s="489"/>
      <c r="AK338" s="489"/>
      <c r="AL338" s="489"/>
      <c r="AM338" s="489"/>
      <c r="AN338" s="489"/>
      <c r="AO338" s="489"/>
      <c r="AP338" s="489"/>
      <c r="AQ338" s="489"/>
      <c r="AR338" s="489"/>
      <c r="AS338" s="489"/>
      <c r="AT338" s="489"/>
      <c r="AU338" s="489"/>
      <c r="AV338" s="485"/>
      <c r="AW338" s="485"/>
      <c r="AX338" s="485"/>
      <c r="AY338" s="485"/>
      <c r="AZ338" s="485"/>
      <c r="BA338" s="485"/>
      <c r="BB338" s="485"/>
      <c r="BC338" s="485"/>
      <c r="BD338" s="485"/>
      <c r="BE338" s="485"/>
      <c r="BF338" s="485"/>
      <c r="BG338" s="485"/>
      <c r="BH338" s="485"/>
      <c r="BI338" s="485"/>
      <c r="BJ338" s="485"/>
      <c r="BK338" s="485"/>
    </row>
    <row r="339" spans="1:63" ht="15.75" customHeight="1" x14ac:dyDescent="0.25">
      <c r="A339" s="489"/>
      <c r="B339" s="489"/>
      <c r="C339" s="489"/>
      <c r="D339" s="489"/>
      <c r="E339" s="489"/>
      <c r="F339" s="489"/>
      <c r="G339" s="489"/>
      <c r="H339" s="489"/>
      <c r="I339" s="489"/>
      <c r="J339" s="489"/>
      <c r="K339" s="489"/>
      <c r="L339" s="489"/>
      <c r="M339" s="489"/>
      <c r="N339" s="489"/>
      <c r="O339" s="489"/>
      <c r="P339" s="489"/>
      <c r="Q339" s="489"/>
      <c r="R339" s="489"/>
      <c r="S339" s="489"/>
      <c r="T339" s="489"/>
      <c r="U339" s="489"/>
      <c r="V339" s="489"/>
      <c r="W339" s="489"/>
      <c r="X339" s="489"/>
      <c r="Y339" s="489"/>
      <c r="Z339" s="489"/>
      <c r="AA339" s="489"/>
      <c r="AB339" s="489"/>
      <c r="AC339" s="489"/>
      <c r="AD339" s="489"/>
      <c r="AE339" s="489"/>
      <c r="AF339" s="489"/>
      <c r="AG339" s="489"/>
      <c r="AH339" s="489"/>
      <c r="AI339" s="489"/>
      <c r="AJ339" s="489"/>
      <c r="AK339" s="489"/>
      <c r="AL339" s="489"/>
      <c r="AM339" s="489"/>
      <c r="AN339" s="489"/>
      <c r="AO339" s="489"/>
      <c r="AP339" s="489"/>
      <c r="AQ339" s="489"/>
      <c r="AR339" s="489"/>
      <c r="AS339" s="489"/>
      <c r="AT339" s="489"/>
      <c r="AU339" s="489"/>
      <c r="AV339" s="485"/>
      <c r="AW339" s="485"/>
      <c r="AX339" s="485"/>
      <c r="AY339" s="485"/>
      <c r="AZ339" s="485"/>
      <c r="BA339" s="485"/>
      <c r="BB339" s="485"/>
      <c r="BC339" s="485"/>
      <c r="BD339" s="485"/>
      <c r="BE339" s="485"/>
      <c r="BF339" s="485"/>
      <c r="BG339" s="485"/>
      <c r="BH339" s="485"/>
      <c r="BI339" s="485"/>
      <c r="BJ339" s="485"/>
      <c r="BK339" s="485"/>
    </row>
    <row r="340" spans="1:63" ht="15.75" customHeight="1" x14ac:dyDescent="0.25">
      <c r="A340" s="489"/>
      <c r="B340" s="489"/>
      <c r="C340" s="489"/>
      <c r="D340" s="489"/>
      <c r="E340" s="489"/>
      <c r="F340" s="489"/>
      <c r="G340" s="489"/>
      <c r="H340" s="489"/>
      <c r="I340" s="489"/>
      <c r="J340" s="489"/>
      <c r="K340" s="489"/>
      <c r="L340" s="489"/>
      <c r="M340" s="489"/>
      <c r="N340" s="489"/>
      <c r="O340" s="489"/>
      <c r="P340" s="489"/>
      <c r="Q340" s="489"/>
      <c r="R340" s="489"/>
      <c r="S340" s="489"/>
      <c r="T340" s="489"/>
      <c r="U340" s="489"/>
      <c r="V340" s="489"/>
      <c r="W340" s="489"/>
      <c r="X340" s="489"/>
      <c r="Y340" s="489"/>
      <c r="Z340" s="489"/>
      <c r="AA340" s="489"/>
      <c r="AB340" s="489"/>
      <c r="AC340" s="489"/>
      <c r="AD340" s="489"/>
      <c r="AE340" s="489"/>
      <c r="AF340" s="489"/>
      <c r="AG340" s="489"/>
      <c r="AH340" s="489"/>
      <c r="AI340" s="489"/>
      <c r="AJ340" s="489"/>
      <c r="AK340" s="489"/>
      <c r="AL340" s="489"/>
      <c r="AM340" s="489"/>
      <c r="AN340" s="489"/>
      <c r="AO340" s="489"/>
      <c r="AP340" s="489"/>
      <c r="AQ340" s="489"/>
      <c r="AR340" s="489"/>
      <c r="AS340" s="489"/>
      <c r="AT340" s="489"/>
      <c r="AU340" s="489"/>
      <c r="AV340" s="485"/>
      <c r="AW340" s="485"/>
      <c r="AX340" s="485"/>
      <c r="AY340" s="485"/>
      <c r="AZ340" s="485"/>
      <c r="BA340" s="485"/>
      <c r="BB340" s="485"/>
      <c r="BC340" s="485"/>
      <c r="BD340" s="485"/>
      <c r="BE340" s="485"/>
      <c r="BF340" s="485"/>
      <c r="BG340" s="485"/>
      <c r="BH340" s="485"/>
      <c r="BI340" s="485"/>
      <c r="BJ340" s="485"/>
      <c r="BK340" s="485"/>
    </row>
    <row r="341" spans="1:63" ht="15.75" customHeight="1" x14ac:dyDescent="0.25">
      <c r="A341" s="489"/>
      <c r="B341" s="489"/>
      <c r="C341" s="489"/>
      <c r="D341" s="489"/>
      <c r="E341" s="489"/>
      <c r="F341" s="489"/>
      <c r="G341" s="489"/>
      <c r="H341" s="489"/>
      <c r="I341" s="489"/>
      <c r="J341" s="489"/>
      <c r="K341" s="489"/>
      <c r="L341" s="489"/>
      <c r="M341" s="489"/>
      <c r="N341" s="489"/>
      <c r="O341" s="489"/>
      <c r="P341" s="489"/>
      <c r="Q341" s="489"/>
      <c r="R341" s="489"/>
      <c r="S341" s="489"/>
      <c r="T341" s="489"/>
      <c r="U341" s="489"/>
      <c r="V341" s="489"/>
      <c r="W341" s="489"/>
      <c r="X341" s="489"/>
      <c r="Y341" s="489"/>
      <c r="Z341" s="489"/>
      <c r="AA341" s="489"/>
      <c r="AB341" s="489"/>
      <c r="AC341" s="489"/>
      <c r="AD341" s="489"/>
      <c r="AE341" s="489"/>
      <c r="AF341" s="489"/>
      <c r="AG341" s="489"/>
      <c r="AH341" s="489"/>
      <c r="AI341" s="489"/>
      <c r="AJ341" s="489"/>
      <c r="AK341" s="489"/>
      <c r="AL341" s="489"/>
      <c r="AM341" s="489"/>
      <c r="AN341" s="489"/>
      <c r="AO341" s="489"/>
      <c r="AP341" s="489"/>
      <c r="AQ341" s="489"/>
      <c r="AR341" s="489"/>
      <c r="AS341" s="489"/>
      <c r="AT341" s="489"/>
      <c r="AU341" s="489"/>
      <c r="AV341" s="485"/>
      <c r="AW341" s="485"/>
      <c r="AX341" s="485"/>
      <c r="AY341" s="485"/>
      <c r="AZ341" s="485"/>
      <c r="BA341" s="485"/>
      <c r="BB341" s="485"/>
      <c r="BC341" s="485"/>
      <c r="BD341" s="485"/>
      <c r="BE341" s="485"/>
      <c r="BF341" s="485"/>
      <c r="BG341" s="485"/>
      <c r="BH341" s="485"/>
      <c r="BI341" s="485"/>
      <c r="BJ341" s="485"/>
      <c r="BK341" s="485"/>
    </row>
    <row r="342" spans="1:63" ht="15.75" customHeight="1" x14ac:dyDescent="0.25">
      <c r="A342" s="489"/>
      <c r="B342" s="489"/>
      <c r="C342" s="489"/>
      <c r="D342" s="489"/>
      <c r="E342" s="489"/>
      <c r="F342" s="489"/>
      <c r="G342" s="489"/>
      <c r="H342" s="489"/>
      <c r="I342" s="489"/>
      <c r="J342" s="489"/>
      <c r="K342" s="489"/>
      <c r="L342" s="489"/>
      <c r="M342" s="489"/>
      <c r="N342" s="489"/>
      <c r="O342" s="489"/>
      <c r="P342" s="489"/>
      <c r="Q342" s="489"/>
      <c r="R342" s="489"/>
      <c r="S342" s="489"/>
      <c r="T342" s="489"/>
      <c r="U342" s="489"/>
      <c r="V342" s="489"/>
      <c r="W342" s="489"/>
      <c r="X342" s="489"/>
      <c r="Y342" s="489"/>
      <c r="Z342" s="489"/>
      <c r="AA342" s="489"/>
      <c r="AB342" s="489"/>
      <c r="AC342" s="489"/>
      <c r="AD342" s="489"/>
      <c r="AE342" s="489"/>
      <c r="AF342" s="489"/>
      <c r="AG342" s="489"/>
      <c r="AH342" s="489"/>
      <c r="AI342" s="489"/>
      <c r="AJ342" s="489"/>
      <c r="AK342" s="489"/>
      <c r="AL342" s="489"/>
      <c r="AM342" s="489"/>
      <c r="AN342" s="489"/>
      <c r="AO342" s="489"/>
      <c r="AP342" s="489"/>
      <c r="AQ342" s="489"/>
      <c r="AR342" s="489"/>
      <c r="AS342" s="489"/>
      <c r="AT342" s="489"/>
      <c r="AU342" s="489"/>
      <c r="AV342" s="485"/>
      <c r="AW342" s="485"/>
      <c r="AX342" s="485"/>
      <c r="AY342" s="485"/>
      <c r="AZ342" s="485"/>
      <c r="BA342" s="485"/>
      <c r="BB342" s="485"/>
      <c r="BC342" s="485"/>
      <c r="BD342" s="485"/>
      <c r="BE342" s="485"/>
      <c r="BF342" s="485"/>
      <c r="BG342" s="485"/>
      <c r="BH342" s="485"/>
      <c r="BI342" s="485"/>
      <c r="BJ342" s="485"/>
      <c r="BK342" s="485"/>
    </row>
    <row r="343" spans="1:63" ht="15.75" customHeight="1" x14ac:dyDescent="0.25">
      <c r="A343" s="489"/>
      <c r="B343" s="489"/>
      <c r="C343" s="489"/>
      <c r="D343" s="489"/>
      <c r="E343" s="489"/>
      <c r="F343" s="489"/>
      <c r="G343" s="489"/>
      <c r="H343" s="489"/>
      <c r="I343" s="489"/>
      <c r="J343" s="489"/>
      <c r="K343" s="489"/>
      <c r="L343" s="489"/>
      <c r="M343" s="489"/>
      <c r="N343" s="489"/>
      <c r="O343" s="489"/>
      <c r="P343" s="489"/>
      <c r="Q343" s="489"/>
      <c r="R343" s="489"/>
      <c r="S343" s="489"/>
      <c r="T343" s="489"/>
      <c r="U343" s="489"/>
      <c r="V343" s="489"/>
      <c r="W343" s="489"/>
      <c r="X343" s="489"/>
      <c r="Y343" s="489"/>
      <c r="Z343" s="489"/>
      <c r="AA343" s="489"/>
      <c r="AB343" s="489"/>
      <c r="AC343" s="489"/>
      <c r="AD343" s="489"/>
      <c r="AE343" s="489"/>
      <c r="AF343" s="489"/>
      <c r="AG343" s="489"/>
      <c r="AH343" s="489"/>
      <c r="AI343" s="489"/>
      <c r="AJ343" s="489"/>
      <c r="AK343" s="489"/>
      <c r="AL343" s="489"/>
      <c r="AM343" s="489"/>
      <c r="AN343" s="489"/>
      <c r="AO343" s="489"/>
      <c r="AP343" s="489"/>
      <c r="AQ343" s="489"/>
      <c r="AR343" s="489"/>
      <c r="AS343" s="489"/>
      <c r="AT343" s="489"/>
      <c r="AU343" s="489"/>
      <c r="AV343" s="485"/>
      <c r="AW343" s="485"/>
      <c r="AX343" s="485"/>
      <c r="AY343" s="485"/>
      <c r="AZ343" s="485"/>
      <c r="BA343" s="485"/>
      <c r="BB343" s="485"/>
      <c r="BC343" s="485"/>
      <c r="BD343" s="485"/>
      <c r="BE343" s="485"/>
      <c r="BF343" s="485"/>
      <c r="BG343" s="485"/>
      <c r="BH343" s="485"/>
      <c r="BI343" s="485"/>
      <c r="BJ343" s="485"/>
      <c r="BK343" s="485"/>
    </row>
    <row r="344" spans="1:63" ht="15.75" customHeight="1" x14ac:dyDescent="0.25">
      <c r="A344" s="489"/>
      <c r="B344" s="489"/>
      <c r="C344" s="489"/>
      <c r="D344" s="489"/>
      <c r="E344" s="489"/>
      <c r="F344" s="489"/>
      <c r="G344" s="489"/>
      <c r="H344" s="489"/>
      <c r="I344" s="489"/>
      <c r="J344" s="489"/>
      <c r="K344" s="489"/>
      <c r="L344" s="489"/>
      <c r="M344" s="489"/>
      <c r="N344" s="489"/>
      <c r="O344" s="489"/>
      <c r="P344" s="489"/>
      <c r="Q344" s="489"/>
      <c r="R344" s="489"/>
      <c r="S344" s="489"/>
      <c r="T344" s="489"/>
      <c r="U344" s="489"/>
      <c r="V344" s="489"/>
      <c r="W344" s="489"/>
      <c r="X344" s="489"/>
      <c r="Y344" s="489"/>
      <c r="Z344" s="489"/>
      <c r="AA344" s="489"/>
      <c r="AB344" s="489"/>
      <c r="AC344" s="489"/>
      <c r="AD344" s="489"/>
      <c r="AE344" s="489"/>
      <c r="AF344" s="489"/>
      <c r="AG344" s="489"/>
      <c r="AH344" s="489"/>
      <c r="AI344" s="489"/>
      <c r="AJ344" s="489"/>
      <c r="AK344" s="489"/>
      <c r="AL344" s="489"/>
      <c r="AM344" s="489"/>
      <c r="AN344" s="489"/>
      <c r="AO344" s="489"/>
      <c r="AP344" s="489"/>
      <c r="AQ344" s="489"/>
      <c r="AR344" s="489"/>
      <c r="AS344" s="489"/>
      <c r="AT344" s="489"/>
      <c r="AU344" s="489"/>
      <c r="AV344" s="485"/>
      <c r="AW344" s="485"/>
      <c r="AX344" s="485"/>
      <c r="AY344" s="485"/>
      <c r="AZ344" s="485"/>
      <c r="BA344" s="485"/>
      <c r="BB344" s="485"/>
      <c r="BC344" s="485"/>
      <c r="BD344" s="485"/>
      <c r="BE344" s="485"/>
      <c r="BF344" s="485"/>
      <c r="BG344" s="485"/>
      <c r="BH344" s="485"/>
      <c r="BI344" s="485"/>
      <c r="BJ344" s="485"/>
      <c r="BK344" s="485"/>
    </row>
    <row r="345" spans="1:63" ht="15.75" customHeight="1" x14ac:dyDescent="0.25">
      <c r="A345" s="489"/>
      <c r="B345" s="489"/>
      <c r="C345" s="489"/>
      <c r="D345" s="489"/>
      <c r="E345" s="489"/>
      <c r="F345" s="489"/>
      <c r="G345" s="489"/>
      <c r="H345" s="489"/>
      <c r="I345" s="489"/>
      <c r="J345" s="489"/>
      <c r="K345" s="489"/>
      <c r="L345" s="489"/>
      <c r="M345" s="489"/>
      <c r="N345" s="489"/>
      <c r="O345" s="489"/>
      <c r="P345" s="489"/>
      <c r="Q345" s="489"/>
      <c r="R345" s="489"/>
      <c r="S345" s="489"/>
      <c r="T345" s="489"/>
      <c r="U345" s="489"/>
      <c r="V345" s="489"/>
      <c r="W345" s="489"/>
      <c r="X345" s="489"/>
      <c r="Y345" s="489"/>
      <c r="Z345" s="489"/>
      <c r="AA345" s="489"/>
      <c r="AB345" s="489"/>
      <c r="AC345" s="489"/>
      <c r="AD345" s="489"/>
      <c r="AE345" s="489"/>
      <c r="AF345" s="489"/>
      <c r="AG345" s="489"/>
      <c r="AH345" s="489"/>
      <c r="AI345" s="489"/>
      <c r="AJ345" s="489"/>
      <c r="AK345" s="489"/>
      <c r="AL345" s="489"/>
      <c r="AM345" s="489"/>
      <c r="AN345" s="489"/>
      <c r="AO345" s="489"/>
      <c r="AP345" s="489"/>
      <c r="AQ345" s="489"/>
      <c r="AR345" s="489"/>
      <c r="AS345" s="489"/>
      <c r="AT345" s="489"/>
      <c r="AU345" s="489"/>
      <c r="AV345" s="485"/>
      <c r="AW345" s="485"/>
      <c r="AX345" s="485"/>
      <c r="AY345" s="485"/>
      <c r="AZ345" s="485"/>
      <c r="BA345" s="485"/>
      <c r="BB345" s="485"/>
      <c r="BC345" s="485"/>
      <c r="BD345" s="485"/>
      <c r="BE345" s="485"/>
      <c r="BF345" s="485"/>
      <c r="BG345" s="485"/>
      <c r="BH345" s="485"/>
      <c r="BI345" s="485"/>
      <c r="BJ345" s="485"/>
      <c r="BK345" s="485"/>
    </row>
    <row r="346" spans="1:63" ht="15.75" customHeight="1" x14ac:dyDescent="0.25">
      <c r="A346" s="489"/>
      <c r="B346" s="489"/>
      <c r="C346" s="489"/>
      <c r="D346" s="489"/>
      <c r="E346" s="489"/>
      <c r="F346" s="489"/>
      <c r="G346" s="489"/>
      <c r="H346" s="489"/>
      <c r="I346" s="489"/>
      <c r="J346" s="489"/>
      <c r="K346" s="489"/>
      <c r="L346" s="489"/>
      <c r="M346" s="489"/>
      <c r="N346" s="489"/>
      <c r="O346" s="489"/>
      <c r="P346" s="489"/>
      <c r="Q346" s="489"/>
      <c r="R346" s="489"/>
      <c r="S346" s="489"/>
      <c r="T346" s="489"/>
      <c r="U346" s="489"/>
      <c r="V346" s="489"/>
      <c r="W346" s="489"/>
      <c r="X346" s="489"/>
      <c r="Y346" s="489"/>
      <c r="Z346" s="489"/>
      <c r="AA346" s="489"/>
      <c r="AB346" s="489"/>
      <c r="AC346" s="489"/>
      <c r="AD346" s="489"/>
      <c r="AE346" s="489"/>
      <c r="AF346" s="489"/>
      <c r="AG346" s="489"/>
      <c r="AH346" s="489"/>
      <c r="AI346" s="489"/>
      <c r="AJ346" s="489"/>
      <c r="AK346" s="489"/>
      <c r="AL346" s="489"/>
      <c r="AM346" s="489"/>
      <c r="AN346" s="489"/>
      <c r="AO346" s="489"/>
      <c r="AP346" s="489"/>
      <c r="AQ346" s="489"/>
      <c r="AR346" s="489"/>
      <c r="AS346" s="489"/>
      <c r="AT346" s="489"/>
      <c r="AU346" s="489"/>
      <c r="AV346" s="485"/>
      <c r="AW346" s="485"/>
      <c r="AX346" s="485"/>
      <c r="AY346" s="485"/>
      <c r="AZ346" s="485"/>
      <c r="BA346" s="485"/>
      <c r="BB346" s="485"/>
      <c r="BC346" s="485"/>
      <c r="BD346" s="485"/>
      <c r="BE346" s="485"/>
      <c r="BF346" s="485"/>
      <c r="BG346" s="485"/>
      <c r="BH346" s="485"/>
      <c r="BI346" s="485"/>
      <c r="BJ346" s="485"/>
      <c r="BK346" s="485"/>
    </row>
    <row r="347" spans="1:63" ht="15.75" customHeight="1" x14ac:dyDescent="0.25">
      <c r="A347" s="489"/>
      <c r="B347" s="489"/>
      <c r="C347" s="489"/>
      <c r="D347" s="489"/>
      <c r="E347" s="489"/>
      <c r="F347" s="489"/>
      <c r="G347" s="489"/>
      <c r="H347" s="489"/>
      <c r="I347" s="489"/>
      <c r="J347" s="489"/>
      <c r="K347" s="489"/>
      <c r="L347" s="489"/>
      <c r="M347" s="489"/>
      <c r="N347" s="489"/>
      <c r="O347" s="489"/>
      <c r="P347" s="489"/>
      <c r="Q347" s="489"/>
      <c r="R347" s="489"/>
      <c r="S347" s="489"/>
      <c r="T347" s="489"/>
      <c r="U347" s="489"/>
      <c r="V347" s="489"/>
      <c r="W347" s="489"/>
      <c r="X347" s="489"/>
      <c r="Y347" s="489"/>
      <c r="Z347" s="489"/>
      <c r="AA347" s="489"/>
      <c r="AB347" s="489"/>
      <c r="AC347" s="489"/>
      <c r="AD347" s="489"/>
      <c r="AE347" s="489"/>
      <c r="AF347" s="489"/>
      <c r="AG347" s="489"/>
      <c r="AH347" s="489"/>
      <c r="AI347" s="489"/>
      <c r="AJ347" s="489"/>
      <c r="AK347" s="489"/>
      <c r="AL347" s="489"/>
      <c r="AM347" s="489"/>
      <c r="AN347" s="489"/>
      <c r="AO347" s="489"/>
      <c r="AP347" s="489"/>
      <c r="AQ347" s="489"/>
      <c r="AR347" s="489"/>
      <c r="AS347" s="489"/>
      <c r="AT347" s="489"/>
      <c r="AU347" s="489"/>
      <c r="AV347" s="485"/>
      <c r="AW347" s="485"/>
      <c r="AX347" s="485"/>
      <c r="AY347" s="485"/>
      <c r="AZ347" s="485"/>
      <c r="BA347" s="485"/>
      <c r="BB347" s="485"/>
      <c r="BC347" s="485"/>
      <c r="BD347" s="485"/>
      <c r="BE347" s="485"/>
      <c r="BF347" s="485"/>
      <c r="BG347" s="485"/>
      <c r="BH347" s="485"/>
      <c r="BI347" s="485"/>
      <c r="BJ347" s="485"/>
      <c r="BK347" s="485"/>
    </row>
    <row r="348" spans="1:63" ht="15.75" customHeight="1" x14ac:dyDescent="0.25">
      <c r="A348" s="489"/>
      <c r="B348" s="489"/>
      <c r="C348" s="489"/>
      <c r="D348" s="489"/>
      <c r="E348" s="489"/>
      <c r="F348" s="489"/>
      <c r="G348" s="489"/>
      <c r="H348" s="489"/>
      <c r="I348" s="489"/>
      <c r="J348" s="489"/>
      <c r="K348" s="489"/>
      <c r="L348" s="489"/>
      <c r="M348" s="489"/>
      <c r="N348" s="489"/>
      <c r="O348" s="489"/>
      <c r="P348" s="489"/>
      <c r="Q348" s="489"/>
      <c r="R348" s="489"/>
      <c r="S348" s="489"/>
      <c r="T348" s="489"/>
      <c r="U348" s="489"/>
      <c r="V348" s="489"/>
      <c r="W348" s="489"/>
      <c r="X348" s="489"/>
      <c r="Y348" s="489"/>
      <c r="Z348" s="489"/>
      <c r="AA348" s="489"/>
      <c r="AB348" s="489"/>
      <c r="AC348" s="489"/>
      <c r="AD348" s="489"/>
      <c r="AE348" s="489"/>
      <c r="AF348" s="489"/>
      <c r="AG348" s="489"/>
      <c r="AH348" s="489"/>
      <c r="AI348" s="489"/>
      <c r="AJ348" s="489"/>
      <c r="AK348" s="489"/>
      <c r="AL348" s="489"/>
      <c r="AM348" s="489"/>
      <c r="AN348" s="489"/>
      <c r="AO348" s="489"/>
      <c r="AP348" s="489"/>
      <c r="AQ348" s="489"/>
      <c r="AR348" s="489"/>
      <c r="AS348" s="489"/>
      <c r="AT348" s="489"/>
      <c r="AU348" s="489"/>
      <c r="AV348" s="485"/>
      <c r="AW348" s="485"/>
      <c r="AX348" s="485"/>
      <c r="AY348" s="485"/>
      <c r="AZ348" s="485"/>
      <c r="BA348" s="485"/>
      <c r="BB348" s="485"/>
      <c r="BC348" s="485"/>
      <c r="BD348" s="485"/>
      <c r="BE348" s="485"/>
      <c r="BF348" s="485"/>
      <c r="BG348" s="485"/>
      <c r="BH348" s="485"/>
      <c r="BI348" s="485"/>
      <c r="BJ348" s="485"/>
      <c r="BK348" s="485"/>
    </row>
    <row r="349" spans="1:63" ht="15.75" customHeight="1" x14ac:dyDescent="0.25">
      <c r="A349" s="489"/>
      <c r="B349" s="489"/>
      <c r="C349" s="489"/>
      <c r="D349" s="489"/>
      <c r="E349" s="489"/>
      <c r="F349" s="489"/>
      <c r="G349" s="489"/>
      <c r="H349" s="489"/>
      <c r="I349" s="489"/>
      <c r="J349" s="489"/>
      <c r="K349" s="489"/>
      <c r="L349" s="489"/>
      <c r="M349" s="489"/>
      <c r="N349" s="489"/>
      <c r="O349" s="489"/>
      <c r="P349" s="489"/>
      <c r="Q349" s="489"/>
      <c r="R349" s="489"/>
      <c r="S349" s="489"/>
      <c r="T349" s="489"/>
      <c r="U349" s="489"/>
      <c r="V349" s="489"/>
      <c r="W349" s="489"/>
      <c r="X349" s="489"/>
      <c r="Y349" s="489"/>
      <c r="Z349" s="489"/>
      <c r="AA349" s="489"/>
      <c r="AB349" s="489"/>
      <c r="AC349" s="489"/>
      <c r="AD349" s="489"/>
      <c r="AE349" s="489"/>
      <c r="AF349" s="489"/>
      <c r="AG349" s="489"/>
      <c r="AH349" s="489"/>
      <c r="AI349" s="489"/>
      <c r="AJ349" s="489"/>
      <c r="AK349" s="489"/>
      <c r="AL349" s="489"/>
      <c r="AM349" s="489"/>
      <c r="AN349" s="489"/>
      <c r="AO349" s="489"/>
      <c r="AP349" s="489"/>
      <c r="AQ349" s="489"/>
      <c r="AR349" s="489"/>
      <c r="AS349" s="489"/>
      <c r="AT349" s="489"/>
      <c r="AU349" s="489"/>
      <c r="AV349" s="485"/>
      <c r="AW349" s="485"/>
      <c r="AX349" s="485"/>
      <c r="AY349" s="485"/>
      <c r="AZ349" s="485"/>
      <c r="BA349" s="485"/>
      <c r="BB349" s="485"/>
      <c r="BC349" s="485"/>
      <c r="BD349" s="485"/>
      <c r="BE349" s="485"/>
      <c r="BF349" s="485"/>
      <c r="BG349" s="485"/>
      <c r="BH349" s="485"/>
      <c r="BI349" s="485"/>
      <c r="BJ349" s="485"/>
      <c r="BK349" s="485"/>
    </row>
    <row r="350" spans="1:63" ht="15.75" customHeight="1" x14ac:dyDescent="0.25">
      <c r="A350" s="489"/>
      <c r="B350" s="489"/>
      <c r="C350" s="489"/>
      <c r="D350" s="489"/>
      <c r="E350" s="489"/>
      <c r="F350" s="489"/>
      <c r="G350" s="489"/>
      <c r="H350" s="489"/>
      <c r="I350" s="489"/>
      <c r="J350" s="489"/>
      <c r="K350" s="489"/>
      <c r="L350" s="489"/>
      <c r="M350" s="489"/>
      <c r="N350" s="489"/>
      <c r="O350" s="489"/>
      <c r="P350" s="489"/>
      <c r="Q350" s="489"/>
      <c r="R350" s="489"/>
      <c r="S350" s="489"/>
      <c r="T350" s="489"/>
      <c r="U350" s="489"/>
      <c r="V350" s="489"/>
      <c r="W350" s="489"/>
      <c r="X350" s="489"/>
      <c r="Y350" s="489"/>
      <c r="Z350" s="489"/>
      <c r="AA350" s="489"/>
      <c r="AB350" s="489"/>
      <c r="AC350" s="489"/>
      <c r="AD350" s="489"/>
      <c r="AE350" s="489"/>
      <c r="AF350" s="489"/>
      <c r="AG350" s="489"/>
      <c r="AH350" s="489"/>
      <c r="AI350" s="489"/>
      <c r="AJ350" s="489"/>
      <c r="AK350" s="489"/>
      <c r="AL350" s="489"/>
      <c r="AM350" s="489"/>
      <c r="AN350" s="489"/>
      <c r="AO350" s="489"/>
      <c r="AP350" s="489"/>
      <c r="AQ350" s="489"/>
      <c r="AR350" s="489"/>
      <c r="AS350" s="489"/>
      <c r="AT350" s="489"/>
      <c r="AU350" s="489"/>
      <c r="AV350" s="485"/>
      <c r="AW350" s="485"/>
      <c r="AX350" s="485"/>
      <c r="AY350" s="485"/>
      <c r="AZ350" s="485"/>
      <c r="BA350" s="485"/>
      <c r="BB350" s="485"/>
      <c r="BC350" s="485"/>
      <c r="BD350" s="485"/>
      <c r="BE350" s="485"/>
      <c r="BF350" s="485"/>
      <c r="BG350" s="485"/>
      <c r="BH350" s="485"/>
      <c r="BI350" s="485"/>
      <c r="BJ350" s="485"/>
      <c r="BK350" s="485"/>
    </row>
    <row r="351" spans="1:63" ht="15.75" customHeight="1" x14ac:dyDescent="0.25">
      <c r="A351" s="489"/>
      <c r="B351" s="489"/>
      <c r="C351" s="489"/>
      <c r="D351" s="489"/>
      <c r="E351" s="489"/>
      <c r="F351" s="489"/>
      <c r="G351" s="489"/>
      <c r="H351" s="489"/>
      <c r="I351" s="489"/>
      <c r="J351" s="489"/>
      <c r="K351" s="489"/>
      <c r="L351" s="489"/>
      <c r="M351" s="489"/>
      <c r="N351" s="489"/>
      <c r="O351" s="489"/>
      <c r="P351" s="489"/>
      <c r="Q351" s="489"/>
      <c r="R351" s="489"/>
      <c r="S351" s="489"/>
      <c r="T351" s="489"/>
      <c r="U351" s="489"/>
      <c r="V351" s="489"/>
      <c r="W351" s="489"/>
      <c r="X351" s="489"/>
      <c r="Y351" s="489"/>
      <c r="Z351" s="489"/>
      <c r="AA351" s="489"/>
      <c r="AB351" s="489"/>
      <c r="AC351" s="489"/>
      <c r="AD351" s="489"/>
      <c r="AE351" s="489"/>
      <c r="AF351" s="489"/>
      <c r="AG351" s="489"/>
      <c r="AH351" s="489"/>
      <c r="AI351" s="489"/>
      <c r="AJ351" s="489"/>
      <c r="AK351" s="489"/>
      <c r="AL351" s="489"/>
      <c r="AM351" s="489"/>
      <c r="AN351" s="489"/>
      <c r="AO351" s="489"/>
      <c r="AP351" s="489"/>
      <c r="AQ351" s="489"/>
      <c r="AR351" s="489"/>
      <c r="AS351" s="489"/>
      <c r="AT351" s="489"/>
      <c r="AU351" s="489"/>
      <c r="AV351" s="485"/>
      <c r="AW351" s="485"/>
      <c r="AX351" s="485"/>
      <c r="AY351" s="485"/>
      <c r="AZ351" s="485"/>
      <c r="BA351" s="485"/>
      <c r="BB351" s="485"/>
      <c r="BC351" s="485"/>
      <c r="BD351" s="485"/>
      <c r="BE351" s="485"/>
      <c r="BF351" s="485"/>
      <c r="BG351" s="485"/>
      <c r="BH351" s="485"/>
      <c r="BI351" s="485"/>
      <c r="BJ351" s="485"/>
      <c r="BK351" s="485"/>
    </row>
    <row r="352" spans="1:63" ht="15.75" customHeight="1" x14ac:dyDescent="0.25">
      <c r="A352" s="489"/>
      <c r="B352" s="489"/>
      <c r="C352" s="489"/>
      <c r="D352" s="489"/>
      <c r="E352" s="489"/>
      <c r="F352" s="489"/>
      <c r="G352" s="489"/>
      <c r="H352" s="489"/>
      <c r="I352" s="489"/>
      <c r="J352" s="489"/>
      <c r="K352" s="489"/>
      <c r="L352" s="489"/>
      <c r="M352" s="489"/>
      <c r="N352" s="489"/>
      <c r="O352" s="489"/>
      <c r="P352" s="489"/>
      <c r="Q352" s="489"/>
      <c r="R352" s="489"/>
      <c r="S352" s="489"/>
      <c r="T352" s="489"/>
      <c r="U352" s="489"/>
      <c r="V352" s="489"/>
      <c r="W352" s="489"/>
      <c r="X352" s="489"/>
      <c r="Y352" s="489"/>
      <c r="Z352" s="489"/>
      <c r="AA352" s="489"/>
      <c r="AB352" s="489"/>
      <c r="AC352" s="489"/>
      <c r="AD352" s="489"/>
      <c r="AE352" s="489"/>
      <c r="AF352" s="489"/>
      <c r="AG352" s="489"/>
      <c r="AH352" s="489"/>
      <c r="AI352" s="489"/>
      <c r="AJ352" s="489"/>
      <c r="AK352" s="489"/>
      <c r="AL352" s="489"/>
      <c r="AM352" s="489"/>
      <c r="AN352" s="489"/>
      <c r="AO352" s="489"/>
      <c r="AP352" s="489"/>
      <c r="AQ352" s="489"/>
      <c r="AR352" s="489"/>
      <c r="AS352" s="489"/>
      <c r="AT352" s="489"/>
      <c r="AU352" s="489"/>
      <c r="AV352" s="485"/>
      <c r="AW352" s="485"/>
      <c r="AX352" s="485"/>
      <c r="AY352" s="485"/>
      <c r="AZ352" s="485"/>
      <c r="BA352" s="485"/>
      <c r="BB352" s="485"/>
      <c r="BC352" s="485"/>
      <c r="BD352" s="485"/>
      <c r="BE352" s="485"/>
      <c r="BF352" s="485"/>
      <c r="BG352" s="485"/>
      <c r="BH352" s="485"/>
      <c r="BI352" s="485"/>
      <c r="BJ352" s="485"/>
      <c r="BK352" s="485"/>
    </row>
    <row r="353" spans="1:63" ht="15.75" customHeight="1" x14ac:dyDescent="0.25">
      <c r="A353" s="489"/>
      <c r="B353" s="489"/>
      <c r="C353" s="489"/>
      <c r="D353" s="489"/>
      <c r="E353" s="489"/>
      <c r="F353" s="489"/>
      <c r="G353" s="489"/>
      <c r="H353" s="489"/>
      <c r="I353" s="489"/>
      <c r="J353" s="489"/>
      <c r="K353" s="489"/>
      <c r="L353" s="489"/>
      <c r="M353" s="489"/>
      <c r="N353" s="489"/>
      <c r="O353" s="489"/>
      <c r="P353" s="489"/>
      <c r="Q353" s="489"/>
      <c r="R353" s="489"/>
      <c r="S353" s="489"/>
      <c r="T353" s="489"/>
      <c r="U353" s="489"/>
      <c r="V353" s="489"/>
      <c r="W353" s="489"/>
      <c r="X353" s="489"/>
      <c r="Y353" s="489"/>
      <c r="Z353" s="489"/>
      <c r="AA353" s="489"/>
      <c r="AB353" s="489"/>
      <c r="AC353" s="489"/>
      <c r="AD353" s="489"/>
      <c r="AE353" s="489"/>
      <c r="AF353" s="489"/>
      <c r="AG353" s="489"/>
      <c r="AH353" s="489"/>
      <c r="AI353" s="489"/>
      <c r="AJ353" s="489"/>
      <c r="AK353" s="489"/>
      <c r="AL353" s="489"/>
      <c r="AM353" s="489"/>
      <c r="AN353" s="489"/>
      <c r="AO353" s="489"/>
      <c r="AP353" s="489"/>
      <c r="AQ353" s="489"/>
      <c r="AR353" s="489"/>
      <c r="AS353" s="489"/>
      <c r="AT353" s="489"/>
      <c r="AU353" s="489"/>
      <c r="AV353" s="485"/>
      <c r="AW353" s="485"/>
      <c r="AX353" s="485"/>
      <c r="AY353" s="485"/>
      <c r="AZ353" s="485"/>
      <c r="BA353" s="485"/>
      <c r="BB353" s="485"/>
      <c r="BC353" s="485"/>
      <c r="BD353" s="485"/>
      <c r="BE353" s="485"/>
      <c r="BF353" s="485"/>
      <c r="BG353" s="485"/>
      <c r="BH353" s="485"/>
      <c r="BI353" s="485"/>
      <c r="BJ353" s="485"/>
      <c r="BK353" s="485"/>
    </row>
    <row r="354" spans="1:63" ht="15.75" customHeight="1" x14ac:dyDescent="0.25">
      <c r="A354" s="489"/>
      <c r="B354" s="489"/>
      <c r="C354" s="489"/>
      <c r="D354" s="489"/>
      <c r="E354" s="489"/>
      <c r="F354" s="489"/>
      <c r="G354" s="489"/>
      <c r="H354" s="489"/>
      <c r="I354" s="489"/>
      <c r="J354" s="489"/>
      <c r="K354" s="489"/>
      <c r="L354" s="489"/>
      <c r="M354" s="489"/>
      <c r="N354" s="489"/>
      <c r="O354" s="489"/>
      <c r="P354" s="489"/>
      <c r="Q354" s="489"/>
      <c r="R354" s="489"/>
      <c r="S354" s="489"/>
      <c r="T354" s="489"/>
      <c r="U354" s="489"/>
      <c r="V354" s="489"/>
      <c r="W354" s="489"/>
      <c r="X354" s="489"/>
      <c r="Y354" s="489"/>
      <c r="Z354" s="489"/>
      <c r="AA354" s="489"/>
      <c r="AB354" s="489"/>
      <c r="AC354" s="489"/>
      <c r="AD354" s="489"/>
      <c r="AE354" s="489"/>
      <c r="AF354" s="489"/>
      <c r="AG354" s="489"/>
      <c r="AH354" s="489"/>
      <c r="AI354" s="489"/>
      <c r="AJ354" s="489"/>
      <c r="AK354" s="489"/>
      <c r="AL354" s="489"/>
      <c r="AM354" s="489"/>
      <c r="AN354" s="489"/>
      <c r="AO354" s="489"/>
      <c r="AP354" s="489"/>
      <c r="AQ354" s="489"/>
      <c r="AR354" s="489"/>
      <c r="AS354" s="489"/>
      <c r="AT354" s="489"/>
      <c r="AU354" s="489"/>
      <c r="AV354" s="485"/>
      <c r="AW354" s="485"/>
      <c r="AX354" s="485"/>
      <c r="AY354" s="485"/>
      <c r="AZ354" s="485"/>
      <c r="BA354" s="485"/>
      <c r="BB354" s="485"/>
      <c r="BC354" s="485"/>
      <c r="BD354" s="485"/>
      <c r="BE354" s="485"/>
      <c r="BF354" s="485"/>
      <c r="BG354" s="485"/>
      <c r="BH354" s="485"/>
      <c r="BI354" s="485"/>
      <c r="BJ354" s="485"/>
      <c r="BK354" s="485"/>
    </row>
    <row r="355" spans="1:63" ht="15.75" customHeight="1" x14ac:dyDescent="0.25">
      <c r="A355" s="489"/>
      <c r="B355" s="489"/>
      <c r="C355" s="489"/>
      <c r="D355" s="489"/>
      <c r="E355" s="489"/>
      <c r="F355" s="489"/>
      <c r="G355" s="489"/>
      <c r="H355" s="489"/>
      <c r="I355" s="489"/>
      <c r="J355" s="489"/>
      <c r="K355" s="489"/>
      <c r="L355" s="489"/>
      <c r="M355" s="489"/>
      <c r="N355" s="489"/>
      <c r="O355" s="489"/>
      <c r="P355" s="489"/>
      <c r="Q355" s="489"/>
      <c r="R355" s="489"/>
      <c r="S355" s="489"/>
      <c r="T355" s="489"/>
      <c r="U355" s="489"/>
      <c r="V355" s="489"/>
      <c r="W355" s="489"/>
      <c r="X355" s="489"/>
      <c r="Y355" s="489"/>
      <c r="Z355" s="489"/>
      <c r="AA355" s="489"/>
      <c r="AB355" s="489"/>
      <c r="AC355" s="489"/>
      <c r="AD355" s="489"/>
      <c r="AE355" s="489"/>
      <c r="AF355" s="489"/>
      <c r="AG355" s="489"/>
      <c r="AH355" s="489"/>
      <c r="AI355" s="489"/>
      <c r="AJ355" s="489"/>
      <c r="AK355" s="489"/>
      <c r="AL355" s="489"/>
      <c r="AM355" s="489"/>
      <c r="AN355" s="489"/>
      <c r="AO355" s="489"/>
      <c r="AP355" s="489"/>
      <c r="AQ355" s="489"/>
      <c r="AR355" s="489"/>
      <c r="AS355" s="489"/>
      <c r="AT355" s="489"/>
      <c r="AU355" s="489"/>
      <c r="AV355" s="485"/>
      <c r="AW355" s="485"/>
      <c r="AX355" s="485"/>
      <c r="AY355" s="485"/>
      <c r="AZ355" s="485"/>
      <c r="BA355" s="485"/>
      <c r="BB355" s="485"/>
      <c r="BC355" s="485"/>
      <c r="BD355" s="485"/>
      <c r="BE355" s="485"/>
      <c r="BF355" s="485"/>
      <c r="BG355" s="485"/>
      <c r="BH355" s="485"/>
      <c r="BI355" s="485"/>
      <c r="BJ355" s="485"/>
      <c r="BK355" s="485"/>
    </row>
    <row r="356" spans="1:63" ht="15.75" customHeight="1" x14ac:dyDescent="0.25">
      <c r="A356" s="489"/>
      <c r="B356" s="489"/>
      <c r="C356" s="489"/>
      <c r="D356" s="489"/>
      <c r="E356" s="489"/>
      <c r="F356" s="489"/>
      <c r="G356" s="489"/>
      <c r="H356" s="489"/>
      <c r="I356" s="489"/>
      <c r="J356" s="489"/>
      <c r="K356" s="489"/>
      <c r="L356" s="489"/>
      <c r="M356" s="489"/>
      <c r="N356" s="489"/>
      <c r="O356" s="489"/>
      <c r="P356" s="489"/>
      <c r="Q356" s="489"/>
      <c r="R356" s="489"/>
      <c r="S356" s="489"/>
      <c r="T356" s="489"/>
      <c r="U356" s="489"/>
      <c r="V356" s="489"/>
      <c r="W356" s="489"/>
      <c r="X356" s="489"/>
      <c r="Y356" s="489"/>
      <c r="Z356" s="489"/>
      <c r="AA356" s="489"/>
      <c r="AB356" s="489"/>
      <c r="AC356" s="489"/>
      <c r="AD356" s="489"/>
      <c r="AE356" s="489"/>
      <c r="AF356" s="489"/>
      <c r="AG356" s="489"/>
      <c r="AH356" s="489"/>
      <c r="AI356" s="489"/>
      <c r="AJ356" s="489"/>
      <c r="AK356" s="489"/>
      <c r="AL356" s="489"/>
      <c r="AM356" s="489"/>
      <c r="AN356" s="489"/>
      <c r="AO356" s="489"/>
      <c r="AP356" s="489"/>
      <c r="AQ356" s="489"/>
      <c r="AR356" s="489"/>
      <c r="AS356" s="489"/>
      <c r="AT356" s="489"/>
      <c r="AU356" s="489"/>
      <c r="AV356" s="485"/>
      <c r="AW356" s="485"/>
      <c r="AX356" s="485"/>
      <c r="AY356" s="485"/>
      <c r="AZ356" s="485"/>
      <c r="BA356" s="485"/>
      <c r="BB356" s="485"/>
      <c r="BC356" s="485"/>
      <c r="BD356" s="485"/>
      <c r="BE356" s="485"/>
      <c r="BF356" s="485"/>
      <c r="BG356" s="485"/>
      <c r="BH356" s="485"/>
      <c r="BI356" s="485"/>
      <c r="BJ356" s="485"/>
      <c r="BK356" s="485"/>
    </row>
    <row r="357" spans="1:63" ht="15.75" customHeight="1" x14ac:dyDescent="0.25">
      <c r="A357" s="489"/>
      <c r="B357" s="489"/>
      <c r="C357" s="489"/>
      <c r="D357" s="489"/>
      <c r="E357" s="489"/>
      <c r="F357" s="489"/>
      <c r="G357" s="489"/>
      <c r="H357" s="489"/>
      <c r="I357" s="489"/>
      <c r="J357" s="489"/>
      <c r="K357" s="489"/>
      <c r="L357" s="489"/>
      <c r="M357" s="489"/>
      <c r="N357" s="489"/>
      <c r="O357" s="489"/>
      <c r="P357" s="489"/>
      <c r="Q357" s="489"/>
      <c r="R357" s="489"/>
      <c r="S357" s="489"/>
      <c r="T357" s="489"/>
      <c r="U357" s="489"/>
      <c r="V357" s="489"/>
      <c r="W357" s="489"/>
      <c r="X357" s="489"/>
      <c r="Y357" s="489"/>
      <c r="Z357" s="489"/>
      <c r="AA357" s="489"/>
      <c r="AB357" s="489"/>
      <c r="AC357" s="489"/>
      <c r="AD357" s="489"/>
      <c r="AE357" s="489"/>
      <c r="AF357" s="489"/>
      <c r="AG357" s="489"/>
      <c r="AH357" s="489"/>
      <c r="AI357" s="489"/>
      <c r="AJ357" s="489"/>
      <c r="AK357" s="489"/>
      <c r="AL357" s="489"/>
      <c r="AM357" s="489"/>
      <c r="AN357" s="489"/>
      <c r="AO357" s="489"/>
      <c r="AP357" s="489"/>
      <c r="AQ357" s="489"/>
      <c r="AR357" s="489"/>
      <c r="AS357" s="489"/>
      <c r="AT357" s="489"/>
      <c r="AU357" s="489"/>
      <c r="AV357" s="485"/>
      <c r="AW357" s="485"/>
      <c r="AX357" s="485"/>
      <c r="AY357" s="485"/>
      <c r="AZ357" s="485"/>
      <c r="BA357" s="485"/>
      <c r="BB357" s="485"/>
      <c r="BC357" s="485"/>
      <c r="BD357" s="485"/>
      <c r="BE357" s="485"/>
      <c r="BF357" s="485"/>
      <c r="BG357" s="485"/>
      <c r="BH357" s="485"/>
      <c r="BI357" s="485"/>
      <c r="BJ357" s="485"/>
      <c r="BK357" s="485"/>
    </row>
    <row r="358" spans="1:63" ht="15.75" customHeight="1" x14ac:dyDescent="0.25">
      <c r="A358" s="489"/>
      <c r="B358" s="489"/>
      <c r="C358" s="489"/>
      <c r="D358" s="489"/>
      <c r="E358" s="489"/>
      <c r="F358" s="489"/>
      <c r="G358" s="489"/>
      <c r="H358" s="489"/>
      <c r="I358" s="489"/>
      <c r="J358" s="489"/>
      <c r="K358" s="489"/>
      <c r="L358" s="489"/>
      <c r="M358" s="489"/>
      <c r="N358" s="489"/>
      <c r="O358" s="489"/>
      <c r="P358" s="489"/>
      <c r="Q358" s="489"/>
      <c r="R358" s="489"/>
      <c r="S358" s="489"/>
      <c r="T358" s="489"/>
      <c r="U358" s="489"/>
      <c r="V358" s="489"/>
      <c r="W358" s="489"/>
      <c r="X358" s="489"/>
      <c r="Y358" s="489"/>
      <c r="Z358" s="489"/>
      <c r="AA358" s="489"/>
      <c r="AB358" s="489"/>
      <c r="AC358" s="489"/>
      <c r="AD358" s="489"/>
      <c r="AE358" s="489"/>
      <c r="AF358" s="489"/>
      <c r="AG358" s="489"/>
      <c r="AH358" s="489"/>
      <c r="AI358" s="489"/>
      <c r="AJ358" s="489"/>
      <c r="AK358" s="489"/>
      <c r="AL358" s="489"/>
      <c r="AM358" s="489"/>
      <c r="AN358" s="489"/>
      <c r="AO358" s="489"/>
      <c r="AP358" s="489"/>
      <c r="AQ358" s="489"/>
      <c r="AR358" s="489"/>
      <c r="AS358" s="489"/>
      <c r="AT358" s="489"/>
      <c r="AU358" s="489"/>
      <c r="AV358" s="485"/>
      <c r="AW358" s="485"/>
      <c r="AX358" s="485"/>
      <c r="AY358" s="485"/>
      <c r="AZ358" s="485"/>
      <c r="BA358" s="485"/>
      <c r="BB358" s="485"/>
      <c r="BC358" s="485"/>
      <c r="BD358" s="485"/>
      <c r="BE358" s="485"/>
      <c r="BF358" s="485"/>
      <c r="BG358" s="485"/>
      <c r="BH358" s="485"/>
      <c r="BI358" s="485"/>
      <c r="BJ358" s="485"/>
      <c r="BK358" s="485"/>
    </row>
    <row r="359" spans="1:63" ht="15.75" customHeight="1" x14ac:dyDescent="0.25">
      <c r="A359" s="489"/>
      <c r="B359" s="489"/>
      <c r="C359" s="489"/>
      <c r="D359" s="489"/>
      <c r="E359" s="489"/>
      <c r="F359" s="489"/>
      <c r="G359" s="489"/>
      <c r="H359" s="489"/>
      <c r="I359" s="489"/>
      <c r="J359" s="489"/>
      <c r="K359" s="489"/>
      <c r="L359" s="489"/>
      <c r="M359" s="489"/>
      <c r="N359" s="489"/>
      <c r="O359" s="489"/>
      <c r="P359" s="489"/>
      <c r="Q359" s="489"/>
      <c r="R359" s="489"/>
      <c r="S359" s="489"/>
      <c r="T359" s="489"/>
      <c r="U359" s="489"/>
      <c r="V359" s="489"/>
      <c r="W359" s="489"/>
      <c r="X359" s="489"/>
      <c r="Y359" s="489"/>
      <c r="Z359" s="489"/>
      <c r="AA359" s="489"/>
      <c r="AB359" s="489"/>
      <c r="AC359" s="489"/>
      <c r="AD359" s="489"/>
      <c r="AE359" s="489"/>
      <c r="AF359" s="489"/>
      <c r="AG359" s="489"/>
      <c r="AH359" s="489"/>
      <c r="AI359" s="489"/>
      <c r="AJ359" s="489"/>
      <c r="AK359" s="489"/>
      <c r="AL359" s="489"/>
      <c r="AM359" s="489"/>
      <c r="AN359" s="489"/>
      <c r="AO359" s="489"/>
      <c r="AP359" s="489"/>
      <c r="AQ359" s="489"/>
      <c r="AR359" s="489"/>
      <c r="AS359" s="489"/>
      <c r="AT359" s="489"/>
      <c r="AU359" s="489"/>
      <c r="AV359" s="485"/>
      <c r="AW359" s="485"/>
      <c r="AX359" s="485"/>
      <c r="AY359" s="485"/>
      <c r="AZ359" s="485"/>
      <c r="BA359" s="485"/>
      <c r="BB359" s="485"/>
      <c r="BC359" s="485"/>
      <c r="BD359" s="485"/>
      <c r="BE359" s="485"/>
      <c r="BF359" s="485"/>
      <c r="BG359" s="485"/>
      <c r="BH359" s="485"/>
      <c r="BI359" s="485"/>
      <c r="BJ359" s="485"/>
      <c r="BK359" s="485"/>
    </row>
    <row r="360" spans="1:63" ht="15.75" customHeight="1" x14ac:dyDescent="0.25">
      <c r="A360" s="489"/>
      <c r="B360" s="489"/>
      <c r="C360" s="489"/>
      <c r="D360" s="489"/>
      <c r="E360" s="489"/>
      <c r="F360" s="489"/>
      <c r="G360" s="489"/>
      <c r="H360" s="489"/>
      <c r="I360" s="489"/>
      <c r="J360" s="489"/>
      <c r="K360" s="489"/>
      <c r="L360" s="489"/>
      <c r="M360" s="489"/>
      <c r="N360" s="489"/>
      <c r="O360" s="489"/>
      <c r="P360" s="489"/>
      <c r="Q360" s="489"/>
      <c r="R360" s="489"/>
      <c r="S360" s="489"/>
      <c r="T360" s="489"/>
      <c r="U360" s="489"/>
      <c r="V360" s="489"/>
      <c r="W360" s="489"/>
      <c r="X360" s="489"/>
      <c r="Y360" s="489"/>
      <c r="Z360" s="489"/>
      <c r="AA360" s="489"/>
      <c r="AB360" s="489"/>
      <c r="AC360" s="489"/>
      <c r="AD360" s="489"/>
      <c r="AE360" s="489"/>
      <c r="AF360" s="489"/>
      <c r="AG360" s="489"/>
      <c r="AH360" s="489"/>
      <c r="AI360" s="489"/>
      <c r="AJ360" s="489"/>
      <c r="AK360" s="489"/>
      <c r="AL360" s="489"/>
      <c r="AM360" s="489"/>
      <c r="AN360" s="489"/>
      <c r="AO360" s="489"/>
      <c r="AP360" s="489"/>
      <c r="AQ360" s="489"/>
      <c r="AR360" s="489"/>
      <c r="AS360" s="489"/>
      <c r="AT360" s="489"/>
      <c r="AU360" s="489"/>
      <c r="AV360" s="485"/>
      <c r="AW360" s="485"/>
      <c r="AX360" s="485"/>
      <c r="AY360" s="485"/>
      <c r="AZ360" s="485"/>
      <c r="BA360" s="485"/>
      <c r="BB360" s="485"/>
      <c r="BC360" s="485"/>
      <c r="BD360" s="485"/>
      <c r="BE360" s="485"/>
      <c r="BF360" s="485"/>
      <c r="BG360" s="485"/>
      <c r="BH360" s="485"/>
      <c r="BI360" s="485"/>
      <c r="BJ360" s="485"/>
      <c r="BK360" s="485"/>
    </row>
    <row r="361" spans="1:63" ht="15.75" customHeight="1" x14ac:dyDescent="0.25">
      <c r="A361" s="489"/>
      <c r="B361" s="489"/>
      <c r="C361" s="489"/>
      <c r="D361" s="489"/>
      <c r="E361" s="489"/>
      <c r="F361" s="489"/>
      <c r="G361" s="489"/>
      <c r="H361" s="489"/>
      <c r="I361" s="489"/>
      <c r="J361" s="489"/>
      <c r="K361" s="489"/>
      <c r="L361" s="489"/>
      <c r="M361" s="489"/>
      <c r="N361" s="489"/>
      <c r="O361" s="489"/>
      <c r="P361" s="489"/>
      <c r="Q361" s="489"/>
      <c r="R361" s="489"/>
      <c r="S361" s="489"/>
      <c r="T361" s="489"/>
      <c r="U361" s="489"/>
      <c r="V361" s="489"/>
      <c r="W361" s="489"/>
      <c r="X361" s="489"/>
      <c r="Y361" s="489"/>
      <c r="Z361" s="489"/>
      <c r="AA361" s="489"/>
      <c r="AB361" s="489"/>
      <c r="AC361" s="489"/>
      <c r="AD361" s="489"/>
      <c r="AE361" s="489"/>
      <c r="AF361" s="489"/>
      <c r="AG361" s="489"/>
      <c r="AH361" s="489"/>
      <c r="AI361" s="489"/>
      <c r="AJ361" s="489"/>
      <c r="AK361" s="489"/>
      <c r="AL361" s="489"/>
      <c r="AM361" s="489"/>
      <c r="AN361" s="489"/>
      <c r="AO361" s="489"/>
      <c r="AP361" s="489"/>
      <c r="AQ361" s="489"/>
      <c r="AR361" s="489"/>
      <c r="AS361" s="489"/>
      <c r="AT361" s="489"/>
      <c r="AU361" s="489"/>
      <c r="AV361" s="485"/>
      <c r="AW361" s="485"/>
      <c r="AX361" s="485"/>
      <c r="AY361" s="485"/>
      <c r="AZ361" s="485"/>
      <c r="BA361" s="485"/>
      <c r="BB361" s="485"/>
      <c r="BC361" s="485"/>
      <c r="BD361" s="485"/>
      <c r="BE361" s="485"/>
      <c r="BF361" s="485"/>
      <c r="BG361" s="485"/>
      <c r="BH361" s="485"/>
      <c r="BI361" s="485"/>
      <c r="BJ361" s="485"/>
      <c r="BK361" s="485"/>
    </row>
    <row r="362" spans="1:63" ht="15.75" customHeight="1" x14ac:dyDescent="0.25">
      <c r="A362" s="489"/>
      <c r="B362" s="489"/>
      <c r="C362" s="489"/>
      <c r="D362" s="489"/>
      <c r="E362" s="489"/>
      <c r="F362" s="489"/>
      <c r="G362" s="489"/>
      <c r="H362" s="489"/>
      <c r="I362" s="489"/>
      <c r="J362" s="489"/>
      <c r="K362" s="489"/>
      <c r="L362" s="489"/>
      <c r="M362" s="489"/>
      <c r="N362" s="489"/>
      <c r="O362" s="489"/>
      <c r="P362" s="489"/>
      <c r="Q362" s="489"/>
      <c r="R362" s="489"/>
      <c r="S362" s="489"/>
      <c r="T362" s="489"/>
      <c r="U362" s="489"/>
      <c r="V362" s="489"/>
      <c r="W362" s="489"/>
      <c r="X362" s="489"/>
      <c r="Y362" s="489"/>
      <c r="Z362" s="489"/>
      <c r="AA362" s="489"/>
      <c r="AB362" s="489"/>
      <c r="AC362" s="489"/>
      <c r="AD362" s="489"/>
      <c r="AE362" s="489"/>
      <c r="AF362" s="489"/>
      <c r="AG362" s="489"/>
      <c r="AH362" s="489"/>
      <c r="AI362" s="489"/>
      <c r="AJ362" s="489"/>
      <c r="AK362" s="489"/>
      <c r="AL362" s="489"/>
      <c r="AM362" s="489"/>
      <c r="AN362" s="489"/>
      <c r="AO362" s="489"/>
      <c r="AP362" s="489"/>
      <c r="AQ362" s="489"/>
      <c r="AR362" s="489"/>
      <c r="AS362" s="489"/>
      <c r="AT362" s="489"/>
      <c r="AU362" s="489"/>
      <c r="AV362" s="485"/>
      <c r="AW362" s="485"/>
      <c r="AX362" s="485"/>
      <c r="AY362" s="485"/>
      <c r="AZ362" s="485"/>
      <c r="BA362" s="485"/>
      <c r="BB362" s="485"/>
      <c r="BC362" s="485"/>
      <c r="BD362" s="485"/>
      <c r="BE362" s="485"/>
      <c r="BF362" s="485"/>
      <c r="BG362" s="485"/>
      <c r="BH362" s="485"/>
      <c r="BI362" s="485"/>
      <c r="BJ362" s="485"/>
      <c r="BK362" s="485"/>
    </row>
    <row r="363" spans="1:63" ht="15.75" customHeight="1" x14ac:dyDescent="0.25">
      <c r="A363" s="489"/>
      <c r="B363" s="489"/>
      <c r="C363" s="489"/>
      <c r="D363" s="489"/>
      <c r="E363" s="489"/>
      <c r="F363" s="489"/>
      <c r="G363" s="489"/>
      <c r="H363" s="489"/>
      <c r="I363" s="489"/>
      <c r="J363" s="489"/>
      <c r="K363" s="489"/>
      <c r="L363" s="489"/>
      <c r="M363" s="489"/>
      <c r="N363" s="489"/>
      <c r="O363" s="489"/>
      <c r="P363" s="489"/>
      <c r="Q363" s="489"/>
      <c r="R363" s="489"/>
      <c r="S363" s="489"/>
      <c r="T363" s="489"/>
      <c r="U363" s="489"/>
      <c r="V363" s="489"/>
      <c r="W363" s="489"/>
      <c r="X363" s="489"/>
      <c r="Y363" s="489"/>
      <c r="Z363" s="489"/>
      <c r="AA363" s="489"/>
      <c r="AB363" s="489"/>
      <c r="AC363" s="489"/>
      <c r="AD363" s="489"/>
      <c r="AE363" s="489"/>
      <c r="AF363" s="489"/>
      <c r="AG363" s="489"/>
      <c r="AH363" s="489"/>
      <c r="AI363" s="489"/>
      <c r="AJ363" s="489"/>
      <c r="AK363" s="489"/>
      <c r="AL363" s="489"/>
      <c r="AM363" s="489"/>
      <c r="AN363" s="489"/>
      <c r="AO363" s="489"/>
      <c r="AP363" s="489"/>
      <c r="AQ363" s="489"/>
      <c r="AR363" s="489"/>
      <c r="AS363" s="489"/>
      <c r="AT363" s="489"/>
      <c r="AU363" s="489"/>
      <c r="AV363" s="485"/>
      <c r="AW363" s="485"/>
      <c r="AX363" s="485"/>
      <c r="AY363" s="485"/>
      <c r="AZ363" s="485"/>
      <c r="BA363" s="485"/>
      <c r="BB363" s="485"/>
      <c r="BC363" s="485"/>
      <c r="BD363" s="485"/>
      <c r="BE363" s="485"/>
      <c r="BF363" s="485"/>
      <c r="BG363" s="485"/>
      <c r="BH363" s="485"/>
      <c r="BI363" s="485"/>
      <c r="BJ363" s="485"/>
      <c r="BK363" s="485"/>
    </row>
    <row r="364" spans="1:63" ht="15.75" customHeight="1" x14ac:dyDescent="0.25">
      <c r="A364" s="489"/>
      <c r="B364" s="489"/>
      <c r="C364" s="489"/>
      <c r="D364" s="489"/>
      <c r="E364" s="489"/>
      <c r="F364" s="489"/>
      <c r="G364" s="489"/>
      <c r="H364" s="489"/>
      <c r="I364" s="489"/>
      <c r="J364" s="489"/>
      <c r="K364" s="489"/>
      <c r="L364" s="489"/>
      <c r="M364" s="489"/>
      <c r="N364" s="489"/>
      <c r="O364" s="489"/>
      <c r="P364" s="489"/>
      <c r="Q364" s="489"/>
      <c r="R364" s="489"/>
      <c r="S364" s="489"/>
      <c r="T364" s="489"/>
      <c r="U364" s="489"/>
      <c r="V364" s="489"/>
      <c r="W364" s="489"/>
      <c r="X364" s="489"/>
      <c r="Y364" s="489"/>
      <c r="Z364" s="489"/>
      <c r="AA364" s="489"/>
      <c r="AB364" s="489"/>
      <c r="AC364" s="489"/>
      <c r="AD364" s="489"/>
      <c r="AE364" s="489"/>
      <c r="AF364" s="489"/>
      <c r="AG364" s="489"/>
      <c r="AH364" s="489"/>
      <c r="AI364" s="489"/>
      <c r="AJ364" s="489"/>
      <c r="AK364" s="489"/>
      <c r="AL364" s="489"/>
      <c r="AM364" s="489"/>
      <c r="AN364" s="489"/>
      <c r="AO364" s="489"/>
      <c r="AP364" s="489"/>
      <c r="AQ364" s="489"/>
      <c r="AR364" s="489"/>
      <c r="AS364" s="489"/>
      <c r="AT364" s="489"/>
      <c r="AU364" s="489"/>
      <c r="AV364" s="485"/>
      <c r="AW364" s="485"/>
      <c r="AX364" s="485"/>
      <c r="AY364" s="485"/>
      <c r="AZ364" s="485"/>
      <c r="BA364" s="485"/>
      <c r="BB364" s="485"/>
      <c r="BC364" s="485"/>
      <c r="BD364" s="485"/>
      <c r="BE364" s="485"/>
      <c r="BF364" s="485"/>
      <c r="BG364" s="485"/>
      <c r="BH364" s="485"/>
      <c r="BI364" s="485"/>
      <c r="BJ364" s="485"/>
      <c r="BK364" s="485"/>
    </row>
    <row r="365" spans="1:63" ht="15.75" customHeight="1" x14ac:dyDescent="0.25">
      <c r="A365" s="489"/>
      <c r="B365" s="489"/>
      <c r="C365" s="489"/>
      <c r="D365" s="489"/>
      <c r="E365" s="489"/>
      <c r="F365" s="489"/>
      <c r="G365" s="489"/>
      <c r="H365" s="489"/>
      <c r="I365" s="489"/>
      <c r="J365" s="489"/>
      <c r="K365" s="489"/>
      <c r="L365" s="489"/>
      <c r="M365" s="489"/>
      <c r="N365" s="489"/>
      <c r="O365" s="489"/>
      <c r="P365" s="489"/>
      <c r="Q365" s="489"/>
      <c r="R365" s="489"/>
      <c r="S365" s="489"/>
      <c r="T365" s="489"/>
      <c r="U365" s="489"/>
      <c r="V365" s="489"/>
      <c r="W365" s="489"/>
      <c r="X365" s="489"/>
      <c r="Y365" s="489"/>
      <c r="Z365" s="489"/>
      <c r="AA365" s="489"/>
      <c r="AB365" s="489"/>
      <c r="AC365" s="489"/>
      <c r="AD365" s="489"/>
      <c r="AE365" s="489"/>
      <c r="AF365" s="489"/>
      <c r="AG365" s="489"/>
      <c r="AH365" s="489"/>
      <c r="AI365" s="489"/>
      <c r="AJ365" s="489"/>
      <c r="AK365" s="489"/>
      <c r="AL365" s="489"/>
      <c r="AM365" s="489"/>
      <c r="AN365" s="489"/>
      <c r="AO365" s="489"/>
      <c r="AP365" s="489"/>
      <c r="AQ365" s="489"/>
      <c r="AR365" s="489"/>
      <c r="AS365" s="489"/>
      <c r="AT365" s="489"/>
      <c r="AU365" s="489"/>
      <c r="AV365" s="485"/>
      <c r="AW365" s="485"/>
      <c r="AX365" s="485"/>
      <c r="AY365" s="485"/>
      <c r="AZ365" s="485"/>
      <c r="BA365" s="485"/>
      <c r="BB365" s="485"/>
      <c r="BC365" s="485"/>
      <c r="BD365" s="485"/>
      <c r="BE365" s="485"/>
      <c r="BF365" s="485"/>
      <c r="BG365" s="485"/>
      <c r="BH365" s="485"/>
      <c r="BI365" s="485"/>
      <c r="BJ365" s="485"/>
      <c r="BK365" s="485"/>
    </row>
    <row r="366" spans="1:63" ht="15.75" customHeight="1" x14ac:dyDescent="0.25">
      <c r="A366" s="489"/>
      <c r="B366" s="489"/>
      <c r="C366" s="489"/>
      <c r="D366" s="489"/>
      <c r="E366" s="489"/>
      <c r="F366" s="489"/>
      <c r="G366" s="489"/>
      <c r="H366" s="489"/>
      <c r="I366" s="489"/>
      <c r="J366" s="489"/>
      <c r="K366" s="489"/>
      <c r="L366" s="489"/>
      <c r="M366" s="489"/>
      <c r="N366" s="489"/>
      <c r="O366" s="489"/>
      <c r="P366" s="489"/>
      <c r="Q366" s="489"/>
      <c r="R366" s="489"/>
      <c r="S366" s="489"/>
      <c r="T366" s="489"/>
      <c r="U366" s="489"/>
      <c r="V366" s="489"/>
      <c r="W366" s="489"/>
      <c r="X366" s="489"/>
      <c r="Y366" s="489"/>
      <c r="Z366" s="489"/>
      <c r="AA366" s="489"/>
      <c r="AB366" s="489"/>
      <c r="AC366" s="489"/>
      <c r="AD366" s="489"/>
      <c r="AE366" s="489"/>
      <c r="AF366" s="489"/>
      <c r="AG366" s="489"/>
      <c r="AH366" s="489"/>
      <c r="AI366" s="489"/>
      <c r="AJ366" s="489"/>
      <c r="AK366" s="489"/>
      <c r="AL366" s="489"/>
      <c r="AM366" s="489"/>
      <c r="AN366" s="489"/>
      <c r="AO366" s="489"/>
      <c r="AP366" s="489"/>
      <c r="AQ366" s="489"/>
      <c r="AR366" s="489"/>
      <c r="AS366" s="489"/>
      <c r="AT366" s="489"/>
      <c r="AU366" s="489"/>
      <c r="AV366" s="485"/>
      <c r="AW366" s="485"/>
      <c r="AX366" s="485"/>
      <c r="AY366" s="485"/>
      <c r="AZ366" s="485"/>
      <c r="BA366" s="485"/>
      <c r="BB366" s="485"/>
      <c r="BC366" s="485"/>
      <c r="BD366" s="485"/>
      <c r="BE366" s="485"/>
      <c r="BF366" s="485"/>
      <c r="BG366" s="485"/>
      <c r="BH366" s="485"/>
      <c r="BI366" s="485"/>
      <c r="BJ366" s="485"/>
      <c r="BK366" s="485"/>
    </row>
    <row r="367" spans="1:63" ht="15.75" customHeight="1" x14ac:dyDescent="0.25">
      <c r="A367" s="489"/>
      <c r="B367" s="489"/>
      <c r="C367" s="489"/>
      <c r="D367" s="489"/>
      <c r="E367" s="489"/>
      <c r="F367" s="489"/>
      <c r="G367" s="489"/>
      <c r="H367" s="489"/>
      <c r="I367" s="489"/>
      <c r="J367" s="489"/>
      <c r="K367" s="489"/>
      <c r="L367" s="489"/>
      <c r="M367" s="489"/>
      <c r="N367" s="489"/>
      <c r="O367" s="489"/>
      <c r="P367" s="489"/>
      <c r="Q367" s="489"/>
      <c r="R367" s="489"/>
      <c r="S367" s="489"/>
      <c r="T367" s="489"/>
      <c r="U367" s="489"/>
      <c r="V367" s="489"/>
      <c r="W367" s="489"/>
      <c r="X367" s="489"/>
      <c r="Y367" s="489"/>
      <c r="Z367" s="489"/>
      <c r="AA367" s="489"/>
      <c r="AB367" s="489"/>
      <c r="AC367" s="489"/>
      <c r="AD367" s="489"/>
      <c r="AE367" s="489"/>
      <c r="AF367" s="489"/>
      <c r="AG367" s="489"/>
      <c r="AH367" s="489"/>
      <c r="AI367" s="489"/>
      <c r="AJ367" s="489"/>
      <c r="AK367" s="489"/>
      <c r="AL367" s="489"/>
      <c r="AM367" s="489"/>
      <c r="AN367" s="489"/>
      <c r="AO367" s="489"/>
      <c r="AP367" s="489"/>
      <c r="AQ367" s="489"/>
      <c r="AR367" s="489"/>
      <c r="AS367" s="489"/>
      <c r="AT367" s="489"/>
      <c r="AU367" s="489"/>
      <c r="AV367" s="485"/>
      <c r="AW367" s="485"/>
      <c r="AX367" s="485"/>
      <c r="AY367" s="485"/>
      <c r="AZ367" s="485"/>
      <c r="BA367" s="485"/>
      <c r="BB367" s="485"/>
      <c r="BC367" s="485"/>
      <c r="BD367" s="485"/>
      <c r="BE367" s="485"/>
      <c r="BF367" s="485"/>
      <c r="BG367" s="485"/>
      <c r="BH367" s="485"/>
      <c r="BI367" s="485"/>
      <c r="BJ367" s="485"/>
      <c r="BK367" s="485"/>
    </row>
    <row r="368" spans="1:63" ht="15.75" customHeight="1" x14ac:dyDescent="0.25">
      <c r="A368" s="489"/>
      <c r="B368" s="489"/>
      <c r="C368" s="489"/>
      <c r="D368" s="489"/>
      <c r="E368" s="489"/>
      <c r="F368" s="489"/>
      <c r="G368" s="489"/>
      <c r="H368" s="489"/>
      <c r="I368" s="489"/>
      <c r="J368" s="489"/>
      <c r="K368" s="489"/>
      <c r="L368" s="489"/>
      <c r="M368" s="489"/>
      <c r="N368" s="489"/>
      <c r="O368" s="489"/>
      <c r="P368" s="489"/>
      <c r="Q368" s="489"/>
      <c r="R368" s="489"/>
      <c r="S368" s="489"/>
      <c r="T368" s="489"/>
      <c r="U368" s="489"/>
      <c r="V368" s="489"/>
      <c r="W368" s="489"/>
      <c r="X368" s="489"/>
      <c r="Y368" s="489"/>
      <c r="Z368" s="489"/>
      <c r="AA368" s="489"/>
      <c r="AB368" s="489"/>
      <c r="AC368" s="489"/>
      <c r="AD368" s="489"/>
      <c r="AE368" s="489"/>
      <c r="AF368" s="489"/>
      <c r="AG368" s="489"/>
      <c r="AH368" s="489"/>
      <c r="AI368" s="489"/>
      <c r="AJ368" s="489"/>
      <c r="AK368" s="489"/>
      <c r="AL368" s="489"/>
      <c r="AM368" s="489"/>
      <c r="AN368" s="489"/>
      <c r="AO368" s="489"/>
      <c r="AP368" s="489"/>
      <c r="AQ368" s="489"/>
      <c r="AR368" s="489"/>
      <c r="AS368" s="489"/>
      <c r="AT368" s="489"/>
      <c r="AU368" s="489"/>
      <c r="AV368" s="485"/>
      <c r="AW368" s="485"/>
      <c r="AX368" s="485"/>
      <c r="AY368" s="485"/>
      <c r="AZ368" s="485"/>
      <c r="BA368" s="485"/>
      <c r="BB368" s="485"/>
      <c r="BC368" s="485"/>
      <c r="BD368" s="485"/>
      <c r="BE368" s="485"/>
      <c r="BF368" s="485"/>
      <c r="BG368" s="485"/>
      <c r="BH368" s="485"/>
      <c r="BI368" s="485"/>
      <c r="BJ368" s="485"/>
      <c r="BK368" s="485"/>
    </row>
    <row r="369" spans="1:63" ht="15.75" customHeight="1" x14ac:dyDescent="0.25">
      <c r="A369" s="489"/>
      <c r="B369" s="489"/>
      <c r="C369" s="489"/>
      <c r="D369" s="489"/>
      <c r="E369" s="489"/>
      <c r="F369" s="489"/>
      <c r="G369" s="489"/>
      <c r="H369" s="489"/>
      <c r="I369" s="489"/>
      <c r="J369" s="489"/>
      <c r="K369" s="489"/>
      <c r="L369" s="489"/>
      <c r="M369" s="489"/>
      <c r="N369" s="489"/>
      <c r="O369" s="489"/>
      <c r="P369" s="489"/>
      <c r="Q369" s="489"/>
      <c r="R369" s="489"/>
      <c r="S369" s="489"/>
      <c r="T369" s="489"/>
      <c r="U369" s="489"/>
      <c r="V369" s="489"/>
      <c r="W369" s="489"/>
      <c r="X369" s="489"/>
      <c r="Y369" s="489"/>
      <c r="Z369" s="489"/>
      <c r="AA369" s="489"/>
      <c r="AB369" s="489"/>
      <c r="AC369" s="489"/>
      <c r="AD369" s="489"/>
      <c r="AE369" s="489"/>
      <c r="AF369" s="489"/>
      <c r="AG369" s="489"/>
      <c r="AH369" s="489"/>
      <c r="AI369" s="489"/>
      <c r="AJ369" s="489"/>
      <c r="AK369" s="489"/>
      <c r="AL369" s="489"/>
      <c r="AM369" s="489"/>
      <c r="AN369" s="489"/>
      <c r="AO369" s="489"/>
      <c r="AP369" s="489"/>
      <c r="AQ369" s="489"/>
      <c r="AR369" s="489"/>
      <c r="AS369" s="489"/>
      <c r="AT369" s="489"/>
      <c r="AU369" s="489"/>
      <c r="AV369" s="485"/>
      <c r="AW369" s="485"/>
      <c r="AX369" s="485"/>
      <c r="AY369" s="485"/>
      <c r="AZ369" s="485"/>
      <c r="BA369" s="485"/>
      <c r="BB369" s="485"/>
      <c r="BC369" s="485"/>
      <c r="BD369" s="485"/>
      <c r="BE369" s="485"/>
      <c r="BF369" s="485"/>
      <c r="BG369" s="485"/>
      <c r="BH369" s="485"/>
      <c r="BI369" s="485"/>
      <c r="BJ369" s="485"/>
      <c r="BK369" s="485"/>
    </row>
    <row r="370" spans="1:63" ht="15.75" customHeight="1" x14ac:dyDescent="0.25">
      <c r="A370" s="489"/>
      <c r="B370" s="489"/>
      <c r="C370" s="489"/>
      <c r="D370" s="489"/>
      <c r="E370" s="489"/>
      <c r="F370" s="489"/>
      <c r="G370" s="489"/>
      <c r="H370" s="489"/>
      <c r="I370" s="489"/>
      <c r="J370" s="489"/>
      <c r="K370" s="489"/>
      <c r="L370" s="489"/>
      <c r="M370" s="489"/>
      <c r="N370" s="489"/>
      <c r="O370" s="489"/>
      <c r="P370" s="489"/>
      <c r="Q370" s="489"/>
      <c r="R370" s="489"/>
      <c r="S370" s="489"/>
      <c r="T370" s="489"/>
      <c r="U370" s="489"/>
      <c r="V370" s="489"/>
      <c r="W370" s="489"/>
      <c r="X370" s="489"/>
      <c r="Y370" s="489"/>
      <c r="Z370" s="489"/>
      <c r="AA370" s="489"/>
      <c r="AB370" s="489"/>
      <c r="AC370" s="489"/>
      <c r="AD370" s="489"/>
      <c r="AE370" s="489"/>
      <c r="AF370" s="489"/>
      <c r="AG370" s="489"/>
      <c r="AH370" s="489"/>
      <c r="AI370" s="489"/>
      <c r="AJ370" s="489"/>
      <c r="AK370" s="489"/>
      <c r="AL370" s="489"/>
      <c r="AM370" s="489"/>
      <c r="AN370" s="489"/>
      <c r="AO370" s="489"/>
      <c r="AP370" s="489"/>
      <c r="AQ370" s="489"/>
      <c r="AR370" s="489"/>
      <c r="AS370" s="489"/>
      <c r="AT370" s="489"/>
      <c r="AU370" s="489"/>
      <c r="AV370" s="485"/>
      <c r="AW370" s="485"/>
      <c r="AX370" s="485"/>
      <c r="AY370" s="485"/>
      <c r="AZ370" s="485"/>
      <c r="BA370" s="485"/>
      <c r="BB370" s="485"/>
      <c r="BC370" s="485"/>
      <c r="BD370" s="485"/>
      <c r="BE370" s="485"/>
      <c r="BF370" s="485"/>
      <c r="BG370" s="485"/>
      <c r="BH370" s="485"/>
      <c r="BI370" s="485"/>
      <c r="BJ370" s="485"/>
      <c r="BK370" s="485"/>
    </row>
    <row r="371" spans="1:63" ht="15.75" customHeight="1" x14ac:dyDescent="0.25">
      <c r="A371" s="489"/>
      <c r="B371" s="489"/>
      <c r="C371" s="489"/>
      <c r="D371" s="489"/>
      <c r="E371" s="489"/>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c r="AL371" s="489"/>
      <c r="AM371" s="489"/>
      <c r="AN371" s="489"/>
      <c r="AO371" s="489"/>
      <c r="AP371" s="489"/>
      <c r="AQ371" s="489"/>
      <c r="AR371" s="489"/>
      <c r="AS371" s="489"/>
      <c r="AT371" s="489"/>
      <c r="AU371" s="489"/>
      <c r="AV371" s="485"/>
      <c r="AW371" s="485"/>
      <c r="AX371" s="485"/>
      <c r="AY371" s="485"/>
      <c r="AZ371" s="485"/>
      <c r="BA371" s="485"/>
      <c r="BB371" s="485"/>
      <c r="BC371" s="485"/>
      <c r="BD371" s="485"/>
      <c r="BE371" s="485"/>
      <c r="BF371" s="485"/>
      <c r="BG371" s="485"/>
      <c r="BH371" s="485"/>
      <c r="BI371" s="485"/>
      <c r="BJ371" s="485"/>
      <c r="BK371" s="485"/>
    </row>
    <row r="372" spans="1:63" ht="15.75" customHeight="1" x14ac:dyDescent="0.25">
      <c r="A372" s="489"/>
      <c r="B372" s="489"/>
      <c r="C372" s="489"/>
      <c r="D372" s="489"/>
      <c r="E372" s="489"/>
      <c r="F372" s="489"/>
      <c r="G372" s="489"/>
      <c r="H372" s="489"/>
      <c r="I372" s="489"/>
      <c r="J372" s="489"/>
      <c r="K372" s="489"/>
      <c r="L372" s="489"/>
      <c r="M372" s="489"/>
      <c r="N372" s="489"/>
      <c r="O372" s="489"/>
      <c r="P372" s="489"/>
      <c r="Q372" s="489"/>
      <c r="R372" s="489"/>
      <c r="S372" s="489"/>
      <c r="T372" s="489"/>
      <c r="U372" s="489"/>
      <c r="V372" s="489"/>
      <c r="W372" s="489"/>
      <c r="X372" s="489"/>
      <c r="Y372" s="489"/>
      <c r="Z372" s="489"/>
      <c r="AA372" s="489"/>
      <c r="AB372" s="489"/>
      <c r="AC372" s="489"/>
      <c r="AD372" s="489"/>
      <c r="AE372" s="489"/>
      <c r="AF372" s="489"/>
      <c r="AG372" s="489"/>
      <c r="AH372" s="489"/>
      <c r="AI372" s="489"/>
      <c r="AJ372" s="489"/>
      <c r="AK372" s="489"/>
      <c r="AL372" s="489"/>
      <c r="AM372" s="489"/>
      <c r="AN372" s="489"/>
      <c r="AO372" s="489"/>
      <c r="AP372" s="489"/>
      <c r="AQ372" s="489"/>
      <c r="AR372" s="489"/>
      <c r="AS372" s="489"/>
      <c r="AT372" s="489"/>
      <c r="AU372" s="489"/>
      <c r="AV372" s="485"/>
      <c r="AW372" s="485"/>
      <c r="AX372" s="485"/>
      <c r="AY372" s="485"/>
      <c r="AZ372" s="485"/>
      <c r="BA372" s="485"/>
      <c r="BB372" s="485"/>
      <c r="BC372" s="485"/>
      <c r="BD372" s="485"/>
      <c r="BE372" s="485"/>
      <c r="BF372" s="485"/>
      <c r="BG372" s="485"/>
      <c r="BH372" s="485"/>
      <c r="BI372" s="485"/>
      <c r="BJ372" s="485"/>
      <c r="BK372" s="485"/>
    </row>
    <row r="373" spans="1:63" ht="15.75" customHeight="1" x14ac:dyDescent="0.25">
      <c r="A373" s="489"/>
      <c r="B373" s="489"/>
      <c r="C373" s="489"/>
      <c r="D373" s="489"/>
      <c r="E373" s="489"/>
      <c r="F373" s="489"/>
      <c r="G373" s="489"/>
      <c r="H373" s="489"/>
      <c r="I373" s="489"/>
      <c r="J373" s="489"/>
      <c r="K373" s="489"/>
      <c r="L373" s="489"/>
      <c r="M373" s="489"/>
      <c r="N373" s="489"/>
      <c r="O373" s="489"/>
      <c r="P373" s="489"/>
      <c r="Q373" s="489"/>
      <c r="R373" s="489"/>
      <c r="S373" s="489"/>
      <c r="T373" s="489"/>
      <c r="U373" s="489"/>
      <c r="V373" s="489"/>
      <c r="W373" s="489"/>
      <c r="X373" s="489"/>
      <c r="Y373" s="489"/>
      <c r="Z373" s="489"/>
      <c r="AA373" s="489"/>
      <c r="AB373" s="489"/>
      <c r="AC373" s="489"/>
      <c r="AD373" s="489"/>
      <c r="AE373" s="489"/>
      <c r="AF373" s="489"/>
      <c r="AG373" s="489"/>
      <c r="AH373" s="489"/>
      <c r="AI373" s="489"/>
      <c r="AJ373" s="489"/>
      <c r="AK373" s="489"/>
      <c r="AL373" s="489"/>
      <c r="AM373" s="489"/>
      <c r="AN373" s="489"/>
      <c r="AO373" s="489"/>
      <c r="AP373" s="489"/>
      <c r="AQ373" s="489"/>
      <c r="AR373" s="489"/>
      <c r="AS373" s="489"/>
      <c r="AT373" s="489"/>
      <c r="AU373" s="489"/>
      <c r="AV373" s="485"/>
      <c r="AW373" s="485"/>
      <c r="AX373" s="485"/>
      <c r="AY373" s="485"/>
      <c r="AZ373" s="485"/>
      <c r="BA373" s="485"/>
      <c r="BB373" s="485"/>
      <c r="BC373" s="485"/>
      <c r="BD373" s="485"/>
      <c r="BE373" s="485"/>
      <c r="BF373" s="485"/>
      <c r="BG373" s="485"/>
      <c r="BH373" s="485"/>
      <c r="BI373" s="485"/>
      <c r="BJ373" s="485"/>
      <c r="BK373" s="485"/>
    </row>
    <row r="374" spans="1:63" ht="15.75" customHeight="1" x14ac:dyDescent="0.25">
      <c r="A374" s="489"/>
      <c r="B374" s="489"/>
      <c r="C374" s="489"/>
      <c r="D374" s="489"/>
      <c r="E374" s="489"/>
      <c r="F374" s="489"/>
      <c r="G374" s="489"/>
      <c r="H374" s="489"/>
      <c r="I374" s="489"/>
      <c r="J374" s="489"/>
      <c r="K374" s="489"/>
      <c r="L374" s="489"/>
      <c r="M374" s="489"/>
      <c r="N374" s="489"/>
      <c r="O374" s="489"/>
      <c r="P374" s="489"/>
      <c r="Q374" s="489"/>
      <c r="R374" s="489"/>
      <c r="S374" s="489"/>
      <c r="T374" s="489"/>
      <c r="U374" s="489"/>
      <c r="V374" s="489"/>
      <c r="W374" s="489"/>
      <c r="X374" s="489"/>
      <c r="Y374" s="489"/>
      <c r="Z374" s="489"/>
      <c r="AA374" s="489"/>
      <c r="AB374" s="489"/>
      <c r="AC374" s="489"/>
      <c r="AD374" s="489"/>
      <c r="AE374" s="489"/>
      <c r="AF374" s="489"/>
      <c r="AG374" s="489"/>
      <c r="AH374" s="489"/>
      <c r="AI374" s="489"/>
      <c r="AJ374" s="489"/>
      <c r="AK374" s="489"/>
      <c r="AL374" s="489"/>
      <c r="AM374" s="489"/>
      <c r="AN374" s="489"/>
      <c r="AO374" s="489"/>
      <c r="AP374" s="489"/>
      <c r="AQ374" s="489"/>
      <c r="AR374" s="489"/>
      <c r="AS374" s="489"/>
      <c r="AT374" s="489"/>
      <c r="AU374" s="489"/>
      <c r="AV374" s="485"/>
      <c r="AW374" s="485"/>
      <c r="AX374" s="485"/>
      <c r="AY374" s="485"/>
      <c r="AZ374" s="485"/>
      <c r="BA374" s="485"/>
      <c r="BB374" s="485"/>
      <c r="BC374" s="485"/>
      <c r="BD374" s="485"/>
      <c r="BE374" s="485"/>
      <c r="BF374" s="485"/>
      <c r="BG374" s="485"/>
      <c r="BH374" s="485"/>
      <c r="BI374" s="485"/>
      <c r="BJ374" s="485"/>
      <c r="BK374" s="485"/>
    </row>
    <row r="375" spans="1:63" ht="15.75" customHeight="1" x14ac:dyDescent="0.25">
      <c r="A375" s="489"/>
      <c r="B375" s="489"/>
      <c r="C375" s="489"/>
      <c r="D375" s="489"/>
      <c r="E375" s="489"/>
      <c r="F375" s="489"/>
      <c r="G375" s="489"/>
      <c r="H375" s="489"/>
      <c r="I375" s="489"/>
      <c r="J375" s="489"/>
      <c r="K375" s="489"/>
      <c r="L375" s="489"/>
      <c r="M375" s="489"/>
      <c r="N375" s="489"/>
      <c r="O375" s="489"/>
      <c r="P375" s="489"/>
      <c r="Q375" s="489"/>
      <c r="R375" s="489"/>
      <c r="S375" s="489"/>
      <c r="T375" s="489"/>
      <c r="U375" s="489"/>
      <c r="V375" s="489"/>
      <c r="W375" s="489"/>
      <c r="X375" s="489"/>
      <c r="Y375" s="489"/>
      <c r="Z375" s="489"/>
      <c r="AA375" s="489"/>
      <c r="AB375" s="489"/>
      <c r="AC375" s="489"/>
      <c r="AD375" s="489"/>
      <c r="AE375" s="489"/>
      <c r="AF375" s="489"/>
      <c r="AG375" s="489"/>
      <c r="AH375" s="489"/>
      <c r="AI375" s="489"/>
      <c r="AJ375" s="489"/>
      <c r="AK375" s="489"/>
      <c r="AL375" s="489"/>
      <c r="AM375" s="489"/>
      <c r="AN375" s="489"/>
      <c r="AO375" s="489"/>
      <c r="AP375" s="489"/>
      <c r="AQ375" s="489"/>
      <c r="AR375" s="489"/>
      <c r="AS375" s="489"/>
      <c r="AT375" s="489"/>
      <c r="AU375" s="489"/>
      <c r="AV375" s="485"/>
      <c r="AW375" s="485"/>
      <c r="AX375" s="485"/>
      <c r="AY375" s="485"/>
      <c r="AZ375" s="485"/>
      <c r="BA375" s="485"/>
      <c r="BB375" s="485"/>
      <c r="BC375" s="485"/>
      <c r="BD375" s="485"/>
      <c r="BE375" s="485"/>
      <c r="BF375" s="485"/>
      <c r="BG375" s="485"/>
      <c r="BH375" s="485"/>
      <c r="BI375" s="485"/>
      <c r="BJ375" s="485"/>
      <c r="BK375" s="485"/>
    </row>
    <row r="376" spans="1:63" ht="15.75" customHeight="1" x14ac:dyDescent="0.25">
      <c r="A376" s="489"/>
      <c r="B376" s="489"/>
      <c r="C376" s="489"/>
      <c r="D376" s="489"/>
      <c r="E376" s="489"/>
      <c r="F376" s="489"/>
      <c r="G376" s="489"/>
      <c r="H376" s="489"/>
      <c r="I376" s="489"/>
      <c r="J376" s="489"/>
      <c r="K376" s="489"/>
      <c r="L376" s="489"/>
      <c r="M376" s="489"/>
      <c r="N376" s="489"/>
      <c r="O376" s="489"/>
      <c r="P376" s="489"/>
      <c r="Q376" s="489"/>
      <c r="R376" s="489"/>
      <c r="S376" s="489"/>
      <c r="T376" s="489"/>
      <c r="U376" s="489"/>
      <c r="V376" s="489"/>
      <c r="W376" s="489"/>
      <c r="X376" s="489"/>
      <c r="Y376" s="489"/>
      <c r="Z376" s="489"/>
      <c r="AA376" s="489"/>
      <c r="AB376" s="489"/>
      <c r="AC376" s="489"/>
      <c r="AD376" s="489"/>
      <c r="AE376" s="489"/>
      <c r="AF376" s="489"/>
      <c r="AG376" s="489"/>
      <c r="AH376" s="489"/>
      <c r="AI376" s="489"/>
      <c r="AJ376" s="489"/>
      <c r="AK376" s="489"/>
      <c r="AL376" s="489"/>
      <c r="AM376" s="489"/>
      <c r="AN376" s="489"/>
      <c r="AO376" s="489"/>
      <c r="AP376" s="489"/>
      <c r="AQ376" s="489"/>
      <c r="AR376" s="489"/>
      <c r="AS376" s="489"/>
      <c r="AT376" s="489"/>
      <c r="AU376" s="489"/>
      <c r="AV376" s="485"/>
      <c r="AW376" s="485"/>
      <c r="AX376" s="485"/>
      <c r="AY376" s="485"/>
      <c r="AZ376" s="485"/>
      <c r="BA376" s="485"/>
      <c r="BB376" s="485"/>
      <c r="BC376" s="485"/>
      <c r="BD376" s="485"/>
      <c r="BE376" s="485"/>
      <c r="BF376" s="485"/>
      <c r="BG376" s="485"/>
      <c r="BH376" s="485"/>
      <c r="BI376" s="485"/>
      <c r="BJ376" s="485"/>
      <c r="BK376" s="485"/>
    </row>
    <row r="377" spans="1:63" ht="15.75" customHeight="1" x14ac:dyDescent="0.25">
      <c r="A377" s="489"/>
      <c r="B377" s="489"/>
      <c r="C377" s="489"/>
      <c r="D377" s="489"/>
      <c r="E377" s="489"/>
      <c r="F377" s="489"/>
      <c r="G377" s="489"/>
      <c r="H377" s="489"/>
      <c r="I377" s="489"/>
      <c r="J377" s="489"/>
      <c r="K377" s="489"/>
      <c r="L377" s="489"/>
      <c r="M377" s="489"/>
      <c r="N377" s="489"/>
      <c r="O377" s="489"/>
      <c r="P377" s="489"/>
      <c r="Q377" s="489"/>
      <c r="R377" s="489"/>
      <c r="S377" s="489"/>
      <c r="T377" s="489"/>
      <c r="U377" s="489"/>
      <c r="V377" s="489"/>
      <c r="W377" s="489"/>
      <c r="X377" s="489"/>
      <c r="Y377" s="489"/>
      <c r="Z377" s="489"/>
      <c r="AA377" s="489"/>
      <c r="AB377" s="489"/>
      <c r="AC377" s="489"/>
      <c r="AD377" s="489"/>
      <c r="AE377" s="489"/>
      <c r="AF377" s="489"/>
      <c r="AG377" s="489"/>
      <c r="AH377" s="489"/>
      <c r="AI377" s="489"/>
      <c r="AJ377" s="489"/>
      <c r="AK377" s="489"/>
      <c r="AL377" s="489"/>
      <c r="AM377" s="489"/>
      <c r="AN377" s="489"/>
      <c r="AO377" s="489"/>
      <c r="AP377" s="489"/>
      <c r="AQ377" s="489"/>
      <c r="AR377" s="489"/>
      <c r="AS377" s="489"/>
      <c r="AT377" s="489"/>
      <c r="AU377" s="489"/>
      <c r="AV377" s="485"/>
      <c r="AW377" s="485"/>
      <c r="AX377" s="485"/>
      <c r="AY377" s="485"/>
      <c r="AZ377" s="485"/>
      <c r="BA377" s="485"/>
      <c r="BB377" s="485"/>
      <c r="BC377" s="485"/>
      <c r="BD377" s="485"/>
      <c r="BE377" s="485"/>
      <c r="BF377" s="485"/>
      <c r="BG377" s="485"/>
      <c r="BH377" s="485"/>
      <c r="BI377" s="485"/>
      <c r="BJ377" s="485"/>
      <c r="BK377" s="485"/>
    </row>
    <row r="378" spans="1:63" ht="15.75" customHeight="1" x14ac:dyDescent="0.25">
      <c r="A378" s="489"/>
      <c r="B378" s="489"/>
      <c r="C378" s="489"/>
      <c r="D378" s="489"/>
      <c r="E378" s="489"/>
      <c r="F378" s="489"/>
      <c r="G378" s="489"/>
      <c r="H378" s="489"/>
      <c r="I378" s="489"/>
      <c r="J378" s="489"/>
      <c r="K378" s="489"/>
      <c r="L378" s="489"/>
      <c r="M378" s="489"/>
      <c r="N378" s="489"/>
      <c r="O378" s="489"/>
      <c r="P378" s="489"/>
      <c r="Q378" s="489"/>
      <c r="R378" s="489"/>
      <c r="S378" s="489"/>
      <c r="T378" s="489"/>
      <c r="U378" s="489"/>
      <c r="V378" s="489"/>
      <c r="W378" s="489"/>
      <c r="X378" s="489"/>
      <c r="Y378" s="489"/>
      <c r="Z378" s="489"/>
      <c r="AA378" s="489"/>
      <c r="AB378" s="489"/>
      <c r="AC378" s="489"/>
      <c r="AD378" s="489"/>
      <c r="AE378" s="489"/>
      <c r="AF378" s="489"/>
      <c r="AG378" s="489"/>
      <c r="AH378" s="489"/>
      <c r="AI378" s="489"/>
      <c r="AJ378" s="489"/>
      <c r="AK378" s="489"/>
      <c r="AL378" s="489"/>
      <c r="AM378" s="489"/>
      <c r="AN378" s="489"/>
      <c r="AO378" s="489"/>
      <c r="AP378" s="489"/>
      <c r="AQ378" s="489"/>
      <c r="AR378" s="489"/>
      <c r="AS378" s="489"/>
      <c r="AT378" s="489"/>
      <c r="AU378" s="489"/>
      <c r="AV378" s="485"/>
      <c r="AW378" s="485"/>
      <c r="AX378" s="485"/>
      <c r="AY378" s="485"/>
      <c r="AZ378" s="485"/>
      <c r="BA378" s="485"/>
      <c r="BB378" s="485"/>
      <c r="BC378" s="485"/>
      <c r="BD378" s="485"/>
      <c r="BE378" s="485"/>
      <c r="BF378" s="485"/>
      <c r="BG378" s="485"/>
      <c r="BH378" s="485"/>
      <c r="BI378" s="485"/>
      <c r="BJ378" s="485"/>
      <c r="BK378" s="485"/>
    </row>
    <row r="379" spans="1:63" ht="15.75" customHeight="1" x14ac:dyDescent="0.25">
      <c r="A379" s="489"/>
      <c r="B379" s="489"/>
      <c r="C379" s="489"/>
      <c r="D379" s="489"/>
      <c r="E379" s="489"/>
      <c r="F379" s="489"/>
      <c r="G379" s="489"/>
      <c r="H379" s="489"/>
      <c r="I379" s="489"/>
      <c r="J379" s="489"/>
      <c r="K379" s="489"/>
      <c r="L379" s="489"/>
      <c r="M379" s="489"/>
      <c r="N379" s="489"/>
      <c r="O379" s="489"/>
      <c r="P379" s="489"/>
      <c r="Q379" s="489"/>
      <c r="R379" s="489"/>
      <c r="S379" s="489"/>
      <c r="T379" s="489"/>
      <c r="U379" s="489"/>
      <c r="V379" s="489"/>
      <c r="W379" s="489"/>
      <c r="X379" s="489"/>
      <c r="Y379" s="489"/>
      <c r="Z379" s="489"/>
      <c r="AA379" s="489"/>
      <c r="AB379" s="489"/>
      <c r="AC379" s="489"/>
      <c r="AD379" s="489"/>
      <c r="AE379" s="489"/>
      <c r="AF379" s="489"/>
      <c r="AG379" s="489"/>
      <c r="AH379" s="489"/>
      <c r="AI379" s="489"/>
      <c r="AJ379" s="489"/>
      <c r="AK379" s="489"/>
      <c r="AL379" s="489"/>
      <c r="AM379" s="489"/>
      <c r="AN379" s="489"/>
      <c r="AO379" s="489"/>
      <c r="AP379" s="489"/>
      <c r="AQ379" s="489"/>
      <c r="AR379" s="489"/>
      <c r="AS379" s="489"/>
      <c r="AT379" s="489"/>
      <c r="AU379" s="489"/>
      <c r="AV379" s="485"/>
      <c r="AW379" s="485"/>
      <c r="AX379" s="485"/>
      <c r="AY379" s="485"/>
      <c r="AZ379" s="485"/>
      <c r="BA379" s="485"/>
      <c r="BB379" s="485"/>
      <c r="BC379" s="485"/>
      <c r="BD379" s="485"/>
      <c r="BE379" s="485"/>
      <c r="BF379" s="485"/>
      <c r="BG379" s="485"/>
      <c r="BH379" s="485"/>
      <c r="BI379" s="485"/>
      <c r="BJ379" s="485"/>
      <c r="BK379" s="485"/>
    </row>
    <row r="380" spans="1:63" ht="15.75" customHeight="1" x14ac:dyDescent="0.25">
      <c r="A380" s="489"/>
      <c r="B380" s="489"/>
      <c r="C380" s="489"/>
      <c r="D380" s="489"/>
      <c r="E380" s="489"/>
      <c r="F380" s="489"/>
      <c r="G380" s="489"/>
      <c r="H380" s="489"/>
      <c r="I380" s="489"/>
      <c r="J380" s="489"/>
      <c r="K380" s="489"/>
      <c r="L380" s="489"/>
      <c r="M380" s="489"/>
      <c r="N380" s="489"/>
      <c r="O380" s="489"/>
      <c r="P380" s="489"/>
      <c r="Q380" s="489"/>
      <c r="R380" s="489"/>
      <c r="S380" s="489"/>
      <c r="T380" s="489"/>
      <c r="U380" s="489"/>
      <c r="V380" s="489"/>
      <c r="W380" s="489"/>
      <c r="X380" s="489"/>
      <c r="Y380" s="489"/>
      <c r="Z380" s="489"/>
      <c r="AA380" s="489"/>
      <c r="AB380" s="489"/>
      <c r="AC380" s="489"/>
      <c r="AD380" s="489"/>
      <c r="AE380" s="489"/>
      <c r="AF380" s="489"/>
      <c r="AG380" s="489"/>
      <c r="AH380" s="489"/>
      <c r="AI380" s="489"/>
      <c r="AJ380" s="489"/>
      <c r="AK380" s="489"/>
      <c r="AL380" s="489"/>
      <c r="AM380" s="489"/>
      <c r="AN380" s="489"/>
      <c r="AO380" s="489"/>
      <c r="AP380" s="489"/>
      <c r="AQ380" s="489"/>
      <c r="AR380" s="489"/>
      <c r="AS380" s="489"/>
      <c r="AT380" s="489"/>
      <c r="AU380" s="489"/>
      <c r="AV380" s="485"/>
      <c r="AW380" s="485"/>
      <c r="AX380" s="485"/>
      <c r="AY380" s="485"/>
      <c r="AZ380" s="485"/>
      <c r="BA380" s="485"/>
      <c r="BB380" s="485"/>
      <c r="BC380" s="485"/>
      <c r="BD380" s="485"/>
      <c r="BE380" s="485"/>
      <c r="BF380" s="485"/>
      <c r="BG380" s="485"/>
      <c r="BH380" s="485"/>
      <c r="BI380" s="485"/>
      <c r="BJ380" s="485"/>
      <c r="BK380" s="485"/>
    </row>
    <row r="381" spans="1:63" ht="15.75" customHeight="1" x14ac:dyDescent="0.25">
      <c r="A381" s="489"/>
      <c r="B381" s="489"/>
      <c r="C381" s="489"/>
      <c r="D381" s="489"/>
      <c r="E381" s="489"/>
      <c r="F381" s="489"/>
      <c r="G381" s="489"/>
      <c r="H381" s="489"/>
      <c r="I381" s="489"/>
      <c r="J381" s="489"/>
      <c r="K381" s="489"/>
      <c r="L381" s="489"/>
      <c r="M381" s="489"/>
      <c r="N381" s="489"/>
      <c r="O381" s="489"/>
      <c r="P381" s="489"/>
      <c r="Q381" s="489"/>
      <c r="R381" s="489"/>
      <c r="S381" s="489"/>
      <c r="T381" s="489"/>
      <c r="U381" s="489"/>
      <c r="V381" s="489"/>
      <c r="W381" s="489"/>
      <c r="X381" s="489"/>
      <c r="Y381" s="489"/>
      <c r="Z381" s="489"/>
      <c r="AA381" s="489"/>
      <c r="AB381" s="489"/>
      <c r="AC381" s="489"/>
      <c r="AD381" s="489"/>
      <c r="AE381" s="489"/>
      <c r="AF381" s="489"/>
      <c r="AG381" s="489"/>
      <c r="AH381" s="489"/>
      <c r="AI381" s="489"/>
      <c r="AJ381" s="489"/>
      <c r="AK381" s="489"/>
      <c r="AL381" s="489"/>
      <c r="AM381" s="489"/>
      <c r="AN381" s="489"/>
      <c r="AO381" s="489"/>
      <c r="AP381" s="489"/>
      <c r="AQ381" s="489"/>
      <c r="AR381" s="489"/>
      <c r="AS381" s="489"/>
      <c r="AT381" s="489"/>
      <c r="AU381" s="489"/>
      <c r="AV381" s="485"/>
      <c r="AW381" s="485"/>
      <c r="AX381" s="485"/>
      <c r="AY381" s="485"/>
      <c r="AZ381" s="485"/>
      <c r="BA381" s="485"/>
      <c r="BB381" s="485"/>
      <c r="BC381" s="485"/>
      <c r="BD381" s="485"/>
      <c r="BE381" s="485"/>
      <c r="BF381" s="485"/>
      <c r="BG381" s="485"/>
      <c r="BH381" s="485"/>
      <c r="BI381" s="485"/>
      <c r="BJ381" s="485"/>
      <c r="BK381" s="485"/>
    </row>
    <row r="382" spans="1:63" ht="15.75" customHeight="1" x14ac:dyDescent="0.25">
      <c r="A382" s="489"/>
      <c r="B382" s="489"/>
      <c r="C382" s="489"/>
      <c r="D382" s="489"/>
      <c r="E382" s="489"/>
      <c r="F382" s="489"/>
      <c r="G382" s="489"/>
      <c r="H382" s="489"/>
      <c r="I382" s="489"/>
      <c r="J382" s="489"/>
      <c r="K382" s="489"/>
      <c r="L382" s="489"/>
      <c r="M382" s="489"/>
      <c r="N382" s="489"/>
      <c r="O382" s="489"/>
      <c r="P382" s="489"/>
      <c r="Q382" s="489"/>
      <c r="R382" s="489"/>
      <c r="S382" s="489"/>
      <c r="T382" s="489"/>
      <c r="U382" s="489"/>
      <c r="V382" s="489"/>
      <c r="W382" s="489"/>
      <c r="X382" s="489"/>
      <c r="Y382" s="489"/>
      <c r="Z382" s="489"/>
      <c r="AA382" s="489"/>
      <c r="AB382" s="489"/>
      <c r="AC382" s="489"/>
      <c r="AD382" s="489"/>
      <c r="AE382" s="489"/>
      <c r="AF382" s="489"/>
      <c r="AG382" s="489"/>
      <c r="AH382" s="489"/>
      <c r="AI382" s="489"/>
      <c r="AJ382" s="489"/>
      <c r="AK382" s="489"/>
      <c r="AL382" s="489"/>
      <c r="AM382" s="489"/>
      <c r="AN382" s="489"/>
      <c r="AO382" s="489"/>
      <c r="AP382" s="489"/>
      <c r="AQ382" s="489"/>
      <c r="AR382" s="489"/>
      <c r="AS382" s="489"/>
      <c r="AT382" s="489"/>
      <c r="AU382" s="489"/>
      <c r="AV382" s="485"/>
      <c r="AW382" s="485"/>
      <c r="AX382" s="485"/>
      <c r="AY382" s="485"/>
      <c r="AZ382" s="485"/>
      <c r="BA382" s="485"/>
      <c r="BB382" s="485"/>
      <c r="BC382" s="485"/>
      <c r="BD382" s="485"/>
      <c r="BE382" s="485"/>
      <c r="BF382" s="485"/>
      <c r="BG382" s="485"/>
      <c r="BH382" s="485"/>
      <c r="BI382" s="485"/>
      <c r="BJ382" s="485"/>
      <c r="BK382" s="485"/>
    </row>
    <row r="383" spans="1:63" ht="15.75" customHeight="1" x14ac:dyDescent="0.25">
      <c r="A383" s="489"/>
      <c r="B383" s="489"/>
      <c r="C383" s="489"/>
      <c r="D383" s="489"/>
      <c r="E383" s="489"/>
      <c r="F383" s="489"/>
      <c r="G383" s="489"/>
      <c r="H383" s="489"/>
      <c r="I383" s="489"/>
      <c r="J383" s="489"/>
      <c r="K383" s="489"/>
      <c r="L383" s="489"/>
      <c r="M383" s="489"/>
      <c r="N383" s="489"/>
      <c r="O383" s="489"/>
      <c r="P383" s="489"/>
      <c r="Q383" s="489"/>
      <c r="R383" s="489"/>
      <c r="S383" s="489"/>
      <c r="T383" s="489"/>
      <c r="U383" s="489"/>
      <c r="V383" s="489"/>
      <c r="W383" s="489"/>
      <c r="X383" s="489"/>
      <c r="Y383" s="489"/>
      <c r="Z383" s="489"/>
      <c r="AA383" s="489"/>
      <c r="AB383" s="489"/>
      <c r="AC383" s="489"/>
      <c r="AD383" s="489"/>
      <c r="AE383" s="489"/>
      <c r="AF383" s="489"/>
      <c r="AG383" s="489"/>
      <c r="AH383" s="489"/>
      <c r="AI383" s="489"/>
      <c r="AJ383" s="489"/>
      <c r="AK383" s="489"/>
      <c r="AL383" s="489"/>
      <c r="AM383" s="489"/>
      <c r="AN383" s="489"/>
      <c r="AO383" s="489"/>
      <c r="AP383" s="489"/>
      <c r="AQ383" s="489"/>
      <c r="AR383" s="489"/>
      <c r="AS383" s="489"/>
      <c r="AT383" s="489"/>
      <c r="AU383" s="489"/>
      <c r="AV383" s="485"/>
      <c r="AW383" s="485"/>
      <c r="AX383" s="485"/>
      <c r="AY383" s="485"/>
      <c r="AZ383" s="485"/>
      <c r="BA383" s="485"/>
      <c r="BB383" s="485"/>
      <c r="BC383" s="485"/>
      <c r="BD383" s="485"/>
      <c r="BE383" s="485"/>
      <c r="BF383" s="485"/>
      <c r="BG383" s="485"/>
      <c r="BH383" s="485"/>
      <c r="BI383" s="485"/>
      <c r="BJ383" s="485"/>
      <c r="BK383" s="485"/>
    </row>
    <row r="384" spans="1:63" ht="15.75" customHeight="1" x14ac:dyDescent="0.25">
      <c r="A384" s="489"/>
      <c r="B384" s="489"/>
      <c r="C384" s="489"/>
      <c r="D384" s="489"/>
      <c r="E384" s="489"/>
      <c r="F384" s="489"/>
      <c r="G384" s="489"/>
      <c r="H384" s="489"/>
      <c r="I384" s="489"/>
      <c r="J384" s="489"/>
      <c r="K384" s="489"/>
      <c r="L384" s="489"/>
      <c r="M384" s="489"/>
      <c r="N384" s="489"/>
      <c r="O384" s="489"/>
      <c r="P384" s="489"/>
      <c r="Q384" s="489"/>
      <c r="R384" s="489"/>
      <c r="S384" s="489"/>
      <c r="T384" s="489"/>
      <c r="U384" s="489"/>
      <c r="V384" s="489"/>
      <c r="W384" s="489"/>
      <c r="X384" s="489"/>
      <c r="Y384" s="489"/>
      <c r="Z384" s="489"/>
      <c r="AA384" s="489"/>
      <c r="AB384" s="489"/>
      <c r="AC384" s="489"/>
      <c r="AD384" s="489"/>
      <c r="AE384" s="489"/>
      <c r="AF384" s="489"/>
      <c r="AG384" s="489"/>
      <c r="AH384" s="489"/>
      <c r="AI384" s="489"/>
      <c r="AJ384" s="489"/>
      <c r="AK384" s="489"/>
      <c r="AL384" s="489"/>
      <c r="AM384" s="489"/>
      <c r="AN384" s="489"/>
      <c r="AO384" s="489"/>
      <c r="AP384" s="489"/>
      <c r="AQ384" s="489"/>
      <c r="AR384" s="489"/>
      <c r="AS384" s="489"/>
      <c r="AT384" s="489"/>
      <c r="AU384" s="489"/>
      <c r="AV384" s="485"/>
      <c r="AW384" s="485"/>
      <c r="AX384" s="485"/>
      <c r="AY384" s="485"/>
      <c r="AZ384" s="485"/>
      <c r="BA384" s="485"/>
      <c r="BB384" s="485"/>
      <c r="BC384" s="485"/>
      <c r="BD384" s="485"/>
      <c r="BE384" s="485"/>
      <c r="BF384" s="485"/>
      <c r="BG384" s="485"/>
      <c r="BH384" s="485"/>
      <c r="BI384" s="485"/>
      <c r="BJ384" s="485"/>
      <c r="BK384" s="485"/>
    </row>
    <row r="385" spans="1:63" ht="15.75" customHeight="1" x14ac:dyDescent="0.25">
      <c r="A385" s="489"/>
      <c r="B385" s="489"/>
      <c r="C385" s="489"/>
      <c r="D385" s="489"/>
      <c r="E385" s="489"/>
      <c r="F385" s="489"/>
      <c r="G385" s="489"/>
      <c r="H385" s="489"/>
      <c r="I385" s="489"/>
      <c r="J385" s="489"/>
      <c r="K385" s="489"/>
      <c r="L385" s="489"/>
      <c r="M385" s="489"/>
      <c r="N385" s="489"/>
      <c r="O385" s="489"/>
      <c r="P385" s="489"/>
      <c r="Q385" s="489"/>
      <c r="R385" s="489"/>
      <c r="S385" s="489"/>
      <c r="T385" s="489"/>
      <c r="U385" s="489"/>
      <c r="V385" s="489"/>
      <c r="W385" s="489"/>
      <c r="X385" s="489"/>
      <c r="Y385" s="489"/>
      <c r="Z385" s="489"/>
      <c r="AA385" s="489"/>
      <c r="AB385" s="489"/>
      <c r="AC385" s="489"/>
      <c r="AD385" s="489"/>
      <c r="AE385" s="489"/>
      <c r="AF385" s="489"/>
      <c r="AG385" s="489"/>
      <c r="AH385" s="489"/>
      <c r="AI385" s="489"/>
      <c r="AJ385" s="489"/>
      <c r="AK385" s="489"/>
      <c r="AL385" s="489"/>
      <c r="AM385" s="489"/>
      <c r="AN385" s="489"/>
      <c r="AO385" s="489"/>
      <c r="AP385" s="489"/>
      <c r="AQ385" s="489"/>
      <c r="AR385" s="489"/>
      <c r="AS385" s="489"/>
      <c r="AT385" s="489"/>
      <c r="AU385" s="489"/>
      <c r="AV385" s="485"/>
      <c r="AW385" s="485"/>
      <c r="AX385" s="485"/>
      <c r="AY385" s="485"/>
      <c r="AZ385" s="485"/>
      <c r="BA385" s="485"/>
      <c r="BB385" s="485"/>
      <c r="BC385" s="485"/>
      <c r="BD385" s="485"/>
      <c r="BE385" s="485"/>
      <c r="BF385" s="485"/>
      <c r="BG385" s="485"/>
      <c r="BH385" s="485"/>
      <c r="BI385" s="485"/>
      <c r="BJ385" s="485"/>
      <c r="BK385" s="485"/>
    </row>
    <row r="386" spans="1:63" ht="15.75" customHeight="1" x14ac:dyDescent="0.25">
      <c r="A386" s="489"/>
      <c r="B386" s="489"/>
      <c r="C386" s="489"/>
      <c r="D386" s="489"/>
      <c r="E386" s="489"/>
      <c r="F386" s="489"/>
      <c r="G386" s="489"/>
      <c r="H386" s="489"/>
      <c r="I386" s="489"/>
      <c r="J386" s="489"/>
      <c r="K386" s="489"/>
      <c r="L386" s="489"/>
      <c r="M386" s="489"/>
      <c r="N386" s="489"/>
      <c r="O386" s="489"/>
      <c r="P386" s="489"/>
      <c r="Q386" s="489"/>
      <c r="R386" s="489"/>
      <c r="S386" s="489"/>
      <c r="T386" s="489"/>
      <c r="U386" s="489"/>
      <c r="V386" s="489"/>
      <c r="W386" s="489"/>
      <c r="X386" s="489"/>
      <c r="Y386" s="489"/>
      <c r="Z386" s="489"/>
      <c r="AA386" s="489"/>
      <c r="AB386" s="489"/>
      <c r="AC386" s="489"/>
      <c r="AD386" s="489"/>
      <c r="AE386" s="489"/>
      <c r="AF386" s="489"/>
      <c r="AG386" s="489"/>
      <c r="AH386" s="489"/>
      <c r="AI386" s="489"/>
      <c r="AJ386" s="489"/>
      <c r="AK386" s="489"/>
      <c r="AL386" s="489"/>
      <c r="AM386" s="489"/>
      <c r="AN386" s="489"/>
      <c r="AO386" s="489"/>
      <c r="AP386" s="489"/>
      <c r="AQ386" s="489"/>
      <c r="AR386" s="489"/>
      <c r="AS386" s="489"/>
      <c r="AT386" s="489"/>
      <c r="AU386" s="489"/>
      <c r="AV386" s="485"/>
      <c r="AW386" s="485"/>
      <c r="AX386" s="485"/>
      <c r="AY386" s="485"/>
      <c r="AZ386" s="485"/>
      <c r="BA386" s="485"/>
      <c r="BB386" s="485"/>
      <c r="BC386" s="485"/>
      <c r="BD386" s="485"/>
      <c r="BE386" s="485"/>
      <c r="BF386" s="485"/>
      <c r="BG386" s="485"/>
      <c r="BH386" s="485"/>
      <c r="BI386" s="485"/>
      <c r="BJ386" s="485"/>
      <c r="BK386" s="485"/>
    </row>
    <row r="387" spans="1:63" ht="15.75" customHeight="1" x14ac:dyDescent="0.25">
      <c r="A387" s="489"/>
      <c r="B387" s="489"/>
      <c r="C387" s="489"/>
      <c r="D387" s="489"/>
      <c r="E387" s="489"/>
      <c r="F387" s="489"/>
      <c r="G387" s="489"/>
      <c r="H387" s="489"/>
      <c r="I387" s="489"/>
      <c r="J387" s="489"/>
      <c r="K387" s="489"/>
      <c r="L387" s="489"/>
      <c r="M387" s="489"/>
      <c r="N387" s="489"/>
      <c r="O387" s="489"/>
      <c r="P387" s="489"/>
      <c r="Q387" s="489"/>
      <c r="R387" s="489"/>
      <c r="S387" s="489"/>
      <c r="T387" s="489"/>
      <c r="U387" s="489"/>
      <c r="V387" s="489"/>
      <c r="W387" s="489"/>
      <c r="X387" s="489"/>
      <c r="Y387" s="489"/>
      <c r="Z387" s="489"/>
      <c r="AA387" s="489"/>
      <c r="AB387" s="489"/>
      <c r="AC387" s="489"/>
      <c r="AD387" s="489"/>
      <c r="AE387" s="489"/>
      <c r="AF387" s="489"/>
      <c r="AG387" s="489"/>
      <c r="AH387" s="489"/>
      <c r="AI387" s="489"/>
      <c r="AJ387" s="489"/>
      <c r="AK387" s="489"/>
      <c r="AL387" s="489"/>
      <c r="AM387" s="489"/>
      <c r="AN387" s="489"/>
      <c r="AO387" s="489"/>
      <c r="AP387" s="489"/>
      <c r="AQ387" s="489"/>
      <c r="AR387" s="489"/>
      <c r="AS387" s="489"/>
      <c r="AT387" s="489"/>
      <c r="AU387" s="489"/>
      <c r="AV387" s="485"/>
      <c r="AW387" s="485"/>
      <c r="AX387" s="485"/>
      <c r="AY387" s="485"/>
      <c r="AZ387" s="485"/>
      <c r="BA387" s="485"/>
      <c r="BB387" s="485"/>
      <c r="BC387" s="485"/>
      <c r="BD387" s="485"/>
      <c r="BE387" s="485"/>
      <c r="BF387" s="485"/>
      <c r="BG387" s="485"/>
      <c r="BH387" s="485"/>
      <c r="BI387" s="485"/>
      <c r="BJ387" s="485"/>
      <c r="BK387" s="485"/>
    </row>
    <row r="388" spans="1:63" ht="15.75" customHeight="1" x14ac:dyDescent="0.25">
      <c r="A388" s="489"/>
      <c r="B388" s="489"/>
      <c r="C388" s="489"/>
      <c r="D388" s="489"/>
      <c r="E388" s="489"/>
      <c r="F388" s="489"/>
      <c r="G388" s="489"/>
      <c r="H388" s="489"/>
      <c r="I388" s="489"/>
      <c r="J388" s="489"/>
      <c r="K388" s="489"/>
      <c r="L388" s="489"/>
      <c r="M388" s="489"/>
      <c r="N388" s="489"/>
      <c r="O388" s="489"/>
      <c r="P388" s="489"/>
      <c r="Q388" s="489"/>
      <c r="R388" s="489"/>
      <c r="S388" s="489"/>
      <c r="T388" s="489"/>
      <c r="U388" s="489"/>
      <c r="V388" s="489"/>
      <c r="W388" s="489"/>
      <c r="X388" s="489"/>
      <c r="Y388" s="489"/>
      <c r="Z388" s="489"/>
      <c r="AA388" s="489"/>
      <c r="AB388" s="489"/>
      <c r="AC388" s="489"/>
      <c r="AD388" s="489"/>
      <c r="AE388" s="489"/>
      <c r="AF388" s="489"/>
      <c r="AG388" s="489"/>
      <c r="AH388" s="489"/>
      <c r="AI388" s="489"/>
      <c r="AJ388" s="489"/>
      <c r="AK388" s="489"/>
      <c r="AL388" s="489"/>
      <c r="AM388" s="489"/>
      <c r="AN388" s="489"/>
      <c r="AO388" s="489"/>
      <c r="AP388" s="489"/>
      <c r="AQ388" s="489"/>
      <c r="AR388" s="489"/>
      <c r="AS388" s="489"/>
      <c r="AT388" s="489"/>
      <c r="AU388" s="489"/>
      <c r="AV388" s="485"/>
      <c r="AW388" s="485"/>
      <c r="AX388" s="485"/>
      <c r="AY388" s="485"/>
      <c r="AZ388" s="485"/>
      <c r="BA388" s="485"/>
      <c r="BB388" s="485"/>
      <c r="BC388" s="485"/>
      <c r="BD388" s="485"/>
      <c r="BE388" s="485"/>
      <c r="BF388" s="485"/>
      <c r="BG388" s="485"/>
      <c r="BH388" s="485"/>
      <c r="BI388" s="485"/>
      <c r="BJ388" s="485"/>
      <c r="BK388" s="485"/>
    </row>
    <row r="389" spans="1:63" ht="15.75" customHeight="1" x14ac:dyDescent="0.25">
      <c r="A389" s="489"/>
      <c r="B389" s="489"/>
      <c r="C389" s="489"/>
      <c r="D389" s="489"/>
      <c r="E389" s="489"/>
      <c r="F389" s="489"/>
      <c r="G389" s="489"/>
      <c r="H389" s="489"/>
      <c r="I389" s="489"/>
      <c r="J389" s="489"/>
      <c r="K389" s="489"/>
      <c r="L389" s="489"/>
      <c r="M389" s="489"/>
      <c r="N389" s="489"/>
      <c r="O389" s="489"/>
      <c r="P389" s="489"/>
      <c r="Q389" s="489"/>
      <c r="R389" s="489"/>
      <c r="S389" s="489"/>
      <c r="T389" s="489"/>
      <c r="U389" s="489"/>
      <c r="V389" s="489"/>
      <c r="W389" s="489"/>
      <c r="X389" s="489"/>
      <c r="Y389" s="489"/>
      <c r="Z389" s="489"/>
      <c r="AA389" s="489"/>
      <c r="AB389" s="489"/>
      <c r="AC389" s="489"/>
      <c r="AD389" s="489"/>
      <c r="AE389" s="489"/>
      <c r="AF389" s="489"/>
      <c r="AG389" s="489"/>
      <c r="AH389" s="489"/>
      <c r="AI389" s="489"/>
      <c r="AJ389" s="489"/>
      <c r="AK389" s="489"/>
      <c r="AL389" s="489"/>
      <c r="AM389" s="489"/>
      <c r="AN389" s="489"/>
      <c r="AO389" s="489"/>
      <c r="AP389" s="489"/>
      <c r="AQ389" s="489"/>
      <c r="AR389" s="489"/>
      <c r="AS389" s="489"/>
      <c r="AT389" s="489"/>
      <c r="AU389" s="489"/>
      <c r="AV389" s="485"/>
      <c r="AW389" s="485"/>
      <c r="AX389" s="485"/>
      <c r="AY389" s="485"/>
      <c r="AZ389" s="485"/>
      <c r="BA389" s="485"/>
      <c r="BB389" s="485"/>
      <c r="BC389" s="485"/>
      <c r="BD389" s="485"/>
      <c r="BE389" s="485"/>
      <c r="BF389" s="485"/>
      <c r="BG389" s="485"/>
      <c r="BH389" s="485"/>
      <c r="BI389" s="485"/>
      <c r="BJ389" s="485"/>
      <c r="BK389" s="485"/>
    </row>
    <row r="390" spans="1:63" ht="15.75" customHeight="1" x14ac:dyDescent="0.25">
      <c r="A390" s="489"/>
      <c r="B390" s="489"/>
      <c r="C390" s="489"/>
      <c r="D390" s="489"/>
      <c r="E390" s="489"/>
      <c r="F390" s="489"/>
      <c r="G390" s="489"/>
      <c r="H390" s="489"/>
      <c r="I390" s="489"/>
      <c r="J390" s="489"/>
      <c r="K390" s="489"/>
      <c r="L390" s="489"/>
      <c r="M390" s="489"/>
      <c r="N390" s="489"/>
      <c r="O390" s="489"/>
      <c r="P390" s="489"/>
      <c r="Q390" s="489"/>
      <c r="R390" s="489"/>
      <c r="S390" s="489"/>
      <c r="T390" s="489"/>
      <c r="U390" s="489"/>
      <c r="V390" s="489"/>
      <c r="W390" s="489"/>
      <c r="X390" s="489"/>
      <c r="Y390" s="489"/>
      <c r="Z390" s="489"/>
      <c r="AA390" s="489"/>
      <c r="AB390" s="489"/>
      <c r="AC390" s="489"/>
      <c r="AD390" s="489"/>
      <c r="AE390" s="489"/>
      <c r="AF390" s="489"/>
      <c r="AG390" s="489"/>
      <c r="AH390" s="489"/>
      <c r="AI390" s="489"/>
      <c r="AJ390" s="489"/>
      <c r="AK390" s="489"/>
      <c r="AL390" s="489"/>
      <c r="AM390" s="489"/>
      <c r="AN390" s="489"/>
      <c r="AO390" s="489"/>
      <c r="AP390" s="489"/>
      <c r="AQ390" s="489"/>
      <c r="AR390" s="489"/>
      <c r="AS390" s="489"/>
      <c r="AT390" s="489"/>
      <c r="AU390" s="489"/>
      <c r="AV390" s="485"/>
      <c r="AW390" s="485"/>
      <c r="AX390" s="485"/>
      <c r="AY390" s="485"/>
      <c r="AZ390" s="485"/>
      <c r="BA390" s="485"/>
      <c r="BB390" s="485"/>
      <c r="BC390" s="485"/>
      <c r="BD390" s="485"/>
      <c r="BE390" s="485"/>
      <c r="BF390" s="485"/>
      <c r="BG390" s="485"/>
      <c r="BH390" s="485"/>
      <c r="BI390" s="485"/>
      <c r="BJ390" s="485"/>
      <c r="BK390" s="485"/>
    </row>
    <row r="391" spans="1:63" ht="15.75" customHeight="1" x14ac:dyDescent="0.25">
      <c r="A391" s="489"/>
      <c r="B391" s="489"/>
      <c r="C391" s="489"/>
      <c r="D391" s="489"/>
      <c r="E391" s="489"/>
      <c r="F391" s="489"/>
      <c r="G391" s="489"/>
      <c r="H391" s="489"/>
      <c r="I391" s="489"/>
      <c r="J391" s="489"/>
      <c r="K391" s="489"/>
      <c r="L391" s="489"/>
      <c r="M391" s="489"/>
      <c r="N391" s="489"/>
      <c r="O391" s="489"/>
      <c r="P391" s="489"/>
      <c r="Q391" s="489"/>
      <c r="R391" s="489"/>
      <c r="S391" s="489"/>
      <c r="T391" s="489"/>
      <c r="U391" s="489"/>
      <c r="V391" s="489"/>
      <c r="W391" s="489"/>
      <c r="X391" s="489"/>
      <c r="Y391" s="489"/>
      <c r="Z391" s="489"/>
      <c r="AA391" s="489"/>
      <c r="AB391" s="489"/>
      <c r="AC391" s="489"/>
      <c r="AD391" s="489"/>
      <c r="AE391" s="489"/>
      <c r="AF391" s="489"/>
      <c r="AG391" s="489"/>
      <c r="AH391" s="489"/>
      <c r="AI391" s="489"/>
      <c r="AJ391" s="489"/>
      <c r="AK391" s="489"/>
      <c r="AL391" s="489"/>
      <c r="AM391" s="489"/>
      <c r="AN391" s="489"/>
      <c r="AO391" s="489"/>
      <c r="AP391" s="489"/>
      <c r="AQ391" s="489"/>
      <c r="AR391" s="489"/>
      <c r="AS391" s="489"/>
      <c r="AT391" s="489"/>
      <c r="AU391" s="489"/>
      <c r="AV391" s="485"/>
      <c r="AW391" s="485"/>
      <c r="AX391" s="485"/>
      <c r="AY391" s="485"/>
      <c r="AZ391" s="485"/>
      <c r="BA391" s="485"/>
      <c r="BB391" s="485"/>
      <c r="BC391" s="485"/>
      <c r="BD391" s="485"/>
      <c r="BE391" s="485"/>
      <c r="BF391" s="485"/>
      <c r="BG391" s="485"/>
      <c r="BH391" s="485"/>
      <c r="BI391" s="485"/>
      <c r="BJ391" s="485"/>
      <c r="BK391" s="485"/>
    </row>
    <row r="392" spans="1:63" ht="15.75" customHeight="1" x14ac:dyDescent="0.25">
      <c r="A392" s="489"/>
      <c r="B392" s="489"/>
      <c r="C392" s="489"/>
      <c r="D392" s="489"/>
      <c r="E392" s="489"/>
      <c r="F392" s="489"/>
      <c r="G392" s="489"/>
      <c r="H392" s="489"/>
      <c r="I392" s="489"/>
      <c r="J392" s="489"/>
      <c r="K392" s="489"/>
      <c r="L392" s="489"/>
      <c r="M392" s="489"/>
      <c r="N392" s="489"/>
      <c r="O392" s="489"/>
      <c r="P392" s="489"/>
      <c r="Q392" s="489"/>
      <c r="R392" s="489"/>
      <c r="S392" s="489"/>
      <c r="T392" s="489"/>
      <c r="U392" s="489"/>
      <c r="V392" s="489"/>
      <c r="W392" s="489"/>
      <c r="X392" s="489"/>
      <c r="Y392" s="489"/>
      <c r="Z392" s="489"/>
      <c r="AA392" s="489"/>
      <c r="AB392" s="489"/>
      <c r="AC392" s="489"/>
      <c r="AD392" s="489"/>
      <c r="AE392" s="489"/>
      <c r="AF392" s="489"/>
      <c r="AG392" s="489"/>
      <c r="AH392" s="489"/>
      <c r="AI392" s="489"/>
      <c r="AJ392" s="489"/>
      <c r="AK392" s="489"/>
      <c r="AL392" s="489"/>
      <c r="AM392" s="489"/>
      <c r="AN392" s="489"/>
      <c r="AO392" s="489"/>
      <c r="AP392" s="489"/>
      <c r="AQ392" s="489"/>
      <c r="AR392" s="489"/>
      <c r="AS392" s="489"/>
      <c r="AT392" s="489"/>
      <c r="AU392" s="489"/>
      <c r="AV392" s="485"/>
      <c r="AW392" s="485"/>
      <c r="AX392" s="485"/>
      <c r="AY392" s="485"/>
      <c r="AZ392" s="485"/>
      <c r="BA392" s="485"/>
      <c r="BB392" s="485"/>
      <c r="BC392" s="485"/>
      <c r="BD392" s="485"/>
      <c r="BE392" s="485"/>
      <c r="BF392" s="485"/>
      <c r="BG392" s="485"/>
      <c r="BH392" s="485"/>
      <c r="BI392" s="485"/>
      <c r="BJ392" s="485"/>
      <c r="BK392" s="485"/>
    </row>
    <row r="393" spans="1:63" ht="15.75" customHeight="1" x14ac:dyDescent="0.25">
      <c r="A393" s="489"/>
      <c r="B393" s="489"/>
      <c r="C393" s="489"/>
      <c r="D393" s="489"/>
      <c r="E393" s="489"/>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c r="AL393" s="489"/>
      <c r="AM393" s="489"/>
      <c r="AN393" s="489"/>
      <c r="AO393" s="489"/>
      <c r="AP393" s="489"/>
      <c r="AQ393" s="489"/>
      <c r="AR393" s="489"/>
      <c r="AS393" s="489"/>
      <c r="AT393" s="489"/>
      <c r="AU393" s="489"/>
      <c r="AV393" s="485"/>
      <c r="AW393" s="485"/>
      <c r="AX393" s="485"/>
      <c r="AY393" s="485"/>
      <c r="AZ393" s="485"/>
      <c r="BA393" s="485"/>
      <c r="BB393" s="485"/>
      <c r="BC393" s="485"/>
      <c r="BD393" s="485"/>
      <c r="BE393" s="485"/>
      <c r="BF393" s="485"/>
      <c r="BG393" s="485"/>
      <c r="BH393" s="485"/>
      <c r="BI393" s="485"/>
      <c r="BJ393" s="485"/>
      <c r="BK393" s="485"/>
    </row>
    <row r="394" spans="1:63" ht="15.75" customHeight="1" x14ac:dyDescent="0.25">
      <c r="A394" s="489"/>
      <c r="B394" s="489"/>
      <c r="C394" s="489"/>
      <c r="D394" s="489"/>
      <c r="E394" s="489"/>
      <c r="F394" s="489"/>
      <c r="G394" s="489"/>
      <c r="H394" s="489"/>
      <c r="I394" s="489"/>
      <c r="J394" s="489"/>
      <c r="K394" s="489"/>
      <c r="L394" s="489"/>
      <c r="M394" s="489"/>
      <c r="N394" s="489"/>
      <c r="O394" s="489"/>
      <c r="P394" s="489"/>
      <c r="Q394" s="489"/>
      <c r="R394" s="489"/>
      <c r="S394" s="489"/>
      <c r="T394" s="489"/>
      <c r="U394" s="489"/>
      <c r="V394" s="489"/>
      <c r="W394" s="489"/>
      <c r="X394" s="489"/>
      <c r="Y394" s="489"/>
      <c r="Z394" s="489"/>
      <c r="AA394" s="489"/>
      <c r="AB394" s="489"/>
      <c r="AC394" s="489"/>
      <c r="AD394" s="489"/>
      <c r="AE394" s="489"/>
      <c r="AF394" s="489"/>
      <c r="AG394" s="489"/>
      <c r="AH394" s="489"/>
      <c r="AI394" s="489"/>
      <c r="AJ394" s="489"/>
      <c r="AK394" s="489"/>
      <c r="AL394" s="489"/>
      <c r="AM394" s="489"/>
      <c r="AN394" s="489"/>
      <c r="AO394" s="489"/>
      <c r="AP394" s="489"/>
      <c r="AQ394" s="489"/>
      <c r="AR394" s="489"/>
      <c r="AS394" s="489"/>
      <c r="AT394" s="489"/>
      <c r="AU394" s="489"/>
      <c r="AV394" s="485"/>
      <c r="AW394" s="485"/>
      <c r="AX394" s="485"/>
      <c r="AY394" s="485"/>
      <c r="AZ394" s="485"/>
      <c r="BA394" s="485"/>
      <c r="BB394" s="485"/>
      <c r="BC394" s="485"/>
      <c r="BD394" s="485"/>
      <c r="BE394" s="485"/>
      <c r="BF394" s="485"/>
      <c r="BG394" s="485"/>
      <c r="BH394" s="485"/>
      <c r="BI394" s="485"/>
      <c r="BJ394" s="485"/>
      <c r="BK394" s="485"/>
    </row>
    <row r="395" spans="1:63" ht="15.75" customHeight="1" x14ac:dyDescent="0.25">
      <c r="A395" s="489"/>
      <c r="B395" s="489"/>
      <c r="C395" s="489"/>
      <c r="D395" s="489"/>
      <c r="E395" s="489"/>
      <c r="F395" s="489"/>
      <c r="G395" s="489"/>
      <c r="H395" s="489"/>
      <c r="I395" s="489"/>
      <c r="J395" s="489"/>
      <c r="K395" s="489"/>
      <c r="L395" s="489"/>
      <c r="M395" s="489"/>
      <c r="N395" s="489"/>
      <c r="O395" s="489"/>
      <c r="P395" s="489"/>
      <c r="Q395" s="489"/>
      <c r="R395" s="489"/>
      <c r="S395" s="489"/>
      <c r="T395" s="489"/>
      <c r="U395" s="489"/>
      <c r="V395" s="489"/>
      <c r="W395" s="489"/>
      <c r="X395" s="489"/>
      <c r="Y395" s="489"/>
      <c r="Z395" s="489"/>
      <c r="AA395" s="489"/>
      <c r="AB395" s="489"/>
      <c r="AC395" s="489"/>
      <c r="AD395" s="489"/>
      <c r="AE395" s="489"/>
      <c r="AF395" s="489"/>
      <c r="AG395" s="489"/>
      <c r="AH395" s="489"/>
      <c r="AI395" s="489"/>
      <c r="AJ395" s="489"/>
      <c r="AK395" s="489"/>
      <c r="AL395" s="489"/>
      <c r="AM395" s="489"/>
      <c r="AN395" s="489"/>
      <c r="AO395" s="489"/>
      <c r="AP395" s="489"/>
      <c r="AQ395" s="489"/>
      <c r="AR395" s="489"/>
      <c r="AS395" s="489"/>
      <c r="AT395" s="489"/>
      <c r="AU395" s="489"/>
      <c r="AV395" s="485"/>
      <c r="AW395" s="485"/>
      <c r="AX395" s="485"/>
      <c r="AY395" s="485"/>
      <c r="AZ395" s="485"/>
      <c r="BA395" s="485"/>
      <c r="BB395" s="485"/>
      <c r="BC395" s="485"/>
      <c r="BD395" s="485"/>
      <c r="BE395" s="485"/>
      <c r="BF395" s="485"/>
      <c r="BG395" s="485"/>
      <c r="BH395" s="485"/>
      <c r="BI395" s="485"/>
      <c r="BJ395" s="485"/>
      <c r="BK395" s="485"/>
    </row>
    <row r="396" spans="1:63" ht="15.75" customHeight="1" x14ac:dyDescent="0.25">
      <c r="A396" s="489"/>
      <c r="B396" s="489"/>
      <c r="C396" s="489"/>
      <c r="D396" s="489"/>
      <c r="E396" s="489"/>
      <c r="F396" s="489"/>
      <c r="G396" s="489"/>
      <c r="H396" s="489"/>
      <c r="I396" s="489"/>
      <c r="J396" s="489"/>
      <c r="K396" s="489"/>
      <c r="L396" s="489"/>
      <c r="M396" s="489"/>
      <c r="N396" s="489"/>
      <c r="O396" s="489"/>
      <c r="P396" s="489"/>
      <c r="Q396" s="489"/>
      <c r="R396" s="489"/>
      <c r="S396" s="489"/>
      <c r="T396" s="489"/>
      <c r="U396" s="489"/>
      <c r="V396" s="489"/>
      <c r="W396" s="489"/>
      <c r="X396" s="489"/>
      <c r="Y396" s="489"/>
      <c r="Z396" s="489"/>
      <c r="AA396" s="489"/>
      <c r="AB396" s="489"/>
      <c r="AC396" s="489"/>
      <c r="AD396" s="489"/>
      <c r="AE396" s="489"/>
      <c r="AF396" s="489"/>
      <c r="AG396" s="489"/>
      <c r="AH396" s="489"/>
      <c r="AI396" s="489"/>
      <c r="AJ396" s="489"/>
      <c r="AK396" s="489"/>
      <c r="AL396" s="489"/>
      <c r="AM396" s="489"/>
      <c r="AN396" s="489"/>
      <c r="AO396" s="489"/>
      <c r="AP396" s="489"/>
      <c r="AQ396" s="489"/>
      <c r="AR396" s="489"/>
      <c r="AS396" s="489"/>
      <c r="AT396" s="489"/>
      <c r="AU396" s="489"/>
      <c r="AV396" s="485"/>
      <c r="AW396" s="485"/>
      <c r="AX396" s="485"/>
      <c r="AY396" s="485"/>
      <c r="AZ396" s="485"/>
      <c r="BA396" s="485"/>
      <c r="BB396" s="485"/>
      <c r="BC396" s="485"/>
      <c r="BD396" s="485"/>
      <c r="BE396" s="485"/>
      <c r="BF396" s="485"/>
      <c r="BG396" s="485"/>
      <c r="BH396" s="485"/>
      <c r="BI396" s="485"/>
      <c r="BJ396" s="485"/>
      <c r="BK396" s="485"/>
    </row>
    <row r="397" spans="1:63" ht="15.75" customHeight="1" x14ac:dyDescent="0.25">
      <c r="A397" s="489"/>
      <c r="B397" s="489"/>
      <c r="C397" s="489"/>
      <c r="D397" s="489"/>
      <c r="E397" s="489"/>
      <c r="F397" s="489"/>
      <c r="G397" s="489"/>
      <c r="H397" s="489"/>
      <c r="I397" s="489"/>
      <c r="J397" s="489"/>
      <c r="K397" s="489"/>
      <c r="L397" s="489"/>
      <c r="M397" s="489"/>
      <c r="N397" s="489"/>
      <c r="O397" s="489"/>
      <c r="P397" s="489"/>
      <c r="Q397" s="489"/>
      <c r="R397" s="489"/>
      <c r="S397" s="489"/>
      <c r="T397" s="489"/>
      <c r="U397" s="489"/>
      <c r="V397" s="489"/>
      <c r="W397" s="489"/>
      <c r="X397" s="489"/>
      <c r="Y397" s="489"/>
      <c r="Z397" s="489"/>
      <c r="AA397" s="489"/>
      <c r="AB397" s="489"/>
      <c r="AC397" s="489"/>
      <c r="AD397" s="489"/>
      <c r="AE397" s="489"/>
      <c r="AF397" s="489"/>
      <c r="AG397" s="489"/>
      <c r="AH397" s="489"/>
      <c r="AI397" s="489"/>
      <c r="AJ397" s="489"/>
      <c r="AK397" s="489"/>
      <c r="AL397" s="489"/>
      <c r="AM397" s="489"/>
      <c r="AN397" s="489"/>
      <c r="AO397" s="489"/>
      <c r="AP397" s="489"/>
      <c r="AQ397" s="489"/>
      <c r="AR397" s="489"/>
      <c r="AS397" s="489"/>
      <c r="AT397" s="489"/>
      <c r="AU397" s="489"/>
      <c r="AV397" s="485"/>
      <c r="AW397" s="485"/>
      <c r="AX397" s="485"/>
      <c r="AY397" s="485"/>
      <c r="AZ397" s="485"/>
      <c r="BA397" s="485"/>
      <c r="BB397" s="485"/>
      <c r="BC397" s="485"/>
      <c r="BD397" s="485"/>
      <c r="BE397" s="485"/>
      <c r="BF397" s="485"/>
      <c r="BG397" s="485"/>
      <c r="BH397" s="485"/>
      <c r="BI397" s="485"/>
      <c r="BJ397" s="485"/>
      <c r="BK397" s="485"/>
    </row>
    <row r="398" spans="1:63" ht="15.75" customHeight="1" x14ac:dyDescent="0.25">
      <c r="A398" s="489"/>
      <c r="B398" s="489"/>
      <c r="C398" s="489"/>
      <c r="D398" s="489"/>
      <c r="E398" s="489"/>
      <c r="F398" s="489"/>
      <c r="G398" s="489"/>
      <c r="H398" s="489"/>
      <c r="I398" s="489"/>
      <c r="J398" s="489"/>
      <c r="K398" s="489"/>
      <c r="L398" s="489"/>
      <c r="M398" s="489"/>
      <c r="N398" s="489"/>
      <c r="O398" s="489"/>
      <c r="P398" s="489"/>
      <c r="Q398" s="489"/>
      <c r="R398" s="489"/>
      <c r="S398" s="489"/>
      <c r="T398" s="489"/>
      <c r="U398" s="489"/>
      <c r="V398" s="489"/>
      <c r="W398" s="489"/>
      <c r="X398" s="489"/>
      <c r="Y398" s="489"/>
      <c r="Z398" s="489"/>
      <c r="AA398" s="489"/>
      <c r="AB398" s="489"/>
      <c r="AC398" s="489"/>
      <c r="AD398" s="489"/>
      <c r="AE398" s="489"/>
      <c r="AF398" s="489"/>
      <c r="AG398" s="489"/>
      <c r="AH398" s="489"/>
      <c r="AI398" s="489"/>
      <c r="AJ398" s="489"/>
      <c r="AK398" s="489"/>
      <c r="AL398" s="489"/>
      <c r="AM398" s="489"/>
      <c r="AN398" s="489"/>
      <c r="AO398" s="489"/>
      <c r="AP398" s="489"/>
      <c r="AQ398" s="489"/>
      <c r="AR398" s="489"/>
      <c r="AS398" s="489"/>
      <c r="AT398" s="489"/>
      <c r="AU398" s="489"/>
      <c r="AV398" s="485"/>
      <c r="AW398" s="485"/>
      <c r="AX398" s="485"/>
      <c r="AY398" s="485"/>
      <c r="AZ398" s="485"/>
      <c r="BA398" s="485"/>
      <c r="BB398" s="485"/>
      <c r="BC398" s="485"/>
      <c r="BD398" s="485"/>
      <c r="BE398" s="485"/>
      <c r="BF398" s="485"/>
      <c r="BG398" s="485"/>
      <c r="BH398" s="485"/>
      <c r="BI398" s="485"/>
      <c r="BJ398" s="485"/>
      <c r="BK398" s="485"/>
    </row>
    <row r="399" spans="1:63" ht="15.75" customHeight="1" x14ac:dyDescent="0.25">
      <c r="A399" s="489"/>
      <c r="B399" s="489"/>
      <c r="C399" s="489"/>
      <c r="D399" s="489"/>
      <c r="E399" s="489"/>
      <c r="F399" s="489"/>
      <c r="G399" s="489"/>
      <c r="H399" s="489"/>
      <c r="I399" s="489"/>
      <c r="J399" s="489"/>
      <c r="K399" s="489"/>
      <c r="L399" s="489"/>
      <c r="M399" s="489"/>
      <c r="N399" s="489"/>
      <c r="O399" s="489"/>
      <c r="P399" s="489"/>
      <c r="Q399" s="489"/>
      <c r="R399" s="489"/>
      <c r="S399" s="489"/>
      <c r="T399" s="489"/>
      <c r="U399" s="489"/>
      <c r="V399" s="489"/>
      <c r="W399" s="489"/>
      <c r="X399" s="489"/>
      <c r="Y399" s="489"/>
      <c r="Z399" s="489"/>
      <c r="AA399" s="489"/>
      <c r="AB399" s="489"/>
      <c r="AC399" s="489"/>
      <c r="AD399" s="489"/>
      <c r="AE399" s="489"/>
      <c r="AF399" s="489"/>
      <c r="AG399" s="489"/>
      <c r="AH399" s="489"/>
      <c r="AI399" s="489"/>
      <c r="AJ399" s="489"/>
      <c r="AK399" s="489"/>
      <c r="AL399" s="489"/>
      <c r="AM399" s="489"/>
      <c r="AN399" s="489"/>
      <c r="AO399" s="489"/>
      <c r="AP399" s="489"/>
      <c r="AQ399" s="489"/>
      <c r="AR399" s="489"/>
      <c r="AS399" s="489"/>
      <c r="AT399" s="489"/>
      <c r="AU399" s="489"/>
      <c r="AV399" s="485"/>
      <c r="AW399" s="485"/>
      <c r="AX399" s="485"/>
      <c r="AY399" s="485"/>
      <c r="AZ399" s="485"/>
      <c r="BA399" s="485"/>
      <c r="BB399" s="485"/>
      <c r="BC399" s="485"/>
      <c r="BD399" s="485"/>
      <c r="BE399" s="485"/>
      <c r="BF399" s="485"/>
      <c r="BG399" s="485"/>
      <c r="BH399" s="485"/>
      <c r="BI399" s="485"/>
      <c r="BJ399" s="485"/>
      <c r="BK399" s="485"/>
    </row>
    <row r="400" spans="1:63" ht="15.75" customHeight="1" x14ac:dyDescent="0.25">
      <c r="A400" s="489"/>
      <c r="B400" s="489"/>
      <c r="C400" s="489"/>
      <c r="D400" s="489"/>
      <c r="E400" s="489"/>
      <c r="F400" s="489"/>
      <c r="G400" s="489"/>
      <c r="H400" s="489"/>
      <c r="I400" s="489"/>
      <c r="J400" s="489"/>
      <c r="K400" s="489"/>
      <c r="L400" s="489"/>
      <c r="M400" s="489"/>
      <c r="N400" s="489"/>
      <c r="O400" s="489"/>
      <c r="P400" s="489"/>
      <c r="Q400" s="489"/>
      <c r="R400" s="489"/>
      <c r="S400" s="489"/>
      <c r="T400" s="489"/>
      <c r="U400" s="489"/>
      <c r="V400" s="489"/>
      <c r="W400" s="489"/>
      <c r="X400" s="489"/>
      <c r="Y400" s="489"/>
      <c r="Z400" s="489"/>
      <c r="AA400" s="489"/>
      <c r="AB400" s="489"/>
      <c r="AC400" s="489"/>
      <c r="AD400" s="489"/>
      <c r="AE400" s="489"/>
      <c r="AF400" s="489"/>
      <c r="AG400" s="489"/>
      <c r="AH400" s="489"/>
      <c r="AI400" s="489"/>
      <c r="AJ400" s="489"/>
      <c r="AK400" s="489"/>
      <c r="AL400" s="489"/>
      <c r="AM400" s="489"/>
      <c r="AN400" s="489"/>
      <c r="AO400" s="489"/>
      <c r="AP400" s="489"/>
      <c r="AQ400" s="489"/>
      <c r="AR400" s="489"/>
      <c r="AS400" s="489"/>
      <c r="AT400" s="489"/>
      <c r="AU400" s="489"/>
      <c r="AV400" s="485"/>
      <c r="AW400" s="485"/>
      <c r="AX400" s="485"/>
      <c r="AY400" s="485"/>
      <c r="AZ400" s="485"/>
      <c r="BA400" s="485"/>
      <c r="BB400" s="485"/>
      <c r="BC400" s="485"/>
      <c r="BD400" s="485"/>
      <c r="BE400" s="485"/>
      <c r="BF400" s="485"/>
      <c r="BG400" s="485"/>
      <c r="BH400" s="485"/>
      <c r="BI400" s="485"/>
      <c r="BJ400" s="485"/>
      <c r="BK400" s="485"/>
    </row>
    <row r="401" spans="1:63" ht="15.75" customHeight="1" x14ac:dyDescent="0.25">
      <c r="A401" s="489"/>
      <c r="B401" s="489"/>
      <c r="C401" s="489"/>
      <c r="D401" s="489"/>
      <c r="E401" s="489"/>
      <c r="F401" s="489"/>
      <c r="G401" s="489"/>
      <c r="H401" s="489"/>
      <c r="I401" s="489"/>
      <c r="J401" s="489"/>
      <c r="K401" s="489"/>
      <c r="L401" s="489"/>
      <c r="M401" s="489"/>
      <c r="N401" s="489"/>
      <c r="O401" s="489"/>
      <c r="P401" s="489"/>
      <c r="Q401" s="489"/>
      <c r="R401" s="489"/>
      <c r="S401" s="489"/>
      <c r="T401" s="489"/>
      <c r="U401" s="489"/>
      <c r="V401" s="489"/>
      <c r="W401" s="489"/>
      <c r="X401" s="489"/>
      <c r="Y401" s="489"/>
      <c r="Z401" s="489"/>
      <c r="AA401" s="489"/>
      <c r="AB401" s="489"/>
      <c r="AC401" s="489"/>
      <c r="AD401" s="489"/>
      <c r="AE401" s="489"/>
      <c r="AF401" s="489"/>
      <c r="AG401" s="489"/>
      <c r="AH401" s="489"/>
      <c r="AI401" s="489"/>
      <c r="AJ401" s="489"/>
      <c r="AK401" s="489"/>
      <c r="AL401" s="489"/>
      <c r="AM401" s="489"/>
      <c r="AN401" s="489"/>
      <c r="AO401" s="489"/>
      <c r="AP401" s="489"/>
      <c r="AQ401" s="489"/>
      <c r="AR401" s="489"/>
      <c r="AS401" s="489"/>
      <c r="AT401" s="489"/>
      <c r="AU401" s="489"/>
      <c r="AV401" s="485"/>
      <c r="AW401" s="485"/>
      <c r="AX401" s="485"/>
      <c r="AY401" s="485"/>
      <c r="AZ401" s="485"/>
      <c r="BA401" s="485"/>
      <c r="BB401" s="485"/>
      <c r="BC401" s="485"/>
      <c r="BD401" s="485"/>
      <c r="BE401" s="485"/>
      <c r="BF401" s="485"/>
      <c r="BG401" s="485"/>
      <c r="BH401" s="485"/>
      <c r="BI401" s="485"/>
      <c r="BJ401" s="485"/>
      <c r="BK401" s="485"/>
    </row>
    <row r="402" spans="1:63" ht="15.75" customHeight="1" x14ac:dyDescent="0.25">
      <c r="A402" s="489"/>
      <c r="B402" s="489"/>
      <c r="C402" s="489"/>
      <c r="D402" s="489"/>
      <c r="E402" s="489"/>
      <c r="F402" s="489"/>
      <c r="G402" s="489"/>
      <c r="H402" s="489"/>
      <c r="I402" s="489"/>
      <c r="J402" s="489"/>
      <c r="K402" s="489"/>
      <c r="L402" s="489"/>
      <c r="M402" s="489"/>
      <c r="N402" s="489"/>
      <c r="O402" s="489"/>
      <c r="P402" s="489"/>
      <c r="Q402" s="489"/>
      <c r="R402" s="489"/>
      <c r="S402" s="489"/>
      <c r="T402" s="489"/>
      <c r="U402" s="489"/>
      <c r="V402" s="489"/>
      <c r="W402" s="489"/>
      <c r="X402" s="489"/>
      <c r="Y402" s="489"/>
      <c r="Z402" s="489"/>
      <c r="AA402" s="489"/>
      <c r="AB402" s="489"/>
      <c r="AC402" s="489"/>
      <c r="AD402" s="489"/>
      <c r="AE402" s="489"/>
      <c r="AF402" s="489"/>
      <c r="AG402" s="489"/>
      <c r="AH402" s="489"/>
      <c r="AI402" s="489"/>
      <c r="AJ402" s="489"/>
      <c r="AK402" s="489"/>
      <c r="AL402" s="489"/>
      <c r="AM402" s="489"/>
      <c r="AN402" s="489"/>
      <c r="AO402" s="489"/>
      <c r="AP402" s="489"/>
      <c r="AQ402" s="489"/>
      <c r="AR402" s="489"/>
      <c r="AS402" s="489"/>
      <c r="AT402" s="489"/>
      <c r="AU402" s="489"/>
      <c r="AV402" s="485"/>
      <c r="AW402" s="485"/>
      <c r="AX402" s="485"/>
      <c r="AY402" s="485"/>
      <c r="AZ402" s="485"/>
      <c r="BA402" s="485"/>
      <c r="BB402" s="485"/>
      <c r="BC402" s="485"/>
      <c r="BD402" s="485"/>
      <c r="BE402" s="485"/>
      <c r="BF402" s="485"/>
      <c r="BG402" s="485"/>
      <c r="BH402" s="485"/>
      <c r="BI402" s="485"/>
      <c r="BJ402" s="485"/>
      <c r="BK402" s="485"/>
    </row>
    <row r="403" spans="1:63" ht="15.75" customHeight="1" x14ac:dyDescent="0.25">
      <c r="A403" s="489"/>
      <c r="B403" s="489"/>
      <c r="C403" s="489"/>
      <c r="D403" s="489"/>
      <c r="E403" s="489"/>
      <c r="F403" s="489"/>
      <c r="G403" s="489"/>
      <c r="H403" s="489"/>
      <c r="I403" s="489"/>
      <c r="J403" s="489"/>
      <c r="K403" s="489"/>
      <c r="L403" s="489"/>
      <c r="M403" s="489"/>
      <c r="N403" s="489"/>
      <c r="O403" s="489"/>
      <c r="P403" s="489"/>
      <c r="Q403" s="489"/>
      <c r="R403" s="489"/>
      <c r="S403" s="489"/>
      <c r="T403" s="489"/>
      <c r="U403" s="489"/>
      <c r="V403" s="489"/>
      <c r="W403" s="489"/>
      <c r="X403" s="489"/>
      <c r="Y403" s="489"/>
      <c r="Z403" s="489"/>
      <c r="AA403" s="489"/>
      <c r="AB403" s="489"/>
      <c r="AC403" s="489"/>
      <c r="AD403" s="489"/>
      <c r="AE403" s="489"/>
      <c r="AF403" s="489"/>
      <c r="AG403" s="489"/>
      <c r="AH403" s="489"/>
      <c r="AI403" s="489"/>
      <c r="AJ403" s="489"/>
      <c r="AK403" s="489"/>
      <c r="AL403" s="489"/>
      <c r="AM403" s="489"/>
      <c r="AN403" s="489"/>
      <c r="AO403" s="489"/>
      <c r="AP403" s="489"/>
      <c r="AQ403" s="489"/>
      <c r="AR403" s="489"/>
      <c r="AS403" s="489"/>
      <c r="AT403" s="489"/>
      <c r="AU403" s="489"/>
      <c r="AV403" s="485"/>
      <c r="AW403" s="485"/>
      <c r="AX403" s="485"/>
      <c r="AY403" s="485"/>
      <c r="AZ403" s="485"/>
      <c r="BA403" s="485"/>
      <c r="BB403" s="485"/>
      <c r="BC403" s="485"/>
      <c r="BD403" s="485"/>
      <c r="BE403" s="485"/>
      <c r="BF403" s="485"/>
      <c r="BG403" s="485"/>
      <c r="BH403" s="485"/>
      <c r="BI403" s="485"/>
      <c r="BJ403" s="485"/>
      <c r="BK403" s="485"/>
    </row>
    <row r="404" spans="1:63" ht="15.75" customHeight="1" x14ac:dyDescent="0.25">
      <c r="A404" s="489"/>
      <c r="B404" s="489"/>
      <c r="C404" s="489"/>
      <c r="D404" s="489"/>
      <c r="E404" s="489"/>
      <c r="F404" s="489"/>
      <c r="G404" s="489"/>
      <c r="H404" s="489"/>
      <c r="I404" s="489"/>
      <c r="J404" s="489"/>
      <c r="K404" s="489"/>
      <c r="L404" s="489"/>
      <c r="M404" s="489"/>
      <c r="N404" s="489"/>
      <c r="O404" s="489"/>
      <c r="P404" s="489"/>
      <c r="Q404" s="489"/>
      <c r="R404" s="489"/>
      <c r="S404" s="489"/>
      <c r="T404" s="489"/>
      <c r="U404" s="489"/>
      <c r="V404" s="489"/>
      <c r="W404" s="489"/>
      <c r="X404" s="489"/>
      <c r="Y404" s="489"/>
      <c r="Z404" s="489"/>
      <c r="AA404" s="489"/>
      <c r="AB404" s="489"/>
      <c r="AC404" s="489"/>
      <c r="AD404" s="489"/>
      <c r="AE404" s="489"/>
      <c r="AF404" s="489"/>
      <c r="AG404" s="489"/>
      <c r="AH404" s="489"/>
      <c r="AI404" s="489"/>
      <c r="AJ404" s="489"/>
      <c r="AK404" s="489"/>
      <c r="AL404" s="489"/>
      <c r="AM404" s="489"/>
      <c r="AN404" s="489"/>
      <c r="AO404" s="489"/>
      <c r="AP404" s="489"/>
      <c r="AQ404" s="489"/>
      <c r="AR404" s="489"/>
      <c r="AS404" s="489"/>
      <c r="AT404" s="489"/>
      <c r="AU404" s="489"/>
      <c r="AV404" s="485"/>
      <c r="AW404" s="485"/>
      <c r="AX404" s="485"/>
      <c r="AY404" s="485"/>
      <c r="AZ404" s="485"/>
      <c r="BA404" s="485"/>
      <c r="BB404" s="485"/>
      <c r="BC404" s="485"/>
      <c r="BD404" s="485"/>
      <c r="BE404" s="485"/>
      <c r="BF404" s="485"/>
      <c r="BG404" s="485"/>
      <c r="BH404" s="485"/>
      <c r="BI404" s="485"/>
      <c r="BJ404" s="485"/>
      <c r="BK404" s="485"/>
    </row>
    <row r="405" spans="1:63" ht="15.75" customHeight="1" x14ac:dyDescent="0.25">
      <c r="A405" s="489"/>
      <c r="B405" s="489"/>
      <c r="C405" s="489"/>
      <c r="D405" s="489"/>
      <c r="E405" s="489"/>
      <c r="F405" s="489"/>
      <c r="G405" s="489"/>
      <c r="H405" s="489"/>
      <c r="I405" s="489"/>
      <c r="J405" s="489"/>
      <c r="K405" s="489"/>
      <c r="L405" s="489"/>
      <c r="M405" s="489"/>
      <c r="N405" s="489"/>
      <c r="O405" s="489"/>
      <c r="P405" s="489"/>
      <c r="Q405" s="489"/>
      <c r="R405" s="489"/>
      <c r="S405" s="489"/>
      <c r="T405" s="489"/>
      <c r="U405" s="489"/>
      <c r="V405" s="489"/>
      <c r="W405" s="489"/>
      <c r="X405" s="489"/>
      <c r="Y405" s="489"/>
      <c r="Z405" s="489"/>
      <c r="AA405" s="489"/>
      <c r="AB405" s="489"/>
      <c r="AC405" s="489"/>
      <c r="AD405" s="489"/>
      <c r="AE405" s="489"/>
      <c r="AF405" s="489"/>
      <c r="AG405" s="489"/>
      <c r="AH405" s="489"/>
      <c r="AI405" s="489"/>
      <c r="AJ405" s="489"/>
      <c r="AK405" s="489"/>
      <c r="AL405" s="489"/>
      <c r="AM405" s="489"/>
      <c r="AN405" s="489"/>
      <c r="AO405" s="489"/>
      <c r="AP405" s="489"/>
      <c r="AQ405" s="489"/>
      <c r="AR405" s="489"/>
      <c r="AS405" s="489"/>
      <c r="AT405" s="489"/>
      <c r="AU405" s="489"/>
      <c r="AV405" s="485"/>
      <c r="AW405" s="485"/>
      <c r="AX405" s="485"/>
      <c r="AY405" s="485"/>
      <c r="AZ405" s="485"/>
      <c r="BA405" s="485"/>
      <c r="BB405" s="485"/>
      <c r="BC405" s="485"/>
      <c r="BD405" s="485"/>
      <c r="BE405" s="485"/>
      <c r="BF405" s="485"/>
      <c r="BG405" s="485"/>
      <c r="BH405" s="485"/>
      <c r="BI405" s="485"/>
      <c r="BJ405" s="485"/>
      <c r="BK405" s="485"/>
    </row>
    <row r="406" spans="1:63" ht="15.75" customHeight="1" x14ac:dyDescent="0.25">
      <c r="A406" s="489"/>
      <c r="B406" s="489"/>
      <c r="C406" s="489"/>
      <c r="D406" s="489"/>
      <c r="E406" s="489"/>
      <c r="F406" s="489"/>
      <c r="G406" s="489"/>
      <c r="H406" s="489"/>
      <c r="I406" s="489"/>
      <c r="J406" s="489"/>
      <c r="K406" s="489"/>
      <c r="L406" s="489"/>
      <c r="M406" s="489"/>
      <c r="N406" s="489"/>
      <c r="O406" s="489"/>
      <c r="P406" s="489"/>
      <c r="Q406" s="489"/>
      <c r="R406" s="489"/>
      <c r="S406" s="489"/>
      <c r="T406" s="489"/>
      <c r="U406" s="489"/>
      <c r="V406" s="489"/>
      <c r="W406" s="489"/>
      <c r="X406" s="489"/>
      <c r="Y406" s="489"/>
      <c r="Z406" s="489"/>
      <c r="AA406" s="489"/>
      <c r="AB406" s="489"/>
      <c r="AC406" s="489"/>
      <c r="AD406" s="489"/>
      <c r="AE406" s="489"/>
      <c r="AF406" s="489"/>
      <c r="AG406" s="489"/>
      <c r="AH406" s="489"/>
      <c r="AI406" s="489"/>
      <c r="AJ406" s="489"/>
      <c r="AK406" s="489"/>
      <c r="AL406" s="489"/>
      <c r="AM406" s="489"/>
      <c r="AN406" s="489"/>
      <c r="AO406" s="489"/>
      <c r="AP406" s="489"/>
      <c r="AQ406" s="489"/>
      <c r="AR406" s="489"/>
      <c r="AS406" s="489"/>
      <c r="AT406" s="489"/>
      <c r="AU406" s="489"/>
      <c r="AV406" s="485"/>
      <c r="AW406" s="485"/>
      <c r="AX406" s="485"/>
      <c r="AY406" s="485"/>
      <c r="AZ406" s="485"/>
      <c r="BA406" s="485"/>
      <c r="BB406" s="485"/>
      <c r="BC406" s="485"/>
      <c r="BD406" s="485"/>
      <c r="BE406" s="485"/>
      <c r="BF406" s="485"/>
      <c r="BG406" s="485"/>
      <c r="BH406" s="485"/>
      <c r="BI406" s="485"/>
      <c r="BJ406" s="485"/>
      <c r="BK406" s="485"/>
    </row>
    <row r="407" spans="1:63" ht="15.75" customHeight="1" x14ac:dyDescent="0.25">
      <c r="A407" s="489"/>
      <c r="B407" s="489"/>
      <c r="C407" s="489"/>
      <c r="D407" s="489"/>
      <c r="E407" s="489"/>
      <c r="F407" s="489"/>
      <c r="G407" s="489"/>
      <c r="H407" s="489"/>
      <c r="I407" s="489"/>
      <c r="J407" s="489"/>
      <c r="K407" s="489"/>
      <c r="L407" s="489"/>
      <c r="M407" s="489"/>
      <c r="N407" s="489"/>
      <c r="O407" s="489"/>
      <c r="P407" s="489"/>
      <c r="Q407" s="489"/>
      <c r="R407" s="489"/>
      <c r="S407" s="489"/>
      <c r="T407" s="489"/>
      <c r="U407" s="489"/>
      <c r="V407" s="489"/>
      <c r="W407" s="489"/>
      <c r="X407" s="489"/>
      <c r="Y407" s="489"/>
      <c r="Z407" s="489"/>
      <c r="AA407" s="489"/>
      <c r="AB407" s="489"/>
      <c r="AC407" s="489"/>
      <c r="AD407" s="489"/>
      <c r="AE407" s="489"/>
      <c r="AF407" s="489"/>
      <c r="AG407" s="489"/>
      <c r="AH407" s="489"/>
      <c r="AI407" s="489"/>
      <c r="AJ407" s="489"/>
      <c r="AK407" s="489"/>
      <c r="AL407" s="489"/>
      <c r="AM407" s="489"/>
      <c r="AN407" s="489"/>
      <c r="AO407" s="489"/>
      <c r="AP407" s="489"/>
      <c r="AQ407" s="489"/>
      <c r="AR407" s="489"/>
      <c r="AS407" s="489"/>
      <c r="AT407" s="489"/>
      <c r="AU407" s="489"/>
      <c r="AV407" s="485"/>
      <c r="AW407" s="485"/>
      <c r="AX407" s="485"/>
      <c r="AY407" s="485"/>
      <c r="AZ407" s="485"/>
      <c r="BA407" s="485"/>
      <c r="BB407" s="485"/>
      <c r="BC407" s="485"/>
      <c r="BD407" s="485"/>
      <c r="BE407" s="485"/>
      <c r="BF407" s="485"/>
      <c r="BG407" s="485"/>
      <c r="BH407" s="485"/>
      <c r="BI407" s="485"/>
      <c r="BJ407" s="485"/>
      <c r="BK407" s="485"/>
    </row>
    <row r="408" spans="1:63" ht="15.75" customHeight="1" x14ac:dyDescent="0.25">
      <c r="A408" s="489"/>
      <c r="B408" s="489"/>
      <c r="C408" s="489"/>
      <c r="D408" s="489"/>
      <c r="E408" s="489"/>
      <c r="F408" s="489"/>
      <c r="G408" s="489"/>
      <c r="H408" s="489"/>
      <c r="I408" s="489"/>
      <c r="J408" s="489"/>
      <c r="K408" s="489"/>
      <c r="L408" s="489"/>
      <c r="M408" s="489"/>
      <c r="N408" s="489"/>
      <c r="O408" s="489"/>
      <c r="P408" s="489"/>
      <c r="Q408" s="489"/>
      <c r="R408" s="489"/>
      <c r="S408" s="489"/>
      <c r="T408" s="489"/>
      <c r="U408" s="489"/>
      <c r="V408" s="489"/>
      <c r="W408" s="489"/>
      <c r="X408" s="489"/>
      <c r="Y408" s="489"/>
      <c r="Z408" s="489"/>
      <c r="AA408" s="489"/>
      <c r="AB408" s="489"/>
      <c r="AC408" s="489"/>
      <c r="AD408" s="489"/>
      <c r="AE408" s="489"/>
      <c r="AF408" s="489"/>
      <c r="AG408" s="489"/>
      <c r="AH408" s="489"/>
      <c r="AI408" s="489"/>
      <c r="AJ408" s="489"/>
      <c r="AK408" s="489"/>
      <c r="AL408" s="489"/>
      <c r="AM408" s="489"/>
      <c r="AN408" s="489"/>
      <c r="AO408" s="489"/>
      <c r="AP408" s="489"/>
      <c r="AQ408" s="489"/>
      <c r="AR408" s="489"/>
      <c r="AS408" s="489"/>
      <c r="AT408" s="489"/>
      <c r="AU408" s="489"/>
      <c r="AV408" s="485"/>
      <c r="AW408" s="485"/>
      <c r="AX408" s="485"/>
      <c r="AY408" s="485"/>
      <c r="AZ408" s="485"/>
      <c r="BA408" s="485"/>
      <c r="BB408" s="485"/>
      <c r="BC408" s="485"/>
      <c r="BD408" s="485"/>
      <c r="BE408" s="485"/>
      <c r="BF408" s="485"/>
      <c r="BG408" s="485"/>
      <c r="BH408" s="485"/>
      <c r="BI408" s="485"/>
      <c r="BJ408" s="485"/>
      <c r="BK408" s="485"/>
    </row>
    <row r="409" spans="1:63" ht="15.75" customHeight="1" x14ac:dyDescent="0.25">
      <c r="A409" s="489"/>
      <c r="B409" s="489"/>
      <c r="C409" s="489"/>
      <c r="D409" s="489"/>
      <c r="E409" s="489"/>
      <c r="F409" s="489"/>
      <c r="G409" s="489"/>
      <c r="H409" s="489"/>
      <c r="I409" s="489"/>
      <c r="J409" s="489"/>
      <c r="K409" s="489"/>
      <c r="L409" s="489"/>
      <c r="M409" s="489"/>
      <c r="N409" s="489"/>
      <c r="O409" s="489"/>
      <c r="P409" s="489"/>
      <c r="Q409" s="489"/>
      <c r="R409" s="489"/>
      <c r="S409" s="489"/>
      <c r="T409" s="489"/>
      <c r="U409" s="489"/>
      <c r="V409" s="489"/>
      <c r="W409" s="489"/>
      <c r="X409" s="489"/>
      <c r="Y409" s="489"/>
      <c r="Z409" s="489"/>
      <c r="AA409" s="489"/>
      <c r="AB409" s="489"/>
      <c r="AC409" s="489"/>
      <c r="AD409" s="489"/>
      <c r="AE409" s="489"/>
      <c r="AF409" s="489"/>
      <c r="AG409" s="489"/>
      <c r="AH409" s="489"/>
      <c r="AI409" s="489"/>
      <c r="AJ409" s="489"/>
      <c r="AK409" s="489"/>
      <c r="AL409" s="489"/>
      <c r="AM409" s="489"/>
      <c r="AN409" s="489"/>
      <c r="AO409" s="489"/>
      <c r="AP409" s="489"/>
      <c r="AQ409" s="489"/>
      <c r="AR409" s="489"/>
      <c r="AS409" s="489"/>
      <c r="AT409" s="489"/>
      <c r="AU409" s="489"/>
      <c r="AV409" s="485"/>
      <c r="AW409" s="485"/>
      <c r="AX409" s="485"/>
      <c r="AY409" s="485"/>
      <c r="AZ409" s="485"/>
      <c r="BA409" s="485"/>
      <c r="BB409" s="485"/>
      <c r="BC409" s="485"/>
      <c r="BD409" s="485"/>
      <c r="BE409" s="485"/>
      <c r="BF409" s="485"/>
      <c r="BG409" s="485"/>
      <c r="BH409" s="485"/>
      <c r="BI409" s="485"/>
      <c r="BJ409" s="485"/>
      <c r="BK409" s="485"/>
    </row>
    <row r="410" spans="1:63" ht="15.75" customHeight="1" x14ac:dyDescent="0.25">
      <c r="A410" s="489"/>
      <c r="B410" s="489"/>
      <c r="C410" s="489"/>
      <c r="D410" s="489"/>
      <c r="E410" s="489"/>
      <c r="F410" s="489"/>
      <c r="G410" s="489"/>
      <c r="H410" s="489"/>
      <c r="I410" s="489"/>
      <c r="J410" s="489"/>
      <c r="K410" s="489"/>
      <c r="L410" s="489"/>
      <c r="M410" s="489"/>
      <c r="N410" s="489"/>
      <c r="O410" s="489"/>
      <c r="P410" s="489"/>
      <c r="Q410" s="489"/>
      <c r="R410" s="489"/>
      <c r="S410" s="489"/>
      <c r="T410" s="489"/>
      <c r="U410" s="489"/>
      <c r="V410" s="489"/>
      <c r="W410" s="489"/>
      <c r="X410" s="489"/>
      <c r="Y410" s="489"/>
      <c r="Z410" s="489"/>
      <c r="AA410" s="489"/>
      <c r="AB410" s="489"/>
      <c r="AC410" s="489"/>
      <c r="AD410" s="489"/>
      <c r="AE410" s="489"/>
      <c r="AF410" s="489"/>
      <c r="AG410" s="489"/>
      <c r="AH410" s="489"/>
      <c r="AI410" s="489"/>
      <c r="AJ410" s="489"/>
      <c r="AK410" s="489"/>
      <c r="AL410" s="489"/>
      <c r="AM410" s="489"/>
      <c r="AN410" s="489"/>
      <c r="AO410" s="489"/>
      <c r="AP410" s="489"/>
      <c r="AQ410" s="489"/>
      <c r="AR410" s="489"/>
      <c r="AS410" s="489"/>
      <c r="AT410" s="489"/>
      <c r="AU410" s="489"/>
      <c r="AV410" s="485"/>
      <c r="AW410" s="485"/>
      <c r="AX410" s="485"/>
      <c r="AY410" s="485"/>
      <c r="AZ410" s="485"/>
      <c r="BA410" s="485"/>
      <c r="BB410" s="485"/>
      <c r="BC410" s="485"/>
      <c r="BD410" s="485"/>
      <c r="BE410" s="485"/>
      <c r="BF410" s="485"/>
      <c r="BG410" s="485"/>
      <c r="BH410" s="485"/>
      <c r="BI410" s="485"/>
      <c r="BJ410" s="485"/>
      <c r="BK410" s="485"/>
    </row>
    <row r="411" spans="1:63" ht="15.75" customHeight="1" x14ac:dyDescent="0.25">
      <c r="A411" s="489"/>
      <c r="B411" s="489"/>
      <c r="C411" s="489"/>
      <c r="D411" s="489"/>
      <c r="E411" s="489"/>
      <c r="F411" s="489"/>
      <c r="G411" s="489"/>
      <c r="H411" s="489"/>
      <c r="I411" s="489"/>
      <c r="J411" s="489"/>
      <c r="K411" s="489"/>
      <c r="L411" s="489"/>
      <c r="M411" s="489"/>
      <c r="N411" s="489"/>
      <c r="O411" s="489"/>
      <c r="P411" s="489"/>
      <c r="Q411" s="489"/>
      <c r="R411" s="489"/>
      <c r="S411" s="489"/>
      <c r="T411" s="489"/>
      <c r="U411" s="489"/>
      <c r="V411" s="489"/>
      <c r="W411" s="489"/>
      <c r="X411" s="489"/>
      <c r="Y411" s="489"/>
      <c r="Z411" s="489"/>
      <c r="AA411" s="489"/>
      <c r="AB411" s="489"/>
      <c r="AC411" s="489"/>
      <c r="AD411" s="489"/>
      <c r="AE411" s="489"/>
      <c r="AF411" s="489"/>
      <c r="AG411" s="489"/>
      <c r="AH411" s="489"/>
      <c r="AI411" s="489"/>
      <c r="AJ411" s="489"/>
      <c r="AK411" s="489"/>
      <c r="AL411" s="489"/>
      <c r="AM411" s="489"/>
      <c r="AN411" s="489"/>
      <c r="AO411" s="489"/>
      <c r="AP411" s="489"/>
      <c r="AQ411" s="489"/>
      <c r="AR411" s="489"/>
      <c r="AS411" s="489"/>
      <c r="AT411" s="489"/>
      <c r="AU411" s="489"/>
      <c r="AV411" s="485"/>
      <c r="AW411" s="485"/>
      <c r="AX411" s="485"/>
      <c r="AY411" s="485"/>
      <c r="AZ411" s="485"/>
      <c r="BA411" s="485"/>
      <c r="BB411" s="485"/>
      <c r="BC411" s="485"/>
      <c r="BD411" s="485"/>
      <c r="BE411" s="485"/>
      <c r="BF411" s="485"/>
      <c r="BG411" s="485"/>
      <c r="BH411" s="485"/>
      <c r="BI411" s="485"/>
      <c r="BJ411" s="485"/>
      <c r="BK411" s="485"/>
    </row>
    <row r="412" spans="1:63" ht="15.75" customHeight="1" x14ac:dyDescent="0.25">
      <c r="A412" s="489"/>
      <c r="B412" s="489"/>
      <c r="C412" s="489"/>
      <c r="D412" s="489"/>
      <c r="E412" s="489"/>
      <c r="F412" s="489"/>
      <c r="G412" s="489"/>
      <c r="H412" s="489"/>
      <c r="I412" s="489"/>
      <c r="J412" s="489"/>
      <c r="K412" s="489"/>
      <c r="L412" s="489"/>
      <c r="M412" s="489"/>
      <c r="N412" s="489"/>
      <c r="O412" s="489"/>
      <c r="P412" s="489"/>
      <c r="Q412" s="489"/>
      <c r="R412" s="489"/>
      <c r="S412" s="489"/>
      <c r="T412" s="489"/>
      <c r="U412" s="489"/>
      <c r="V412" s="489"/>
      <c r="W412" s="489"/>
      <c r="X412" s="489"/>
      <c r="Y412" s="489"/>
      <c r="Z412" s="489"/>
      <c r="AA412" s="489"/>
      <c r="AB412" s="489"/>
      <c r="AC412" s="489"/>
      <c r="AD412" s="489"/>
      <c r="AE412" s="489"/>
      <c r="AF412" s="489"/>
      <c r="AG412" s="489"/>
      <c r="AH412" s="489"/>
      <c r="AI412" s="489"/>
      <c r="AJ412" s="489"/>
      <c r="AK412" s="489"/>
      <c r="AL412" s="489"/>
      <c r="AM412" s="489"/>
      <c r="AN412" s="489"/>
      <c r="AO412" s="489"/>
      <c r="AP412" s="489"/>
      <c r="AQ412" s="489"/>
      <c r="AR412" s="489"/>
      <c r="AS412" s="489"/>
      <c r="AT412" s="489"/>
      <c r="AU412" s="489"/>
      <c r="AV412" s="485"/>
      <c r="AW412" s="485"/>
      <c r="AX412" s="485"/>
      <c r="AY412" s="485"/>
      <c r="AZ412" s="485"/>
      <c r="BA412" s="485"/>
      <c r="BB412" s="485"/>
      <c r="BC412" s="485"/>
      <c r="BD412" s="485"/>
      <c r="BE412" s="485"/>
      <c r="BF412" s="485"/>
      <c r="BG412" s="485"/>
      <c r="BH412" s="485"/>
      <c r="BI412" s="485"/>
      <c r="BJ412" s="485"/>
      <c r="BK412" s="485"/>
    </row>
    <row r="413" spans="1:63" ht="15.75" customHeight="1" x14ac:dyDescent="0.25">
      <c r="A413" s="489"/>
      <c r="B413" s="489"/>
      <c r="C413" s="489"/>
      <c r="D413" s="489"/>
      <c r="E413" s="489"/>
      <c r="F413" s="489"/>
      <c r="G413" s="489"/>
      <c r="H413" s="489"/>
      <c r="I413" s="489"/>
      <c r="J413" s="489"/>
      <c r="K413" s="489"/>
      <c r="L413" s="489"/>
      <c r="M413" s="489"/>
      <c r="N413" s="489"/>
      <c r="O413" s="489"/>
      <c r="P413" s="489"/>
      <c r="Q413" s="489"/>
      <c r="R413" s="489"/>
      <c r="S413" s="489"/>
      <c r="T413" s="489"/>
      <c r="U413" s="489"/>
      <c r="V413" s="489"/>
      <c r="W413" s="489"/>
      <c r="X413" s="489"/>
      <c r="Y413" s="489"/>
      <c r="Z413" s="489"/>
      <c r="AA413" s="489"/>
      <c r="AB413" s="489"/>
      <c r="AC413" s="489"/>
      <c r="AD413" s="489"/>
      <c r="AE413" s="489"/>
      <c r="AF413" s="489"/>
      <c r="AG413" s="489"/>
      <c r="AH413" s="489"/>
      <c r="AI413" s="489"/>
      <c r="AJ413" s="489"/>
      <c r="AK413" s="489"/>
      <c r="AL413" s="489"/>
      <c r="AM413" s="489"/>
      <c r="AN413" s="489"/>
      <c r="AO413" s="489"/>
      <c r="AP413" s="489"/>
      <c r="AQ413" s="489"/>
      <c r="AR413" s="489"/>
      <c r="AS413" s="489"/>
      <c r="AT413" s="489"/>
      <c r="AU413" s="489"/>
      <c r="AV413" s="485"/>
      <c r="AW413" s="485"/>
      <c r="AX413" s="485"/>
      <c r="AY413" s="485"/>
      <c r="AZ413" s="485"/>
      <c r="BA413" s="485"/>
      <c r="BB413" s="485"/>
      <c r="BC413" s="485"/>
      <c r="BD413" s="485"/>
      <c r="BE413" s="485"/>
      <c r="BF413" s="485"/>
      <c r="BG413" s="485"/>
      <c r="BH413" s="485"/>
      <c r="BI413" s="485"/>
      <c r="BJ413" s="485"/>
      <c r="BK413" s="485"/>
    </row>
    <row r="414" spans="1:63" ht="15.75" customHeight="1" x14ac:dyDescent="0.25">
      <c r="A414" s="489"/>
      <c r="B414" s="489"/>
      <c r="C414" s="489"/>
      <c r="D414" s="489"/>
      <c r="E414" s="489"/>
      <c r="F414" s="489"/>
      <c r="G414" s="489"/>
      <c r="H414" s="489"/>
      <c r="I414" s="489"/>
      <c r="J414" s="489"/>
      <c r="K414" s="489"/>
      <c r="L414" s="489"/>
      <c r="M414" s="489"/>
      <c r="N414" s="489"/>
      <c r="O414" s="489"/>
      <c r="P414" s="489"/>
      <c r="Q414" s="489"/>
      <c r="R414" s="489"/>
      <c r="S414" s="489"/>
      <c r="T414" s="489"/>
      <c r="U414" s="489"/>
      <c r="V414" s="489"/>
      <c r="W414" s="489"/>
      <c r="X414" s="489"/>
      <c r="Y414" s="489"/>
      <c r="Z414" s="489"/>
      <c r="AA414" s="489"/>
      <c r="AB414" s="489"/>
      <c r="AC414" s="489"/>
      <c r="AD414" s="489"/>
      <c r="AE414" s="489"/>
      <c r="AF414" s="489"/>
      <c r="AG414" s="489"/>
      <c r="AH414" s="489"/>
      <c r="AI414" s="489"/>
      <c r="AJ414" s="489"/>
      <c r="AK414" s="489"/>
      <c r="AL414" s="489"/>
      <c r="AM414" s="489"/>
      <c r="AN414" s="489"/>
      <c r="AO414" s="489"/>
      <c r="AP414" s="489"/>
      <c r="AQ414" s="489"/>
      <c r="AR414" s="489"/>
      <c r="AS414" s="489"/>
      <c r="AT414" s="489"/>
      <c r="AU414" s="489"/>
      <c r="AV414" s="485"/>
      <c r="AW414" s="485"/>
      <c r="AX414" s="485"/>
      <c r="AY414" s="485"/>
      <c r="AZ414" s="485"/>
      <c r="BA414" s="485"/>
      <c r="BB414" s="485"/>
      <c r="BC414" s="485"/>
      <c r="BD414" s="485"/>
      <c r="BE414" s="485"/>
      <c r="BF414" s="485"/>
      <c r="BG414" s="485"/>
      <c r="BH414" s="485"/>
      <c r="BI414" s="485"/>
      <c r="BJ414" s="485"/>
      <c r="BK414" s="485"/>
    </row>
    <row r="415" spans="1:63" ht="15.75" customHeight="1" x14ac:dyDescent="0.25">
      <c r="A415" s="489"/>
      <c r="B415" s="489"/>
      <c r="C415" s="489"/>
      <c r="D415" s="489"/>
      <c r="E415" s="489"/>
      <c r="F415" s="489"/>
      <c r="G415" s="489"/>
      <c r="H415" s="489"/>
      <c r="I415" s="489"/>
      <c r="J415" s="489"/>
      <c r="K415" s="489"/>
      <c r="L415" s="489"/>
      <c r="M415" s="489"/>
      <c r="N415" s="489"/>
      <c r="O415" s="489"/>
      <c r="P415" s="489"/>
      <c r="Q415" s="489"/>
      <c r="R415" s="489"/>
      <c r="S415" s="489"/>
      <c r="T415" s="489"/>
      <c r="U415" s="489"/>
      <c r="V415" s="489"/>
      <c r="W415" s="489"/>
      <c r="X415" s="489"/>
      <c r="Y415" s="489"/>
      <c r="Z415" s="489"/>
      <c r="AA415" s="489"/>
      <c r="AB415" s="489"/>
      <c r="AC415" s="489"/>
      <c r="AD415" s="489"/>
      <c r="AE415" s="489"/>
      <c r="AF415" s="489"/>
      <c r="AG415" s="489"/>
      <c r="AH415" s="489"/>
      <c r="AI415" s="489"/>
      <c r="AJ415" s="489"/>
      <c r="AK415" s="489"/>
      <c r="AL415" s="489"/>
      <c r="AM415" s="489"/>
      <c r="AN415" s="489"/>
      <c r="AO415" s="489"/>
      <c r="AP415" s="489"/>
      <c r="AQ415" s="489"/>
      <c r="AR415" s="489"/>
      <c r="AS415" s="489"/>
      <c r="AT415" s="489"/>
      <c r="AU415" s="489"/>
      <c r="AV415" s="485"/>
      <c r="AW415" s="485"/>
      <c r="AX415" s="485"/>
      <c r="AY415" s="485"/>
      <c r="AZ415" s="485"/>
      <c r="BA415" s="485"/>
      <c r="BB415" s="485"/>
      <c r="BC415" s="485"/>
      <c r="BD415" s="485"/>
      <c r="BE415" s="485"/>
      <c r="BF415" s="485"/>
      <c r="BG415" s="485"/>
      <c r="BH415" s="485"/>
      <c r="BI415" s="485"/>
      <c r="BJ415" s="485"/>
      <c r="BK415" s="485"/>
    </row>
    <row r="416" spans="1:63" ht="15.75" customHeight="1" x14ac:dyDescent="0.25">
      <c r="A416" s="489"/>
      <c r="B416" s="489"/>
      <c r="C416" s="489"/>
      <c r="D416" s="489"/>
      <c r="E416" s="489"/>
      <c r="F416" s="489"/>
      <c r="G416" s="489"/>
      <c r="H416" s="489"/>
      <c r="I416" s="489"/>
      <c r="J416" s="489"/>
      <c r="K416" s="489"/>
      <c r="L416" s="489"/>
      <c r="M416" s="489"/>
      <c r="N416" s="489"/>
      <c r="O416" s="489"/>
      <c r="P416" s="489"/>
      <c r="Q416" s="489"/>
      <c r="R416" s="489"/>
      <c r="S416" s="489"/>
      <c r="T416" s="489"/>
      <c r="U416" s="489"/>
      <c r="V416" s="489"/>
      <c r="W416" s="489"/>
      <c r="X416" s="489"/>
      <c r="Y416" s="489"/>
      <c r="Z416" s="489"/>
      <c r="AA416" s="489"/>
      <c r="AB416" s="489"/>
      <c r="AC416" s="489"/>
      <c r="AD416" s="489"/>
      <c r="AE416" s="489"/>
      <c r="AF416" s="489"/>
      <c r="AG416" s="489"/>
      <c r="AH416" s="489"/>
      <c r="AI416" s="489"/>
      <c r="AJ416" s="489"/>
      <c r="AK416" s="489"/>
      <c r="AL416" s="489"/>
      <c r="AM416" s="489"/>
      <c r="AN416" s="489"/>
      <c r="AO416" s="489"/>
      <c r="AP416" s="489"/>
      <c r="AQ416" s="489"/>
      <c r="AR416" s="489"/>
      <c r="AS416" s="489"/>
      <c r="AT416" s="489"/>
      <c r="AU416" s="489"/>
      <c r="AV416" s="485"/>
      <c r="AW416" s="485"/>
      <c r="AX416" s="485"/>
      <c r="AY416" s="485"/>
      <c r="AZ416" s="485"/>
      <c r="BA416" s="485"/>
      <c r="BB416" s="485"/>
      <c r="BC416" s="485"/>
      <c r="BD416" s="485"/>
      <c r="BE416" s="485"/>
      <c r="BF416" s="485"/>
      <c r="BG416" s="485"/>
      <c r="BH416" s="485"/>
      <c r="BI416" s="485"/>
      <c r="BJ416" s="485"/>
      <c r="BK416" s="485"/>
    </row>
    <row r="417" spans="1:63" ht="15.75" customHeight="1" x14ac:dyDescent="0.25">
      <c r="A417" s="489"/>
      <c r="B417" s="489"/>
      <c r="C417" s="489"/>
      <c r="D417" s="489"/>
      <c r="E417" s="489"/>
      <c r="F417" s="489"/>
      <c r="G417" s="489"/>
      <c r="H417" s="489"/>
      <c r="I417" s="489"/>
      <c r="J417" s="489"/>
      <c r="K417" s="489"/>
      <c r="L417" s="489"/>
      <c r="M417" s="489"/>
      <c r="N417" s="489"/>
      <c r="O417" s="489"/>
      <c r="P417" s="489"/>
      <c r="Q417" s="489"/>
      <c r="R417" s="489"/>
      <c r="S417" s="489"/>
      <c r="T417" s="489"/>
      <c r="U417" s="489"/>
      <c r="V417" s="489"/>
      <c r="W417" s="489"/>
      <c r="X417" s="489"/>
      <c r="Y417" s="489"/>
      <c r="Z417" s="489"/>
      <c r="AA417" s="489"/>
      <c r="AB417" s="489"/>
      <c r="AC417" s="489"/>
      <c r="AD417" s="489"/>
      <c r="AE417" s="489"/>
      <c r="AF417" s="489"/>
      <c r="AG417" s="489"/>
      <c r="AH417" s="489"/>
      <c r="AI417" s="489"/>
      <c r="AJ417" s="489"/>
      <c r="AK417" s="489"/>
      <c r="AL417" s="489"/>
      <c r="AM417" s="489"/>
      <c r="AN417" s="489"/>
      <c r="AO417" s="489"/>
      <c r="AP417" s="489"/>
      <c r="AQ417" s="489"/>
      <c r="AR417" s="489"/>
      <c r="AS417" s="489"/>
      <c r="AT417" s="489"/>
      <c r="AU417" s="489"/>
      <c r="AV417" s="485"/>
      <c r="AW417" s="485"/>
      <c r="AX417" s="485"/>
      <c r="AY417" s="485"/>
      <c r="AZ417" s="485"/>
      <c r="BA417" s="485"/>
      <c r="BB417" s="485"/>
      <c r="BC417" s="485"/>
      <c r="BD417" s="485"/>
      <c r="BE417" s="485"/>
      <c r="BF417" s="485"/>
      <c r="BG417" s="485"/>
      <c r="BH417" s="485"/>
      <c r="BI417" s="485"/>
      <c r="BJ417" s="485"/>
      <c r="BK417" s="485"/>
    </row>
    <row r="418" spans="1:63" ht="15.75" customHeight="1" x14ac:dyDescent="0.25">
      <c r="A418" s="489"/>
      <c r="B418" s="489"/>
      <c r="C418" s="489"/>
      <c r="D418" s="489"/>
      <c r="E418" s="489"/>
      <c r="F418" s="489"/>
      <c r="G418" s="489"/>
      <c r="H418" s="489"/>
      <c r="I418" s="489"/>
      <c r="J418" s="489"/>
      <c r="K418" s="489"/>
      <c r="L418" s="489"/>
      <c r="M418" s="489"/>
      <c r="N418" s="489"/>
      <c r="O418" s="489"/>
      <c r="P418" s="489"/>
      <c r="Q418" s="489"/>
      <c r="R418" s="489"/>
      <c r="S418" s="489"/>
      <c r="T418" s="489"/>
      <c r="U418" s="489"/>
      <c r="V418" s="489"/>
      <c r="W418" s="489"/>
      <c r="X418" s="489"/>
      <c r="Y418" s="489"/>
      <c r="Z418" s="489"/>
      <c r="AA418" s="489"/>
      <c r="AB418" s="489"/>
      <c r="AC418" s="489"/>
      <c r="AD418" s="489"/>
      <c r="AE418" s="489"/>
      <c r="AF418" s="489"/>
      <c r="AG418" s="489"/>
      <c r="AH418" s="489"/>
      <c r="AI418" s="489"/>
      <c r="AJ418" s="489"/>
      <c r="AK418" s="489"/>
      <c r="AL418" s="489"/>
      <c r="AM418" s="489"/>
      <c r="AN418" s="489"/>
      <c r="AO418" s="489"/>
      <c r="AP418" s="489"/>
      <c r="AQ418" s="489"/>
      <c r="AR418" s="489"/>
      <c r="AS418" s="489"/>
      <c r="AT418" s="489"/>
      <c r="AU418" s="489"/>
      <c r="AV418" s="485"/>
      <c r="AW418" s="485"/>
      <c r="AX418" s="485"/>
      <c r="AY418" s="485"/>
      <c r="AZ418" s="485"/>
      <c r="BA418" s="485"/>
      <c r="BB418" s="485"/>
      <c r="BC418" s="485"/>
      <c r="BD418" s="485"/>
      <c r="BE418" s="485"/>
      <c r="BF418" s="485"/>
      <c r="BG418" s="485"/>
      <c r="BH418" s="485"/>
      <c r="BI418" s="485"/>
      <c r="BJ418" s="485"/>
      <c r="BK418" s="485"/>
    </row>
    <row r="419" spans="1:63" ht="15.75" customHeight="1" x14ac:dyDescent="0.25">
      <c r="A419" s="489"/>
      <c r="B419" s="489"/>
      <c r="C419" s="489"/>
      <c r="D419" s="489"/>
      <c r="E419" s="489"/>
      <c r="F419" s="489"/>
      <c r="G419" s="489"/>
      <c r="H419" s="489"/>
      <c r="I419" s="489"/>
      <c r="J419" s="489"/>
      <c r="K419" s="489"/>
      <c r="L419" s="489"/>
      <c r="M419" s="489"/>
      <c r="N419" s="489"/>
      <c r="O419" s="489"/>
      <c r="P419" s="489"/>
      <c r="Q419" s="489"/>
      <c r="R419" s="489"/>
      <c r="S419" s="489"/>
      <c r="T419" s="489"/>
      <c r="U419" s="489"/>
      <c r="V419" s="489"/>
      <c r="W419" s="489"/>
      <c r="X419" s="489"/>
      <c r="Y419" s="489"/>
      <c r="Z419" s="489"/>
      <c r="AA419" s="489"/>
      <c r="AB419" s="489"/>
      <c r="AC419" s="489"/>
      <c r="AD419" s="489"/>
      <c r="AE419" s="489"/>
      <c r="AF419" s="489"/>
      <c r="AG419" s="489"/>
      <c r="AH419" s="489"/>
      <c r="AI419" s="489"/>
      <c r="AJ419" s="489"/>
      <c r="AK419" s="489"/>
      <c r="AL419" s="489"/>
      <c r="AM419" s="489"/>
      <c r="AN419" s="489"/>
      <c r="AO419" s="489"/>
      <c r="AP419" s="489"/>
      <c r="AQ419" s="489"/>
      <c r="AR419" s="489"/>
      <c r="AS419" s="489"/>
      <c r="AT419" s="489"/>
      <c r="AU419" s="489"/>
      <c r="AV419" s="485"/>
      <c r="AW419" s="485"/>
      <c r="AX419" s="485"/>
      <c r="AY419" s="485"/>
      <c r="AZ419" s="485"/>
      <c r="BA419" s="485"/>
      <c r="BB419" s="485"/>
      <c r="BC419" s="485"/>
      <c r="BD419" s="485"/>
      <c r="BE419" s="485"/>
      <c r="BF419" s="485"/>
      <c r="BG419" s="485"/>
      <c r="BH419" s="485"/>
      <c r="BI419" s="485"/>
      <c r="BJ419" s="485"/>
      <c r="BK419" s="485"/>
    </row>
    <row r="420" spans="1:63" ht="15.75" customHeight="1" x14ac:dyDescent="0.25">
      <c r="A420" s="489"/>
      <c r="B420" s="489"/>
      <c r="C420" s="489"/>
      <c r="D420" s="489"/>
      <c r="E420" s="489"/>
      <c r="F420" s="489"/>
      <c r="G420" s="489"/>
      <c r="H420" s="489"/>
      <c r="I420" s="489"/>
      <c r="J420" s="489"/>
      <c r="K420" s="489"/>
      <c r="L420" s="489"/>
      <c r="M420" s="489"/>
      <c r="N420" s="489"/>
      <c r="O420" s="489"/>
      <c r="P420" s="489"/>
      <c r="Q420" s="489"/>
      <c r="R420" s="489"/>
      <c r="S420" s="489"/>
      <c r="T420" s="489"/>
      <c r="U420" s="489"/>
      <c r="V420" s="489"/>
      <c r="W420" s="489"/>
      <c r="X420" s="489"/>
      <c r="Y420" s="489"/>
      <c r="Z420" s="489"/>
      <c r="AA420" s="489"/>
      <c r="AB420" s="489"/>
      <c r="AC420" s="489"/>
      <c r="AD420" s="489"/>
      <c r="AE420" s="489"/>
      <c r="AF420" s="489"/>
      <c r="AG420" s="489"/>
      <c r="AH420" s="489"/>
      <c r="AI420" s="489"/>
      <c r="AJ420" s="489"/>
      <c r="AK420" s="489"/>
      <c r="AL420" s="489"/>
      <c r="AM420" s="489"/>
      <c r="AN420" s="489"/>
      <c r="AO420" s="489"/>
      <c r="AP420" s="489"/>
      <c r="AQ420" s="489"/>
      <c r="AR420" s="489"/>
      <c r="AS420" s="489"/>
      <c r="AT420" s="489"/>
      <c r="AU420" s="489"/>
      <c r="AV420" s="485"/>
      <c r="AW420" s="485"/>
      <c r="AX420" s="485"/>
      <c r="AY420" s="485"/>
      <c r="AZ420" s="485"/>
      <c r="BA420" s="485"/>
      <c r="BB420" s="485"/>
      <c r="BC420" s="485"/>
      <c r="BD420" s="485"/>
      <c r="BE420" s="485"/>
      <c r="BF420" s="485"/>
      <c r="BG420" s="485"/>
      <c r="BH420" s="485"/>
      <c r="BI420" s="485"/>
      <c r="BJ420" s="485"/>
      <c r="BK420" s="485"/>
    </row>
    <row r="421" spans="1:63" ht="15.75" customHeight="1" x14ac:dyDescent="0.25">
      <c r="A421" s="489"/>
      <c r="B421" s="489"/>
      <c r="C421" s="489"/>
      <c r="D421" s="489"/>
      <c r="E421" s="489"/>
      <c r="F421" s="489"/>
      <c r="G421" s="489"/>
      <c r="H421" s="489"/>
      <c r="I421" s="489"/>
      <c r="J421" s="489"/>
      <c r="K421" s="489"/>
      <c r="L421" s="489"/>
      <c r="M421" s="489"/>
      <c r="N421" s="489"/>
      <c r="O421" s="489"/>
      <c r="P421" s="489"/>
      <c r="Q421" s="489"/>
      <c r="R421" s="489"/>
      <c r="S421" s="489"/>
      <c r="T421" s="489"/>
      <c r="U421" s="489"/>
      <c r="V421" s="489"/>
      <c r="W421" s="489"/>
      <c r="X421" s="489"/>
      <c r="Y421" s="489"/>
      <c r="Z421" s="489"/>
      <c r="AA421" s="489"/>
      <c r="AB421" s="489"/>
      <c r="AC421" s="489"/>
      <c r="AD421" s="489"/>
      <c r="AE421" s="489"/>
      <c r="AF421" s="489"/>
      <c r="AG421" s="489"/>
      <c r="AH421" s="489"/>
      <c r="AI421" s="489"/>
      <c r="AJ421" s="489"/>
      <c r="AK421" s="489"/>
      <c r="AL421" s="489"/>
      <c r="AM421" s="489"/>
      <c r="AN421" s="489"/>
      <c r="AO421" s="489"/>
      <c r="AP421" s="489"/>
      <c r="AQ421" s="489"/>
      <c r="AR421" s="489"/>
      <c r="AS421" s="489"/>
      <c r="AT421" s="489"/>
      <c r="AU421" s="489"/>
      <c r="AV421" s="485"/>
      <c r="AW421" s="485"/>
      <c r="AX421" s="485"/>
      <c r="AY421" s="485"/>
      <c r="AZ421" s="485"/>
      <c r="BA421" s="485"/>
      <c r="BB421" s="485"/>
      <c r="BC421" s="485"/>
      <c r="BD421" s="485"/>
      <c r="BE421" s="485"/>
      <c r="BF421" s="485"/>
      <c r="BG421" s="485"/>
      <c r="BH421" s="485"/>
      <c r="BI421" s="485"/>
      <c r="BJ421" s="485"/>
      <c r="BK421" s="485"/>
    </row>
    <row r="422" spans="1:63" ht="15.75" customHeight="1" x14ac:dyDescent="0.25">
      <c r="A422" s="489"/>
      <c r="B422" s="489"/>
      <c r="C422" s="489"/>
      <c r="D422" s="489"/>
      <c r="E422" s="489"/>
      <c r="F422" s="489"/>
      <c r="G422" s="489"/>
      <c r="H422" s="489"/>
      <c r="I422" s="489"/>
      <c r="J422" s="489"/>
      <c r="K422" s="489"/>
      <c r="L422" s="489"/>
      <c r="M422" s="489"/>
      <c r="N422" s="489"/>
      <c r="O422" s="489"/>
      <c r="P422" s="489"/>
      <c r="Q422" s="489"/>
      <c r="R422" s="489"/>
      <c r="S422" s="489"/>
      <c r="T422" s="489"/>
      <c r="U422" s="489"/>
      <c r="V422" s="489"/>
      <c r="W422" s="489"/>
      <c r="X422" s="489"/>
      <c r="Y422" s="489"/>
      <c r="Z422" s="489"/>
      <c r="AA422" s="489"/>
      <c r="AB422" s="489"/>
      <c r="AC422" s="489"/>
      <c r="AD422" s="489"/>
      <c r="AE422" s="489"/>
      <c r="AF422" s="489"/>
      <c r="AG422" s="489"/>
      <c r="AH422" s="489"/>
      <c r="AI422" s="489"/>
      <c r="AJ422" s="489"/>
      <c r="AK422" s="489"/>
      <c r="AL422" s="489"/>
      <c r="AM422" s="489"/>
      <c r="AN422" s="489"/>
      <c r="AO422" s="489"/>
      <c r="AP422" s="489"/>
      <c r="AQ422" s="489"/>
      <c r="AR422" s="489"/>
      <c r="AS422" s="489"/>
      <c r="AT422" s="489"/>
      <c r="AU422" s="489"/>
      <c r="AV422" s="485"/>
      <c r="AW422" s="485"/>
      <c r="AX422" s="485"/>
      <c r="AY422" s="485"/>
      <c r="AZ422" s="485"/>
      <c r="BA422" s="485"/>
      <c r="BB422" s="485"/>
      <c r="BC422" s="485"/>
      <c r="BD422" s="485"/>
      <c r="BE422" s="485"/>
      <c r="BF422" s="485"/>
      <c r="BG422" s="485"/>
      <c r="BH422" s="485"/>
      <c r="BI422" s="485"/>
      <c r="BJ422" s="485"/>
      <c r="BK422" s="485"/>
    </row>
    <row r="423" spans="1:63" ht="15.75" customHeight="1" x14ac:dyDescent="0.25">
      <c r="A423" s="489"/>
      <c r="B423" s="489"/>
      <c r="C423" s="489"/>
      <c r="D423" s="489"/>
      <c r="E423" s="489"/>
      <c r="F423" s="489"/>
      <c r="G423" s="489"/>
      <c r="H423" s="489"/>
      <c r="I423" s="489"/>
      <c r="J423" s="489"/>
      <c r="K423" s="489"/>
      <c r="L423" s="489"/>
      <c r="M423" s="489"/>
      <c r="N423" s="489"/>
      <c r="O423" s="489"/>
      <c r="P423" s="489"/>
      <c r="Q423" s="489"/>
      <c r="R423" s="489"/>
      <c r="S423" s="489"/>
      <c r="T423" s="489"/>
      <c r="U423" s="489"/>
      <c r="V423" s="489"/>
      <c r="W423" s="489"/>
      <c r="X423" s="489"/>
      <c r="Y423" s="489"/>
      <c r="Z423" s="489"/>
      <c r="AA423" s="489"/>
      <c r="AB423" s="489"/>
      <c r="AC423" s="489"/>
      <c r="AD423" s="489"/>
      <c r="AE423" s="489"/>
      <c r="AF423" s="489"/>
      <c r="AG423" s="489"/>
      <c r="AH423" s="489"/>
      <c r="AI423" s="489"/>
      <c r="AJ423" s="489"/>
      <c r="AK423" s="489"/>
      <c r="AL423" s="489"/>
      <c r="AM423" s="489"/>
      <c r="AN423" s="489"/>
      <c r="AO423" s="489"/>
      <c r="AP423" s="489"/>
      <c r="AQ423" s="489"/>
      <c r="AR423" s="489"/>
      <c r="AS423" s="489"/>
      <c r="AT423" s="489"/>
      <c r="AU423" s="489"/>
      <c r="AV423" s="485"/>
      <c r="AW423" s="485"/>
      <c r="AX423" s="485"/>
      <c r="AY423" s="485"/>
      <c r="AZ423" s="485"/>
      <c r="BA423" s="485"/>
      <c r="BB423" s="485"/>
      <c r="BC423" s="485"/>
      <c r="BD423" s="485"/>
      <c r="BE423" s="485"/>
      <c r="BF423" s="485"/>
      <c r="BG423" s="485"/>
      <c r="BH423" s="485"/>
      <c r="BI423" s="485"/>
      <c r="BJ423" s="485"/>
      <c r="BK423" s="485"/>
    </row>
    <row r="424" spans="1:63" ht="15.75" customHeight="1" x14ac:dyDescent="0.25">
      <c r="A424" s="489"/>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c r="AI424" s="489"/>
      <c r="AJ424" s="489"/>
      <c r="AK424" s="489"/>
      <c r="AL424" s="489"/>
      <c r="AM424" s="489"/>
      <c r="AN424" s="489"/>
      <c r="AO424" s="489"/>
      <c r="AP424" s="489"/>
      <c r="AQ424" s="489"/>
      <c r="AR424" s="489"/>
      <c r="AS424" s="489"/>
      <c r="AT424" s="489"/>
      <c r="AU424" s="489"/>
      <c r="AV424" s="485"/>
      <c r="AW424" s="485"/>
      <c r="AX424" s="485"/>
      <c r="AY424" s="485"/>
      <c r="AZ424" s="485"/>
      <c r="BA424" s="485"/>
      <c r="BB424" s="485"/>
      <c r="BC424" s="485"/>
      <c r="BD424" s="485"/>
      <c r="BE424" s="485"/>
      <c r="BF424" s="485"/>
      <c r="BG424" s="485"/>
      <c r="BH424" s="485"/>
      <c r="BI424" s="485"/>
      <c r="BJ424" s="485"/>
      <c r="BK424" s="485"/>
    </row>
    <row r="425" spans="1:63" ht="15.75" customHeight="1" x14ac:dyDescent="0.25">
      <c r="A425" s="489"/>
      <c r="B425" s="489"/>
      <c r="C425" s="489"/>
      <c r="D425" s="489"/>
      <c r="E425" s="489"/>
      <c r="F425" s="489"/>
      <c r="G425" s="489"/>
      <c r="H425" s="489"/>
      <c r="I425" s="489"/>
      <c r="J425" s="489"/>
      <c r="K425" s="489"/>
      <c r="L425" s="489"/>
      <c r="M425" s="489"/>
      <c r="N425" s="489"/>
      <c r="O425" s="489"/>
      <c r="P425" s="489"/>
      <c r="Q425" s="489"/>
      <c r="R425" s="489"/>
      <c r="S425" s="489"/>
      <c r="T425" s="489"/>
      <c r="U425" s="489"/>
      <c r="V425" s="489"/>
      <c r="W425" s="489"/>
      <c r="X425" s="489"/>
      <c r="Y425" s="489"/>
      <c r="Z425" s="489"/>
      <c r="AA425" s="489"/>
      <c r="AB425" s="489"/>
      <c r="AC425" s="489"/>
      <c r="AD425" s="489"/>
      <c r="AE425" s="489"/>
      <c r="AF425" s="489"/>
      <c r="AG425" s="489"/>
      <c r="AH425" s="489"/>
      <c r="AI425" s="489"/>
      <c r="AJ425" s="489"/>
      <c r="AK425" s="489"/>
      <c r="AL425" s="489"/>
      <c r="AM425" s="489"/>
      <c r="AN425" s="489"/>
      <c r="AO425" s="489"/>
      <c r="AP425" s="489"/>
      <c r="AQ425" s="489"/>
      <c r="AR425" s="489"/>
      <c r="AS425" s="489"/>
      <c r="AT425" s="489"/>
      <c r="AU425" s="489"/>
      <c r="AV425" s="485"/>
      <c r="AW425" s="485"/>
      <c r="AX425" s="485"/>
      <c r="AY425" s="485"/>
      <c r="AZ425" s="485"/>
      <c r="BA425" s="485"/>
      <c r="BB425" s="485"/>
      <c r="BC425" s="485"/>
      <c r="BD425" s="485"/>
      <c r="BE425" s="485"/>
      <c r="BF425" s="485"/>
      <c r="BG425" s="485"/>
      <c r="BH425" s="485"/>
      <c r="BI425" s="485"/>
      <c r="BJ425" s="485"/>
      <c r="BK425" s="485"/>
    </row>
    <row r="426" spans="1:63" ht="15.75" customHeight="1" x14ac:dyDescent="0.25">
      <c r="A426" s="489"/>
      <c r="B426" s="489"/>
      <c r="C426" s="489"/>
      <c r="D426" s="489"/>
      <c r="E426" s="489"/>
      <c r="F426" s="489"/>
      <c r="G426" s="489"/>
      <c r="H426" s="489"/>
      <c r="I426" s="489"/>
      <c r="J426" s="489"/>
      <c r="K426" s="489"/>
      <c r="L426" s="489"/>
      <c r="M426" s="489"/>
      <c r="N426" s="489"/>
      <c r="O426" s="489"/>
      <c r="P426" s="489"/>
      <c r="Q426" s="489"/>
      <c r="R426" s="489"/>
      <c r="S426" s="489"/>
      <c r="T426" s="489"/>
      <c r="U426" s="489"/>
      <c r="V426" s="489"/>
      <c r="W426" s="489"/>
      <c r="X426" s="489"/>
      <c r="Y426" s="489"/>
      <c r="Z426" s="489"/>
      <c r="AA426" s="489"/>
      <c r="AB426" s="489"/>
      <c r="AC426" s="489"/>
      <c r="AD426" s="489"/>
      <c r="AE426" s="489"/>
      <c r="AF426" s="489"/>
      <c r="AG426" s="489"/>
      <c r="AH426" s="489"/>
      <c r="AI426" s="489"/>
      <c r="AJ426" s="489"/>
      <c r="AK426" s="489"/>
      <c r="AL426" s="489"/>
      <c r="AM426" s="489"/>
      <c r="AN426" s="489"/>
      <c r="AO426" s="489"/>
      <c r="AP426" s="489"/>
      <c r="AQ426" s="489"/>
      <c r="AR426" s="489"/>
      <c r="AS426" s="489"/>
      <c r="AT426" s="489"/>
      <c r="AU426" s="489"/>
      <c r="AV426" s="485"/>
      <c r="AW426" s="485"/>
      <c r="AX426" s="485"/>
      <c r="AY426" s="485"/>
      <c r="AZ426" s="485"/>
      <c r="BA426" s="485"/>
      <c r="BB426" s="485"/>
      <c r="BC426" s="485"/>
      <c r="BD426" s="485"/>
      <c r="BE426" s="485"/>
      <c r="BF426" s="485"/>
      <c r="BG426" s="485"/>
      <c r="BH426" s="485"/>
      <c r="BI426" s="485"/>
      <c r="BJ426" s="485"/>
      <c r="BK426" s="485"/>
    </row>
    <row r="427" spans="1:63" ht="15.75" customHeight="1" x14ac:dyDescent="0.25">
      <c r="A427" s="489"/>
      <c r="B427" s="489"/>
      <c r="C427" s="489"/>
      <c r="D427" s="489"/>
      <c r="E427" s="489"/>
      <c r="F427" s="489"/>
      <c r="G427" s="489"/>
      <c r="H427" s="489"/>
      <c r="I427" s="489"/>
      <c r="J427" s="489"/>
      <c r="K427" s="489"/>
      <c r="L427" s="489"/>
      <c r="M427" s="489"/>
      <c r="N427" s="489"/>
      <c r="O427" s="489"/>
      <c r="P427" s="489"/>
      <c r="Q427" s="489"/>
      <c r="R427" s="489"/>
      <c r="S427" s="489"/>
      <c r="T427" s="489"/>
      <c r="U427" s="489"/>
      <c r="V427" s="489"/>
      <c r="W427" s="489"/>
      <c r="X427" s="489"/>
      <c r="Y427" s="489"/>
      <c r="Z427" s="489"/>
      <c r="AA427" s="489"/>
      <c r="AB427" s="489"/>
      <c r="AC427" s="489"/>
      <c r="AD427" s="489"/>
      <c r="AE427" s="489"/>
      <c r="AF427" s="489"/>
      <c r="AG427" s="489"/>
      <c r="AH427" s="489"/>
      <c r="AI427" s="489"/>
      <c r="AJ427" s="489"/>
      <c r="AK427" s="489"/>
      <c r="AL427" s="489"/>
      <c r="AM427" s="489"/>
      <c r="AN427" s="489"/>
      <c r="AO427" s="489"/>
      <c r="AP427" s="489"/>
      <c r="AQ427" s="489"/>
      <c r="AR427" s="489"/>
      <c r="AS427" s="489"/>
      <c r="AT427" s="489"/>
      <c r="AU427" s="489"/>
      <c r="AV427" s="485"/>
      <c r="AW427" s="485"/>
      <c r="AX427" s="485"/>
      <c r="AY427" s="485"/>
      <c r="AZ427" s="485"/>
      <c r="BA427" s="485"/>
      <c r="BB427" s="485"/>
      <c r="BC427" s="485"/>
      <c r="BD427" s="485"/>
      <c r="BE427" s="485"/>
      <c r="BF427" s="485"/>
      <c r="BG427" s="485"/>
      <c r="BH427" s="485"/>
      <c r="BI427" s="485"/>
      <c r="BJ427" s="485"/>
      <c r="BK427" s="485"/>
    </row>
    <row r="428" spans="1:63" ht="15.75" customHeight="1" x14ac:dyDescent="0.25">
      <c r="A428" s="489"/>
      <c r="B428" s="489"/>
      <c r="C428" s="489"/>
      <c r="D428" s="489"/>
      <c r="E428" s="489"/>
      <c r="F428" s="489"/>
      <c r="G428" s="489"/>
      <c r="H428" s="489"/>
      <c r="I428" s="489"/>
      <c r="J428" s="489"/>
      <c r="K428" s="489"/>
      <c r="L428" s="489"/>
      <c r="M428" s="489"/>
      <c r="N428" s="489"/>
      <c r="O428" s="489"/>
      <c r="P428" s="489"/>
      <c r="Q428" s="489"/>
      <c r="R428" s="489"/>
      <c r="S428" s="489"/>
      <c r="T428" s="489"/>
      <c r="U428" s="489"/>
      <c r="V428" s="489"/>
      <c r="W428" s="489"/>
      <c r="X428" s="489"/>
      <c r="Y428" s="489"/>
      <c r="Z428" s="489"/>
      <c r="AA428" s="489"/>
      <c r="AB428" s="489"/>
      <c r="AC428" s="489"/>
      <c r="AD428" s="489"/>
      <c r="AE428" s="489"/>
      <c r="AF428" s="489"/>
      <c r="AG428" s="489"/>
      <c r="AH428" s="489"/>
      <c r="AI428" s="489"/>
      <c r="AJ428" s="489"/>
      <c r="AK428" s="489"/>
      <c r="AL428" s="489"/>
      <c r="AM428" s="489"/>
      <c r="AN428" s="489"/>
      <c r="AO428" s="489"/>
      <c r="AP428" s="489"/>
      <c r="AQ428" s="489"/>
      <c r="AR428" s="489"/>
      <c r="AS428" s="489"/>
      <c r="AT428" s="489"/>
      <c r="AU428" s="489"/>
      <c r="AV428" s="485"/>
      <c r="AW428" s="485"/>
      <c r="AX428" s="485"/>
      <c r="AY428" s="485"/>
      <c r="AZ428" s="485"/>
      <c r="BA428" s="485"/>
      <c r="BB428" s="485"/>
      <c r="BC428" s="485"/>
      <c r="BD428" s="485"/>
      <c r="BE428" s="485"/>
      <c r="BF428" s="485"/>
      <c r="BG428" s="485"/>
      <c r="BH428" s="485"/>
      <c r="BI428" s="485"/>
      <c r="BJ428" s="485"/>
      <c r="BK428" s="485"/>
    </row>
    <row r="429" spans="1:63" ht="15.75" customHeight="1" x14ac:dyDescent="0.25">
      <c r="A429" s="489"/>
      <c r="B429" s="489"/>
      <c r="C429" s="489"/>
      <c r="D429" s="489"/>
      <c r="E429" s="489"/>
      <c r="F429" s="489"/>
      <c r="G429" s="489"/>
      <c r="H429" s="489"/>
      <c r="I429" s="489"/>
      <c r="J429" s="489"/>
      <c r="K429" s="489"/>
      <c r="L429" s="489"/>
      <c r="M429" s="489"/>
      <c r="N429" s="489"/>
      <c r="O429" s="489"/>
      <c r="P429" s="489"/>
      <c r="Q429" s="489"/>
      <c r="R429" s="489"/>
      <c r="S429" s="489"/>
      <c r="T429" s="489"/>
      <c r="U429" s="489"/>
      <c r="V429" s="489"/>
      <c r="W429" s="489"/>
      <c r="X429" s="489"/>
      <c r="Y429" s="489"/>
      <c r="Z429" s="489"/>
      <c r="AA429" s="489"/>
      <c r="AB429" s="489"/>
      <c r="AC429" s="489"/>
      <c r="AD429" s="489"/>
      <c r="AE429" s="489"/>
      <c r="AF429" s="489"/>
      <c r="AG429" s="489"/>
      <c r="AH429" s="489"/>
      <c r="AI429" s="489"/>
      <c r="AJ429" s="489"/>
      <c r="AK429" s="489"/>
      <c r="AL429" s="489"/>
      <c r="AM429" s="489"/>
      <c r="AN429" s="489"/>
      <c r="AO429" s="489"/>
      <c r="AP429" s="489"/>
      <c r="AQ429" s="489"/>
      <c r="AR429" s="489"/>
      <c r="AS429" s="489"/>
      <c r="AT429" s="489"/>
      <c r="AU429" s="489"/>
      <c r="AV429" s="485"/>
      <c r="AW429" s="485"/>
      <c r="AX429" s="485"/>
      <c r="AY429" s="485"/>
      <c r="AZ429" s="485"/>
      <c r="BA429" s="485"/>
      <c r="BB429" s="485"/>
      <c r="BC429" s="485"/>
      <c r="BD429" s="485"/>
      <c r="BE429" s="485"/>
      <c r="BF429" s="485"/>
      <c r="BG429" s="485"/>
      <c r="BH429" s="485"/>
      <c r="BI429" s="485"/>
      <c r="BJ429" s="485"/>
      <c r="BK429" s="485"/>
    </row>
    <row r="430" spans="1:63" ht="15.75" customHeight="1" x14ac:dyDescent="0.25">
      <c r="A430" s="489"/>
      <c r="B430" s="489"/>
      <c r="C430" s="489"/>
      <c r="D430" s="489"/>
      <c r="E430" s="489"/>
      <c r="F430" s="489"/>
      <c r="G430" s="489"/>
      <c r="H430" s="489"/>
      <c r="I430" s="489"/>
      <c r="J430" s="489"/>
      <c r="K430" s="489"/>
      <c r="L430" s="489"/>
      <c r="M430" s="489"/>
      <c r="N430" s="489"/>
      <c r="O430" s="489"/>
      <c r="P430" s="489"/>
      <c r="Q430" s="489"/>
      <c r="R430" s="489"/>
      <c r="S430" s="489"/>
      <c r="T430" s="489"/>
      <c r="U430" s="489"/>
      <c r="V430" s="489"/>
      <c r="W430" s="489"/>
      <c r="X430" s="489"/>
      <c r="Y430" s="489"/>
      <c r="Z430" s="489"/>
      <c r="AA430" s="489"/>
      <c r="AB430" s="489"/>
      <c r="AC430" s="489"/>
      <c r="AD430" s="489"/>
      <c r="AE430" s="489"/>
      <c r="AF430" s="489"/>
      <c r="AG430" s="489"/>
      <c r="AH430" s="489"/>
      <c r="AI430" s="489"/>
      <c r="AJ430" s="489"/>
      <c r="AK430" s="489"/>
      <c r="AL430" s="489"/>
      <c r="AM430" s="489"/>
      <c r="AN430" s="489"/>
      <c r="AO430" s="489"/>
      <c r="AP430" s="489"/>
      <c r="AQ430" s="489"/>
      <c r="AR430" s="489"/>
      <c r="AS430" s="489"/>
      <c r="AT430" s="489"/>
      <c r="AU430" s="489"/>
      <c r="AV430" s="485"/>
      <c r="AW430" s="485"/>
      <c r="AX430" s="485"/>
      <c r="AY430" s="485"/>
      <c r="AZ430" s="485"/>
      <c r="BA430" s="485"/>
      <c r="BB430" s="485"/>
      <c r="BC430" s="485"/>
      <c r="BD430" s="485"/>
      <c r="BE430" s="485"/>
      <c r="BF430" s="485"/>
      <c r="BG430" s="485"/>
      <c r="BH430" s="485"/>
      <c r="BI430" s="485"/>
      <c r="BJ430" s="485"/>
      <c r="BK430" s="485"/>
    </row>
    <row r="431" spans="1:63" ht="15.75" customHeight="1" x14ac:dyDescent="0.25">
      <c r="A431" s="489"/>
      <c r="B431" s="489"/>
      <c r="C431" s="489"/>
      <c r="D431" s="489"/>
      <c r="E431" s="489"/>
      <c r="F431" s="489"/>
      <c r="G431" s="489"/>
      <c r="H431" s="489"/>
      <c r="I431" s="489"/>
      <c r="J431" s="489"/>
      <c r="K431" s="489"/>
      <c r="L431" s="489"/>
      <c r="M431" s="489"/>
      <c r="N431" s="489"/>
      <c r="O431" s="489"/>
      <c r="P431" s="489"/>
      <c r="Q431" s="489"/>
      <c r="R431" s="489"/>
      <c r="S431" s="489"/>
      <c r="T431" s="489"/>
      <c r="U431" s="489"/>
      <c r="V431" s="489"/>
      <c r="W431" s="489"/>
      <c r="X431" s="489"/>
      <c r="Y431" s="489"/>
      <c r="Z431" s="489"/>
      <c r="AA431" s="489"/>
      <c r="AB431" s="489"/>
      <c r="AC431" s="489"/>
      <c r="AD431" s="489"/>
      <c r="AE431" s="489"/>
      <c r="AF431" s="489"/>
      <c r="AG431" s="489"/>
      <c r="AH431" s="489"/>
      <c r="AI431" s="489"/>
      <c r="AJ431" s="489"/>
      <c r="AK431" s="489"/>
      <c r="AL431" s="489"/>
      <c r="AM431" s="489"/>
      <c r="AN431" s="489"/>
      <c r="AO431" s="489"/>
      <c r="AP431" s="489"/>
      <c r="AQ431" s="489"/>
      <c r="AR431" s="489"/>
      <c r="AS431" s="489"/>
      <c r="AT431" s="489"/>
      <c r="AU431" s="489"/>
      <c r="AV431" s="485"/>
      <c r="AW431" s="485"/>
      <c r="AX431" s="485"/>
      <c r="AY431" s="485"/>
      <c r="AZ431" s="485"/>
      <c r="BA431" s="485"/>
      <c r="BB431" s="485"/>
      <c r="BC431" s="485"/>
      <c r="BD431" s="485"/>
      <c r="BE431" s="485"/>
      <c r="BF431" s="485"/>
      <c r="BG431" s="485"/>
      <c r="BH431" s="485"/>
      <c r="BI431" s="485"/>
      <c r="BJ431" s="485"/>
      <c r="BK431" s="485"/>
    </row>
    <row r="432" spans="1:63" ht="15.75" customHeight="1" x14ac:dyDescent="0.25">
      <c r="A432" s="489"/>
      <c r="B432" s="489"/>
      <c r="C432" s="489"/>
      <c r="D432" s="489"/>
      <c r="E432" s="489"/>
      <c r="F432" s="489"/>
      <c r="G432" s="489"/>
      <c r="H432" s="489"/>
      <c r="I432" s="489"/>
      <c r="J432" s="489"/>
      <c r="K432" s="489"/>
      <c r="L432" s="489"/>
      <c r="M432" s="489"/>
      <c r="N432" s="489"/>
      <c r="O432" s="489"/>
      <c r="P432" s="489"/>
      <c r="Q432" s="489"/>
      <c r="R432" s="489"/>
      <c r="S432" s="489"/>
      <c r="T432" s="489"/>
      <c r="U432" s="489"/>
      <c r="V432" s="489"/>
      <c r="W432" s="489"/>
      <c r="X432" s="489"/>
      <c r="Y432" s="489"/>
      <c r="Z432" s="489"/>
      <c r="AA432" s="489"/>
      <c r="AB432" s="489"/>
      <c r="AC432" s="489"/>
      <c r="AD432" s="489"/>
      <c r="AE432" s="489"/>
      <c r="AF432" s="489"/>
      <c r="AG432" s="489"/>
      <c r="AH432" s="489"/>
      <c r="AI432" s="489"/>
      <c r="AJ432" s="489"/>
      <c r="AK432" s="489"/>
      <c r="AL432" s="489"/>
      <c r="AM432" s="489"/>
      <c r="AN432" s="489"/>
      <c r="AO432" s="489"/>
      <c r="AP432" s="489"/>
      <c r="AQ432" s="489"/>
      <c r="AR432" s="489"/>
      <c r="AS432" s="489"/>
      <c r="AT432" s="489"/>
      <c r="AU432" s="489"/>
      <c r="AV432" s="485"/>
      <c r="AW432" s="485"/>
      <c r="AX432" s="485"/>
      <c r="AY432" s="485"/>
      <c r="AZ432" s="485"/>
      <c r="BA432" s="485"/>
      <c r="BB432" s="485"/>
      <c r="BC432" s="485"/>
      <c r="BD432" s="485"/>
      <c r="BE432" s="485"/>
      <c r="BF432" s="485"/>
      <c r="BG432" s="485"/>
      <c r="BH432" s="485"/>
      <c r="BI432" s="485"/>
      <c r="BJ432" s="485"/>
      <c r="BK432" s="485"/>
    </row>
    <row r="433" spans="1:63" ht="15.75" customHeight="1" x14ac:dyDescent="0.25">
      <c r="A433" s="489"/>
      <c r="B433" s="489"/>
      <c r="C433" s="489"/>
      <c r="D433" s="489"/>
      <c r="E433" s="489"/>
      <c r="F433" s="489"/>
      <c r="G433" s="489"/>
      <c r="H433" s="489"/>
      <c r="I433" s="489"/>
      <c r="J433" s="489"/>
      <c r="K433" s="489"/>
      <c r="L433" s="489"/>
      <c r="M433" s="489"/>
      <c r="N433" s="489"/>
      <c r="O433" s="489"/>
      <c r="P433" s="489"/>
      <c r="Q433" s="489"/>
      <c r="R433" s="489"/>
      <c r="S433" s="489"/>
      <c r="T433" s="489"/>
      <c r="U433" s="489"/>
      <c r="V433" s="489"/>
      <c r="W433" s="489"/>
      <c r="X433" s="489"/>
      <c r="Y433" s="489"/>
      <c r="Z433" s="489"/>
      <c r="AA433" s="489"/>
      <c r="AB433" s="489"/>
      <c r="AC433" s="489"/>
      <c r="AD433" s="489"/>
      <c r="AE433" s="489"/>
      <c r="AF433" s="489"/>
      <c r="AG433" s="489"/>
      <c r="AH433" s="489"/>
      <c r="AI433" s="489"/>
      <c r="AJ433" s="489"/>
      <c r="AK433" s="489"/>
      <c r="AL433" s="489"/>
      <c r="AM433" s="489"/>
      <c r="AN433" s="489"/>
      <c r="AO433" s="489"/>
      <c r="AP433" s="489"/>
      <c r="AQ433" s="489"/>
      <c r="AR433" s="489"/>
      <c r="AS433" s="489"/>
      <c r="AT433" s="489"/>
      <c r="AU433" s="489"/>
      <c r="AV433" s="485"/>
      <c r="AW433" s="485"/>
      <c r="AX433" s="485"/>
      <c r="AY433" s="485"/>
      <c r="AZ433" s="485"/>
      <c r="BA433" s="485"/>
      <c r="BB433" s="485"/>
      <c r="BC433" s="485"/>
      <c r="BD433" s="485"/>
      <c r="BE433" s="485"/>
      <c r="BF433" s="485"/>
      <c r="BG433" s="485"/>
      <c r="BH433" s="485"/>
      <c r="BI433" s="485"/>
      <c r="BJ433" s="485"/>
      <c r="BK433" s="485"/>
    </row>
    <row r="434" spans="1:63" ht="15.75" customHeight="1" x14ac:dyDescent="0.25">
      <c r="A434" s="489"/>
      <c r="B434" s="489"/>
      <c r="C434" s="489"/>
      <c r="D434" s="489"/>
      <c r="E434" s="489"/>
      <c r="F434" s="489"/>
      <c r="G434" s="489"/>
      <c r="H434" s="489"/>
      <c r="I434" s="489"/>
      <c r="J434" s="489"/>
      <c r="K434" s="489"/>
      <c r="L434" s="489"/>
      <c r="M434" s="489"/>
      <c r="N434" s="489"/>
      <c r="O434" s="489"/>
      <c r="P434" s="489"/>
      <c r="Q434" s="489"/>
      <c r="R434" s="489"/>
      <c r="S434" s="489"/>
      <c r="T434" s="489"/>
      <c r="U434" s="489"/>
      <c r="V434" s="489"/>
      <c r="W434" s="489"/>
      <c r="X434" s="489"/>
      <c r="Y434" s="489"/>
      <c r="Z434" s="489"/>
      <c r="AA434" s="489"/>
      <c r="AB434" s="489"/>
      <c r="AC434" s="489"/>
      <c r="AD434" s="489"/>
      <c r="AE434" s="489"/>
      <c r="AF434" s="489"/>
      <c r="AG434" s="489"/>
      <c r="AH434" s="489"/>
      <c r="AI434" s="489"/>
      <c r="AJ434" s="489"/>
      <c r="AK434" s="489"/>
      <c r="AL434" s="489"/>
      <c r="AM434" s="489"/>
      <c r="AN434" s="489"/>
      <c r="AO434" s="489"/>
      <c r="AP434" s="489"/>
      <c r="AQ434" s="489"/>
      <c r="AR434" s="489"/>
      <c r="AS434" s="489"/>
      <c r="AT434" s="489"/>
      <c r="AU434" s="489"/>
      <c r="AV434" s="485"/>
      <c r="AW434" s="485"/>
      <c r="AX434" s="485"/>
      <c r="AY434" s="485"/>
      <c r="AZ434" s="485"/>
      <c r="BA434" s="485"/>
      <c r="BB434" s="485"/>
      <c r="BC434" s="485"/>
      <c r="BD434" s="485"/>
      <c r="BE434" s="485"/>
      <c r="BF434" s="485"/>
      <c r="BG434" s="485"/>
      <c r="BH434" s="485"/>
      <c r="BI434" s="485"/>
      <c r="BJ434" s="485"/>
      <c r="BK434" s="485"/>
    </row>
    <row r="435" spans="1:63" ht="15.75" customHeight="1" x14ac:dyDescent="0.25">
      <c r="A435" s="489"/>
      <c r="B435" s="489"/>
      <c r="C435" s="489"/>
      <c r="D435" s="489"/>
      <c r="E435" s="489"/>
      <c r="F435" s="489"/>
      <c r="G435" s="489"/>
      <c r="H435" s="489"/>
      <c r="I435" s="489"/>
      <c r="J435" s="489"/>
      <c r="K435" s="489"/>
      <c r="L435" s="489"/>
      <c r="M435" s="489"/>
      <c r="N435" s="489"/>
      <c r="O435" s="489"/>
      <c r="P435" s="489"/>
      <c r="Q435" s="489"/>
      <c r="R435" s="489"/>
      <c r="S435" s="489"/>
      <c r="T435" s="489"/>
      <c r="U435" s="489"/>
      <c r="V435" s="489"/>
      <c r="W435" s="489"/>
      <c r="X435" s="489"/>
      <c r="Y435" s="489"/>
      <c r="Z435" s="489"/>
      <c r="AA435" s="489"/>
      <c r="AB435" s="489"/>
      <c r="AC435" s="489"/>
      <c r="AD435" s="489"/>
      <c r="AE435" s="489"/>
      <c r="AF435" s="489"/>
      <c r="AG435" s="489"/>
      <c r="AH435" s="489"/>
      <c r="AI435" s="489"/>
      <c r="AJ435" s="489"/>
      <c r="AK435" s="489"/>
      <c r="AL435" s="489"/>
      <c r="AM435" s="489"/>
      <c r="AN435" s="489"/>
      <c r="AO435" s="489"/>
      <c r="AP435" s="489"/>
      <c r="AQ435" s="489"/>
      <c r="AR435" s="489"/>
      <c r="AS435" s="489"/>
      <c r="AT435" s="489"/>
      <c r="AU435" s="489"/>
      <c r="AV435" s="485"/>
      <c r="AW435" s="485"/>
      <c r="AX435" s="485"/>
      <c r="AY435" s="485"/>
      <c r="AZ435" s="485"/>
      <c r="BA435" s="485"/>
      <c r="BB435" s="485"/>
      <c r="BC435" s="485"/>
      <c r="BD435" s="485"/>
      <c r="BE435" s="485"/>
      <c r="BF435" s="485"/>
      <c r="BG435" s="485"/>
      <c r="BH435" s="485"/>
      <c r="BI435" s="485"/>
      <c r="BJ435" s="485"/>
      <c r="BK435" s="485"/>
    </row>
    <row r="436" spans="1:63" ht="15.75" customHeight="1" x14ac:dyDescent="0.25">
      <c r="A436" s="489"/>
      <c r="B436" s="489"/>
      <c r="C436" s="489"/>
      <c r="D436" s="489"/>
      <c r="E436" s="489"/>
      <c r="F436" s="489"/>
      <c r="G436" s="489"/>
      <c r="H436" s="489"/>
      <c r="I436" s="489"/>
      <c r="J436" s="489"/>
      <c r="K436" s="489"/>
      <c r="L436" s="489"/>
      <c r="M436" s="489"/>
      <c r="N436" s="489"/>
      <c r="O436" s="489"/>
      <c r="P436" s="489"/>
      <c r="Q436" s="489"/>
      <c r="R436" s="489"/>
      <c r="S436" s="489"/>
      <c r="T436" s="489"/>
      <c r="U436" s="489"/>
      <c r="V436" s="489"/>
      <c r="W436" s="489"/>
      <c r="X436" s="489"/>
      <c r="Y436" s="489"/>
      <c r="Z436" s="489"/>
      <c r="AA436" s="489"/>
      <c r="AB436" s="489"/>
      <c r="AC436" s="489"/>
      <c r="AD436" s="489"/>
      <c r="AE436" s="489"/>
      <c r="AF436" s="489"/>
      <c r="AG436" s="489"/>
      <c r="AH436" s="489"/>
      <c r="AI436" s="489"/>
      <c r="AJ436" s="489"/>
      <c r="AK436" s="489"/>
      <c r="AL436" s="489"/>
      <c r="AM436" s="489"/>
      <c r="AN436" s="489"/>
      <c r="AO436" s="489"/>
      <c r="AP436" s="489"/>
      <c r="AQ436" s="489"/>
      <c r="AR436" s="489"/>
      <c r="AS436" s="489"/>
      <c r="AT436" s="489"/>
      <c r="AU436" s="489"/>
      <c r="AV436" s="485"/>
      <c r="AW436" s="485"/>
      <c r="AX436" s="485"/>
      <c r="AY436" s="485"/>
      <c r="AZ436" s="485"/>
      <c r="BA436" s="485"/>
      <c r="BB436" s="485"/>
      <c r="BC436" s="485"/>
      <c r="BD436" s="485"/>
      <c r="BE436" s="485"/>
      <c r="BF436" s="485"/>
      <c r="BG436" s="485"/>
      <c r="BH436" s="485"/>
      <c r="BI436" s="485"/>
      <c r="BJ436" s="485"/>
      <c r="BK436" s="485"/>
    </row>
    <row r="437" spans="1:63" ht="15.75" customHeight="1" x14ac:dyDescent="0.25">
      <c r="A437" s="489"/>
      <c r="B437" s="489"/>
      <c r="C437" s="489"/>
      <c r="D437" s="489"/>
      <c r="E437" s="489"/>
      <c r="F437" s="489"/>
      <c r="G437" s="489"/>
      <c r="H437" s="489"/>
      <c r="I437" s="489"/>
      <c r="J437" s="489"/>
      <c r="K437" s="489"/>
      <c r="L437" s="489"/>
      <c r="M437" s="489"/>
      <c r="N437" s="489"/>
      <c r="O437" s="489"/>
      <c r="P437" s="489"/>
      <c r="Q437" s="489"/>
      <c r="R437" s="489"/>
      <c r="S437" s="489"/>
      <c r="T437" s="489"/>
      <c r="U437" s="489"/>
      <c r="V437" s="489"/>
      <c r="W437" s="489"/>
      <c r="X437" s="489"/>
      <c r="Y437" s="489"/>
      <c r="Z437" s="489"/>
      <c r="AA437" s="489"/>
      <c r="AB437" s="489"/>
      <c r="AC437" s="489"/>
      <c r="AD437" s="489"/>
      <c r="AE437" s="489"/>
      <c r="AF437" s="489"/>
      <c r="AG437" s="489"/>
      <c r="AH437" s="489"/>
      <c r="AI437" s="489"/>
      <c r="AJ437" s="489"/>
      <c r="AK437" s="489"/>
      <c r="AL437" s="489"/>
      <c r="AM437" s="489"/>
      <c r="AN437" s="489"/>
      <c r="AO437" s="489"/>
      <c r="AP437" s="489"/>
      <c r="AQ437" s="489"/>
      <c r="AR437" s="489"/>
      <c r="AS437" s="489"/>
      <c r="AT437" s="489"/>
      <c r="AU437" s="489"/>
      <c r="AV437" s="485"/>
      <c r="AW437" s="485"/>
      <c r="AX437" s="485"/>
      <c r="AY437" s="485"/>
      <c r="AZ437" s="485"/>
      <c r="BA437" s="485"/>
      <c r="BB437" s="485"/>
      <c r="BC437" s="485"/>
      <c r="BD437" s="485"/>
      <c r="BE437" s="485"/>
      <c r="BF437" s="485"/>
      <c r="BG437" s="485"/>
      <c r="BH437" s="485"/>
      <c r="BI437" s="485"/>
      <c r="BJ437" s="485"/>
      <c r="BK437" s="485"/>
    </row>
    <row r="438" spans="1:63" ht="15.75" customHeight="1" x14ac:dyDescent="0.25">
      <c r="A438" s="489"/>
      <c r="B438" s="489"/>
      <c r="C438" s="489"/>
      <c r="D438" s="489"/>
      <c r="E438" s="489"/>
      <c r="F438" s="489"/>
      <c r="G438" s="489"/>
      <c r="H438" s="489"/>
      <c r="I438" s="489"/>
      <c r="J438" s="489"/>
      <c r="K438" s="489"/>
      <c r="L438" s="489"/>
      <c r="M438" s="489"/>
      <c r="N438" s="489"/>
      <c r="O438" s="489"/>
      <c r="P438" s="489"/>
      <c r="Q438" s="489"/>
      <c r="R438" s="489"/>
      <c r="S438" s="489"/>
      <c r="T438" s="489"/>
      <c r="U438" s="489"/>
      <c r="V438" s="489"/>
      <c r="W438" s="489"/>
      <c r="X438" s="489"/>
      <c r="Y438" s="489"/>
      <c r="Z438" s="489"/>
      <c r="AA438" s="489"/>
      <c r="AB438" s="489"/>
      <c r="AC438" s="489"/>
      <c r="AD438" s="489"/>
      <c r="AE438" s="489"/>
      <c r="AF438" s="489"/>
      <c r="AG438" s="489"/>
      <c r="AH438" s="489"/>
      <c r="AI438" s="489"/>
      <c r="AJ438" s="489"/>
      <c r="AK438" s="489"/>
      <c r="AL438" s="489"/>
      <c r="AM438" s="489"/>
      <c r="AN438" s="489"/>
      <c r="AO438" s="489"/>
      <c r="AP438" s="489"/>
      <c r="AQ438" s="489"/>
      <c r="AR438" s="489"/>
      <c r="AS438" s="489"/>
      <c r="AT438" s="489"/>
      <c r="AU438" s="489"/>
      <c r="AV438" s="485"/>
      <c r="AW438" s="485"/>
      <c r="AX438" s="485"/>
      <c r="AY438" s="485"/>
      <c r="AZ438" s="485"/>
      <c r="BA438" s="485"/>
      <c r="BB438" s="485"/>
      <c r="BC438" s="485"/>
      <c r="BD438" s="485"/>
      <c r="BE438" s="485"/>
      <c r="BF438" s="485"/>
      <c r="BG438" s="485"/>
      <c r="BH438" s="485"/>
      <c r="BI438" s="485"/>
      <c r="BJ438" s="485"/>
      <c r="BK438" s="485"/>
    </row>
    <row r="439" spans="1:63" ht="15.75" customHeight="1" x14ac:dyDescent="0.25">
      <c r="A439" s="489"/>
      <c r="B439" s="489"/>
      <c r="C439" s="489"/>
      <c r="D439" s="489"/>
      <c r="E439" s="489"/>
      <c r="F439" s="489"/>
      <c r="G439" s="489"/>
      <c r="H439" s="489"/>
      <c r="I439" s="489"/>
      <c r="J439" s="489"/>
      <c r="K439" s="489"/>
      <c r="L439" s="489"/>
      <c r="M439" s="489"/>
      <c r="N439" s="489"/>
      <c r="O439" s="489"/>
      <c r="P439" s="489"/>
      <c r="Q439" s="489"/>
      <c r="R439" s="489"/>
      <c r="S439" s="489"/>
      <c r="T439" s="489"/>
      <c r="U439" s="489"/>
      <c r="V439" s="489"/>
      <c r="W439" s="489"/>
      <c r="X439" s="489"/>
      <c r="Y439" s="489"/>
      <c r="Z439" s="489"/>
      <c r="AA439" s="489"/>
      <c r="AB439" s="489"/>
      <c r="AC439" s="489"/>
      <c r="AD439" s="489"/>
      <c r="AE439" s="489"/>
      <c r="AF439" s="489"/>
      <c r="AG439" s="489"/>
      <c r="AH439" s="489"/>
      <c r="AI439" s="489"/>
      <c r="AJ439" s="489"/>
      <c r="AK439" s="489"/>
      <c r="AL439" s="489"/>
      <c r="AM439" s="489"/>
      <c r="AN439" s="489"/>
      <c r="AO439" s="489"/>
      <c r="AP439" s="489"/>
      <c r="AQ439" s="489"/>
      <c r="AR439" s="489"/>
      <c r="AS439" s="489"/>
      <c r="AT439" s="489"/>
      <c r="AU439" s="489"/>
      <c r="AV439" s="485"/>
      <c r="AW439" s="485"/>
      <c r="AX439" s="485"/>
      <c r="AY439" s="485"/>
      <c r="AZ439" s="485"/>
      <c r="BA439" s="485"/>
      <c r="BB439" s="485"/>
      <c r="BC439" s="485"/>
      <c r="BD439" s="485"/>
      <c r="BE439" s="485"/>
      <c r="BF439" s="485"/>
      <c r="BG439" s="485"/>
      <c r="BH439" s="485"/>
      <c r="BI439" s="485"/>
      <c r="BJ439" s="485"/>
      <c r="BK439" s="485"/>
    </row>
    <row r="440" spans="1:63" ht="15.75" customHeight="1" x14ac:dyDescent="0.25">
      <c r="A440" s="490"/>
      <c r="B440" s="490"/>
      <c r="C440" s="490"/>
      <c r="D440" s="490"/>
      <c r="E440" s="490"/>
      <c r="F440" s="490"/>
      <c r="G440" s="490"/>
      <c r="H440" s="490"/>
      <c r="I440" s="490"/>
      <c r="J440" s="490"/>
      <c r="K440" s="490"/>
      <c r="L440" s="490"/>
      <c r="M440" s="490"/>
      <c r="N440" s="490"/>
      <c r="O440" s="490"/>
      <c r="P440" s="490"/>
      <c r="Q440" s="490"/>
      <c r="R440" s="490"/>
      <c r="S440" s="490"/>
      <c r="T440" s="490"/>
      <c r="U440" s="490"/>
      <c r="V440" s="490"/>
      <c r="W440" s="490"/>
      <c r="X440" s="490"/>
      <c r="Y440" s="490"/>
      <c r="Z440" s="490"/>
      <c r="AA440" s="490"/>
      <c r="AB440" s="490"/>
      <c r="AC440" s="490"/>
      <c r="AD440" s="490"/>
      <c r="AE440" s="490"/>
      <c r="AF440" s="490"/>
      <c r="AG440" s="490"/>
      <c r="AH440" s="490"/>
      <c r="AI440" s="490"/>
      <c r="AJ440" s="490"/>
      <c r="AK440" s="490"/>
      <c r="AL440" s="490"/>
      <c r="AM440" s="490"/>
      <c r="AN440" s="490"/>
      <c r="AO440" s="490"/>
      <c r="AP440" s="490"/>
      <c r="AQ440" s="490"/>
      <c r="AR440" s="490"/>
      <c r="AS440" s="490"/>
      <c r="AT440" s="490"/>
      <c r="AU440" s="490"/>
      <c r="AV440" s="485"/>
      <c r="AW440" s="485"/>
      <c r="AX440" s="485"/>
      <c r="AY440" s="485"/>
      <c r="AZ440" s="485"/>
      <c r="BA440" s="485"/>
      <c r="BB440" s="485"/>
      <c r="BC440" s="485"/>
      <c r="BD440" s="485"/>
      <c r="BE440" s="485"/>
      <c r="BF440" s="485"/>
      <c r="BG440" s="485"/>
      <c r="BH440" s="485"/>
      <c r="BI440" s="485"/>
      <c r="BJ440" s="485"/>
      <c r="BK440" s="485"/>
    </row>
    <row r="441" spans="1:63" ht="15.75" customHeight="1" x14ac:dyDescent="0.25">
      <c r="A441" s="490"/>
      <c r="B441" s="490"/>
      <c r="C441" s="490"/>
      <c r="D441" s="490"/>
      <c r="E441" s="490"/>
      <c r="F441" s="490"/>
      <c r="G441" s="490"/>
      <c r="H441" s="490"/>
      <c r="I441" s="490"/>
      <c r="J441" s="490"/>
      <c r="K441" s="490"/>
      <c r="L441" s="490"/>
      <c r="M441" s="490"/>
      <c r="N441" s="490"/>
      <c r="O441" s="490"/>
      <c r="P441" s="490"/>
      <c r="Q441" s="490"/>
      <c r="R441" s="490"/>
      <c r="S441" s="490"/>
      <c r="T441" s="490"/>
      <c r="U441" s="490"/>
      <c r="V441" s="490"/>
      <c r="W441" s="490"/>
      <c r="X441" s="490"/>
      <c r="Y441" s="490"/>
      <c r="Z441" s="490"/>
      <c r="AA441" s="490"/>
      <c r="AB441" s="490"/>
      <c r="AC441" s="490"/>
      <c r="AD441" s="490"/>
      <c r="AE441" s="490"/>
      <c r="AF441" s="490"/>
      <c r="AG441" s="490"/>
      <c r="AH441" s="490"/>
      <c r="AI441" s="490"/>
      <c r="AJ441" s="490"/>
      <c r="AK441" s="490"/>
      <c r="AL441" s="490"/>
      <c r="AM441" s="490"/>
      <c r="AN441" s="490"/>
      <c r="AO441" s="490"/>
      <c r="AP441" s="490"/>
      <c r="AQ441" s="490"/>
      <c r="AR441" s="490"/>
      <c r="AS441" s="490"/>
      <c r="AT441" s="490"/>
      <c r="AU441" s="490"/>
      <c r="AV441" s="485"/>
      <c r="AW441" s="485"/>
      <c r="AX441" s="485"/>
      <c r="AY441" s="485"/>
      <c r="AZ441" s="485"/>
      <c r="BA441" s="485"/>
      <c r="BB441" s="485"/>
      <c r="BC441" s="485"/>
      <c r="BD441" s="485"/>
      <c r="BE441" s="485"/>
      <c r="BF441" s="485"/>
      <c r="BG441" s="485"/>
      <c r="BH441" s="485"/>
      <c r="BI441" s="485"/>
      <c r="BJ441" s="485"/>
      <c r="BK441" s="485"/>
    </row>
    <row r="442" spans="1:63" ht="15.75" customHeight="1" x14ac:dyDescent="0.25">
      <c r="A442" s="490"/>
      <c r="B442" s="490"/>
      <c r="C442" s="490"/>
      <c r="D442" s="490"/>
      <c r="E442" s="490"/>
      <c r="F442" s="490"/>
      <c r="G442" s="490"/>
      <c r="H442" s="490"/>
      <c r="I442" s="490"/>
      <c r="J442" s="490"/>
      <c r="K442" s="490"/>
      <c r="L442" s="490"/>
      <c r="M442" s="490"/>
      <c r="N442" s="490"/>
      <c r="O442" s="490"/>
      <c r="P442" s="490"/>
      <c r="Q442" s="490"/>
      <c r="R442" s="490"/>
      <c r="S442" s="490"/>
      <c r="T442" s="490"/>
      <c r="U442" s="490"/>
      <c r="V442" s="490"/>
      <c r="W442" s="490"/>
      <c r="X442" s="490"/>
      <c r="Y442" s="490"/>
      <c r="Z442" s="490"/>
      <c r="AA442" s="490"/>
      <c r="AB442" s="490"/>
      <c r="AC442" s="490"/>
      <c r="AD442" s="490"/>
      <c r="AE442" s="490"/>
      <c r="AF442" s="490"/>
      <c r="AG442" s="490"/>
      <c r="AH442" s="490"/>
      <c r="AI442" s="490"/>
      <c r="AJ442" s="490"/>
      <c r="AK442" s="490"/>
      <c r="AL442" s="490"/>
      <c r="AM442" s="490"/>
      <c r="AN442" s="490"/>
      <c r="AO442" s="490"/>
      <c r="AP442" s="490"/>
      <c r="AQ442" s="490"/>
      <c r="AR442" s="490"/>
      <c r="AS442" s="490"/>
      <c r="AT442" s="490"/>
      <c r="AU442" s="490"/>
      <c r="AV442" s="485"/>
      <c r="AW442" s="485"/>
      <c r="AX442" s="485"/>
      <c r="AY442" s="485"/>
      <c r="AZ442" s="485"/>
      <c r="BA442" s="485"/>
      <c r="BB442" s="485"/>
      <c r="BC442" s="485"/>
      <c r="BD442" s="485"/>
      <c r="BE442" s="485"/>
      <c r="BF442" s="485"/>
      <c r="BG442" s="485"/>
      <c r="BH442" s="485"/>
      <c r="BI442" s="485"/>
      <c r="BJ442" s="485"/>
      <c r="BK442" s="485"/>
    </row>
    <row r="443" spans="1:63" ht="15.75" customHeight="1" x14ac:dyDescent="0.25">
      <c r="A443" s="490"/>
      <c r="B443" s="490"/>
      <c r="C443" s="490"/>
      <c r="D443" s="490"/>
      <c r="E443" s="490"/>
      <c r="F443" s="490"/>
      <c r="G443" s="490"/>
      <c r="H443" s="490"/>
      <c r="I443" s="490"/>
      <c r="J443" s="490"/>
      <c r="K443" s="490"/>
      <c r="L443" s="490"/>
      <c r="M443" s="490"/>
      <c r="N443" s="490"/>
      <c r="O443" s="490"/>
      <c r="P443" s="490"/>
      <c r="Q443" s="490"/>
      <c r="R443" s="490"/>
      <c r="S443" s="490"/>
      <c r="T443" s="490"/>
      <c r="U443" s="490"/>
      <c r="V443" s="490"/>
      <c r="W443" s="490"/>
      <c r="X443" s="490"/>
      <c r="Y443" s="490"/>
      <c r="Z443" s="490"/>
      <c r="AA443" s="490"/>
      <c r="AB443" s="490"/>
      <c r="AC443" s="490"/>
      <c r="AD443" s="490"/>
      <c r="AE443" s="490"/>
      <c r="AF443" s="490"/>
      <c r="AG443" s="490"/>
      <c r="AH443" s="490"/>
      <c r="AI443" s="490"/>
      <c r="AJ443" s="490"/>
      <c r="AK443" s="490"/>
      <c r="AL443" s="490"/>
      <c r="AM443" s="490"/>
      <c r="AN443" s="490"/>
      <c r="AO443" s="490"/>
      <c r="AP443" s="490"/>
      <c r="AQ443" s="490"/>
      <c r="AR443" s="490"/>
      <c r="AS443" s="490"/>
      <c r="AT443" s="490"/>
      <c r="AU443" s="490"/>
      <c r="AV443" s="485"/>
      <c r="AW443" s="485"/>
      <c r="AX443" s="485"/>
      <c r="AY443" s="485"/>
      <c r="AZ443" s="485"/>
      <c r="BA443" s="485"/>
      <c r="BB443" s="485"/>
      <c r="BC443" s="485"/>
      <c r="BD443" s="485"/>
      <c r="BE443" s="485"/>
      <c r="BF443" s="485"/>
      <c r="BG443" s="485"/>
      <c r="BH443" s="485"/>
      <c r="BI443" s="485"/>
      <c r="BJ443" s="485"/>
      <c r="BK443" s="485"/>
    </row>
    <row r="444" spans="1:63" ht="15.75" customHeight="1" x14ac:dyDescent="0.25">
      <c r="A444" s="490"/>
      <c r="B444" s="490"/>
      <c r="C444" s="490"/>
      <c r="D444" s="490"/>
      <c r="E444" s="490"/>
      <c r="F444" s="490"/>
      <c r="G444" s="490"/>
      <c r="H444" s="490"/>
      <c r="I444" s="490"/>
      <c r="J444" s="490"/>
      <c r="K444" s="490"/>
      <c r="L444" s="490"/>
      <c r="M444" s="490"/>
      <c r="N444" s="490"/>
      <c r="O444" s="490"/>
      <c r="P444" s="490"/>
      <c r="Q444" s="490"/>
      <c r="R444" s="490"/>
      <c r="S444" s="490"/>
      <c r="T444" s="490"/>
      <c r="U444" s="490"/>
      <c r="V444" s="490"/>
      <c r="W444" s="490"/>
      <c r="X444" s="490"/>
      <c r="Y444" s="490"/>
      <c r="Z444" s="490"/>
      <c r="AA444" s="490"/>
      <c r="AB444" s="490"/>
      <c r="AC444" s="490"/>
      <c r="AD444" s="490"/>
      <c r="AE444" s="490"/>
      <c r="AF444" s="490"/>
      <c r="AG444" s="490"/>
      <c r="AH444" s="490"/>
      <c r="AI444" s="490"/>
      <c r="AJ444" s="490"/>
      <c r="AK444" s="490"/>
      <c r="AL444" s="490"/>
      <c r="AM444" s="490"/>
      <c r="AN444" s="490"/>
      <c r="AO444" s="490"/>
      <c r="AP444" s="490"/>
      <c r="AQ444" s="490"/>
      <c r="AR444" s="490"/>
      <c r="AS444" s="490"/>
      <c r="AT444" s="490"/>
      <c r="AU444" s="490"/>
      <c r="AV444" s="485"/>
      <c r="AW444" s="485"/>
      <c r="AX444" s="485"/>
      <c r="AY444" s="485"/>
      <c r="AZ444" s="485"/>
      <c r="BA444" s="485"/>
      <c r="BB444" s="485"/>
      <c r="BC444" s="485"/>
      <c r="BD444" s="485"/>
      <c r="BE444" s="485"/>
      <c r="BF444" s="485"/>
      <c r="BG444" s="485"/>
      <c r="BH444" s="485"/>
      <c r="BI444" s="485"/>
      <c r="BJ444" s="485"/>
      <c r="BK444" s="485"/>
    </row>
    <row r="445" spans="1:63" ht="15.75" customHeight="1" x14ac:dyDescent="0.25">
      <c r="A445" s="490"/>
      <c r="B445" s="490"/>
      <c r="C445" s="490"/>
      <c r="D445" s="490"/>
      <c r="E445" s="490"/>
      <c r="F445" s="490"/>
      <c r="G445" s="490"/>
      <c r="H445" s="490"/>
      <c r="I445" s="490"/>
      <c r="J445" s="490"/>
      <c r="K445" s="490"/>
      <c r="L445" s="490"/>
      <c r="M445" s="490"/>
      <c r="N445" s="490"/>
      <c r="O445" s="490"/>
      <c r="P445" s="490"/>
      <c r="Q445" s="490"/>
      <c r="R445" s="490"/>
      <c r="S445" s="490"/>
      <c r="T445" s="490"/>
      <c r="U445" s="490"/>
      <c r="V445" s="490"/>
      <c r="W445" s="490"/>
      <c r="X445" s="490"/>
      <c r="Y445" s="490"/>
      <c r="Z445" s="490"/>
      <c r="AA445" s="490"/>
      <c r="AB445" s="490"/>
      <c r="AC445" s="490"/>
      <c r="AD445" s="490"/>
      <c r="AE445" s="490"/>
      <c r="AF445" s="490"/>
      <c r="AG445" s="490"/>
      <c r="AH445" s="490"/>
      <c r="AI445" s="490"/>
      <c r="AJ445" s="490"/>
      <c r="AK445" s="490"/>
      <c r="AL445" s="490"/>
      <c r="AM445" s="490"/>
      <c r="AN445" s="490"/>
      <c r="AO445" s="490"/>
      <c r="AP445" s="490"/>
      <c r="AQ445" s="490"/>
      <c r="AR445" s="490"/>
      <c r="AS445" s="490"/>
      <c r="AT445" s="490"/>
      <c r="AU445" s="490"/>
      <c r="AV445" s="485"/>
      <c r="AW445" s="485"/>
      <c r="AX445" s="485"/>
      <c r="AY445" s="485"/>
      <c r="AZ445" s="485"/>
      <c r="BA445" s="485"/>
      <c r="BB445" s="485"/>
      <c r="BC445" s="485"/>
      <c r="BD445" s="485"/>
      <c r="BE445" s="485"/>
      <c r="BF445" s="485"/>
      <c r="BG445" s="485"/>
      <c r="BH445" s="485"/>
      <c r="BI445" s="485"/>
      <c r="BJ445" s="485"/>
      <c r="BK445" s="485"/>
    </row>
    <row r="446" spans="1:63" ht="15.75" customHeight="1" x14ac:dyDescent="0.25">
      <c r="A446" s="490"/>
      <c r="B446" s="490"/>
      <c r="C446" s="490"/>
      <c r="D446" s="490"/>
      <c r="E446" s="490"/>
      <c r="F446" s="490"/>
      <c r="G446" s="490"/>
      <c r="H446" s="490"/>
      <c r="I446" s="490"/>
      <c r="J446" s="490"/>
      <c r="K446" s="490"/>
      <c r="L446" s="490"/>
      <c r="M446" s="490"/>
      <c r="N446" s="490"/>
      <c r="O446" s="490"/>
      <c r="P446" s="490"/>
      <c r="Q446" s="490"/>
      <c r="R446" s="490"/>
      <c r="S446" s="490"/>
      <c r="T446" s="490"/>
      <c r="U446" s="490"/>
      <c r="V446" s="490"/>
      <c r="W446" s="490"/>
      <c r="X446" s="490"/>
      <c r="Y446" s="490"/>
      <c r="Z446" s="490"/>
      <c r="AA446" s="490"/>
      <c r="AB446" s="490"/>
      <c r="AC446" s="490"/>
      <c r="AD446" s="490"/>
      <c r="AE446" s="490"/>
      <c r="AF446" s="490"/>
      <c r="AG446" s="490"/>
      <c r="AH446" s="490"/>
      <c r="AI446" s="490"/>
      <c r="AJ446" s="490"/>
      <c r="AK446" s="490"/>
      <c r="AL446" s="490"/>
      <c r="AM446" s="490"/>
      <c r="AN446" s="490"/>
      <c r="AO446" s="490"/>
      <c r="AP446" s="490"/>
      <c r="AQ446" s="490"/>
      <c r="AR446" s="490"/>
      <c r="AS446" s="490"/>
      <c r="AT446" s="490"/>
      <c r="AU446" s="490"/>
      <c r="AV446" s="485"/>
      <c r="AW446" s="485"/>
      <c r="AX446" s="485"/>
      <c r="AY446" s="485"/>
      <c r="AZ446" s="485"/>
      <c r="BA446" s="485"/>
      <c r="BB446" s="485"/>
      <c r="BC446" s="485"/>
      <c r="BD446" s="485"/>
      <c r="BE446" s="485"/>
      <c r="BF446" s="485"/>
      <c r="BG446" s="485"/>
      <c r="BH446" s="485"/>
      <c r="BI446" s="485"/>
      <c r="BJ446" s="485"/>
      <c r="BK446" s="485"/>
    </row>
    <row r="447" spans="1:63" ht="15.75" customHeight="1" x14ac:dyDescent="0.25">
      <c r="A447" s="490"/>
      <c r="B447" s="490"/>
      <c r="C447" s="490"/>
      <c r="D447" s="490"/>
      <c r="E447" s="490"/>
      <c r="F447" s="490"/>
      <c r="G447" s="490"/>
      <c r="H447" s="490"/>
      <c r="I447" s="490"/>
      <c r="J447" s="490"/>
      <c r="K447" s="490"/>
      <c r="L447" s="490"/>
      <c r="M447" s="490"/>
      <c r="N447" s="490"/>
      <c r="O447" s="490"/>
      <c r="P447" s="490"/>
      <c r="Q447" s="490"/>
      <c r="R447" s="490"/>
      <c r="S447" s="490"/>
      <c r="T447" s="490"/>
      <c r="U447" s="490"/>
      <c r="V447" s="490"/>
      <c r="W447" s="490"/>
      <c r="X447" s="490"/>
      <c r="Y447" s="490"/>
      <c r="Z447" s="490"/>
      <c r="AA447" s="490"/>
      <c r="AB447" s="490"/>
      <c r="AC447" s="490"/>
      <c r="AD447" s="490"/>
      <c r="AE447" s="490"/>
      <c r="AF447" s="490"/>
      <c r="AG447" s="490"/>
      <c r="AH447" s="490"/>
      <c r="AI447" s="490"/>
      <c r="AJ447" s="490"/>
      <c r="AK447" s="490"/>
      <c r="AL447" s="490"/>
      <c r="AM447" s="490"/>
      <c r="AN447" s="490"/>
      <c r="AO447" s="490"/>
      <c r="AP447" s="490"/>
      <c r="AQ447" s="490"/>
      <c r="AR447" s="490"/>
      <c r="AS447" s="490"/>
      <c r="AT447" s="490"/>
      <c r="AU447" s="490"/>
      <c r="AV447" s="485"/>
      <c r="AW447" s="485"/>
      <c r="AX447" s="485"/>
      <c r="AY447" s="485"/>
      <c r="AZ447" s="485"/>
      <c r="BA447" s="485"/>
      <c r="BB447" s="485"/>
      <c r="BC447" s="485"/>
      <c r="BD447" s="485"/>
      <c r="BE447" s="485"/>
      <c r="BF447" s="485"/>
      <c r="BG447" s="485"/>
      <c r="BH447" s="485"/>
      <c r="BI447" s="485"/>
      <c r="BJ447" s="485"/>
      <c r="BK447" s="485"/>
    </row>
    <row r="448" spans="1:63" ht="15.75" customHeight="1" x14ac:dyDescent="0.25">
      <c r="A448" s="490"/>
      <c r="B448" s="490"/>
      <c r="C448" s="490"/>
      <c r="D448" s="490"/>
      <c r="E448" s="490"/>
      <c r="F448" s="490"/>
      <c r="G448" s="490"/>
      <c r="H448" s="490"/>
      <c r="I448" s="490"/>
      <c r="J448" s="490"/>
      <c r="K448" s="490"/>
      <c r="L448" s="490"/>
      <c r="M448" s="490"/>
      <c r="N448" s="490"/>
      <c r="O448" s="490"/>
      <c r="P448" s="490"/>
      <c r="Q448" s="490"/>
      <c r="R448" s="490"/>
      <c r="S448" s="490"/>
      <c r="T448" s="490"/>
      <c r="U448" s="490"/>
      <c r="V448" s="490"/>
      <c r="W448" s="490"/>
      <c r="X448" s="490"/>
      <c r="Y448" s="490"/>
      <c r="Z448" s="490"/>
      <c r="AA448" s="490"/>
      <c r="AB448" s="490"/>
      <c r="AC448" s="490"/>
      <c r="AD448" s="490"/>
      <c r="AE448" s="490"/>
      <c r="AF448" s="490"/>
      <c r="AG448" s="490"/>
      <c r="AH448" s="490"/>
      <c r="AI448" s="490"/>
      <c r="AJ448" s="490"/>
      <c r="AK448" s="490"/>
      <c r="AL448" s="490"/>
      <c r="AM448" s="490"/>
      <c r="AN448" s="490"/>
      <c r="AO448" s="490"/>
      <c r="AP448" s="490"/>
      <c r="AQ448" s="490"/>
      <c r="AR448" s="490"/>
      <c r="AS448" s="490"/>
      <c r="AT448" s="490"/>
      <c r="AU448" s="490"/>
      <c r="AV448" s="485"/>
      <c r="AW448" s="485"/>
      <c r="AX448" s="485"/>
      <c r="AY448" s="485"/>
      <c r="AZ448" s="485"/>
      <c r="BA448" s="485"/>
      <c r="BB448" s="485"/>
      <c r="BC448" s="485"/>
      <c r="BD448" s="485"/>
      <c r="BE448" s="485"/>
      <c r="BF448" s="485"/>
      <c r="BG448" s="485"/>
      <c r="BH448" s="485"/>
      <c r="BI448" s="485"/>
      <c r="BJ448" s="485"/>
      <c r="BK448" s="485"/>
    </row>
    <row r="449" spans="1:63" ht="15.75" customHeight="1" x14ac:dyDescent="0.25">
      <c r="A449" s="490"/>
      <c r="B449" s="490"/>
      <c r="C449" s="490"/>
      <c r="D449" s="490"/>
      <c r="E449" s="490"/>
      <c r="F449" s="490"/>
      <c r="G449" s="490"/>
      <c r="H449" s="490"/>
      <c r="I449" s="490"/>
      <c r="J449" s="490"/>
      <c r="K449" s="490"/>
      <c r="L449" s="490"/>
      <c r="M449" s="490"/>
      <c r="N449" s="490"/>
      <c r="O449" s="490"/>
      <c r="P449" s="490"/>
      <c r="Q449" s="490"/>
      <c r="R449" s="490"/>
      <c r="S449" s="490"/>
      <c r="T449" s="490"/>
      <c r="U449" s="490"/>
      <c r="V449" s="490"/>
      <c r="W449" s="490"/>
      <c r="X449" s="490"/>
      <c r="Y449" s="490"/>
      <c r="Z449" s="490"/>
      <c r="AA449" s="490"/>
      <c r="AB449" s="490"/>
      <c r="AC449" s="490"/>
      <c r="AD449" s="490"/>
      <c r="AE449" s="490"/>
      <c r="AF449" s="490"/>
      <c r="AG449" s="490"/>
      <c r="AH449" s="490"/>
      <c r="AI449" s="490"/>
      <c r="AJ449" s="490"/>
      <c r="AK449" s="490"/>
      <c r="AL449" s="490"/>
      <c r="AM449" s="490"/>
      <c r="AN449" s="490"/>
      <c r="AO449" s="490"/>
      <c r="AP449" s="490"/>
      <c r="AQ449" s="490"/>
      <c r="AR449" s="490"/>
      <c r="AS449" s="490"/>
      <c r="AT449" s="490"/>
      <c r="AU449" s="490"/>
      <c r="AV449" s="485"/>
      <c r="AW449" s="485"/>
      <c r="AX449" s="485"/>
      <c r="AY449" s="485"/>
      <c r="AZ449" s="485"/>
      <c r="BA449" s="485"/>
      <c r="BB449" s="485"/>
      <c r="BC449" s="485"/>
      <c r="BD449" s="485"/>
      <c r="BE449" s="485"/>
      <c r="BF449" s="485"/>
      <c r="BG449" s="485"/>
      <c r="BH449" s="485"/>
      <c r="BI449" s="485"/>
      <c r="BJ449" s="485"/>
      <c r="BK449" s="485"/>
    </row>
    <row r="450" spans="1:63" ht="15.75" customHeight="1" x14ac:dyDescent="0.25">
      <c r="A450" s="490"/>
      <c r="B450" s="490"/>
      <c r="C450" s="490"/>
      <c r="D450" s="490"/>
      <c r="E450" s="490"/>
      <c r="F450" s="490"/>
      <c r="G450" s="490"/>
      <c r="H450" s="490"/>
      <c r="I450" s="490"/>
      <c r="J450" s="490"/>
      <c r="K450" s="490"/>
      <c r="L450" s="490"/>
      <c r="M450" s="490"/>
      <c r="N450" s="490"/>
      <c r="O450" s="490"/>
      <c r="P450" s="490"/>
      <c r="Q450" s="490"/>
      <c r="R450" s="490"/>
      <c r="S450" s="490"/>
      <c r="T450" s="490"/>
      <c r="U450" s="490"/>
      <c r="V450" s="490"/>
      <c r="W450" s="490"/>
      <c r="X450" s="490"/>
      <c r="Y450" s="490"/>
      <c r="Z450" s="490"/>
      <c r="AA450" s="490"/>
      <c r="AB450" s="490"/>
      <c r="AC450" s="490"/>
      <c r="AD450" s="490"/>
      <c r="AE450" s="490"/>
      <c r="AF450" s="490"/>
      <c r="AG450" s="490"/>
      <c r="AH450" s="490"/>
      <c r="AI450" s="490"/>
      <c r="AJ450" s="490"/>
      <c r="AK450" s="490"/>
      <c r="AL450" s="490"/>
      <c r="AM450" s="490"/>
      <c r="AN450" s="490"/>
      <c r="AO450" s="490"/>
      <c r="AP450" s="490"/>
      <c r="AQ450" s="490"/>
      <c r="AR450" s="490"/>
      <c r="AS450" s="490"/>
      <c r="AT450" s="490"/>
      <c r="AU450" s="490"/>
      <c r="AV450" s="485"/>
      <c r="AW450" s="485"/>
      <c r="AX450" s="485"/>
      <c r="AY450" s="485"/>
      <c r="AZ450" s="485"/>
      <c r="BA450" s="485"/>
      <c r="BB450" s="485"/>
      <c r="BC450" s="485"/>
      <c r="BD450" s="485"/>
      <c r="BE450" s="485"/>
      <c r="BF450" s="485"/>
      <c r="BG450" s="485"/>
      <c r="BH450" s="485"/>
      <c r="BI450" s="485"/>
      <c r="BJ450" s="485"/>
      <c r="BK450" s="485"/>
    </row>
    <row r="451" spans="1:63" ht="15.75" customHeight="1" x14ac:dyDescent="0.25">
      <c r="A451" s="490"/>
      <c r="B451" s="490"/>
      <c r="C451" s="490"/>
      <c r="D451" s="490"/>
      <c r="E451" s="490"/>
      <c r="F451" s="490"/>
      <c r="G451" s="490"/>
      <c r="H451" s="490"/>
      <c r="I451" s="490"/>
      <c r="J451" s="490"/>
      <c r="K451" s="490"/>
      <c r="L451" s="490"/>
      <c r="M451" s="490"/>
      <c r="N451" s="490"/>
      <c r="O451" s="490"/>
      <c r="P451" s="490"/>
      <c r="Q451" s="490"/>
      <c r="R451" s="490"/>
      <c r="S451" s="490"/>
      <c r="T451" s="490"/>
      <c r="U451" s="490"/>
      <c r="V451" s="490"/>
      <c r="W451" s="490"/>
      <c r="X451" s="490"/>
      <c r="Y451" s="490"/>
      <c r="Z451" s="490"/>
      <c r="AA451" s="490"/>
      <c r="AB451" s="490"/>
      <c r="AC451" s="490"/>
      <c r="AD451" s="490"/>
      <c r="AE451" s="490"/>
      <c r="AF451" s="490"/>
      <c r="AG451" s="490"/>
      <c r="AH451" s="490"/>
      <c r="AI451" s="490"/>
      <c r="AJ451" s="490"/>
      <c r="AK451" s="490"/>
      <c r="AL451" s="490"/>
      <c r="AM451" s="490"/>
      <c r="AN451" s="490"/>
      <c r="AO451" s="490"/>
      <c r="AP451" s="490"/>
      <c r="AQ451" s="490"/>
      <c r="AR451" s="490"/>
      <c r="AS451" s="490"/>
      <c r="AT451" s="490"/>
      <c r="AU451" s="490"/>
      <c r="AV451" s="485"/>
      <c r="AW451" s="485"/>
      <c r="AX451" s="485"/>
      <c r="AY451" s="485"/>
      <c r="AZ451" s="485"/>
      <c r="BA451" s="485"/>
      <c r="BB451" s="485"/>
      <c r="BC451" s="485"/>
      <c r="BD451" s="485"/>
      <c r="BE451" s="485"/>
      <c r="BF451" s="485"/>
      <c r="BG451" s="485"/>
      <c r="BH451" s="485"/>
      <c r="BI451" s="485"/>
      <c r="BJ451" s="485"/>
      <c r="BK451" s="485"/>
    </row>
    <row r="452" spans="1:63" ht="15.75" customHeight="1" x14ac:dyDescent="0.25">
      <c r="A452" s="490"/>
      <c r="B452" s="490"/>
      <c r="C452" s="490"/>
      <c r="D452" s="490"/>
      <c r="E452" s="490"/>
      <c r="F452" s="490"/>
      <c r="G452" s="490"/>
      <c r="H452" s="490"/>
      <c r="I452" s="490"/>
      <c r="J452" s="490"/>
      <c r="K452" s="490"/>
      <c r="L452" s="490"/>
      <c r="M452" s="490"/>
      <c r="N452" s="490"/>
      <c r="O452" s="490"/>
      <c r="P452" s="490"/>
      <c r="Q452" s="490"/>
      <c r="R452" s="490"/>
      <c r="S452" s="490"/>
      <c r="T452" s="490"/>
      <c r="U452" s="490"/>
      <c r="V452" s="490"/>
      <c r="W452" s="490"/>
      <c r="X452" s="490"/>
      <c r="Y452" s="490"/>
      <c r="Z452" s="490"/>
      <c r="AA452" s="490"/>
      <c r="AB452" s="490"/>
      <c r="AC452" s="490"/>
      <c r="AD452" s="490"/>
      <c r="AE452" s="490"/>
      <c r="AF452" s="490"/>
      <c r="AG452" s="490"/>
      <c r="AH452" s="490"/>
      <c r="AI452" s="490"/>
      <c r="AJ452" s="490"/>
      <c r="AK452" s="490"/>
      <c r="AL452" s="490"/>
      <c r="AM452" s="490"/>
      <c r="AN452" s="490"/>
      <c r="AO452" s="490"/>
      <c r="AP452" s="490"/>
      <c r="AQ452" s="490"/>
      <c r="AR452" s="490"/>
      <c r="AS452" s="490"/>
      <c r="AT452" s="490"/>
      <c r="AU452" s="490"/>
      <c r="AV452" s="485"/>
      <c r="AW452" s="485"/>
      <c r="AX452" s="485"/>
      <c r="AY452" s="485"/>
      <c r="AZ452" s="485"/>
      <c r="BA452" s="485"/>
      <c r="BB452" s="485"/>
      <c r="BC452" s="485"/>
      <c r="BD452" s="485"/>
      <c r="BE452" s="485"/>
      <c r="BF452" s="485"/>
      <c r="BG452" s="485"/>
      <c r="BH452" s="485"/>
      <c r="BI452" s="485"/>
      <c r="BJ452" s="485"/>
      <c r="BK452" s="485"/>
    </row>
    <row r="453" spans="1:63" ht="15.75" customHeight="1" x14ac:dyDescent="0.25">
      <c r="A453" s="490"/>
      <c r="B453" s="490"/>
      <c r="C453" s="490"/>
      <c r="D453" s="490"/>
      <c r="E453" s="490"/>
      <c r="F453" s="490"/>
      <c r="G453" s="490"/>
      <c r="H453" s="490"/>
      <c r="I453" s="490"/>
      <c r="J453" s="490"/>
      <c r="K453" s="490"/>
      <c r="L453" s="490"/>
      <c r="M453" s="490"/>
      <c r="N453" s="490"/>
      <c r="O453" s="490"/>
      <c r="P453" s="490"/>
      <c r="Q453" s="490"/>
      <c r="R453" s="490"/>
      <c r="S453" s="490"/>
      <c r="T453" s="490"/>
      <c r="U453" s="490"/>
      <c r="V453" s="490"/>
      <c r="W453" s="490"/>
      <c r="X453" s="490"/>
      <c r="Y453" s="490"/>
      <c r="Z453" s="490"/>
      <c r="AA453" s="490"/>
      <c r="AB453" s="490"/>
      <c r="AC453" s="490"/>
      <c r="AD453" s="490"/>
      <c r="AE453" s="490"/>
      <c r="AF453" s="490"/>
      <c r="AG453" s="490"/>
      <c r="AH453" s="490"/>
      <c r="AI453" s="490"/>
      <c r="AJ453" s="490"/>
      <c r="AK453" s="490"/>
      <c r="AL453" s="490"/>
      <c r="AM453" s="490"/>
      <c r="AN453" s="490"/>
      <c r="AO453" s="490"/>
      <c r="AP453" s="490"/>
      <c r="AQ453" s="490"/>
      <c r="AR453" s="490"/>
      <c r="AS453" s="490"/>
      <c r="AT453" s="490"/>
      <c r="AU453" s="490"/>
      <c r="AV453" s="485"/>
      <c r="AW453" s="485"/>
      <c r="AX453" s="485"/>
      <c r="AY453" s="485"/>
      <c r="AZ453" s="485"/>
      <c r="BA453" s="485"/>
      <c r="BB453" s="485"/>
      <c r="BC453" s="485"/>
      <c r="BD453" s="485"/>
      <c r="BE453" s="485"/>
      <c r="BF453" s="485"/>
      <c r="BG453" s="485"/>
      <c r="BH453" s="485"/>
      <c r="BI453" s="485"/>
      <c r="BJ453" s="485"/>
      <c r="BK453" s="485"/>
    </row>
    <row r="454" spans="1:63" ht="15.75" customHeight="1" x14ac:dyDescent="0.25">
      <c r="A454" s="490"/>
      <c r="B454" s="490"/>
      <c r="C454" s="490"/>
      <c r="D454" s="490"/>
      <c r="E454" s="490"/>
      <c r="F454" s="490"/>
      <c r="G454" s="490"/>
      <c r="H454" s="490"/>
      <c r="I454" s="490"/>
      <c r="J454" s="490"/>
      <c r="K454" s="490"/>
      <c r="L454" s="490"/>
      <c r="M454" s="490"/>
      <c r="N454" s="490"/>
      <c r="O454" s="490"/>
      <c r="P454" s="490"/>
      <c r="Q454" s="490"/>
      <c r="R454" s="490"/>
      <c r="S454" s="490"/>
      <c r="T454" s="490"/>
      <c r="U454" s="490"/>
      <c r="V454" s="490"/>
      <c r="W454" s="490"/>
      <c r="X454" s="490"/>
      <c r="Y454" s="490"/>
      <c r="Z454" s="490"/>
      <c r="AA454" s="490"/>
      <c r="AB454" s="490"/>
      <c r="AC454" s="490"/>
      <c r="AD454" s="490"/>
      <c r="AE454" s="490"/>
      <c r="AF454" s="490"/>
      <c r="AG454" s="490"/>
      <c r="AH454" s="490"/>
      <c r="AI454" s="490"/>
      <c r="AJ454" s="490"/>
      <c r="AK454" s="490"/>
      <c r="AL454" s="490"/>
      <c r="AM454" s="490"/>
      <c r="AN454" s="490"/>
      <c r="AO454" s="490"/>
      <c r="AP454" s="490"/>
      <c r="AQ454" s="490"/>
      <c r="AR454" s="490"/>
      <c r="AS454" s="490"/>
      <c r="AT454" s="490"/>
      <c r="AU454" s="490"/>
      <c r="AV454" s="485"/>
      <c r="AW454" s="485"/>
      <c r="AX454" s="485"/>
      <c r="AY454" s="485"/>
      <c r="AZ454" s="485"/>
      <c r="BA454" s="485"/>
      <c r="BB454" s="485"/>
      <c r="BC454" s="485"/>
      <c r="BD454" s="485"/>
      <c r="BE454" s="485"/>
      <c r="BF454" s="485"/>
      <c r="BG454" s="485"/>
      <c r="BH454" s="485"/>
      <c r="BI454" s="485"/>
      <c r="BJ454" s="485"/>
      <c r="BK454" s="485"/>
    </row>
    <row r="455" spans="1:63" ht="15.75" customHeight="1" x14ac:dyDescent="0.25">
      <c r="A455" s="490"/>
      <c r="B455" s="490"/>
      <c r="C455" s="490"/>
      <c r="D455" s="490"/>
      <c r="E455" s="490"/>
      <c r="F455" s="490"/>
      <c r="G455" s="490"/>
      <c r="H455" s="490"/>
      <c r="I455" s="490"/>
      <c r="J455" s="490"/>
      <c r="K455" s="490"/>
      <c r="L455" s="490"/>
      <c r="M455" s="490"/>
      <c r="N455" s="490"/>
      <c r="O455" s="490"/>
      <c r="P455" s="490"/>
      <c r="Q455" s="490"/>
      <c r="R455" s="490"/>
      <c r="S455" s="490"/>
      <c r="T455" s="490"/>
      <c r="U455" s="490"/>
      <c r="V455" s="490"/>
      <c r="W455" s="490"/>
      <c r="X455" s="490"/>
      <c r="Y455" s="490"/>
      <c r="Z455" s="490"/>
      <c r="AA455" s="490"/>
      <c r="AB455" s="490"/>
      <c r="AC455" s="490"/>
      <c r="AD455" s="490"/>
      <c r="AE455" s="490"/>
      <c r="AF455" s="490"/>
      <c r="AG455" s="490"/>
      <c r="AH455" s="490"/>
      <c r="AI455" s="490"/>
      <c r="AJ455" s="490"/>
      <c r="AK455" s="490"/>
      <c r="AL455" s="490"/>
      <c r="AM455" s="490"/>
      <c r="AN455" s="490"/>
      <c r="AO455" s="490"/>
      <c r="AP455" s="490"/>
      <c r="AQ455" s="490"/>
      <c r="AR455" s="490"/>
      <c r="AS455" s="490"/>
      <c r="AT455" s="490"/>
      <c r="AU455" s="490"/>
      <c r="AV455" s="485"/>
      <c r="AW455" s="485"/>
      <c r="AX455" s="485"/>
      <c r="AY455" s="485"/>
      <c r="AZ455" s="485"/>
      <c r="BA455" s="485"/>
      <c r="BB455" s="485"/>
      <c r="BC455" s="485"/>
      <c r="BD455" s="485"/>
      <c r="BE455" s="485"/>
      <c r="BF455" s="485"/>
      <c r="BG455" s="485"/>
      <c r="BH455" s="485"/>
      <c r="BI455" s="485"/>
      <c r="BJ455" s="485"/>
      <c r="BK455" s="485"/>
    </row>
    <row r="456" spans="1:63" ht="15.75" customHeight="1" x14ac:dyDescent="0.25">
      <c r="A456" s="490"/>
      <c r="B456" s="490"/>
      <c r="C456" s="490"/>
      <c r="D456" s="490"/>
      <c r="E456" s="490"/>
      <c r="F456" s="490"/>
      <c r="G456" s="490"/>
      <c r="H456" s="490"/>
      <c r="I456" s="490"/>
      <c r="J456" s="490"/>
      <c r="K456" s="490"/>
      <c r="L456" s="490"/>
      <c r="M456" s="490"/>
      <c r="N456" s="490"/>
      <c r="O456" s="490"/>
      <c r="P456" s="490"/>
      <c r="Q456" s="490"/>
      <c r="R456" s="490"/>
      <c r="S456" s="490"/>
      <c r="T456" s="490"/>
      <c r="U456" s="490"/>
      <c r="V456" s="490"/>
      <c r="W456" s="490"/>
      <c r="X456" s="490"/>
      <c r="Y456" s="490"/>
      <c r="Z456" s="490"/>
      <c r="AA456" s="490"/>
      <c r="AB456" s="490"/>
      <c r="AC456" s="490"/>
      <c r="AD456" s="490"/>
      <c r="AE456" s="490"/>
      <c r="AF456" s="490"/>
      <c r="AG456" s="490"/>
      <c r="AH456" s="490"/>
      <c r="AI456" s="490"/>
      <c r="AJ456" s="490"/>
      <c r="AK456" s="490"/>
      <c r="AL456" s="490"/>
      <c r="AM456" s="490"/>
      <c r="AN456" s="490"/>
      <c r="AO456" s="490"/>
      <c r="AP456" s="490"/>
      <c r="AQ456" s="490"/>
      <c r="AR456" s="490"/>
      <c r="AS456" s="490"/>
      <c r="AT456" s="490"/>
      <c r="AU456" s="490"/>
      <c r="AV456" s="485"/>
      <c r="AW456" s="485"/>
      <c r="AX456" s="485"/>
      <c r="AY456" s="485"/>
      <c r="AZ456" s="485"/>
      <c r="BA456" s="485"/>
      <c r="BB456" s="485"/>
      <c r="BC456" s="485"/>
      <c r="BD456" s="485"/>
      <c r="BE456" s="485"/>
      <c r="BF456" s="485"/>
      <c r="BG456" s="485"/>
      <c r="BH456" s="485"/>
      <c r="BI456" s="485"/>
      <c r="BJ456" s="485"/>
      <c r="BK456" s="485"/>
    </row>
    <row r="457" spans="1:63" ht="15.75" customHeight="1" x14ac:dyDescent="0.25">
      <c r="A457" s="490"/>
      <c r="B457" s="490"/>
      <c r="C457" s="490"/>
      <c r="D457" s="490"/>
      <c r="E457" s="490"/>
      <c r="F457" s="490"/>
      <c r="G457" s="490"/>
      <c r="H457" s="490"/>
      <c r="I457" s="490"/>
      <c r="J457" s="490"/>
      <c r="K457" s="490"/>
      <c r="L457" s="490"/>
      <c r="M457" s="490"/>
      <c r="N457" s="490"/>
      <c r="O457" s="490"/>
      <c r="P457" s="490"/>
      <c r="Q457" s="490"/>
      <c r="R457" s="490"/>
      <c r="S457" s="490"/>
      <c r="T457" s="490"/>
      <c r="U457" s="490"/>
      <c r="V457" s="490"/>
      <c r="W457" s="490"/>
      <c r="X457" s="490"/>
      <c r="Y457" s="490"/>
      <c r="Z457" s="490"/>
      <c r="AA457" s="490"/>
      <c r="AB457" s="490"/>
      <c r="AC457" s="490"/>
      <c r="AD457" s="490"/>
      <c r="AE457" s="490"/>
      <c r="AF457" s="490"/>
      <c r="AG457" s="490"/>
      <c r="AH457" s="490"/>
      <c r="AI457" s="490"/>
      <c r="AJ457" s="490"/>
      <c r="AK457" s="490"/>
      <c r="AL457" s="490"/>
      <c r="AM457" s="490"/>
      <c r="AN457" s="490"/>
      <c r="AO457" s="490"/>
      <c r="AP457" s="490"/>
      <c r="AQ457" s="490"/>
      <c r="AR457" s="490"/>
      <c r="AS457" s="490"/>
      <c r="AT457" s="490"/>
      <c r="AU457" s="490"/>
      <c r="AV457" s="485"/>
      <c r="AW457" s="485"/>
      <c r="AX457" s="485"/>
      <c r="AY457" s="485"/>
      <c r="AZ457" s="485"/>
      <c r="BA457" s="485"/>
      <c r="BB457" s="485"/>
      <c r="BC457" s="485"/>
      <c r="BD457" s="485"/>
      <c r="BE457" s="485"/>
      <c r="BF457" s="485"/>
      <c r="BG457" s="485"/>
      <c r="BH457" s="485"/>
      <c r="BI457" s="485"/>
      <c r="BJ457" s="485"/>
      <c r="BK457" s="485"/>
    </row>
    <row r="458" spans="1:63" ht="15.75" customHeight="1" x14ac:dyDescent="0.25">
      <c r="A458" s="490"/>
      <c r="B458" s="490"/>
      <c r="C458" s="490"/>
      <c r="D458" s="490"/>
      <c r="E458" s="490"/>
      <c r="F458" s="490"/>
      <c r="G458" s="490"/>
      <c r="H458" s="490"/>
      <c r="I458" s="490"/>
      <c r="J458" s="490"/>
      <c r="K458" s="490"/>
      <c r="L458" s="490"/>
      <c r="M458" s="490"/>
      <c r="N458" s="490"/>
      <c r="O458" s="490"/>
      <c r="P458" s="490"/>
      <c r="Q458" s="490"/>
      <c r="R458" s="490"/>
      <c r="S458" s="490"/>
      <c r="T458" s="490"/>
      <c r="U458" s="490"/>
      <c r="V458" s="490"/>
      <c r="W458" s="490"/>
      <c r="X458" s="490"/>
      <c r="Y458" s="490"/>
      <c r="Z458" s="490"/>
      <c r="AA458" s="490"/>
      <c r="AB458" s="490"/>
      <c r="AC458" s="490"/>
      <c r="AD458" s="490"/>
      <c r="AE458" s="490"/>
      <c r="AF458" s="490"/>
      <c r="AG458" s="490"/>
      <c r="AH458" s="490"/>
      <c r="AI458" s="490"/>
      <c r="AJ458" s="490"/>
      <c r="AK458" s="490"/>
      <c r="AL458" s="490"/>
      <c r="AM458" s="490"/>
      <c r="AN458" s="490"/>
      <c r="AO458" s="490"/>
      <c r="AP458" s="490"/>
      <c r="AQ458" s="490"/>
      <c r="AR458" s="490"/>
      <c r="AS458" s="490"/>
      <c r="AT458" s="490"/>
      <c r="AU458" s="490"/>
      <c r="AV458" s="485"/>
      <c r="AW458" s="485"/>
      <c r="AX458" s="485"/>
      <c r="AY458" s="485"/>
      <c r="AZ458" s="485"/>
      <c r="BA458" s="485"/>
      <c r="BB458" s="485"/>
      <c r="BC458" s="485"/>
      <c r="BD458" s="485"/>
      <c r="BE458" s="485"/>
      <c r="BF458" s="485"/>
      <c r="BG458" s="485"/>
      <c r="BH458" s="485"/>
      <c r="BI458" s="485"/>
      <c r="BJ458" s="485"/>
      <c r="BK458" s="485"/>
    </row>
    <row r="459" spans="1:63" ht="15.75" customHeight="1" x14ac:dyDescent="0.25">
      <c r="A459" s="490"/>
      <c r="B459" s="490"/>
      <c r="C459" s="490"/>
      <c r="D459" s="490"/>
      <c r="E459" s="490"/>
      <c r="F459" s="490"/>
      <c r="G459" s="490"/>
      <c r="H459" s="490"/>
      <c r="I459" s="490"/>
      <c r="J459" s="490"/>
      <c r="K459" s="490"/>
      <c r="L459" s="490"/>
      <c r="M459" s="490"/>
      <c r="N459" s="490"/>
      <c r="O459" s="490"/>
      <c r="P459" s="490"/>
      <c r="Q459" s="490"/>
      <c r="R459" s="490"/>
      <c r="S459" s="490"/>
      <c r="T459" s="490"/>
      <c r="U459" s="490"/>
      <c r="V459" s="490"/>
      <c r="W459" s="490"/>
      <c r="X459" s="490"/>
      <c r="Y459" s="490"/>
      <c r="Z459" s="490"/>
      <c r="AA459" s="490"/>
      <c r="AB459" s="490"/>
      <c r="AC459" s="490"/>
      <c r="AD459" s="490"/>
      <c r="AE459" s="490"/>
      <c r="AF459" s="490"/>
      <c r="AG459" s="490"/>
      <c r="AH459" s="490"/>
      <c r="AI459" s="490"/>
      <c r="AJ459" s="490"/>
      <c r="AK459" s="490"/>
      <c r="AL459" s="490"/>
      <c r="AM459" s="490"/>
      <c r="AN459" s="490"/>
      <c r="AO459" s="490"/>
      <c r="AP459" s="490"/>
      <c r="AQ459" s="490"/>
      <c r="AR459" s="490"/>
      <c r="AS459" s="490"/>
      <c r="AT459" s="490"/>
      <c r="AU459" s="490"/>
      <c r="AV459" s="485"/>
      <c r="AW459" s="485"/>
      <c r="AX459" s="485"/>
      <c r="AY459" s="485"/>
      <c r="AZ459" s="485"/>
      <c r="BA459" s="485"/>
      <c r="BB459" s="485"/>
      <c r="BC459" s="485"/>
      <c r="BD459" s="485"/>
      <c r="BE459" s="485"/>
      <c r="BF459" s="485"/>
      <c r="BG459" s="485"/>
      <c r="BH459" s="485"/>
      <c r="BI459" s="485"/>
      <c r="BJ459" s="485"/>
      <c r="BK459" s="485"/>
    </row>
    <row r="460" spans="1:63" ht="15.75" customHeight="1" x14ac:dyDescent="0.25">
      <c r="A460" s="490"/>
      <c r="B460" s="490"/>
      <c r="C460" s="490"/>
      <c r="D460" s="490"/>
      <c r="E460" s="490"/>
      <c r="F460" s="490"/>
      <c r="G460" s="490"/>
      <c r="H460" s="490"/>
      <c r="I460" s="490"/>
      <c r="J460" s="490"/>
      <c r="K460" s="490"/>
      <c r="L460" s="490"/>
      <c r="M460" s="490"/>
      <c r="N460" s="490"/>
      <c r="O460" s="490"/>
      <c r="P460" s="490"/>
      <c r="Q460" s="490"/>
      <c r="R460" s="490"/>
      <c r="S460" s="490"/>
      <c r="T460" s="490"/>
      <c r="U460" s="490"/>
      <c r="V460" s="490"/>
      <c r="W460" s="490"/>
      <c r="X460" s="490"/>
      <c r="Y460" s="490"/>
      <c r="Z460" s="490"/>
      <c r="AA460" s="490"/>
      <c r="AB460" s="490"/>
      <c r="AC460" s="490"/>
      <c r="AD460" s="490"/>
      <c r="AE460" s="490"/>
      <c r="AF460" s="490"/>
      <c r="AG460" s="490"/>
      <c r="AH460" s="490"/>
      <c r="AI460" s="490"/>
      <c r="AJ460" s="490"/>
      <c r="AK460" s="490"/>
      <c r="AL460" s="490"/>
      <c r="AM460" s="490"/>
      <c r="AN460" s="490"/>
      <c r="AO460" s="490"/>
      <c r="AP460" s="490"/>
      <c r="AQ460" s="490"/>
      <c r="AR460" s="490"/>
      <c r="AS460" s="490"/>
      <c r="AT460" s="490"/>
      <c r="AU460" s="490"/>
      <c r="AV460" s="485"/>
      <c r="AW460" s="485"/>
      <c r="AX460" s="485"/>
      <c r="AY460" s="485"/>
      <c r="AZ460" s="485"/>
      <c r="BA460" s="485"/>
      <c r="BB460" s="485"/>
      <c r="BC460" s="485"/>
      <c r="BD460" s="485"/>
      <c r="BE460" s="485"/>
      <c r="BF460" s="485"/>
      <c r="BG460" s="485"/>
      <c r="BH460" s="485"/>
      <c r="BI460" s="485"/>
      <c r="BJ460" s="485"/>
      <c r="BK460" s="485"/>
    </row>
    <row r="461" spans="1:63" ht="15.75" customHeight="1" x14ac:dyDescent="0.25">
      <c r="A461" s="490"/>
      <c r="B461" s="490"/>
      <c r="C461" s="490"/>
      <c r="D461" s="490"/>
      <c r="E461" s="490"/>
      <c r="F461" s="490"/>
      <c r="G461" s="490"/>
      <c r="H461" s="490"/>
      <c r="I461" s="490"/>
      <c r="J461" s="490"/>
      <c r="K461" s="490"/>
      <c r="L461" s="490"/>
      <c r="M461" s="490"/>
      <c r="N461" s="490"/>
      <c r="O461" s="490"/>
      <c r="P461" s="490"/>
      <c r="Q461" s="490"/>
      <c r="R461" s="490"/>
      <c r="S461" s="490"/>
      <c r="T461" s="490"/>
      <c r="U461" s="490"/>
      <c r="V461" s="490"/>
      <c r="W461" s="490"/>
      <c r="X461" s="490"/>
      <c r="Y461" s="490"/>
      <c r="Z461" s="490"/>
      <c r="AA461" s="490"/>
      <c r="AB461" s="490"/>
      <c r="AC461" s="490"/>
      <c r="AD461" s="490"/>
      <c r="AE461" s="490"/>
      <c r="AF461" s="490"/>
      <c r="AG461" s="490"/>
      <c r="AH461" s="490"/>
      <c r="AI461" s="490"/>
      <c r="AJ461" s="490"/>
      <c r="AK461" s="490"/>
      <c r="AL461" s="490"/>
      <c r="AM461" s="490"/>
      <c r="AN461" s="490"/>
      <c r="AO461" s="490"/>
      <c r="AP461" s="490"/>
      <c r="AQ461" s="490"/>
      <c r="AR461" s="490"/>
      <c r="AS461" s="490"/>
      <c r="AT461" s="490"/>
      <c r="AU461" s="490"/>
      <c r="AV461" s="485"/>
      <c r="AW461" s="485"/>
      <c r="AX461" s="485"/>
      <c r="AY461" s="485"/>
      <c r="AZ461" s="485"/>
      <c r="BA461" s="485"/>
      <c r="BB461" s="485"/>
      <c r="BC461" s="485"/>
      <c r="BD461" s="485"/>
      <c r="BE461" s="485"/>
      <c r="BF461" s="485"/>
      <c r="BG461" s="485"/>
      <c r="BH461" s="485"/>
      <c r="BI461" s="485"/>
      <c r="BJ461" s="485"/>
      <c r="BK461" s="485"/>
    </row>
    <row r="462" spans="1:63" ht="15.75" customHeight="1" x14ac:dyDescent="0.25">
      <c r="A462" s="490"/>
      <c r="B462" s="490"/>
      <c r="C462" s="490"/>
      <c r="D462" s="490"/>
      <c r="E462" s="490"/>
      <c r="F462" s="490"/>
      <c r="G462" s="490"/>
      <c r="H462" s="490"/>
      <c r="I462" s="490"/>
      <c r="J462" s="490"/>
      <c r="K462" s="490"/>
      <c r="L462" s="490"/>
      <c r="M462" s="490"/>
      <c r="N462" s="490"/>
      <c r="O462" s="490"/>
      <c r="P462" s="490"/>
      <c r="Q462" s="490"/>
      <c r="R462" s="490"/>
      <c r="S462" s="490"/>
      <c r="T462" s="490"/>
      <c r="U462" s="490"/>
      <c r="V462" s="490"/>
      <c r="W462" s="490"/>
      <c r="X462" s="490"/>
      <c r="Y462" s="490"/>
      <c r="Z462" s="490"/>
      <c r="AA462" s="490"/>
      <c r="AB462" s="490"/>
      <c r="AC462" s="490"/>
      <c r="AD462" s="490"/>
      <c r="AE462" s="490"/>
      <c r="AF462" s="490"/>
      <c r="AG462" s="490"/>
      <c r="AH462" s="490"/>
      <c r="AI462" s="490"/>
      <c r="AJ462" s="490"/>
      <c r="AK462" s="490"/>
      <c r="AL462" s="490"/>
      <c r="AM462" s="490"/>
      <c r="AN462" s="490"/>
      <c r="AO462" s="490"/>
      <c r="AP462" s="490"/>
      <c r="AQ462" s="490"/>
      <c r="AR462" s="490"/>
      <c r="AS462" s="490"/>
      <c r="AT462" s="490"/>
      <c r="AU462" s="490"/>
      <c r="AV462" s="485"/>
      <c r="AW462" s="485"/>
      <c r="AX462" s="485"/>
      <c r="AY462" s="485"/>
      <c r="AZ462" s="485"/>
      <c r="BA462" s="485"/>
      <c r="BB462" s="485"/>
      <c r="BC462" s="485"/>
      <c r="BD462" s="485"/>
      <c r="BE462" s="485"/>
      <c r="BF462" s="485"/>
      <c r="BG462" s="485"/>
      <c r="BH462" s="485"/>
      <c r="BI462" s="485"/>
      <c r="BJ462" s="485"/>
      <c r="BK462" s="485"/>
    </row>
    <row r="463" spans="1:63" ht="15.75" customHeight="1" x14ac:dyDescent="0.25">
      <c r="A463" s="490"/>
      <c r="B463" s="490"/>
      <c r="C463" s="490"/>
      <c r="D463" s="490"/>
      <c r="E463" s="490"/>
      <c r="F463" s="490"/>
      <c r="G463" s="490"/>
      <c r="H463" s="490"/>
      <c r="I463" s="490"/>
      <c r="J463" s="490"/>
      <c r="K463" s="490"/>
      <c r="L463" s="490"/>
      <c r="M463" s="490"/>
      <c r="N463" s="490"/>
      <c r="O463" s="490"/>
      <c r="P463" s="490"/>
      <c r="Q463" s="490"/>
      <c r="R463" s="490"/>
      <c r="S463" s="490"/>
      <c r="T463" s="490"/>
      <c r="U463" s="490"/>
      <c r="V463" s="490"/>
      <c r="W463" s="490"/>
      <c r="X463" s="490"/>
      <c r="Y463" s="490"/>
      <c r="Z463" s="490"/>
      <c r="AA463" s="490"/>
      <c r="AB463" s="490"/>
      <c r="AC463" s="490"/>
      <c r="AD463" s="490"/>
      <c r="AE463" s="490"/>
      <c r="AF463" s="490"/>
      <c r="AG463" s="490"/>
      <c r="AH463" s="490"/>
      <c r="AI463" s="490"/>
      <c r="AJ463" s="490"/>
      <c r="AK463" s="490"/>
      <c r="AL463" s="490"/>
      <c r="AM463" s="490"/>
      <c r="AN463" s="490"/>
      <c r="AO463" s="490"/>
      <c r="AP463" s="490"/>
      <c r="AQ463" s="490"/>
      <c r="AR463" s="490"/>
      <c r="AS463" s="490"/>
      <c r="AT463" s="490"/>
      <c r="AU463" s="490"/>
      <c r="AV463" s="485"/>
      <c r="AW463" s="485"/>
      <c r="AX463" s="485"/>
      <c r="AY463" s="485"/>
      <c r="AZ463" s="485"/>
      <c r="BA463" s="485"/>
      <c r="BB463" s="485"/>
      <c r="BC463" s="485"/>
      <c r="BD463" s="485"/>
      <c r="BE463" s="485"/>
      <c r="BF463" s="485"/>
      <c r="BG463" s="485"/>
      <c r="BH463" s="485"/>
      <c r="BI463" s="485"/>
      <c r="BJ463" s="485"/>
      <c r="BK463" s="485"/>
    </row>
    <row r="464" spans="1:63" ht="15.75" customHeight="1" x14ac:dyDescent="0.25">
      <c r="A464" s="490"/>
      <c r="B464" s="490"/>
      <c r="C464" s="490"/>
      <c r="D464" s="490"/>
      <c r="E464" s="490"/>
      <c r="F464" s="490"/>
      <c r="G464" s="490"/>
      <c r="H464" s="490"/>
      <c r="I464" s="490"/>
      <c r="J464" s="490"/>
      <c r="K464" s="490"/>
      <c r="L464" s="490"/>
      <c r="M464" s="490"/>
      <c r="N464" s="490"/>
      <c r="O464" s="490"/>
      <c r="P464" s="490"/>
      <c r="Q464" s="490"/>
      <c r="R464" s="490"/>
      <c r="S464" s="490"/>
      <c r="T464" s="490"/>
      <c r="U464" s="490"/>
      <c r="V464" s="490"/>
      <c r="W464" s="490"/>
      <c r="X464" s="490"/>
      <c r="Y464" s="490"/>
      <c r="Z464" s="490"/>
      <c r="AA464" s="490"/>
      <c r="AB464" s="490"/>
      <c r="AC464" s="490"/>
      <c r="AD464" s="490"/>
      <c r="AE464" s="490"/>
      <c r="AF464" s="490"/>
      <c r="AG464" s="490"/>
      <c r="AH464" s="490"/>
      <c r="AI464" s="490"/>
      <c r="AJ464" s="490"/>
      <c r="AK464" s="490"/>
      <c r="AL464" s="490"/>
      <c r="AM464" s="490"/>
      <c r="AN464" s="490"/>
      <c r="AO464" s="490"/>
      <c r="AP464" s="490"/>
      <c r="AQ464" s="490"/>
      <c r="AR464" s="490"/>
      <c r="AS464" s="490"/>
      <c r="AT464" s="490"/>
      <c r="AU464" s="490"/>
      <c r="AV464" s="485"/>
      <c r="AW464" s="485"/>
      <c r="AX464" s="485"/>
      <c r="AY464" s="485"/>
      <c r="AZ464" s="485"/>
      <c r="BA464" s="485"/>
      <c r="BB464" s="485"/>
      <c r="BC464" s="485"/>
      <c r="BD464" s="485"/>
      <c r="BE464" s="485"/>
      <c r="BF464" s="485"/>
      <c r="BG464" s="485"/>
      <c r="BH464" s="485"/>
      <c r="BI464" s="485"/>
      <c r="BJ464" s="485"/>
      <c r="BK464" s="485"/>
    </row>
    <row r="465" spans="1:63" ht="15.75" customHeight="1" x14ac:dyDescent="0.25">
      <c r="A465" s="490"/>
      <c r="B465" s="490"/>
      <c r="C465" s="490"/>
      <c r="D465" s="490"/>
      <c r="E465" s="490"/>
      <c r="F465" s="490"/>
      <c r="G465" s="490"/>
      <c r="H465" s="490"/>
      <c r="I465" s="490"/>
      <c r="J465" s="490"/>
      <c r="K465" s="490"/>
      <c r="L465" s="490"/>
      <c r="M465" s="490"/>
      <c r="N465" s="490"/>
      <c r="O465" s="490"/>
      <c r="P465" s="490"/>
      <c r="Q465" s="490"/>
      <c r="R465" s="490"/>
      <c r="S465" s="490"/>
      <c r="T465" s="490"/>
      <c r="U465" s="490"/>
      <c r="V465" s="490"/>
      <c r="W465" s="490"/>
      <c r="X465" s="490"/>
      <c r="Y465" s="490"/>
      <c r="Z465" s="490"/>
      <c r="AA465" s="490"/>
      <c r="AB465" s="490"/>
      <c r="AC465" s="490"/>
      <c r="AD465" s="490"/>
      <c r="AE465" s="490"/>
      <c r="AF465" s="490"/>
      <c r="AG465" s="490"/>
      <c r="AH465" s="490"/>
      <c r="AI465" s="490"/>
      <c r="AJ465" s="490"/>
      <c r="AK465" s="490"/>
      <c r="AL465" s="490"/>
      <c r="AM465" s="490"/>
      <c r="AN465" s="490"/>
      <c r="AO465" s="490"/>
      <c r="AP465" s="490"/>
      <c r="AQ465" s="490"/>
      <c r="AR465" s="490"/>
      <c r="AS465" s="490"/>
      <c r="AT465" s="490"/>
      <c r="AU465" s="490"/>
      <c r="AV465" s="485"/>
      <c r="AW465" s="485"/>
      <c r="AX465" s="485"/>
      <c r="AY465" s="485"/>
      <c r="AZ465" s="485"/>
      <c r="BA465" s="485"/>
      <c r="BB465" s="485"/>
      <c r="BC465" s="485"/>
      <c r="BD465" s="485"/>
      <c r="BE465" s="485"/>
      <c r="BF465" s="485"/>
      <c r="BG465" s="485"/>
      <c r="BH465" s="485"/>
      <c r="BI465" s="485"/>
      <c r="BJ465" s="485"/>
      <c r="BK465" s="485"/>
    </row>
    <row r="466" spans="1:63" ht="15.75" customHeight="1" x14ac:dyDescent="0.25">
      <c r="A466" s="490"/>
      <c r="B466" s="490"/>
      <c r="C466" s="490"/>
      <c r="D466" s="490"/>
      <c r="E466" s="490"/>
      <c r="F466" s="490"/>
      <c r="G466" s="490"/>
      <c r="H466" s="490"/>
      <c r="I466" s="490"/>
      <c r="J466" s="490"/>
      <c r="K466" s="490"/>
      <c r="L466" s="490"/>
      <c r="M466" s="490"/>
      <c r="N466" s="490"/>
      <c r="O466" s="490"/>
      <c r="P466" s="490"/>
      <c r="Q466" s="490"/>
      <c r="R466" s="490"/>
      <c r="S466" s="490"/>
      <c r="T466" s="490"/>
      <c r="U466" s="490"/>
      <c r="V466" s="490"/>
      <c r="W466" s="490"/>
      <c r="X466" s="490"/>
      <c r="Y466" s="490"/>
      <c r="Z466" s="490"/>
      <c r="AA466" s="490"/>
      <c r="AB466" s="490"/>
      <c r="AC466" s="490"/>
      <c r="AD466" s="490"/>
      <c r="AE466" s="490"/>
      <c r="AF466" s="490"/>
      <c r="AG466" s="490"/>
      <c r="AH466" s="490"/>
      <c r="AI466" s="490"/>
      <c r="AJ466" s="490"/>
      <c r="AK466" s="490"/>
      <c r="AL466" s="490"/>
      <c r="AM466" s="490"/>
      <c r="AN466" s="490"/>
      <c r="AO466" s="490"/>
      <c r="AP466" s="490"/>
      <c r="AQ466" s="490"/>
      <c r="AR466" s="490"/>
      <c r="AS466" s="490"/>
      <c r="AT466" s="490"/>
      <c r="AU466" s="490"/>
      <c r="AV466" s="485"/>
      <c r="AW466" s="485"/>
      <c r="AX466" s="485"/>
      <c r="AY466" s="485"/>
      <c r="AZ466" s="485"/>
      <c r="BA466" s="485"/>
      <c r="BB466" s="485"/>
      <c r="BC466" s="485"/>
      <c r="BD466" s="485"/>
      <c r="BE466" s="485"/>
      <c r="BF466" s="485"/>
      <c r="BG466" s="485"/>
      <c r="BH466" s="485"/>
      <c r="BI466" s="485"/>
      <c r="BJ466" s="485"/>
      <c r="BK466" s="485"/>
    </row>
    <row r="467" spans="1:63" ht="15.75" customHeight="1" x14ac:dyDescent="0.25">
      <c r="A467" s="490"/>
      <c r="B467" s="490"/>
      <c r="C467" s="490"/>
      <c r="D467" s="490"/>
      <c r="E467" s="490"/>
      <c r="F467" s="490"/>
      <c r="G467" s="490"/>
      <c r="H467" s="490"/>
      <c r="I467" s="490"/>
      <c r="J467" s="490"/>
      <c r="K467" s="490"/>
      <c r="L467" s="490"/>
      <c r="M467" s="490"/>
      <c r="N467" s="490"/>
      <c r="O467" s="490"/>
      <c r="P467" s="490"/>
      <c r="Q467" s="490"/>
      <c r="R467" s="490"/>
      <c r="S467" s="490"/>
      <c r="T467" s="490"/>
      <c r="U467" s="490"/>
      <c r="V467" s="490"/>
      <c r="W467" s="490"/>
      <c r="X467" s="490"/>
      <c r="Y467" s="490"/>
      <c r="Z467" s="490"/>
      <c r="AA467" s="490"/>
      <c r="AB467" s="490"/>
      <c r="AC467" s="490"/>
      <c r="AD467" s="490"/>
      <c r="AE467" s="490"/>
      <c r="AF467" s="490"/>
      <c r="AG467" s="490"/>
      <c r="AH467" s="490"/>
      <c r="AI467" s="490"/>
      <c r="AJ467" s="490"/>
      <c r="AK467" s="490"/>
      <c r="AL467" s="490"/>
      <c r="AM467" s="490"/>
      <c r="AN467" s="490"/>
      <c r="AO467" s="490"/>
      <c r="AP467" s="490"/>
      <c r="AQ467" s="490"/>
      <c r="AR467" s="490"/>
      <c r="AS467" s="490"/>
      <c r="AT467" s="490"/>
      <c r="AU467" s="490"/>
      <c r="AV467" s="485"/>
      <c r="AW467" s="485"/>
      <c r="AX467" s="485"/>
      <c r="AY467" s="485"/>
      <c r="AZ467" s="485"/>
      <c r="BA467" s="485"/>
      <c r="BB467" s="485"/>
      <c r="BC467" s="485"/>
      <c r="BD467" s="485"/>
      <c r="BE467" s="485"/>
      <c r="BF467" s="485"/>
      <c r="BG467" s="485"/>
      <c r="BH467" s="485"/>
      <c r="BI467" s="485"/>
      <c r="BJ467" s="485"/>
      <c r="BK467" s="485"/>
    </row>
    <row r="468" spans="1:63" ht="15.75" customHeight="1" x14ac:dyDescent="0.25">
      <c r="A468" s="490"/>
      <c r="B468" s="490"/>
      <c r="C468" s="490"/>
      <c r="D468" s="490"/>
      <c r="E468" s="490"/>
      <c r="F468" s="490"/>
      <c r="G468" s="490"/>
      <c r="H468" s="490"/>
      <c r="I468" s="490"/>
      <c r="J468" s="490"/>
      <c r="K468" s="490"/>
      <c r="L468" s="490"/>
      <c r="M468" s="490"/>
      <c r="N468" s="490"/>
      <c r="O468" s="490"/>
      <c r="P468" s="490"/>
      <c r="Q468" s="490"/>
      <c r="R468" s="490"/>
      <c r="S468" s="490"/>
      <c r="T468" s="490"/>
      <c r="U468" s="490"/>
      <c r="V468" s="490"/>
      <c r="W468" s="490"/>
      <c r="X468" s="490"/>
      <c r="Y468" s="490"/>
      <c r="Z468" s="490"/>
      <c r="AA468" s="490"/>
      <c r="AB468" s="490"/>
      <c r="AC468" s="490"/>
      <c r="AD468" s="490"/>
      <c r="AE468" s="490"/>
      <c r="AF468" s="490"/>
      <c r="AG468" s="490"/>
      <c r="AH468" s="490"/>
      <c r="AI468" s="490"/>
      <c r="AJ468" s="490"/>
      <c r="AK468" s="490"/>
      <c r="AL468" s="490"/>
      <c r="AM468" s="490"/>
      <c r="AN468" s="490"/>
      <c r="AO468" s="490"/>
      <c r="AP468" s="490"/>
      <c r="AQ468" s="490"/>
      <c r="AR468" s="490"/>
      <c r="AS468" s="490"/>
      <c r="AT468" s="490"/>
      <c r="AU468" s="490"/>
      <c r="AV468" s="485"/>
      <c r="AW468" s="485"/>
      <c r="AX468" s="485"/>
      <c r="AY468" s="485"/>
      <c r="AZ468" s="485"/>
      <c r="BA468" s="485"/>
      <c r="BB468" s="485"/>
      <c r="BC468" s="485"/>
      <c r="BD468" s="485"/>
      <c r="BE468" s="485"/>
      <c r="BF468" s="485"/>
      <c r="BG468" s="485"/>
      <c r="BH468" s="485"/>
      <c r="BI468" s="485"/>
      <c r="BJ468" s="485"/>
      <c r="BK468" s="485"/>
    </row>
    <row r="469" spans="1:63" ht="15.75" customHeight="1" x14ac:dyDescent="0.25">
      <c r="A469" s="490"/>
      <c r="B469" s="490"/>
      <c r="C469" s="490"/>
      <c r="D469" s="490"/>
      <c r="E469" s="490"/>
      <c r="F469" s="490"/>
      <c r="G469" s="490"/>
      <c r="H469" s="490"/>
      <c r="I469" s="490"/>
      <c r="J469" s="490"/>
      <c r="K469" s="490"/>
      <c r="L469" s="490"/>
      <c r="M469" s="490"/>
      <c r="N469" s="490"/>
      <c r="O469" s="490"/>
      <c r="P469" s="490"/>
      <c r="Q469" s="490"/>
      <c r="R469" s="490"/>
      <c r="S469" s="490"/>
      <c r="T469" s="490"/>
      <c r="U469" s="490"/>
      <c r="V469" s="490"/>
      <c r="W469" s="490"/>
      <c r="X469" s="490"/>
      <c r="Y469" s="490"/>
      <c r="Z469" s="490"/>
      <c r="AA469" s="490"/>
      <c r="AB469" s="490"/>
      <c r="AC469" s="490"/>
      <c r="AD469" s="490"/>
      <c r="AE469" s="490"/>
      <c r="AF469" s="490"/>
      <c r="AG469" s="490"/>
      <c r="AH469" s="490"/>
      <c r="AI469" s="490"/>
      <c r="AJ469" s="490"/>
      <c r="AK469" s="490"/>
      <c r="AL469" s="490"/>
      <c r="AM469" s="490"/>
      <c r="AN469" s="490"/>
      <c r="AO469" s="490"/>
      <c r="AP469" s="490"/>
      <c r="AQ469" s="490"/>
      <c r="AR469" s="490"/>
      <c r="AS469" s="490"/>
      <c r="AT469" s="490"/>
      <c r="AU469" s="490"/>
      <c r="AV469" s="485"/>
      <c r="AW469" s="485"/>
      <c r="AX469" s="485"/>
      <c r="AY469" s="485"/>
      <c r="AZ469" s="485"/>
      <c r="BA469" s="485"/>
      <c r="BB469" s="485"/>
      <c r="BC469" s="485"/>
      <c r="BD469" s="485"/>
      <c r="BE469" s="485"/>
      <c r="BF469" s="485"/>
      <c r="BG469" s="485"/>
      <c r="BH469" s="485"/>
      <c r="BI469" s="485"/>
      <c r="BJ469" s="485"/>
      <c r="BK469" s="485"/>
    </row>
    <row r="470" spans="1:63" ht="15.75" customHeight="1" x14ac:dyDescent="0.25">
      <c r="A470" s="490"/>
      <c r="B470" s="490"/>
      <c r="C470" s="490"/>
      <c r="D470" s="490"/>
      <c r="E470" s="490"/>
      <c r="F470" s="490"/>
      <c r="G470" s="490"/>
      <c r="H470" s="490"/>
      <c r="I470" s="490"/>
      <c r="J470" s="490"/>
      <c r="K470" s="490"/>
      <c r="L470" s="490"/>
      <c r="M470" s="490"/>
      <c r="N470" s="490"/>
      <c r="O470" s="490"/>
      <c r="P470" s="490"/>
      <c r="Q470" s="490"/>
      <c r="R470" s="490"/>
      <c r="S470" s="490"/>
      <c r="T470" s="490"/>
      <c r="U470" s="490"/>
      <c r="V470" s="490"/>
      <c r="W470" s="490"/>
      <c r="X470" s="490"/>
      <c r="Y470" s="490"/>
      <c r="Z470" s="490"/>
      <c r="AA470" s="490"/>
      <c r="AB470" s="490"/>
      <c r="AC470" s="490"/>
      <c r="AD470" s="490"/>
      <c r="AE470" s="490"/>
      <c r="AF470" s="490"/>
      <c r="AG470" s="490"/>
      <c r="AH470" s="490"/>
      <c r="AI470" s="490"/>
      <c r="AJ470" s="490"/>
      <c r="AK470" s="490"/>
      <c r="AL470" s="490"/>
      <c r="AM470" s="490"/>
      <c r="AN470" s="490"/>
      <c r="AO470" s="490"/>
      <c r="AP470" s="490"/>
      <c r="AQ470" s="490"/>
      <c r="AR470" s="490"/>
      <c r="AS470" s="490"/>
      <c r="AT470" s="490"/>
      <c r="AU470" s="490"/>
      <c r="AV470" s="485"/>
      <c r="AW470" s="485"/>
      <c r="AX470" s="485"/>
      <c r="AY470" s="485"/>
      <c r="AZ470" s="485"/>
      <c r="BA470" s="485"/>
      <c r="BB470" s="485"/>
      <c r="BC470" s="485"/>
      <c r="BD470" s="485"/>
      <c r="BE470" s="485"/>
      <c r="BF470" s="485"/>
      <c r="BG470" s="485"/>
      <c r="BH470" s="485"/>
      <c r="BI470" s="485"/>
      <c r="BJ470" s="485"/>
      <c r="BK470" s="485"/>
    </row>
    <row r="471" spans="1:63" ht="15.75" customHeight="1" x14ac:dyDescent="0.25">
      <c r="A471" s="490"/>
      <c r="B471" s="490"/>
      <c r="C471" s="490"/>
      <c r="D471" s="490"/>
      <c r="E471" s="490"/>
      <c r="F471" s="490"/>
      <c r="G471" s="490"/>
      <c r="H471" s="490"/>
      <c r="I471" s="490"/>
      <c r="J471" s="490"/>
      <c r="K471" s="490"/>
      <c r="L471" s="490"/>
      <c r="M471" s="490"/>
      <c r="N471" s="490"/>
      <c r="O471" s="490"/>
      <c r="P471" s="490"/>
      <c r="Q471" s="490"/>
      <c r="R471" s="490"/>
      <c r="S471" s="490"/>
      <c r="T471" s="490"/>
      <c r="U471" s="490"/>
      <c r="V471" s="490"/>
      <c r="W471" s="490"/>
      <c r="X471" s="490"/>
      <c r="Y471" s="490"/>
      <c r="Z471" s="490"/>
      <c r="AA471" s="490"/>
      <c r="AB471" s="490"/>
      <c r="AC471" s="490"/>
      <c r="AD471" s="490"/>
      <c r="AE471" s="490"/>
      <c r="AF471" s="490"/>
      <c r="AG471" s="490"/>
      <c r="AH471" s="490"/>
      <c r="AI471" s="490"/>
      <c r="AJ471" s="490"/>
      <c r="AK471" s="490"/>
      <c r="AL471" s="490"/>
      <c r="AM471" s="490"/>
      <c r="AN471" s="490"/>
      <c r="AO471" s="490"/>
      <c r="AP471" s="490"/>
      <c r="AQ471" s="490"/>
      <c r="AR471" s="490"/>
      <c r="AS471" s="490"/>
      <c r="AT471" s="490"/>
      <c r="AU471" s="490"/>
      <c r="AV471" s="485"/>
      <c r="AW471" s="485"/>
      <c r="AX471" s="485"/>
      <c r="AY471" s="485"/>
      <c r="AZ471" s="485"/>
      <c r="BA471" s="485"/>
      <c r="BB471" s="485"/>
      <c r="BC471" s="485"/>
      <c r="BD471" s="485"/>
      <c r="BE471" s="485"/>
      <c r="BF471" s="485"/>
      <c r="BG471" s="485"/>
      <c r="BH471" s="485"/>
      <c r="BI471" s="485"/>
      <c r="BJ471" s="485"/>
      <c r="BK471" s="485"/>
    </row>
    <row r="472" spans="1:63" ht="15.75" customHeight="1" x14ac:dyDescent="0.25">
      <c r="A472" s="490"/>
      <c r="B472" s="490"/>
      <c r="C472" s="490"/>
      <c r="D472" s="490"/>
      <c r="E472" s="490"/>
      <c r="F472" s="490"/>
      <c r="G472" s="490"/>
      <c r="H472" s="490"/>
      <c r="I472" s="490"/>
      <c r="J472" s="490"/>
      <c r="K472" s="490"/>
      <c r="L472" s="490"/>
      <c r="M472" s="490"/>
      <c r="N472" s="490"/>
      <c r="O472" s="490"/>
      <c r="P472" s="490"/>
      <c r="Q472" s="490"/>
      <c r="R472" s="490"/>
      <c r="S472" s="490"/>
      <c r="T472" s="490"/>
      <c r="U472" s="490"/>
      <c r="V472" s="490"/>
      <c r="W472" s="490"/>
      <c r="X472" s="490"/>
      <c r="Y472" s="490"/>
      <c r="Z472" s="490"/>
      <c r="AA472" s="490"/>
      <c r="AB472" s="490"/>
      <c r="AC472" s="490"/>
      <c r="AD472" s="490"/>
      <c r="AE472" s="490"/>
      <c r="AF472" s="490"/>
      <c r="AG472" s="490"/>
      <c r="AH472" s="490"/>
      <c r="AI472" s="490"/>
      <c r="AJ472" s="490"/>
      <c r="AK472" s="490"/>
      <c r="AL472" s="490"/>
      <c r="AM472" s="490"/>
      <c r="AN472" s="490"/>
      <c r="AO472" s="490"/>
      <c r="AP472" s="490"/>
      <c r="AQ472" s="490"/>
      <c r="AR472" s="490"/>
      <c r="AS472" s="490"/>
      <c r="AT472" s="490"/>
      <c r="AU472" s="490"/>
      <c r="AV472" s="485"/>
      <c r="AW472" s="485"/>
      <c r="AX472" s="485"/>
      <c r="AY472" s="485"/>
      <c r="AZ472" s="485"/>
      <c r="BA472" s="485"/>
      <c r="BB472" s="485"/>
      <c r="BC472" s="485"/>
      <c r="BD472" s="485"/>
      <c r="BE472" s="485"/>
      <c r="BF472" s="485"/>
      <c r="BG472" s="485"/>
      <c r="BH472" s="485"/>
      <c r="BI472" s="485"/>
      <c r="BJ472" s="485"/>
      <c r="BK472" s="485"/>
    </row>
    <row r="473" spans="1:63" ht="15.75" customHeight="1" x14ac:dyDescent="0.25">
      <c r="A473" s="490"/>
      <c r="B473" s="490"/>
      <c r="C473" s="490"/>
      <c r="D473" s="490"/>
      <c r="E473" s="490"/>
      <c r="F473" s="490"/>
      <c r="G473" s="490"/>
      <c r="H473" s="490"/>
      <c r="I473" s="490"/>
      <c r="J473" s="490"/>
      <c r="K473" s="490"/>
      <c r="L473" s="490"/>
      <c r="M473" s="490"/>
      <c r="N473" s="490"/>
      <c r="O473" s="490"/>
      <c r="P473" s="490"/>
      <c r="Q473" s="490"/>
      <c r="R473" s="490"/>
      <c r="S473" s="490"/>
      <c r="T473" s="490"/>
      <c r="U473" s="490"/>
      <c r="V473" s="490"/>
      <c r="W473" s="490"/>
      <c r="X473" s="490"/>
      <c r="Y473" s="490"/>
      <c r="Z473" s="490"/>
      <c r="AA473" s="490"/>
      <c r="AB473" s="490"/>
      <c r="AC473" s="490"/>
      <c r="AD473" s="490"/>
      <c r="AE473" s="490"/>
      <c r="AF473" s="490"/>
      <c r="AG473" s="490"/>
      <c r="AH473" s="490"/>
      <c r="AI473" s="490"/>
      <c r="AJ473" s="490"/>
      <c r="AK473" s="490"/>
      <c r="AL473" s="490"/>
      <c r="AM473" s="490"/>
      <c r="AN473" s="490"/>
      <c r="AO473" s="490"/>
      <c r="AP473" s="490"/>
      <c r="AQ473" s="490"/>
      <c r="AR473" s="490"/>
      <c r="AS473" s="490"/>
      <c r="AT473" s="490"/>
      <c r="AU473" s="490"/>
      <c r="AV473" s="485"/>
      <c r="AW473" s="485"/>
      <c r="AX473" s="485"/>
      <c r="AY473" s="485"/>
      <c r="AZ473" s="485"/>
      <c r="BA473" s="485"/>
      <c r="BB473" s="485"/>
      <c r="BC473" s="485"/>
      <c r="BD473" s="485"/>
      <c r="BE473" s="485"/>
      <c r="BF473" s="485"/>
      <c r="BG473" s="485"/>
      <c r="BH473" s="485"/>
      <c r="BI473" s="485"/>
      <c r="BJ473" s="485"/>
      <c r="BK473" s="485"/>
    </row>
    <row r="474" spans="1:63" ht="15.75" customHeight="1" x14ac:dyDescent="0.25">
      <c r="A474" s="490"/>
      <c r="B474" s="490"/>
      <c r="C474" s="490"/>
      <c r="D474" s="490"/>
      <c r="E474" s="490"/>
      <c r="F474" s="490"/>
      <c r="G474" s="490"/>
      <c r="H474" s="490"/>
      <c r="I474" s="490"/>
      <c r="J474" s="490"/>
      <c r="K474" s="490"/>
      <c r="L474" s="490"/>
      <c r="M474" s="490"/>
      <c r="N474" s="490"/>
      <c r="O474" s="490"/>
      <c r="P474" s="490"/>
      <c r="Q474" s="490"/>
      <c r="R474" s="490"/>
      <c r="S474" s="490"/>
      <c r="T474" s="490"/>
      <c r="U474" s="490"/>
      <c r="V474" s="490"/>
      <c r="W474" s="490"/>
      <c r="X474" s="490"/>
      <c r="Y474" s="490"/>
      <c r="Z474" s="490"/>
      <c r="AA474" s="490"/>
      <c r="AB474" s="490"/>
      <c r="AC474" s="490"/>
      <c r="AD474" s="490"/>
      <c r="AE474" s="490"/>
      <c r="AF474" s="490"/>
      <c r="AG474" s="490"/>
      <c r="AH474" s="490"/>
      <c r="AI474" s="490"/>
      <c r="AJ474" s="490"/>
      <c r="AK474" s="490"/>
      <c r="AL474" s="490"/>
      <c r="AM474" s="490"/>
      <c r="AN474" s="490"/>
      <c r="AO474" s="490"/>
      <c r="AP474" s="490"/>
      <c r="AQ474" s="490"/>
      <c r="AR474" s="490"/>
      <c r="AS474" s="490"/>
      <c r="AT474" s="490"/>
      <c r="AU474" s="490"/>
      <c r="AV474" s="485"/>
      <c r="AW474" s="485"/>
      <c r="AX474" s="485"/>
      <c r="AY474" s="485"/>
      <c r="AZ474" s="485"/>
      <c r="BA474" s="485"/>
      <c r="BB474" s="485"/>
      <c r="BC474" s="485"/>
      <c r="BD474" s="485"/>
      <c r="BE474" s="485"/>
      <c r="BF474" s="485"/>
      <c r="BG474" s="485"/>
      <c r="BH474" s="485"/>
      <c r="BI474" s="485"/>
      <c r="BJ474" s="485"/>
      <c r="BK474" s="485"/>
    </row>
    <row r="475" spans="1:63" ht="15.75" customHeight="1" x14ac:dyDescent="0.25">
      <c r="A475" s="490"/>
      <c r="B475" s="490"/>
      <c r="C475" s="490"/>
      <c r="D475" s="490"/>
      <c r="E475" s="490"/>
      <c r="F475" s="490"/>
      <c r="G475" s="490"/>
      <c r="H475" s="490"/>
      <c r="I475" s="490"/>
      <c r="J475" s="490"/>
      <c r="K475" s="490"/>
      <c r="L475" s="490"/>
      <c r="M475" s="490"/>
      <c r="N475" s="490"/>
      <c r="O475" s="490"/>
      <c r="P475" s="490"/>
      <c r="Q475" s="490"/>
      <c r="R475" s="490"/>
      <c r="S475" s="490"/>
      <c r="T475" s="490"/>
      <c r="U475" s="490"/>
      <c r="V475" s="490"/>
      <c r="W475" s="490"/>
      <c r="X475" s="490"/>
      <c r="Y475" s="490"/>
      <c r="Z475" s="490"/>
      <c r="AA475" s="490"/>
      <c r="AB475" s="490"/>
      <c r="AC475" s="490"/>
      <c r="AD475" s="490"/>
      <c r="AE475" s="490"/>
      <c r="AF475" s="490"/>
      <c r="AG475" s="490"/>
      <c r="AH475" s="490"/>
      <c r="AI475" s="490"/>
      <c r="AJ475" s="490"/>
      <c r="AK475" s="490"/>
      <c r="AL475" s="490"/>
      <c r="AM475" s="490"/>
      <c r="AN475" s="490"/>
      <c r="AO475" s="490"/>
      <c r="AP475" s="490"/>
      <c r="AQ475" s="490"/>
      <c r="AR475" s="490"/>
      <c r="AS475" s="490"/>
      <c r="AT475" s="490"/>
      <c r="AU475" s="490"/>
      <c r="AV475" s="485"/>
      <c r="AW475" s="485"/>
      <c r="AX475" s="485"/>
      <c r="AY475" s="485"/>
      <c r="AZ475" s="485"/>
      <c r="BA475" s="485"/>
      <c r="BB475" s="485"/>
      <c r="BC475" s="485"/>
      <c r="BD475" s="485"/>
      <c r="BE475" s="485"/>
      <c r="BF475" s="485"/>
      <c r="BG475" s="485"/>
      <c r="BH475" s="485"/>
      <c r="BI475" s="485"/>
      <c r="BJ475" s="485"/>
      <c r="BK475" s="485"/>
    </row>
    <row r="476" spans="1:63" ht="15.75" customHeight="1" x14ac:dyDescent="0.25">
      <c r="A476" s="490"/>
      <c r="B476" s="490"/>
      <c r="C476" s="490"/>
      <c r="D476" s="490"/>
      <c r="E476" s="490"/>
      <c r="F476" s="490"/>
      <c r="G476" s="490"/>
      <c r="H476" s="490"/>
      <c r="I476" s="490"/>
      <c r="J476" s="490"/>
      <c r="K476" s="490"/>
      <c r="L476" s="490"/>
      <c r="M476" s="490"/>
      <c r="N476" s="490"/>
      <c r="O476" s="490"/>
      <c r="P476" s="490"/>
      <c r="Q476" s="490"/>
      <c r="R476" s="490"/>
      <c r="S476" s="490"/>
      <c r="T476" s="490"/>
      <c r="U476" s="490"/>
      <c r="V476" s="490"/>
      <c r="W476" s="490"/>
      <c r="X476" s="490"/>
      <c r="Y476" s="490"/>
      <c r="Z476" s="490"/>
      <c r="AA476" s="490"/>
      <c r="AB476" s="490"/>
      <c r="AC476" s="490"/>
      <c r="AD476" s="490"/>
      <c r="AE476" s="490"/>
      <c r="AF476" s="490"/>
      <c r="AG476" s="490"/>
      <c r="AH476" s="490"/>
      <c r="AI476" s="490"/>
      <c r="AJ476" s="490"/>
      <c r="AK476" s="490"/>
      <c r="AL476" s="490"/>
      <c r="AM476" s="490"/>
      <c r="AN476" s="490"/>
      <c r="AO476" s="490"/>
      <c r="AP476" s="490"/>
      <c r="AQ476" s="490"/>
      <c r="AR476" s="490"/>
      <c r="AS476" s="490"/>
      <c r="AT476" s="490"/>
      <c r="AU476" s="490"/>
      <c r="AV476" s="485"/>
      <c r="AW476" s="485"/>
      <c r="AX476" s="485"/>
      <c r="AY476" s="485"/>
      <c r="AZ476" s="485"/>
      <c r="BA476" s="485"/>
      <c r="BB476" s="485"/>
      <c r="BC476" s="485"/>
      <c r="BD476" s="485"/>
      <c r="BE476" s="485"/>
      <c r="BF476" s="485"/>
      <c r="BG476" s="485"/>
      <c r="BH476" s="485"/>
      <c r="BI476" s="485"/>
      <c r="BJ476" s="485"/>
      <c r="BK476" s="485"/>
    </row>
    <row r="477" spans="1:63" ht="15.75" customHeight="1" x14ac:dyDescent="0.25">
      <c r="A477" s="490"/>
      <c r="B477" s="490"/>
      <c r="C477" s="490"/>
      <c r="D477" s="490"/>
      <c r="E477" s="490"/>
      <c r="F477" s="490"/>
      <c r="G477" s="490"/>
      <c r="H477" s="490"/>
      <c r="I477" s="490"/>
      <c r="J477" s="490"/>
      <c r="K477" s="490"/>
      <c r="L477" s="490"/>
      <c r="M477" s="490"/>
      <c r="N477" s="490"/>
      <c r="O477" s="490"/>
      <c r="P477" s="490"/>
      <c r="Q477" s="490"/>
      <c r="R477" s="490"/>
      <c r="S477" s="490"/>
      <c r="T477" s="490"/>
      <c r="U477" s="490"/>
      <c r="V477" s="490"/>
      <c r="W477" s="490"/>
      <c r="X477" s="490"/>
      <c r="Y477" s="490"/>
      <c r="Z477" s="490"/>
      <c r="AA477" s="490"/>
      <c r="AB477" s="490"/>
      <c r="AC477" s="490"/>
      <c r="AD477" s="490"/>
      <c r="AE477" s="490"/>
      <c r="AF477" s="490"/>
      <c r="AG477" s="490"/>
      <c r="AH477" s="490"/>
      <c r="AI477" s="490"/>
      <c r="AJ477" s="490"/>
      <c r="AK477" s="490"/>
      <c r="AL477" s="490"/>
      <c r="AM477" s="490"/>
      <c r="AN477" s="490"/>
      <c r="AO477" s="490"/>
      <c r="AP477" s="490"/>
      <c r="AQ477" s="490"/>
      <c r="AR477" s="490"/>
      <c r="AS477" s="490"/>
      <c r="AT477" s="490"/>
      <c r="AU477" s="490"/>
      <c r="AV477" s="485"/>
      <c r="AW477" s="485"/>
      <c r="AX477" s="485"/>
      <c r="AY477" s="485"/>
      <c r="AZ477" s="485"/>
      <c r="BA477" s="485"/>
      <c r="BB477" s="485"/>
      <c r="BC477" s="485"/>
      <c r="BD477" s="485"/>
      <c r="BE477" s="485"/>
      <c r="BF477" s="485"/>
      <c r="BG477" s="485"/>
      <c r="BH477" s="485"/>
      <c r="BI477" s="485"/>
      <c r="BJ477" s="485"/>
      <c r="BK477" s="485"/>
    </row>
    <row r="478" spans="1:63" ht="15.75" customHeight="1" x14ac:dyDescent="0.25">
      <c r="A478" s="490"/>
      <c r="B478" s="490"/>
      <c r="C478" s="490"/>
      <c r="D478" s="490"/>
      <c r="E478" s="490"/>
      <c r="F478" s="490"/>
      <c r="G478" s="490"/>
      <c r="H478" s="490"/>
      <c r="I478" s="490"/>
      <c r="J478" s="490"/>
      <c r="K478" s="490"/>
      <c r="L478" s="490"/>
      <c r="M478" s="490"/>
      <c r="N478" s="490"/>
      <c r="O478" s="490"/>
      <c r="P478" s="490"/>
      <c r="Q478" s="490"/>
      <c r="R478" s="490"/>
      <c r="S478" s="490"/>
      <c r="T478" s="490"/>
      <c r="U478" s="490"/>
      <c r="V478" s="490"/>
      <c r="W478" s="490"/>
      <c r="X478" s="490"/>
      <c r="Y478" s="490"/>
      <c r="Z478" s="490"/>
      <c r="AA478" s="490"/>
      <c r="AB478" s="490"/>
      <c r="AC478" s="490"/>
      <c r="AD478" s="490"/>
      <c r="AE478" s="490"/>
      <c r="AF478" s="490"/>
      <c r="AG478" s="490"/>
      <c r="AH478" s="490"/>
      <c r="AI478" s="490"/>
      <c r="AJ478" s="490"/>
      <c r="AK478" s="490"/>
      <c r="AL478" s="490"/>
      <c r="AM478" s="490"/>
      <c r="AN478" s="490"/>
      <c r="AO478" s="490"/>
      <c r="AP478" s="490"/>
      <c r="AQ478" s="490"/>
      <c r="AR478" s="490"/>
      <c r="AS478" s="490"/>
      <c r="AT478" s="490"/>
      <c r="AU478" s="490"/>
      <c r="AV478" s="485"/>
      <c r="AW478" s="485"/>
      <c r="AX478" s="485"/>
      <c r="AY478" s="485"/>
      <c r="AZ478" s="485"/>
      <c r="BA478" s="485"/>
      <c r="BB478" s="485"/>
      <c r="BC478" s="485"/>
      <c r="BD478" s="485"/>
      <c r="BE478" s="485"/>
      <c r="BF478" s="485"/>
      <c r="BG478" s="485"/>
      <c r="BH478" s="485"/>
      <c r="BI478" s="485"/>
      <c r="BJ478" s="485"/>
      <c r="BK478" s="485"/>
    </row>
    <row r="479" spans="1:63" ht="15.75" customHeight="1" x14ac:dyDescent="0.25">
      <c r="A479" s="490"/>
      <c r="B479" s="490"/>
      <c r="C479" s="490"/>
      <c r="D479" s="490"/>
      <c r="E479" s="490"/>
      <c r="F479" s="490"/>
      <c r="G479" s="490"/>
      <c r="H479" s="490"/>
      <c r="I479" s="490"/>
      <c r="J479" s="490"/>
      <c r="K479" s="490"/>
      <c r="L479" s="490"/>
      <c r="M479" s="490"/>
      <c r="N479" s="490"/>
      <c r="O479" s="490"/>
      <c r="P479" s="490"/>
      <c r="Q479" s="490"/>
      <c r="R479" s="490"/>
      <c r="S479" s="490"/>
      <c r="T479" s="490"/>
      <c r="U479" s="490"/>
      <c r="V479" s="490"/>
      <c r="W479" s="490"/>
      <c r="X479" s="490"/>
      <c r="Y479" s="490"/>
      <c r="Z479" s="490"/>
      <c r="AA479" s="490"/>
      <c r="AB479" s="490"/>
      <c r="AC479" s="490"/>
      <c r="AD479" s="490"/>
      <c r="AE479" s="490"/>
      <c r="AF479" s="490"/>
      <c r="AG479" s="490"/>
      <c r="AH479" s="490"/>
      <c r="AI479" s="490"/>
      <c r="AJ479" s="490"/>
      <c r="AK479" s="490"/>
      <c r="AL479" s="490"/>
      <c r="AM479" s="490"/>
      <c r="AN479" s="490"/>
      <c r="AO479" s="490"/>
      <c r="AP479" s="490"/>
      <c r="AQ479" s="490"/>
      <c r="AR479" s="490"/>
      <c r="AS479" s="490"/>
      <c r="AT479" s="490"/>
      <c r="AU479" s="490"/>
      <c r="AV479" s="485"/>
      <c r="AW479" s="485"/>
      <c r="AX479" s="485"/>
      <c r="AY479" s="485"/>
      <c r="AZ479" s="485"/>
      <c r="BA479" s="485"/>
      <c r="BB479" s="485"/>
      <c r="BC479" s="485"/>
      <c r="BD479" s="485"/>
      <c r="BE479" s="485"/>
      <c r="BF479" s="485"/>
      <c r="BG479" s="485"/>
      <c r="BH479" s="485"/>
      <c r="BI479" s="485"/>
      <c r="BJ479" s="485"/>
      <c r="BK479" s="485"/>
    </row>
    <row r="480" spans="1:63" ht="15.75" customHeight="1" x14ac:dyDescent="0.25">
      <c r="A480" s="490"/>
      <c r="B480" s="490"/>
      <c r="C480" s="490"/>
      <c r="D480" s="490"/>
      <c r="E480" s="490"/>
      <c r="F480" s="490"/>
      <c r="G480" s="490"/>
      <c r="H480" s="490"/>
      <c r="I480" s="490"/>
      <c r="J480" s="490"/>
      <c r="K480" s="490"/>
      <c r="L480" s="490"/>
      <c r="M480" s="490"/>
      <c r="N480" s="490"/>
      <c r="O480" s="490"/>
      <c r="P480" s="490"/>
      <c r="Q480" s="490"/>
      <c r="R480" s="490"/>
      <c r="S480" s="490"/>
      <c r="T480" s="490"/>
      <c r="U480" s="490"/>
      <c r="V480" s="490"/>
      <c r="W480" s="490"/>
      <c r="X480" s="490"/>
      <c r="Y480" s="490"/>
      <c r="Z480" s="490"/>
      <c r="AA480" s="490"/>
      <c r="AB480" s="490"/>
      <c r="AC480" s="490"/>
      <c r="AD480" s="490"/>
      <c r="AE480" s="490"/>
      <c r="AF480" s="490"/>
      <c r="AG480" s="490"/>
      <c r="AH480" s="490"/>
      <c r="AI480" s="490"/>
      <c r="AJ480" s="490"/>
      <c r="AK480" s="490"/>
      <c r="AL480" s="490"/>
      <c r="AM480" s="490"/>
      <c r="AN480" s="490"/>
      <c r="AO480" s="490"/>
      <c r="AP480" s="490"/>
      <c r="AQ480" s="490"/>
      <c r="AR480" s="490"/>
      <c r="AS480" s="490"/>
      <c r="AT480" s="490"/>
      <c r="AU480" s="490"/>
      <c r="AV480" s="485"/>
      <c r="AW480" s="485"/>
      <c r="AX480" s="485"/>
      <c r="AY480" s="485"/>
      <c r="AZ480" s="485"/>
      <c r="BA480" s="485"/>
      <c r="BB480" s="485"/>
      <c r="BC480" s="485"/>
      <c r="BD480" s="485"/>
      <c r="BE480" s="485"/>
      <c r="BF480" s="485"/>
      <c r="BG480" s="485"/>
      <c r="BH480" s="485"/>
      <c r="BI480" s="485"/>
      <c r="BJ480" s="485"/>
      <c r="BK480" s="485"/>
    </row>
    <row r="481" spans="1:63" ht="15.75" customHeight="1" x14ac:dyDescent="0.25">
      <c r="A481" s="490"/>
      <c r="B481" s="490"/>
      <c r="C481" s="490"/>
      <c r="D481" s="490"/>
      <c r="E481" s="490"/>
      <c r="F481" s="490"/>
      <c r="G481" s="490"/>
      <c r="H481" s="490"/>
      <c r="I481" s="490"/>
      <c r="J481" s="490"/>
      <c r="K481" s="490"/>
      <c r="L481" s="490"/>
      <c r="M481" s="490"/>
      <c r="N481" s="490"/>
      <c r="O481" s="490"/>
      <c r="P481" s="490"/>
      <c r="Q481" s="490"/>
      <c r="R481" s="490"/>
      <c r="S481" s="490"/>
      <c r="T481" s="490"/>
      <c r="U481" s="490"/>
      <c r="V481" s="490"/>
      <c r="W481" s="490"/>
      <c r="X481" s="490"/>
      <c r="Y481" s="490"/>
      <c r="Z481" s="490"/>
      <c r="AA481" s="490"/>
      <c r="AB481" s="490"/>
      <c r="AC481" s="490"/>
      <c r="AD481" s="490"/>
      <c r="AE481" s="490"/>
      <c r="AF481" s="490"/>
      <c r="AG481" s="490"/>
      <c r="AH481" s="490"/>
      <c r="AI481" s="490"/>
      <c r="AJ481" s="490"/>
      <c r="AK481" s="490"/>
      <c r="AL481" s="490"/>
      <c r="AM481" s="490"/>
      <c r="AN481" s="490"/>
      <c r="AO481" s="490"/>
      <c r="AP481" s="490"/>
      <c r="AQ481" s="490"/>
      <c r="AR481" s="490"/>
      <c r="AS481" s="490"/>
      <c r="AT481" s="490"/>
      <c r="AU481" s="490"/>
      <c r="AV481" s="485"/>
      <c r="AW481" s="485"/>
      <c r="AX481" s="485"/>
      <c r="AY481" s="485"/>
      <c r="AZ481" s="485"/>
      <c r="BA481" s="485"/>
      <c r="BB481" s="485"/>
      <c r="BC481" s="485"/>
      <c r="BD481" s="485"/>
      <c r="BE481" s="485"/>
      <c r="BF481" s="485"/>
      <c r="BG481" s="485"/>
      <c r="BH481" s="485"/>
      <c r="BI481" s="485"/>
      <c r="BJ481" s="485"/>
      <c r="BK481" s="485"/>
    </row>
    <row r="482" spans="1:63" ht="15.75" customHeight="1" x14ac:dyDescent="0.25">
      <c r="A482" s="490"/>
      <c r="B482" s="490"/>
      <c r="C482" s="490"/>
      <c r="D482" s="490"/>
      <c r="E482" s="490"/>
      <c r="F482" s="490"/>
      <c r="G482" s="490"/>
      <c r="H482" s="490"/>
      <c r="I482" s="490"/>
      <c r="J482" s="490"/>
      <c r="K482" s="490"/>
      <c r="L482" s="490"/>
      <c r="M482" s="490"/>
      <c r="N482" s="490"/>
      <c r="O482" s="490"/>
      <c r="P482" s="490"/>
      <c r="Q482" s="490"/>
      <c r="R482" s="490"/>
      <c r="S482" s="490"/>
      <c r="T482" s="490"/>
      <c r="U482" s="490"/>
      <c r="V482" s="490"/>
      <c r="W482" s="490"/>
      <c r="X482" s="490"/>
      <c r="Y482" s="490"/>
      <c r="Z482" s="490"/>
      <c r="AA482" s="490"/>
      <c r="AB482" s="490"/>
      <c r="AC482" s="490"/>
      <c r="AD482" s="490"/>
      <c r="AE482" s="490"/>
      <c r="AF482" s="490"/>
      <c r="AG482" s="490"/>
      <c r="AH482" s="490"/>
      <c r="AI482" s="490"/>
      <c r="AJ482" s="490"/>
      <c r="AK482" s="490"/>
      <c r="AL482" s="490"/>
      <c r="AM482" s="490"/>
      <c r="AN482" s="490"/>
      <c r="AO482" s="490"/>
      <c r="AP482" s="490"/>
      <c r="AQ482" s="490"/>
      <c r="AR482" s="490"/>
      <c r="AS482" s="490"/>
      <c r="AT482" s="490"/>
      <c r="AU482" s="490"/>
      <c r="AV482" s="485"/>
      <c r="AW482" s="485"/>
      <c r="AX482" s="485"/>
      <c r="AY482" s="485"/>
      <c r="AZ482" s="485"/>
      <c r="BA482" s="485"/>
      <c r="BB482" s="485"/>
      <c r="BC482" s="485"/>
      <c r="BD482" s="485"/>
      <c r="BE482" s="485"/>
      <c r="BF482" s="485"/>
      <c r="BG482" s="485"/>
      <c r="BH482" s="485"/>
      <c r="BI482" s="485"/>
      <c r="BJ482" s="485"/>
      <c r="BK482" s="485"/>
    </row>
    <row r="483" spans="1:63" ht="15.75" customHeight="1" x14ac:dyDescent="0.25">
      <c r="A483" s="490"/>
      <c r="B483" s="490"/>
      <c r="C483" s="490"/>
      <c r="D483" s="490"/>
      <c r="E483" s="490"/>
      <c r="F483" s="490"/>
      <c r="G483" s="490"/>
      <c r="H483" s="490"/>
      <c r="I483" s="490"/>
      <c r="J483" s="490"/>
      <c r="K483" s="490"/>
      <c r="L483" s="490"/>
      <c r="M483" s="490"/>
      <c r="N483" s="490"/>
      <c r="O483" s="490"/>
      <c r="P483" s="490"/>
      <c r="Q483" s="490"/>
      <c r="R483" s="490"/>
      <c r="S483" s="490"/>
      <c r="T483" s="490"/>
      <c r="U483" s="490"/>
      <c r="V483" s="490"/>
      <c r="W483" s="490"/>
      <c r="X483" s="490"/>
      <c r="Y483" s="490"/>
      <c r="Z483" s="490"/>
      <c r="AA483" s="490"/>
      <c r="AB483" s="490"/>
      <c r="AC483" s="490"/>
      <c r="AD483" s="490"/>
      <c r="AE483" s="490"/>
      <c r="AF483" s="490"/>
      <c r="AG483" s="490"/>
      <c r="AH483" s="490"/>
      <c r="AI483" s="490"/>
      <c r="AJ483" s="490"/>
      <c r="AK483" s="490"/>
      <c r="AL483" s="490"/>
      <c r="AM483" s="490"/>
      <c r="AN483" s="490"/>
      <c r="AO483" s="490"/>
      <c r="AP483" s="490"/>
      <c r="AQ483" s="490"/>
      <c r="AR483" s="490"/>
      <c r="AS483" s="490"/>
      <c r="AT483" s="490"/>
      <c r="AU483" s="490"/>
      <c r="AV483" s="485"/>
      <c r="AW483" s="485"/>
      <c r="AX483" s="485"/>
      <c r="AY483" s="485"/>
      <c r="AZ483" s="485"/>
      <c r="BA483" s="485"/>
      <c r="BB483" s="485"/>
      <c r="BC483" s="485"/>
      <c r="BD483" s="485"/>
      <c r="BE483" s="485"/>
      <c r="BF483" s="485"/>
      <c r="BG483" s="485"/>
      <c r="BH483" s="485"/>
      <c r="BI483" s="485"/>
      <c r="BJ483" s="485"/>
      <c r="BK483" s="485"/>
    </row>
    <row r="484" spans="1:63" ht="15.75" customHeight="1" x14ac:dyDescent="0.25">
      <c r="A484" s="490"/>
      <c r="B484" s="490"/>
      <c r="C484" s="490"/>
      <c r="D484" s="490"/>
      <c r="E484" s="490"/>
      <c r="F484" s="490"/>
      <c r="G484" s="490"/>
      <c r="H484" s="490"/>
      <c r="I484" s="490"/>
      <c r="J484" s="490"/>
      <c r="K484" s="490"/>
      <c r="L484" s="490"/>
      <c r="M484" s="490"/>
      <c r="N484" s="490"/>
      <c r="O484" s="490"/>
      <c r="P484" s="490"/>
      <c r="Q484" s="490"/>
      <c r="R484" s="490"/>
      <c r="S484" s="490"/>
      <c r="T484" s="490"/>
      <c r="U484" s="490"/>
      <c r="V484" s="490"/>
      <c r="W484" s="490"/>
      <c r="X484" s="490"/>
      <c r="Y484" s="490"/>
      <c r="Z484" s="490"/>
      <c r="AA484" s="490"/>
      <c r="AB484" s="490"/>
      <c r="AC484" s="490"/>
      <c r="AD484" s="490"/>
      <c r="AE484" s="490"/>
      <c r="AF484" s="490"/>
      <c r="AG484" s="490"/>
      <c r="AH484" s="490"/>
      <c r="AI484" s="490"/>
      <c r="AJ484" s="490"/>
      <c r="AK484" s="490"/>
      <c r="AL484" s="490"/>
      <c r="AM484" s="490"/>
      <c r="AN484" s="490"/>
      <c r="AO484" s="490"/>
      <c r="AP484" s="490"/>
      <c r="AQ484" s="490"/>
      <c r="AR484" s="490"/>
      <c r="AS484" s="490"/>
      <c r="AT484" s="490"/>
      <c r="AU484" s="490"/>
      <c r="AV484" s="485"/>
      <c r="AW484" s="485"/>
      <c r="AX484" s="485"/>
      <c r="AY484" s="485"/>
      <c r="AZ484" s="485"/>
      <c r="BA484" s="485"/>
      <c r="BB484" s="485"/>
      <c r="BC484" s="485"/>
      <c r="BD484" s="485"/>
      <c r="BE484" s="485"/>
      <c r="BF484" s="485"/>
      <c r="BG484" s="485"/>
      <c r="BH484" s="485"/>
      <c r="BI484" s="485"/>
      <c r="BJ484" s="485"/>
      <c r="BK484" s="485"/>
    </row>
    <row r="485" spans="1:63" ht="15.75" customHeight="1" x14ac:dyDescent="0.25">
      <c r="A485" s="490"/>
      <c r="B485" s="490"/>
      <c r="C485" s="490"/>
      <c r="D485" s="490"/>
      <c r="E485" s="490"/>
      <c r="F485" s="490"/>
      <c r="G485" s="490"/>
      <c r="H485" s="490"/>
      <c r="I485" s="490"/>
      <c r="J485" s="490"/>
      <c r="K485" s="490"/>
      <c r="L485" s="490"/>
      <c r="M485" s="490"/>
      <c r="N485" s="490"/>
      <c r="O485" s="490"/>
      <c r="P485" s="490"/>
      <c r="Q485" s="490"/>
      <c r="R485" s="490"/>
      <c r="S485" s="490"/>
      <c r="T485" s="490"/>
      <c r="U485" s="490"/>
      <c r="V485" s="490"/>
      <c r="W485" s="490"/>
      <c r="X485" s="490"/>
      <c r="Y485" s="490"/>
      <c r="Z485" s="490"/>
      <c r="AA485" s="490"/>
      <c r="AB485" s="490"/>
      <c r="AC485" s="490"/>
      <c r="AD485" s="490"/>
      <c r="AE485" s="490"/>
      <c r="AF485" s="490"/>
      <c r="AG485" s="490"/>
      <c r="AH485" s="490"/>
      <c r="AI485" s="490"/>
      <c r="AJ485" s="490"/>
      <c r="AK485" s="490"/>
      <c r="AL485" s="490"/>
      <c r="AM485" s="490"/>
      <c r="AN485" s="490"/>
      <c r="AO485" s="490"/>
      <c r="AP485" s="490"/>
      <c r="AQ485" s="490"/>
      <c r="AR485" s="490"/>
      <c r="AS485" s="490"/>
      <c r="AT485" s="490"/>
      <c r="AU485" s="490"/>
      <c r="AV485" s="485"/>
      <c r="AW485" s="485"/>
      <c r="AX485" s="485"/>
      <c r="AY485" s="485"/>
      <c r="AZ485" s="485"/>
      <c r="BA485" s="485"/>
      <c r="BB485" s="485"/>
      <c r="BC485" s="485"/>
      <c r="BD485" s="485"/>
      <c r="BE485" s="485"/>
      <c r="BF485" s="485"/>
      <c r="BG485" s="485"/>
      <c r="BH485" s="485"/>
      <c r="BI485" s="485"/>
      <c r="BJ485" s="485"/>
      <c r="BK485" s="485"/>
    </row>
    <row r="486" spans="1:63" ht="15.75" customHeight="1" x14ac:dyDescent="0.25">
      <c r="A486" s="490"/>
      <c r="B486" s="490"/>
      <c r="C486" s="490"/>
      <c r="D486" s="490"/>
      <c r="E486" s="490"/>
      <c r="F486" s="490"/>
      <c r="G486" s="490"/>
      <c r="H486" s="490"/>
      <c r="I486" s="490"/>
      <c r="J486" s="490"/>
      <c r="K486" s="490"/>
      <c r="L486" s="490"/>
      <c r="M486" s="490"/>
      <c r="N486" s="490"/>
      <c r="O486" s="490"/>
      <c r="P486" s="490"/>
      <c r="Q486" s="490"/>
      <c r="R486" s="490"/>
      <c r="S486" s="490"/>
      <c r="T486" s="490"/>
      <c r="U486" s="490"/>
      <c r="V486" s="490"/>
      <c r="W486" s="490"/>
      <c r="X486" s="490"/>
      <c r="Y486" s="490"/>
      <c r="Z486" s="490"/>
      <c r="AA486" s="490"/>
      <c r="AB486" s="490"/>
      <c r="AC486" s="490"/>
      <c r="AD486" s="490"/>
      <c r="AE486" s="490"/>
      <c r="AF486" s="490"/>
      <c r="AG486" s="490"/>
      <c r="AH486" s="490"/>
      <c r="AI486" s="490"/>
      <c r="AJ486" s="490"/>
      <c r="AK486" s="490"/>
      <c r="AL486" s="490"/>
      <c r="AM486" s="490"/>
      <c r="AN486" s="490"/>
      <c r="AO486" s="490"/>
      <c r="AP486" s="490"/>
      <c r="AQ486" s="490"/>
      <c r="AR486" s="490"/>
      <c r="AS486" s="490"/>
      <c r="AT486" s="490"/>
      <c r="AU486" s="490"/>
      <c r="AV486" s="485"/>
      <c r="AW486" s="485"/>
      <c r="AX486" s="485"/>
      <c r="AY486" s="485"/>
      <c r="AZ486" s="485"/>
      <c r="BA486" s="485"/>
      <c r="BB486" s="485"/>
      <c r="BC486" s="485"/>
      <c r="BD486" s="485"/>
      <c r="BE486" s="485"/>
      <c r="BF486" s="485"/>
      <c r="BG486" s="485"/>
      <c r="BH486" s="485"/>
      <c r="BI486" s="485"/>
      <c r="BJ486" s="485"/>
      <c r="BK486" s="485"/>
    </row>
    <row r="487" spans="1:63" ht="15.75" customHeight="1" x14ac:dyDescent="0.25">
      <c r="A487" s="490"/>
      <c r="B487" s="490"/>
      <c r="C487" s="490"/>
      <c r="D487" s="490"/>
      <c r="E487" s="490"/>
      <c r="F487" s="490"/>
      <c r="G487" s="490"/>
      <c r="H487" s="490"/>
      <c r="I487" s="490"/>
      <c r="J487" s="490"/>
      <c r="K487" s="490"/>
      <c r="L487" s="490"/>
      <c r="M487" s="490"/>
      <c r="N487" s="490"/>
      <c r="O487" s="490"/>
      <c r="P487" s="490"/>
      <c r="Q487" s="490"/>
      <c r="R487" s="490"/>
      <c r="S487" s="490"/>
      <c r="T487" s="490"/>
      <c r="U487" s="490"/>
      <c r="V487" s="490"/>
      <c r="W487" s="490"/>
      <c r="X487" s="490"/>
      <c r="Y487" s="490"/>
      <c r="Z487" s="490"/>
      <c r="AA487" s="490"/>
      <c r="AB487" s="490"/>
      <c r="AC487" s="490"/>
      <c r="AD487" s="490"/>
      <c r="AE487" s="490"/>
      <c r="AF487" s="490"/>
      <c r="AG487" s="490"/>
      <c r="AH487" s="490"/>
      <c r="AI487" s="490"/>
      <c r="AJ487" s="490"/>
      <c r="AK487" s="490"/>
      <c r="AL487" s="490"/>
      <c r="AM487" s="490"/>
      <c r="AN487" s="490"/>
      <c r="AO487" s="490"/>
      <c r="AP487" s="490"/>
      <c r="AQ487" s="490"/>
      <c r="AR487" s="490"/>
      <c r="AS487" s="490"/>
      <c r="AT487" s="490"/>
      <c r="AU487" s="490"/>
      <c r="AV487" s="485"/>
      <c r="AW487" s="485"/>
      <c r="AX487" s="485"/>
      <c r="AY487" s="485"/>
      <c r="AZ487" s="485"/>
      <c r="BA487" s="485"/>
      <c r="BB487" s="485"/>
      <c r="BC487" s="485"/>
      <c r="BD487" s="485"/>
      <c r="BE487" s="485"/>
      <c r="BF487" s="485"/>
      <c r="BG487" s="485"/>
      <c r="BH487" s="485"/>
      <c r="BI487" s="485"/>
      <c r="BJ487" s="485"/>
      <c r="BK487" s="485"/>
    </row>
    <row r="488" spans="1:63" ht="15.75" customHeight="1" x14ac:dyDescent="0.25">
      <c r="A488" s="490"/>
      <c r="B488" s="490"/>
      <c r="C488" s="490"/>
      <c r="D488" s="490"/>
      <c r="E488" s="490"/>
      <c r="F488" s="490"/>
      <c r="G488" s="490"/>
      <c r="H488" s="490"/>
      <c r="I488" s="490"/>
      <c r="J488" s="490"/>
      <c r="K488" s="490"/>
      <c r="L488" s="490"/>
      <c r="M488" s="490"/>
      <c r="N488" s="490"/>
      <c r="O488" s="490"/>
      <c r="P488" s="490"/>
      <c r="Q488" s="490"/>
      <c r="R488" s="490"/>
      <c r="S488" s="490"/>
      <c r="T488" s="490"/>
      <c r="U488" s="490"/>
      <c r="V488" s="490"/>
      <c r="W488" s="490"/>
      <c r="X488" s="490"/>
      <c r="Y488" s="490"/>
      <c r="Z488" s="490"/>
      <c r="AA488" s="490"/>
      <c r="AB488" s="490"/>
      <c r="AC488" s="490"/>
      <c r="AD488" s="490"/>
      <c r="AE488" s="490"/>
      <c r="AF488" s="490"/>
      <c r="AG488" s="490"/>
      <c r="AH488" s="490"/>
      <c r="AI488" s="490"/>
      <c r="AJ488" s="490"/>
      <c r="AK488" s="490"/>
      <c r="AL488" s="490"/>
      <c r="AM488" s="490"/>
      <c r="AN488" s="490"/>
      <c r="AO488" s="490"/>
      <c r="AP488" s="490"/>
      <c r="AQ488" s="490"/>
      <c r="AR488" s="490"/>
      <c r="AS488" s="490"/>
      <c r="AT488" s="490"/>
      <c r="AU488" s="490"/>
      <c r="AV488" s="485"/>
      <c r="AW488" s="485"/>
      <c r="AX488" s="485"/>
      <c r="AY488" s="485"/>
      <c r="AZ488" s="485"/>
      <c r="BA488" s="485"/>
      <c r="BB488" s="485"/>
      <c r="BC488" s="485"/>
      <c r="BD488" s="485"/>
      <c r="BE488" s="485"/>
      <c r="BF488" s="485"/>
      <c r="BG488" s="485"/>
      <c r="BH488" s="485"/>
      <c r="BI488" s="485"/>
      <c r="BJ488" s="485"/>
      <c r="BK488" s="485"/>
    </row>
    <row r="489" spans="1:63" ht="15.75" customHeight="1" x14ac:dyDescent="0.25">
      <c r="A489" s="490"/>
      <c r="B489" s="490"/>
      <c r="C489" s="490"/>
      <c r="D489" s="490"/>
      <c r="E489" s="490"/>
      <c r="F489" s="490"/>
      <c r="G489" s="490"/>
      <c r="H489" s="490"/>
      <c r="I489" s="490"/>
      <c r="J489" s="490"/>
      <c r="K489" s="490"/>
      <c r="L489" s="490"/>
      <c r="M489" s="490"/>
      <c r="N489" s="490"/>
      <c r="O489" s="490"/>
      <c r="P489" s="490"/>
      <c r="Q489" s="490"/>
      <c r="R489" s="490"/>
      <c r="S489" s="490"/>
      <c r="T489" s="490"/>
      <c r="U489" s="490"/>
      <c r="V489" s="490"/>
      <c r="W489" s="490"/>
      <c r="X489" s="490"/>
      <c r="Y489" s="490"/>
      <c r="Z489" s="490"/>
      <c r="AA489" s="490"/>
      <c r="AB489" s="490"/>
      <c r="AC489" s="490"/>
      <c r="AD489" s="490"/>
      <c r="AE489" s="490"/>
      <c r="AF489" s="490"/>
      <c r="AG489" s="490"/>
      <c r="AH489" s="490"/>
      <c r="AI489" s="490"/>
      <c r="AJ489" s="490"/>
      <c r="AK489" s="490"/>
      <c r="AL489" s="490"/>
      <c r="AM489" s="490"/>
      <c r="AN489" s="490"/>
      <c r="AO489" s="490"/>
      <c r="AP489" s="490"/>
      <c r="AQ489" s="490"/>
      <c r="AR489" s="490"/>
      <c r="AS489" s="490"/>
      <c r="AT489" s="490"/>
      <c r="AU489" s="490"/>
      <c r="AV489" s="485"/>
      <c r="AW489" s="485"/>
      <c r="AX489" s="485"/>
      <c r="AY489" s="485"/>
      <c r="AZ489" s="485"/>
      <c r="BA489" s="485"/>
      <c r="BB489" s="485"/>
      <c r="BC489" s="485"/>
      <c r="BD489" s="485"/>
      <c r="BE489" s="485"/>
      <c r="BF489" s="485"/>
      <c r="BG489" s="485"/>
      <c r="BH489" s="485"/>
      <c r="BI489" s="485"/>
      <c r="BJ489" s="485"/>
      <c r="BK489" s="485"/>
    </row>
    <row r="490" spans="1:63" ht="15.75" customHeight="1" x14ac:dyDescent="0.25">
      <c r="A490" s="490"/>
      <c r="B490" s="490"/>
      <c r="C490" s="490"/>
      <c r="D490" s="490"/>
      <c r="E490" s="490"/>
      <c r="F490" s="490"/>
      <c r="G490" s="490"/>
      <c r="H490" s="490"/>
      <c r="I490" s="490"/>
      <c r="J490" s="490"/>
      <c r="K490" s="490"/>
      <c r="L490" s="490"/>
      <c r="M490" s="490"/>
      <c r="N490" s="490"/>
      <c r="O490" s="490"/>
      <c r="P490" s="490"/>
      <c r="Q490" s="490"/>
      <c r="R490" s="490"/>
      <c r="S490" s="490"/>
      <c r="T490" s="490"/>
      <c r="U490" s="490"/>
      <c r="V490" s="490"/>
      <c r="W490" s="490"/>
      <c r="X490" s="490"/>
      <c r="Y490" s="490"/>
      <c r="Z490" s="490"/>
      <c r="AA490" s="490"/>
      <c r="AB490" s="490"/>
      <c r="AC490" s="490"/>
      <c r="AD490" s="490"/>
      <c r="AE490" s="490"/>
      <c r="AF490" s="490"/>
      <c r="AG490" s="490"/>
      <c r="AH490" s="490"/>
      <c r="AI490" s="490"/>
      <c r="AJ490" s="490"/>
      <c r="AK490" s="490"/>
      <c r="AL490" s="490"/>
      <c r="AM490" s="490"/>
      <c r="AN490" s="490"/>
      <c r="AO490" s="490"/>
      <c r="AP490" s="490"/>
      <c r="AQ490" s="490"/>
      <c r="AR490" s="490"/>
      <c r="AS490" s="490"/>
      <c r="AT490" s="490"/>
      <c r="AU490" s="490"/>
      <c r="AV490" s="485"/>
      <c r="AW490" s="485"/>
      <c r="AX490" s="485"/>
      <c r="AY490" s="485"/>
      <c r="AZ490" s="485"/>
      <c r="BA490" s="485"/>
      <c r="BB490" s="485"/>
      <c r="BC490" s="485"/>
      <c r="BD490" s="485"/>
      <c r="BE490" s="485"/>
      <c r="BF490" s="485"/>
      <c r="BG490" s="485"/>
      <c r="BH490" s="485"/>
      <c r="BI490" s="485"/>
      <c r="BJ490" s="485"/>
      <c r="BK490" s="485"/>
    </row>
    <row r="491" spans="1:63" ht="15.75" customHeight="1" x14ac:dyDescent="0.25">
      <c r="A491" s="490"/>
      <c r="B491" s="490"/>
      <c r="C491" s="490"/>
      <c r="D491" s="490"/>
      <c r="E491" s="490"/>
      <c r="F491" s="490"/>
      <c r="G491" s="490"/>
      <c r="H491" s="490"/>
      <c r="I491" s="490"/>
      <c r="J491" s="490"/>
      <c r="K491" s="490"/>
      <c r="L491" s="490"/>
      <c r="M491" s="490"/>
      <c r="N491" s="490"/>
      <c r="O491" s="490"/>
      <c r="P491" s="490"/>
      <c r="Q491" s="490"/>
      <c r="R491" s="490"/>
      <c r="S491" s="490"/>
      <c r="T491" s="490"/>
      <c r="U491" s="490"/>
      <c r="V491" s="490"/>
      <c r="W491" s="490"/>
      <c r="X491" s="490"/>
      <c r="Y491" s="490"/>
      <c r="Z491" s="490"/>
      <c r="AA491" s="490"/>
      <c r="AB491" s="490"/>
      <c r="AC491" s="490"/>
      <c r="AD491" s="490"/>
      <c r="AE491" s="490"/>
      <c r="AF491" s="490"/>
      <c r="AG491" s="490"/>
      <c r="AH491" s="490"/>
      <c r="AI491" s="490"/>
      <c r="AJ491" s="490"/>
      <c r="AK491" s="490"/>
      <c r="AL491" s="490"/>
      <c r="AM491" s="490"/>
      <c r="AN491" s="490"/>
      <c r="AO491" s="490"/>
      <c r="AP491" s="490"/>
      <c r="AQ491" s="490"/>
      <c r="AR491" s="490"/>
      <c r="AS491" s="490"/>
      <c r="AT491" s="490"/>
      <c r="AU491" s="490"/>
      <c r="AV491" s="485"/>
      <c r="AW491" s="485"/>
      <c r="AX491" s="485"/>
      <c r="AY491" s="485"/>
      <c r="AZ491" s="485"/>
      <c r="BA491" s="485"/>
      <c r="BB491" s="485"/>
      <c r="BC491" s="485"/>
      <c r="BD491" s="485"/>
      <c r="BE491" s="485"/>
      <c r="BF491" s="485"/>
      <c r="BG491" s="485"/>
      <c r="BH491" s="485"/>
      <c r="BI491" s="485"/>
      <c r="BJ491" s="485"/>
      <c r="BK491" s="485"/>
    </row>
    <row r="492" spans="1:63" ht="15.75" customHeight="1" x14ac:dyDescent="0.25">
      <c r="A492" s="490"/>
      <c r="B492" s="490"/>
      <c r="C492" s="490"/>
      <c r="D492" s="490"/>
      <c r="E492" s="490"/>
      <c r="F492" s="490"/>
      <c r="G492" s="490"/>
      <c r="H492" s="490"/>
      <c r="I492" s="490"/>
      <c r="J492" s="490"/>
      <c r="K492" s="490"/>
      <c r="L492" s="490"/>
      <c r="M492" s="490"/>
      <c r="N492" s="490"/>
      <c r="O492" s="490"/>
      <c r="P492" s="490"/>
      <c r="Q492" s="490"/>
      <c r="R492" s="490"/>
      <c r="S492" s="490"/>
      <c r="T492" s="490"/>
      <c r="U492" s="490"/>
      <c r="V492" s="490"/>
      <c r="W492" s="490"/>
      <c r="X492" s="490"/>
      <c r="Y492" s="490"/>
      <c r="Z492" s="490"/>
      <c r="AA492" s="490"/>
      <c r="AB492" s="490"/>
      <c r="AC492" s="490"/>
      <c r="AD492" s="490"/>
      <c r="AE492" s="490"/>
      <c r="AF492" s="490"/>
      <c r="AG492" s="490"/>
      <c r="AH492" s="490"/>
      <c r="AI492" s="490"/>
      <c r="AJ492" s="490"/>
      <c r="AK492" s="490"/>
      <c r="AL492" s="490"/>
      <c r="AM492" s="490"/>
      <c r="AN492" s="490"/>
      <c r="AO492" s="490"/>
      <c r="AP492" s="490"/>
      <c r="AQ492" s="490"/>
      <c r="AR492" s="490"/>
      <c r="AS492" s="490"/>
      <c r="AT492" s="490"/>
      <c r="AU492" s="490"/>
      <c r="AV492" s="485"/>
      <c r="AW492" s="485"/>
      <c r="AX492" s="485"/>
      <c r="AY492" s="485"/>
      <c r="AZ492" s="485"/>
      <c r="BA492" s="485"/>
      <c r="BB492" s="485"/>
      <c r="BC492" s="485"/>
      <c r="BD492" s="485"/>
      <c r="BE492" s="485"/>
      <c r="BF492" s="485"/>
      <c r="BG492" s="485"/>
      <c r="BH492" s="485"/>
      <c r="BI492" s="485"/>
      <c r="BJ492" s="485"/>
      <c r="BK492" s="485"/>
    </row>
    <row r="493" spans="1:63" ht="15.75" customHeight="1" x14ac:dyDescent="0.25">
      <c r="A493" s="490"/>
      <c r="B493" s="490"/>
      <c r="C493" s="490"/>
      <c r="D493" s="490"/>
      <c r="E493" s="490"/>
      <c r="F493" s="490"/>
      <c r="G493" s="490"/>
      <c r="H493" s="490"/>
      <c r="I493" s="490"/>
      <c r="J493" s="490"/>
      <c r="K493" s="490"/>
      <c r="L493" s="490"/>
      <c r="M493" s="490"/>
      <c r="N493" s="490"/>
      <c r="O493" s="490"/>
      <c r="P493" s="490"/>
      <c r="Q493" s="490"/>
      <c r="R493" s="490"/>
      <c r="S493" s="490"/>
      <c r="T493" s="490"/>
      <c r="U493" s="490"/>
      <c r="V493" s="490"/>
      <c r="W493" s="490"/>
      <c r="X493" s="490"/>
      <c r="Y493" s="490"/>
      <c r="Z493" s="490"/>
      <c r="AA493" s="490"/>
      <c r="AB493" s="490"/>
      <c r="AC493" s="490"/>
      <c r="AD493" s="490"/>
      <c r="AE493" s="490"/>
      <c r="AF493" s="490"/>
      <c r="AG493" s="490"/>
      <c r="AH493" s="490"/>
      <c r="AI493" s="490"/>
      <c r="AJ493" s="490"/>
      <c r="AK493" s="490"/>
      <c r="AL493" s="490"/>
      <c r="AM493" s="490"/>
      <c r="AN493" s="490"/>
      <c r="AO493" s="490"/>
      <c r="AP493" s="490"/>
      <c r="AQ493" s="490"/>
      <c r="AR493" s="490"/>
      <c r="AS493" s="490"/>
      <c r="AT493" s="490"/>
      <c r="AU493" s="490"/>
      <c r="AV493" s="485"/>
      <c r="AW493" s="485"/>
      <c r="AX493" s="485"/>
      <c r="AY493" s="485"/>
      <c r="AZ493" s="485"/>
      <c r="BA493" s="485"/>
      <c r="BB493" s="485"/>
      <c r="BC493" s="485"/>
      <c r="BD493" s="485"/>
      <c r="BE493" s="485"/>
      <c r="BF493" s="485"/>
      <c r="BG493" s="485"/>
      <c r="BH493" s="485"/>
      <c r="BI493" s="485"/>
      <c r="BJ493" s="485"/>
      <c r="BK493" s="485"/>
    </row>
    <row r="494" spans="1:63" ht="15.75" customHeight="1" x14ac:dyDescent="0.25">
      <c r="A494" s="490"/>
      <c r="B494" s="490"/>
      <c r="C494" s="490"/>
      <c r="D494" s="490"/>
      <c r="E494" s="490"/>
      <c r="F494" s="490"/>
      <c r="G494" s="490"/>
      <c r="H494" s="490"/>
      <c r="I494" s="490"/>
      <c r="J494" s="490"/>
      <c r="K494" s="490"/>
      <c r="L494" s="490"/>
      <c r="M494" s="490"/>
      <c r="N494" s="490"/>
      <c r="O494" s="490"/>
      <c r="P494" s="490"/>
      <c r="Q494" s="490"/>
      <c r="R494" s="490"/>
      <c r="S494" s="490"/>
      <c r="T494" s="490"/>
      <c r="U494" s="490"/>
      <c r="V494" s="490"/>
      <c r="W494" s="490"/>
      <c r="X494" s="490"/>
      <c r="Y494" s="490"/>
      <c r="Z494" s="490"/>
      <c r="AA494" s="490"/>
      <c r="AB494" s="490"/>
      <c r="AC494" s="490"/>
      <c r="AD494" s="490"/>
      <c r="AE494" s="490"/>
      <c r="AF494" s="490"/>
      <c r="AG494" s="490"/>
      <c r="AH494" s="490"/>
      <c r="AI494" s="490"/>
      <c r="AJ494" s="490"/>
      <c r="AK494" s="490"/>
      <c r="AL494" s="490"/>
      <c r="AM494" s="490"/>
      <c r="AN494" s="490"/>
      <c r="AO494" s="490"/>
      <c r="AP494" s="490"/>
      <c r="AQ494" s="490"/>
      <c r="AR494" s="490"/>
      <c r="AS494" s="490"/>
      <c r="AT494" s="490"/>
      <c r="AU494" s="490"/>
      <c r="AV494" s="485"/>
      <c r="AW494" s="485"/>
      <c r="AX494" s="485"/>
      <c r="AY494" s="485"/>
      <c r="AZ494" s="485"/>
      <c r="BA494" s="485"/>
      <c r="BB494" s="485"/>
      <c r="BC494" s="485"/>
      <c r="BD494" s="485"/>
      <c r="BE494" s="485"/>
      <c r="BF494" s="485"/>
      <c r="BG494" s="485"/>
      <c r="BH494" s="485"/>
      <c r="BI494" s="485"/>
      <c r="BJ494" s="485"/>
      <c r="BK494" s="485"/>
    </row>
    <row r="495" spans="1:63" ht="15.75" customHeight="1" x14ac:dyDescent="0.25">
      <c r="A495" s="490"/>
      <c r="B495" s="490"/>
      <c r="C495" s="490"/>
      <c r="D495" s="490"/>
      <c r="E495" s="490"/>
      <c r="F495" s="490"/>
      <c r="G495" s="490"/>
      <c r="H495" s="490"/>
      <c r="I495" s="490"/>
      <c r="J495" s="490"/>
      <c r="K495" s="490"/>
      <c r="L495" s="490"/>
      <c r="M495" s="490"/>
      <c r="N495" s="490"/>
      <c r="O495" s="490"/>
      <c r="P495" s="490"/>
      <c r="Q495" s="490"/>
      <c r="R495" s="490"/>
      <c r="S495" s="490"/>
      <c r="T495" s="490"/>
      <c r="U495" s="490"/>
      <c r="V495" s="490"/>
      <c r="W495" s="490"/>
      <c r="X495" s="490"/>
      <c r="Y495" s="490"/>
      <c r="Z495" s="490"/>
      <c r="AA495" s="490"/>
      <c r="AB495" s="490"/>
      <c r="AC495" s="490"/>
      <c r="AD495" s="490"/>
      <c r="AE495" s="490"/>
      <c r="AF495" s="490"/>
      <c r="AG495" s="490"/>
      <c r="AH495" s="490"/>
      <c r="AI495" s="490"/>
      <c r="AJ495" s="490"/>
      <c r="AK495" s="490"/>
      <c r="AL495" s="490"/>
      <c r="AM495" s="490"/>
      <c r="AN495" s="490"/>
      <c r="AO495" s="490"/>
      <c r="AP495" s="490"/>
      <c r="AQ495" s="490"/>
      <c r="AR495" s="490"/>
      <c r="AS495" s="490"/>
      <c r="AT495" s="490"/>
      <c r="AU495" s="490"/>
      <c r="AV495" s="485"/>
      <c r="AW495" s="485"/>
      <c r="AX495" s="485"/>
      <c r="AY495" s="485"/>
      <c r="AZ495" s="485"/>
      <c r="BA495" s="485"/>
      <c r="BB495" s="485"/>
      <c r="BC495" s="485"/>
      <c r="BD495" s="485"/>
      <c r="BE495" s="485"/>
      <c r="BF495" s="485"/>
      <c r="BG495" s="485"/>
      <c r="BH495" s="485"/>
      <c r="BI495" s="485"/>
      <c r="BJ495" s="485"/>
      <c r="BK495" s="485"/>
    </row>
    <row r="496" spans="1:63" ht="15.75" customHeight="1" x14ac:dyDescent="0.25">
      <c r="A496" s="490"/>
      <c r="B496" s="490"/>
      <c r="C496" s="490"/>
      <c r="D496" s="490"/>
      <c r="E496" s="490"/>
      <c r="F496" s="490"/>
      <c r="G496" s="490"/>
      <c r="H496" s="490"/>
      <c r="I496" s="490"/>
      <c r="J496" s="490"/>
      <c r="K496" s="490"/>
      <c r="L496" s="490"/>
      <c r="M496" s="490"/>
      <c r="N496" s="490"/>
      <c r="O496" s="490"/>
      <c r="P496" s="490"/>
      <c r="Q496" s="490"/>
      <c r="R496" s="490"/>
      <c r="S496" s="490"/>
      <c r="T496" s="490"/>
      <c r="U496" s="490"/>
      <c r="V496" s="490"/>
      <c r="W496" s="490"/>
      <c r="X496" s="490"/>
      <c r="Y496" s="490"/>
      <c r="Z496" s="490"/>
      <c r="AA496" s="490"/>
      <c r="AB496" s="490"/>
      <c r="AC496" s="490"/>
      <c r="AD496" s="490"/>
      <c r="AE496" s="490"/>
      <c r="AF496" s="490"/>
      <c r="AG496" s="490"/>
      <c r="AH496" s="490"/>
      <c r="AI496" s="490"/>
      <c r="AJ496" s="490"/>
      <c r="AK496" s="490"/>
      <c r="AL496" s="490"/>
      <c r="AM496" s="490"/>
      <c r="AN496" s="490"/>
      <c r="AO496" s="490"/>
      <c r="AP496" s="490"/>
      <c r="AQ496" s="490"/>
      <c r="AR496" s="490"/>
      <c r="AS496" s="490"/>
      <c r="AT496" s="490"/>
      <c r="AU496" s="490"/>
      <c r="AV496" s="485"/>
      <c r="AW496" s="485"/>
      <c r="AX496" s="485"/>
      <c r="AY496" s="485"/>
      <c r="AZ496" s="485"/>
      <c r="BA496" s="485"/>
      <c r="BB496" s="485"/>
      <c r="BC496" s="485"/>
      <c r="BD496" s="485"/>
      <c r="BE496" s="485"/>
      <c r="BF496" s="485"/>
      <c r="BG496" s="485"/>
      <c r="BH496" s="485"/>
      <c r="BI496" s="485"/>
      <c r="BJ496" s="485"/>
      <c r="BK496" s="485"/>
    </row>
    <row r="497" spans="1:63" ht="15.75" customHeight="1" x14ac:dyDescent="0.25">
      <c r="A497" s="490"/>
      <c r="B497" s="490"/>
      <c r="C497" s="490"/>
      <c r="D497" s="490"/>
      <c r="E497" s="490"/>
      <c r="F497" s="490"/>
      <c r="G497" s="490"/>
      <c r="H497" s="490"/>
      <c r="I497" s="490"/>
      <c r="J497" s="490"/>
      <c r="K497" s="490"/>
      <c r="L497" s="490"/>
      <c r="M497" s="490"/>
      <c r="N497" s="490"/>
      <c r="O497" s="490"/>
      <c r="P497" s="490"/>
      <c r="Q497" s="490"/>
      <c r="R497" s="490"/>
      <c r="S497" s="490"/>
      <c r="T497" s="490"/>
      <c r="U497" s="490"/>
      <c r="V497" s="490"/>
      <c r="W497" s="490"/>
      <c r="X497" s="490"/>
      <c r="Y497" s="490"/>
      <c r="Z497" s="490"/>
      <c r="AA497" s="490"/>
      <c r="AB497" s="490"/>
      <c r="AC497" s="490"/>
      <c r="AD497" s="490"/>
      <c r="AE497" s="490"/>
      <c r="AF497" s="490"/>
      <c r="AG497" s="490"/>
      <c r="AH497" s="490"/>
      <c r="AI497" s="490"/>
      <c r="AJ497" s="490"/>
      <c r="AK497" s="490"/>
      <c r="AL497" s="490"/>
      <c r="AM497" s="490"/>
      <c r="AN497" s="490"/>
      <c r="AO497" s="490"/>
      <c r="AP497" s="490"/>
      <c r="AQ497" s="490"/>
      <c r="AR497" s="490"/>
      <c r="AS497" s="490"/>
      <c r="AT497" s="490"/>
      <c r="AU497" s="490"/>
      <c r="AV497" s="485"/>
      <c r="AW497" s="485"/>
      <c r="AX497" s="485"/>
      <c r="AY497" s="485"/>
      <c r="AZ497" s="485"/>
      <c r="BA497" s="485"/>
      <c r="BB497" s="485"/>
      <c r="BC497" s="485"/>
      <c r="BD497" s="485"/>
      <c r="BE497" s="485"/>
      <c r="BF497" s="485"/>
      <c r="BG497" s="485"/>
      <c r="BH497" s="485"/>
      <c r="BI497" s="485"/>
      <c r="BJ497" s="485"/>
      <c r="BK497" s="485"/>
    </row>
    <row r="498" spans="1:63" ht="15.75" customHeight="1" x14ac:dyDescent="0.25">
      <c r="A498" s="490"/>
      <c r="B498" s="490"/>
      <c r="C498" s="490"/>
      <c r="D498" s="490"/>
      <c r="E498" s="490"/>
      <c r="F498" s="490"/>
      <c r="G498" s="490"/>
      <c r="H498" s="490"/>
      <c r="I498" s="490"/>
      <c r="J498" s="490"/>
      <c r="K498" s="490"/>
      <c r="L498" s="490"/>
      <c r="M498" s="490"/>
      <c r="N498" s="490"/>
      <c r="O498" s="490"/>
      <c r="P498" s="490"/>
      <c r="Q498" s="490"/>
      <c r="R498" s="490"/>
      <c r="S498" s="490"/>
      <c r="T498" s="490"/>
      <c r="U498" s="490"/>
      <c r="V498" s="490"/>
      <c r="W498" s="490"/>
      <c r="X498" s="490"/>
      <c r="Y498" s="490"/>
      <c r="Z498" s="490"/>
      <c r="AA498" s="490"/>
      <c r="AB498" s="490"/>
      <c r="AC498" s="490"/>
      <c r="AD498" s="490"/>
      <c r="AE498" s="490"/>
      <c r="AF498" s="490"/>
      <c r="AG498" s="490"/>
      <c r="AH498" s="490"/>
      <c r="AI498" s="490"/>
      <c r="AJ498" s="490"/>
      <c r="AK498" s="490"/>
      <c r="AL498" s="490"/>
      <c r="AM498" s="490"/>
      <c r="AN498" s="490"/>
      <c r="AO498" s="490"/>
      <c r="AP498" s="490"/>
      <c r="AQ498" s="490"/>
      <c r="AR498" s="490"/>
      <c r="AS498" s="490"/>
      <c r="AT498" s="490"/>
      <c r="AU498" s="490"/>
      <c r="AV498" s="485"/>
      <c r="AW498" s="485"/>
      <c r="AX498" s="485"/>
      <c r="AY498" s="485"/>
      <c r="AZ498" s="485"/>
      <c r="BA498" s="485"/>
      <c r="BB498" s="485"/>
      <c r="BC498" s="485"/>
      <c r="BD498" s="485"/>
      <c r="BE498" s="485"/>
      <c r="BF498" s="485"/>
      <c r="BG498" s="485"/>
      <c r="BH498" s="485"/>
      <c r="BI498" s="485"/>
      <c r="BJ498" s="485"/>
      <c r="BK498" s="485"/>
    </row>
    <row r="499" spans="1:63" ht="15.75" customHeight="1" x14ac:dyDescent="0.25">
      <c r="A499" s="490"/>
      <c r="B499" s="490"/>
      <c r="C499" s="490"/>
      <c r="D499" s="490"/>
      <c r="E499" s="490"/>
      <c r="F499" s="490"/>
      <c r="G499" s="490"/>
      <c r="H499" s="490"/>
      <c r="I499" s="490"/>
      <c r="J499" s="490"/>
      <c r="K499" s="490"/>
      <c r="L499" s="490"/>
      <c r="M499" s="490"/>
      <c r="N499" s="490"/>
      <c r="O499" s="490"/>
      <c r="P499" s="490"/>
      <c r="Q499" s="490"/>
      <c r="R499" s="490"/>
      <c r="S499" s="490"/>
      <c r="T499" s="490"/>
      <c r="U499" s="490"/>
      <c r="V499" s="490"/>
      <c r="W499" s="490"/>
      <c r="X499" s="490"/>
      <c r="Y499" s="490"/>
      <c r="Z499" s="490"/>
      <c r="AA499" s="490"/>
      <c r="AB499" s="490"/>
      <c r="AC499" s="490"/>
      <c r="AD499" s="490"/>
      <c r="AE499" s="490"/>
      <c r="AF499" s="490"/>
      <c r="AG499" s="490"/>
      <c r="AH499" s="490"/>
      <c r="AI499" s="490"/>
      <c r="AJ499" s="490"/>
      <c r="AK499" s="490"/>
      <c r="AL499" s="490"/>
      <c r="AM499" s="490"/>
      <c r="AN499" s="490"/>
      <c r="AO499" s="490"/>
      <c r="AP499" s="490"/>
      <c r="AQ499" s="490"/>
      <c r="AR499" s="490"/>
      <c r="AS499" s="490"/>
      <c r="AT499" s="490"/>
      <c r="AU499" s="490"/>
      <c r="AV499" s="485"/>
      <c r="AW499" s="485"/>
      <c r="AX499" s="485"/>
      <c r="AY499" s="485"/>
      <c r="AZ499" s="485"/>
      <c r="BA499" s="485"/>
      <c r="BB499" s="485"/>
      <c r="BC499" s="485"/>
      <c r="BD499" s="485"/>
      <c r="BE499" s="485"/>
      <c r="BF499" s="485"/>
      <c r="BG499" s="485"/>
      <c r="BH499" s="485"/>
      <c r="BI499" s="485"/>
      <c r="BJ499" s="485"/>
      <c r="BK499" s="485"/>
    </row>
    <row r="500" spans="1:63" ht="15.75" customHeight="1" x14ac:dyDescent="0.25">
      <c r="A500" s="490"/>
      <c r="B500" s="490"/>
      <c r="C500" s="490"/>
      <c r="D500" s="490"/>
      <c r="E500" s="490"/>
      <c r="F500" s="490"/>
      <c r="G500" s="490"/>
      <c r="H500" s="490"/>
      <c r="I500" s="490"/>
      <c r="J500" s="490"/>
      <c r="K500" s="490"/>
      <c r="L500" s="490"/>
      <c r="M500" s="490"/>
      <c r="N500" s="490"/>
      <c r="O500" s="490"/>
      <c r="P500" s="490"/>
      <c r="Q500" s="490"/>
      <c r="R500" s="490"/>
      <c r="S500" s="490"/>
      <c r="T500" s="490"/>
      <c r="U500" s="490"/>
      <c r="V500" s="490"/>
      <c r="W500" s="490"/>
      <c r="X500" s="490"/>
      <c r="Y500" s="490"/>
      <c r="Z500" s="490"/>
      <c r="AA500" s="490"/>
      <c r="AB500" s="490"/>
      <c r="AC500" s="490"/>
      <c r="AD500" s="490"/>
      <c r="AE500" s="490"/>
      <c r="AF500" s="490"/>
      <c r="AG500" s="490"/>
      <c r="AH500" s="490"/>
      <c r="AI500" s="490"/>
      <c r="AJ500" s="490"/>
      <c r="AK500" s="490"/>
      <c r="AL500" s="490"/>
      <c r="AM500" s="490"/>
      <c r="AN500" s="490"/>
      <c r="AO500" s="490"/>
      <c r="AP500" s="490"/>
      <c r="AQ500" s="490"/>
      <c r="AR500" s="490"/>
      <c r="AS500" s="490"/>
      <c r="AT500" s="490"/>
      <c r="AU500" s="490"/>
      <c r="AV500" s="485"/>
      <c r="AW500" s="485"/>
      <c r="AX500" s="485"/>
      <c r="AY500" s="485"/>
      <c r="AZ500" s="485"/>
      <c r="BA500" s="485"/>
      <c r="BB500" s="485"/>
      <c r="BC500" s="485"/>
      <c r="BD500" s="485"/>
      <c r="BE500" s="485"/>
      <c r="BF500" s="485"/>
      <c r="BG500" s="485"/>
      <c r="BH500" s="485"/>
      <c r="BI500" s="485"/>
      <c r="BJ500" s="485"/>
      <c r="BK500" s="485"/>
    </row>
    <row r="501" spans="1:63" ht="15.75" customHeight="1" x14ac:dyDescent="0.25">
      <c r="A501" s="490"/>
      <c r="B501" s="490"/>
      <c r="C501" s="490"/>
      <c r="D501" s="490"/>
      <c r="E501" s="490"/>
      <c r="F501" s="490"/>
      <c r="G501" s="490"/>
      <c r="H501" s="490"/>
      <c r="I501" s="490"/>
      <c r="J501" s="490"/>
      <c r="K501" s="490"/>
      <c r="L501" s="490"/>
      <c r="M501" s="490"/>
      <c r="N501" s="490"/>
      <c r="O501" s="490"/>
      <c r="P501" s="490"/>
      <c r="Q501" s="490"/>
      <c r="R501" s="490"/>
      <c r="S501" s="490"/>
      <c r="T501" s="490"/>
      <c r="U501" s="490"/>
      <c r="V501" s="490"/>
      <c r="W501" s="490"/>
      <c r="X501" s="490"/>
      <c r="Y501" s="490"/>
      <c r="Z501" s="490"/>
      <c r="AA501" s="490"/>
      <c r="AB501" s="490"/>
      <c r="AC501" s="490"/>
      <c r="AD501" s="490"/>
      <c r="AE501" s="490"/>
      <c r="AF501" s="490"/>
      <c r="AG501" s="490"/>
      <c r="AH501" s="490"/>
      <c r="AI501" s="490"/>
      <c r="AJ501" s="490"/>
      <c r="AK501" s="490"/>
      <c r="AL501" s="490"/>
      <c r="AM501" s="490"/>
      <c r="AN501" s="490"/>
      <c r="AO501" s="490"/>
      <c r="AP501" s="490"/>
      <c r="AQ501" s="490"/>
      <c r="AR501" s="490"/>
      <c r="AS501" s="490"/>
      <c r="AT501" s="490"/>
      <c r="AU501" s="490"/>
      <c r="AV501" s="485"/>
      <c r="AW501" s="485"/>
      <c r="AX501" s="485"/>
      <c r="AY501" s="485"/>
      <c r="AZ501" s="485"/>
      <c r="BA501" s="485"/>
      <c r="BB501" s="485"/>
      <c r="BC501" s="485"/>
      <c r="BD501" s="485"/>
      <c r="BE501" s="485"/>
      <c r="BF501" s="485"/>
      <c r="BG501" s="485"/>
      <c r="BH501" s="485"/>
      <c r="BI501" s="485"/>
      <c r="BJ501" s="485"/>
      <c r="BK501" s="485"/>
    </row>
    <row r="502" spans="1:63" ht="15.75" customHeight="1" x14ac:dyDescent="0.25">
      <c r="A502" s="490"/>
      <c r="B502" s="490"/>
      <c r="C502" s="490"/>
      <c r="D502" s="490"/>
      <c r="E502" s="490"/>
      <c r="F502" s="490"/>
      <c r="G502" s="490"/>
      <c r="H502" s="490"/>
      <c r="I502" s="490"/>
      <c r="J502" s="490"/>
      <c r="K502" s="490"/>
      <c r="L502" s="490"/>
      <c r="M502" s="490"/>
      <c r="N502" s="490"/>
      <c r="O502" s="490"/>
      <c r="P502" s="490"/>
      <c r="Q502" s="490"/>
      <c r="R502" s="490"/>
      <c r="S502" s="490"/>
      <c r="T502" s="490"/>
      <c r="U502" s="490"/>
      <c r="V502" s="490"/>
      <c r="W502" s="490"/>
      <c r="X502" s="490"/>
      <c r="Y502" s="490"/>
      <c r="Z502" s="490"/>
      <c r="AA502" s="490"/>
      <c r="AB502" s="490"/>
      <c r="AC502" s="490"/>
      <c r="AD502" s="490"/>
      <c r="AE502" s="490"/>
      <c r="AF502" s="490"/>
      <c r="AG502" s="490"/>
      <c r="AH502" s="490"/>
      <c r="AI502" s="490"/>
      <c r="AJ502" s="490"/>
      <c r="AK502" s="490"/>
      <c r="AL502" s="490"/>
      <c r="AM502" s="490"/>
      <c r="AN502" s="490"/>
      <c r="AO502" s="490"/>
      <c r="AP502" s="490"/>
      <c r="AQ502" s="490"/>
      <c r="AR502" s="490"/>
      <c r="AS502" s="490"/>
      <c r="AT502" s="490"/>
      <c r="AU502" s="490"/>
      <c r="AV502" s="485"/>
      <c r="AW502" s="485"/>
      <c r="AX502" s="485"/>
      <c r="AY502" s="485"/>
      <c r="AZ502" s="485"/>
      <c r="BA502" s="485"/>
      <c r="BB502" s="485"/>
      <c r="BC502" s="485"/>
      <c r="BD502" s="485"/>
      <c r="BE502" s="485"/>
      <c r="BF502" s="485"/>
      <c r="BG502" s="485"/>
      <c r="BH502" s="485"/>
      <c r="BI502" s="485"/>
      <c r="BJ502" s="485"/>
      <c r="BK502" s="485"/>
    </row>
    <row r="503" spans="1:63" ht="15.75" customHeight="1" x14ac:dyDescent="0.25">
      <c r="A503" s="490"/>
      <c r="B503" s="490"/>
      <c r="C503" s="490"/>
      <c r="D503" s="490"/>
      <c r="E503" s="490"/>
      <c r="F503" s="490"/>
      <c r="G503" s="490"/>
      <c r="H503" s="490"/>
      <c r="I503" s="490"/>
      <c r="J503" s="490"/>
      <c r="K503" s="490"/>
      <c r="L503" s="490"/>
      <c r="M503" s="490"/>
      <c r="N503" s="490"/>
      <c r="O503" s="490"/>
      <c r="P503" s="490"/>
      <c r="Q503" s="490"/>
      <c r="R503" s="490"/>
      <c r="S503" s="490"/>
      <c r="T503" s="490"/>
      <c r="U503" s="490"/>
      <c r="V503" s="490"/>
      <c r="W503" s="490"/>
      <c r="X503" s="490"/>
      <c r="Y503" s="490"/>
      <c r="Z503" s="490"/>
      <c r="AA503" s="490"/>
      <c r="AB503" s="490"/>
      <c r="AC503" s="490"/>
      <c r="AD503" s="490"/>
      <c r="AE503" s="490"/>
      <c r="AF503" s="490"/>
      <c r="AG503" s="490"/>
      <c r="AH503" s="490"/>
      <c r="AI503" s="490"/>
      <c r="AJ503" s="490"/>
      <c r="AK503" s="490"/>
      <c r="AL503" s="490"/>
      <c r="AM503" s="490"/>
      <c r="AN503" s="490"/>
      <c r="AO503" s="490"/>
      <c r="AP503" s="490"/>
      <c r="AQ503" s="490"/>
      <c r="AR503" s="490"/>
      <c r="AS503" s="490"/>
      <c r="AT503" s="490"/>
      <c r="AU503" s="490"/>
      <c r="AV503" s="485"/>
      <c r="AW503" s="485"/>
      <c r="AX503" s="485"/>
      <c r="AY503" s="485"/>
      <c r="AZ503" s="485"/>
      <c r="BA503" s="485"/>
      <c r="BB503" s="485"/>
      <c r="BC503" s="485"/>
      <c r="BD503" s="485"/>
      <c r="BE503" s="485"/>
      <c r="BF503" s="485"/>
      <c r="BG503" s="485"/>
      <c r="BH503" s="485"/>
      <c r="BI503" s="485"/>
      <c r="BJ503" s="485"/>
      <c r="BK503" s="485"/>
    </row>
    <row r="504" spans="1:63" ht="15.75" customHeight="1" x14ac:dyDescent="0.25">
      <c r="A504" s="490"/>
      <c r="B504" s="490"/>
      <c r="C504" s="490"/>
      <c r="D504" s="490"/>
      <c r="E504" s="490"/>
      <c r="F504" s="490"/>
      <c r="G504" s="490"/>
      <c r="H504" s="490"/>
      <c r="I504" s="490"/>
      <c r="J504" s="490"/>
      <c r="K504" s="490"/>
      <c r="L504" s="490"/>
      <c r="M504" s="490"/>
      <c r="N504" s="490"/>
      <c r="O504" s="490"/>
      <c r="P504" s="490"/>
      <c r="Q504" s="490"/>
      <c r="R504" s="490"/>
      <c r="S504" s="490"/>
      <c r="T504" s="490"/>
      <c r="U504" s="490"/>
      <c r="V504" s="490"/>
      <c r="W504" s="490"/>
      <c r="X504" s="490"/>
      <c r="Y504" s="490"/>
      <c r="Z504" s="490"/>
      <c r="AA504" s="490"/>
      <c r="AB504" s="490"/>
      <c r="AC504" s="490"/>
      <c r="AD504" s="490"/>
      <c r="AE504" s="490"/>
      <c r="AF504" s="490"/>
      <c r="AG504" s="490"/>
      <c r="AH504" s="490"/>
      <c r="AI504" s="490"/>
      <c r="AJ504" s="490"/>
      <c r="AK504" s="490"/>
      <c r="AL504" s="490"/>
      <c r="AM504" s="490"/>
      <c r="AN504" s="490"/>
      <c r="AO504" s="490"/>
      <c r="AP504" s="490"/>
      <c r="AQ504" s="490"/>
      <c r="AR504" s="490"/>
      <c r="AS504" s="490"/>
      <c r="AT504" s="490"/>
      <c r="AU504" s="490"/>
      <c r="AV504" s="485"/>
      <c r="AW504" s="485"/>
      <c r="AX504" s="485"/>
      <c r="AY504" s="485"/>
      <c r="AZ504" s="485"/>
      <c r="BA504" s="485"/>
      <c r="BB504" s="485"/>
      <c r="BC504" s="485"/>
      <c r="BD504" s="485"/>
      <c r="BE504" s="485"/>
      <c r="BF504" s="485"/>
      <c r="BG504" s="485"/>
      <c r="BH504" s="485"/>
      <c r="BI504" s="485"/>
      <c r="BJ504" s="485"/>
      <c r="BK504" s="485"/>
    </row>
    <row r="505" spans="1:63" ht="15.75" customHeight="1" x14ac:dyDescent="0.25">
      <c r="A505" s="490"/>
      <c r="B505" s="490"/>
      <c r="C505" s="490"/>
      <c r="D505" s="490"/>
      <c r="E505" s="490"/>
      <c r="F505" s="490"/>
      <c r="G505" s="490"/>
      <c r="H505" s="490"/>
      <c r="I505" s="490"/>
      <c r="J505" s="490"/>
      <c r="K505" s="490"/>
      <c r="L505" s="490"/>
      <c r="M505" s="490"/>
      <c r="N505" s="490"/>
      <c r="O505" s="490"/>
      <c r="P505" s="490"/>
      <c r="Q505" s="490"/>
      <c r="R505" s="490"/>
      <c r="S505" s="490"/>
      <c r="T505" s="490"/>
      <c r="U505" s="490"/>
      <c r="V505" s="490"/>
      <c r="W505" s="490"/>
      <c r="X505" s="490"/>
      <c r="Y505" s="490"/>
      <c r="Z505" s="490"/>
      <c r="AA505" s="490"/>
      <c r="AB505" s="490"/>
      <c r="AC505" s="490"/>
      <c r="AD505" s="490"/>
      <c r="AE505" s="490"/>
      <c r="AF505" s="490"/>
      <c r="AG505" s="490"/>
      <c r="AH505" s="490"/>
      <c r="AI505" s="490"/>
      <c r="AJ505" s="490"/>
      <c r="AK505" s="490"/>
      <c r="AL505" s="490"/>
      <c r="AM505" s="490"/>
      <c r="AN505" s="490"/>
      <c r="AO505" s="490"/>
      <c r="AP505" s="490"/>
      <c r="AQ505" s="490"/>
      <c r="AR505" s="490"/>
      <c r="AS505" s="490"/>
      <c r="AT505" s="490"/>
      <c r="AU505" s="490"/>
      <c r="AV505" s="485"/>
      <c r="AW505" s="485"/>
      <c r="AX505" s="485"/>
      <c r="AY505" s="485"/>
      <c r="AZ505" s="485"/>
      <c r="BA505" s="485"/>
      <c r="BB505" s="485"/>
      <c r="BC505" s="485"/>
      <c r="BD505" s="485"/>
      <c r="BE505" s="485"/>
      <c r="BF505" s="485"/>
      <c r="BG505" s="485"/>
      <c r="BH505" s="485"/>
      <c r="BI505" s="485"/>
      <c r="BJ505" s="485"/>
      <c r="BK505" s="485"/>
    </row>
    <row r="506" spans="1:63" ht="15.75" customHeight="1" x14ac:dyDescent="0.25">
      <c r="A506" s="490"/>
      <c r="B506" s="490"/>
      <c r="C506" s="490"/>
      <c r="D506" s="490"/>
      <c r="E506" s="490"/>
      <c r="F506" s="490"/>
      <c r="G506" s="490"/>
      <c r="H506" s="490"/>
      <c r="I506" s="490"/>
      <c r="J506" s="490"/>
      <c r="K506" s="490"/>
      <c r="L506" s="490"/>
      <c r="M506" s="490"/>
      <c r="N506" s="490"/>
      <c r="O506" s="490"/>
      <c r="P506" s="490"/>
      <c r="Q506" s="490"/>
      <c r="R506" s="490"/>
      <c r="S506" s="490"/>
      <c r="T506" s="490"/>
      <c r="U506" s="490"/>
      <c r="V506" s="490"/>
      <c r="W506" s="490"/>
      <c r="X506" s="490"/>
      <c r="Y506" s="490"/>
      <c r="Z506" s="490"/>
      <c r="AA506" s="490"/>
      <c r="AB506" s="490"/>
      <c r="AC506" s="490"/>
      <c r="AD506" s="490"/>
      <c r="AE506" s="490"/>
      <c r="AF506" s="490"/>
      <c r="AG506" s="490"/>
      <c r="AH506" s="490"/>
      <c r="AI506" s="490"/>
      <c r="AJ506" s="490"/>
      <c r="AK506" s="490"/>
      <c r="AL506" s="490"/>
      <c r="AM506" s="490"/>
      <c r="AN506" s="490"/>
      <c r="AO506" s="490"/>
      <c r="AP506" s="490"/>
      <c r="AQ506" s="490"/>
      <c r="AR506" s="490"/>
      <c r="AS506" s="490"/>
      <c r="AT506" s="490"/>
      <c r="AU506" s="490"/>
      <c r="AV506" s="485"/>
      <c r="AW506" s="485"/>
      <c r="AX506" s="485"/>
      <c r="AY506" s="485"/>
      <c r="AZ506" s="485"/>
      <c r="BA506" s="485"/>
      <c r="BB506" s="485"/>
      <c r="BC506" s="485"/>
      <c r="BD506" s="485"/>
      <c r="BE506" s="485"/>
      <c r="BF506" s="485"/>
      <c r="BG506" s="485"/>
      <c r="BH506" s="485"/>
      <c r="BI506" s="485"/>
      <c r="BJ506" s="485"/>
      <c r="BK506" s="485"/>
    </row>
    <row r="507" spans="1:63" ht="15.75" customHeight="1" x14ac:dyDescent="0.25">
      <c r="A507" s="490"/>
      <c r="B507" s="490"/>
      <c r="C507" s="490"/>
      <c r="D507" s="490"/>
      <c r="E507" s="490"/>
      <c r="F507" s="490"/>
      <c r="G507" s="490"/>
      <c r="H507" s="490"/>
      <c r="I507" s="490"/>
      <c r="J507" s="490"/>
      <c r="K507" s="490"/>
      <c r="L507" s="490"/>
      <c r="M507" s="490"/>
      <c r="N507" s="490"/>
      <c r="O507" s="490"/>
      <c r="P507" s="490"/>
      <c r="Q507" s="490"/>
      <c r="R507" s="490"/>
      <c r="S507" s="490"/>
      <c r="T507" s="490"/>
      <c r="U507" s="490"/>
      <c r="V507" s="490"/>
      <c r="W507" s="490"/>
      <c r="X507" s="490"/>
      <c r="Y507" s="490"/>
      <c r="Z507" s="490"/>
      <c r="AA507" s="490"/>
      <c r="AB507" s="490"/>
      <c r="AC507" s="490"/>
      <c r="AD507" s="490"/>
      <c r="AE507" s="490"/>
      <c r="AF507" s="490"/>
      <c r="AG507" s="490"/>
      <c r="AH507" s="490"/>
      <c r="AI507" s="490"/>
      <c r="AJ507" s="490"/>
      <c r="AK507" s="490"/>
      <c r="AL507" s="490"/>
      <c r="AM507" s="490"/>
      <c r="AN507" s="490"/>
      <c r="AO507" s="490"/>
      <c r="AP507" s="490"/>
      <c r="AQ507" s="490"/>
      <c r="AR507" s="490"/>
      <c r="AS507" s="490"/>
      <c r="AT507" s="490"/>
      <c r="AU507" s="490"/>
      <c r="AV507" s="485"/>
      <c r="AW507" s="485"/>
      <c r="AX507" s="485"/>
      <c r="AY507" s="485"/>
      <c r="AZ507" s="485"/>
      <c r="BA507" s="485"/>
      <c r="BB507" s="485"/>
      <c r="BC507" s="485"/>
      <c r="BD507" s="485"/>
      <c r="BE507" s="485"/>
      <c r="BF507" s="485"/>
      <c r="BG507" s="485"/>
      <c r="BH507" s="485"/>
      <c r="BI507" s="485"/>
      <c r="BJ507" s="485"/>
      <c r="BK507" s="485"/>
    </row>
    <row r="508" spans="1:63" ht="15.75" customHeight="1" x14ac:dyDescent="0.25">
      <c r="A508" s="490"/>
      <c r="B508" s="490"/>
      <c r="C508" s="490"/>
      <c r="D508" s="490"/>
      <c r="E508" s="490"/>
      <c r="F508" s="490"/>
      <c r="G508" s="490"/>
      <c r="H508" s="490"/>
      <c r="I508" s="490"/>
      <c r="J508" s="490"/>
      <c r="K508" s="490"/>
      <c r="L508" s="490"/>
      <c r="M508" s="490"/>
      <c r="N508" s="490"/>
      <c r="O508" s="490"/>
      <c r="P508" s="490"/>
      <c r="Q508" s="490"/>
      <c r="R508" s="490"/>
      <c r="S508" s="490"/>
      <c r="T508" s="490"/>
      <c r="U508" s="490"/>
      <c r="V508" s="490"/>
      <c r="W508" s="490"/>
      <c r="X508" s="490"/>
      <c r="Y508" s="490"/>
      <c r="Z508" s="490"/>
      <c r="AA508" s="490"/>
      <c r="AB508" s="490"/>
      <c r="AC508" s="490"/>
      <c r="AD508" s="490"/>
      <c r="AE508" s="490"/>
      <c r="AF508" s="490"/>
      <c r="AG508" s="490"/>
      <c r="AH508" s="490"/>
      <c r="AI508" s="490"/>
      <c r="AJ508" s="490"/>
      <c r="AK508" s="490"/>
      <c r="AL508" s="490"/>
      <c r="AM508" s="490"/>
      <c r="AN508" s="490"/>
      <c r="AO508" s="490"/>
      <c r="AP508" s="490"/>
      <c r="AQ508" s="490"/>
      <c r="AR508" s="490"/>
      <c r="AS508" s="490"/>
      <c r="AT508" s="490"/>
      <c r="AU508" s="490"/>
      <c r="AV508" s="485"/>
      <c r="AW508" s="485"/>
      <c r="AX508" s="485"/>
      <c r="AY508" s="485"/>
      <c r="AZ508" s="485"/>
      <c r="BA508" s="485"/>
      <c r="BB508" s="485"/>
      <c r="BC508" s="485"/>
      <c r="BD508" s="485"/>
      <c r="BE508" s="485"/>
      <c r="BF508" s="485"/>
      <c r="BG508" s="485"/>
      <c r="BH508" s="485"/>
      <c r="BI508" s="485"/>
      <c r="BJ508" s="485"/>
      <c r="BK508" s="485"/>
    </row>
    <row r="509" spans="1:63" ht="15.75" customHeight="1" x14ac:dyDescent="0.25">
      <c r="A509" s="490"/>
      <c r="B509" s="490"/>
      <c r="C509" s="490"/>
      <c r="D509" s="490"/>
      <c r="E509" s="490"/>
      <c r="F509" s="490"/>
      <c r="G509" s="490"/>
      <c r="H509" s="490"/>
      <c r="I509" s="490"/>
      <c r="J509" s="490"/>
      <c r="K509" s="490"/>
      <c r="L509" s="490"/>
      <c r="M509" s="490"/>
      <c r="N509" s="490"/>
      <c r="O509" s="490"/>
      <c r="P509" s="490"/>
      <c r="Q509" s="490"/>
      <c r="R509" s="490"/>
      <c r="S509" s="490"/>
      <c r="T509" s="490"/>
      <c r="U509" s="490"/>
      <c r="V509" s="490"/>
      <c r="W509" s="490"/>
      <c r="X509" s="490"/>
      <c r="Y509" s="490"/>
      <c r="Z509" s="490"/>
      <c r="AA509" s="490"/>
      <c r="AB509" s="490"/>
      <c r="AC509" s="490"/>
      <c r="AD509" s="490"/>
      <c r="AE509" s="490"/>
      <c r="AF509" s="490"/>
      <c r="AG509" s="490"/>
      <c r="AH509" s="490"/>
      <c r="AI509" s="490"/>
      <c r="AJ509" s="490"/>
      <c r="AK509" s="490"/>
      <c r="AL509" s="490"/>
      <c r="AM509" s="490"/>
      <c r="AN509" s="490"/>
      <c r="AO509" s="490"/>
      <c r="AP509" s="490"/>
      <c r="AQ509" s="490"/>
      <c r="AR509" s="490"/>
      <c r="AS509" s="490"/>
      <c r="AT509" s="490"/>
      <c r="AU509" s="490"/>
      <c r="AV509" s="485"/>
      <c r="AW509" s="485"/>
      <c r="AX509" s="485"/>
      <c r="AY509" s="485"/>
      <c r="AZ509" s="485"/>
      <c r="BA509" s="485"/>
      <c r="BB509" s="485"/>
      <c r="BC509" s="485"/>
      <c r="BD509" s="485"/>
      <c r="BE509" s="485"/>
      <c r="BF509" s="485"/>
      <c r="BG509" s="485"/>
      <c r="BH509" s="485"/>
      <c r="BI509" s="485"/>
      <c r="BJ509" s="485"/>
      <c r="BK509" s="485"/>
    </row>
    <row r="510" spans="1:63" ht="15.75" customHeight="1" x14ac:dyDescent="0.25">
      <c r="A510" s="490"/>
      <c r="B510" s="490"/>
      <c r="C510" s="490"/>
      <c r="D510" s="490"/>
      <c r="E510" s="490"/>
      <c r="F510" s="490"/>
      <c r="G510" s="490"/>
      <c r="H510" s="490"/>
      <c r="I510" s="490"/>
      <c r="J510" s="490"/>
      <c r="K510" s="490"/>
      <c r="L510" s="490"/>
      <c r="M510" s="490"/>
      <c r="N510" s="490"/>
      <c r="O510" s="490"/>
      <c r="P510" s="490"/>
      <c r="Q510" s="490"/>
      <c r="R510" s="490"/>
      <c r="S510" s="490"/>
      <c r="T510" s="490"/>
      <c r="U510" s="490"/>
      <c r="V510" s="490"/>
      <c r="W510" s="490"/>
      <c r="X510" s="490"/>
      <c r="Y510" s="490"/>
      <c r="Z510" s="490"/>
      <c r="AA510" s="490"/>
      <c r="AB510" s="490"/>
      <c r="AC510" s="490"/>
      <c r="AD510" s="490"/>
      <c r="AE510" s="490"/>
      <c r="AF510" s="490"/>
      <c r="AG510" s="490"/>
      <c r="AH510" s="490"/>
      <c r="AI510" s="490"/>
      <c r="AJ510" s="490"/>
      <c r="AK510" s="490"/>
      <c r="AL510" s="490"/>
      <c r="AM510" s="490"/>
      <c r="AN510" s="490"/>
      <c r="AO510" s="490"/>
      <c r="AP510" s="490"/>
      <c r="AQ510" s="490"/>
      <c r="AR510" s="490"/>
      <c r="AS510" s="490"/>
      <c r="AT510" s="490"/>
      <c r="AU510" s="490"/>
      <c r="AV510" s="485"/>
      <c r="AW510" s="485"/>
      <c r="AX510" s="485"/>
      <c r="AY510" s="485"/>
      <c r="AZ510" s="485"/>
      <c r="BA510" s="485"/>
      <c r="BB510" s="485"/>
      <c r="BC510" s="485"/>
      <c r="BD510" s="485"/>
      <c r="BE510" s="485"/>
      <c r="BF510" s="485"/>
      <c r="BG510" s="485"/>
      <c r="BH510" s="485"/>
      <c r="BI510" s="485"/>
      <c r="BJ510" s="485"/>
      <c r="BK510" s="485"/>
    </row>
    <row r="511" spans="1:63" ht="15.75" customHeight="1" x14ac:dyDescent="0.25">
      <c r="A511" s="490"/>
      <c r="B511" s="490"/>
      <c r="C511" s="490"/>
      <c r="D511" s="490"/>
      <c r="E511" s="490"/>
      <c r="F511" s="490"/>
      <c r="G511" s="490"/>
      <c r="H511" s="490"/>
      <c r="I511" s="490"/>
      <c r="J511" s="490"/>
      <c r="K511" s="490"/>
      <c r="L511" s="490"/>
      <c r="M511" s="490"/>
      <c r="N511" s="490"/>
      <c r="O511" s="490"/>
      <c r="P511" s="490"/>
      <c r="Q511" s="490"/>
      <c r="R511" s="490"/>
      <c r="S511" s="490"/>
      <c r="T511" s="490"/>
      <c r="U511" s="490"/>
      <c r="V511" s="490"/>
      <c r="W511" s="490"/>
      <c r="X511" s="490"/>
      <c r="Y511" s="490"/>
      <c r="Z511" s="490"/>
      <c r="AA511" s="490"/>
      <c r="AB511" s="490"/>
      <c r="AC511" s="490"/>
      <c r="AD511" s="490"/>
      <c r="AE511" s="490"/>
      <c r="AF511" s="490"/>
      <c r="AG511" s="490"/>
      <c r="AH511" s="490"/>
      <c r="AI511" s="490"/>
      <c r="AJ511" s="490"/>
      <c r="AK511" s="490"/>
      <c r="AL511" s="490"/>
      <c r="AM511" s="490"/>
      <c r="AN511" s="490"/>
      <c r="AO511" s="490"/>
      <c r="AP511" s="490"/>
      <c r="AQ511" s="490"/>
      <c r="AR511" s="490"/>
      <c r="AS511" s="490"/>
      <c r="AT511" s="490"/>
      <c r="AU511" s="490"/>
      <c r="AV511" s="485"/>
      <c r="AW511" s="485"/>
      <c r="AX511" s="485"/>
      <c r="AY511" s="485"/>
      <c r="AZ511" s="485"/>
      <c r="BA511" s="485"/>
      <c r="BB511" s="485"/>
      <c r="BC511" s="485"/>
      <c r="BD511" s="485"/>
      <c r="BE511" s="485"/>
      <c r="BF511" s="485"/>
      <c r="BG511" s="485"/>
      <c r="BH511" s="485"/>
      <c r="BI511" s="485"/>
      <c r="BJ511" s="485"/>
      <c r="BK511" s="485"/>
    </row>
    <row r="512" spans="1:63" ht="15.75" customHeight="1" x14ac:dyDescent="0.25">
      <c r="A512" s="490"/>
      <c r="B512" s="490"/>
      <c r="C512" s="490"/>
      <c r="D512" s="490"/>
      <c r="E512" s="490"/>
      <c r="F512" s="490"/>
      <c r="G512" s="490"/>
      <c r="H512" s="490"/>
      <c r="I512" s="490"/>
      <c r="J512" s="490"/>
      <c r="K512" s="490"/>
      <c r="L512" s="490"/>
      <c r="M512" s="490"/>
      <c r="N512" s="490"/>
      <c r="O512" s="490"/>
      <c r="P512" s="490"/>
      <c r="Q512" s="490"/>
      <c r="R512" s="490"/>
      <c r="S512" s="490"/>
      <c r="T512" s="490"/>
      <c r="U512" s="490"/>
      <c r="V512" s="490"/>
      <c r="W512" s="490"/>
      <c r="X512" s="490"/>
      <c r="Y512" s="490"/>
      <c r="Z512" s="490"/>
      <c r="AA512" s="490"/>
      <c r="AB512" s="490"/>
      <c r="AC512" s="490"/>
      <c r="AD512" s="490"/>
      <c r="AE512" s="490"/>
      <c r="AF512" s="490"/>
      <c r="AG512" s="490"/>
      <c r="AH512" s="490"/>
      <c r="AI512" s="490"/>
      <c r="AJ512" s="490"/>
      <c r="AK512" s="490"/>
      <c r="AL512" s="490"/>
      <c r="AM512" s="490"/>
      <c r="AN512" s="490"/>
      <c r="AO512" s="490"/>
      <c r="AP512" s="490"/>
      <c r="AQ512" s="490"/>
      <c r="AR512" s="490"/>
      <c r="AS512" s="490"/>
      <c r="AT512" s="490"/>
      <c r="AU512" s="490"/>
      <c r="AV512" s="485"/>
      <c r="AW512" s="485"/>
      <c r="AX512" s="485"/>
      <c r="AY512" s="485"/>
      <c r="AZ512" s="485"/>
      <c r="BA512" s="485"/>
      <c r="BB512" s="485"/>
      <c r="BC512" s="485"/>
      <c r="BD512" s="485"/>
      <c r="BE512" s="485"/>
      <c r="BF512" s="485"/>
      <c r="BG512" s="485"/>
      <c r="BH512" s="485"/>
      <c r="BI512" s="485"/>
      <c r="BJ512" s="485"/>
      <c r="BK512" s="485"/>
    </row>
    <row r="513" spans="1:63" ht="15.75" customHeight="1" x14ac:dyDescent="0.25">
      <c r="A513" s="490"/>
      <c r="B513" s="490"/>
      <c r="C513" s="490"/>
      <c r="D513" s="490"/>
      <c r="E513" s="490"/>
      <c r="F513" s="490"/>
      <c r="G513" s="490"/>
      <c r="H513" s="490"/>
      <c r="I513" s="490"/>
      <c r="J513" s="490"/>
      <c r="K513" s="490"/>
      <c r="L513" s="490"/>
      <c r="M513" s="490"/>
      <c r="N513" s="490"/>
      <c r="O513" s="490"/>
      <c r="P513" s="490"/>
      <c r="Q513" s="490"/>
      <c r="R513" s="490"/>
      <c r="S513" s="490"/>
      <c r="T513" s="490"/>
      <c r="U513" s="490"/>
      <c r="V513" s="490"/>
      <c r="W513" s="490"/>
      <c r="X513" s="490"/>
      <c r="Y513" s="490"/>
      <c r="Z513" s="490"/>
      <c r="AA513" s="490"/>
      <c r="AB513" s="490"/>
      <c r="AC513" s="490"/>
      <c r="AD513" s="490"/>
      <c r="AE513" s="490"/>
      <c r="AF513" s="490"/>
      <c r="AG513" s="490"/>
      <c r="AH513" s="490"/>
      <c r="AI513" s="490"/>
      <c r="AJ513" s="490"/>
      <c r="AK513" s="490"/>
      <c r="AL513" s="490"/>
      <c r="AM513" s="490"/>
      <c r="AN513" s="490"/>
      <c r="AO513" s="490"/>
      <c r="AP513" s="490"/>
      <c r="AQ513" s="490"/>
      <c r="AR513" s="490"/>
      <c r="AS513" s="490"/>
      <c r="AT513" s="490"/>
      <c r="AU513" s="490"/>
      <c r="AV513" s="485"/>
      <c r="AW513" s="485"/>
      <c r="AX513" s="485"/>
      <c r="AY513" s="485"/>
      <c r="AZ513" s="485"/>
      <c r="BA513" s="485"/>
      <c r="BB513" s="485"/>
      <c r="BC513" s="485"/>
      <c r="BD513" s="485"/>
      <c r="BE513" s="485"/>
      <c r="BF513" s="485"/>
      <c r="BG513" s="485"/>
      <c r="BH513" s="485"/>
      <c r="BI513" s="485"/>
      <c r="BJ513" s="485"/>
      <c r="BK513" s="485"/>
    </row>
    <row r="514" spans="1:63" ht="15.75" customHeight="1" x14ac:dyDescent="0.25">
      <c r="A514" s="490"/>
      <c r="B514" s="490"/>
      <c r="C514" s="490"/>
      <c r="D514" s="490"/>
      <c r="E514" s="490"/>
      <c r="F514" s="490"/>
      <c r="G514" s="490"/>
      <c r="H514" s="490"/>
      <c r="I514" s="490"/>
      <c r="J514" s="490"/>
      <c r="K514" s="490"/>
      <c r="L514" s="490"/>
      <c r="M514" s="490"/>
      <c r="N514" s="490"/>
      <c r="O514" s="490"/>
      <c r="P514" s="490"/>
      <c r="Q514" s="490"/>
      <c r="R514" s="490"/>
      <c r="S514" s="490"/>
      <c r="T514" s="490"/>
      <c r="U514" s="490"/>
      <c r="V514" s="490"/>
      <c r="W514" s="490"/>
      <c r="X514" s="490"/>
      <c r="Y514" s="490"/>
      <c r="Z514" s="490"/>
      <c r="AA514" s="490"/>
      <c r="AB514" s="490"/>
      <c r="AC514" s="490"/>
      <c r="AD514" s="490"/>
      <c r="AE514" s="490"/>
      <c r="AF514" s="490"/>
      <c r="AG514" s="490"/>
      <c r="AH514" s="490"/>
      <c r="AI514" s="490"/>
      <c r="AJ514" s="490"/>
      <c r="AK514" s="490"/>
      <c r="AL514" s="490"/>
      <c r="AM514" s="490"/>
      <c r="AN514" s="490"/>
      <c r="AO514" s="490"/>
      <c r="AP514" s="490"/>
      <c r="AQ514" s="490"/>
      <c r="AR514" s="490"/>
      <c r="AS514" s="490"/>
      <c r="AT514" s="490"/>
      <c r="AU514" s="490"/>
      <c r="AV514" s="485"/>
      <c r="AW514" s="485"/>
      <c r="AX514" s="485"/>
      <c r="AY514" s="485"/>
      <c r="AZ514" s="485"/>
      <c r="BA514" s="485"/>
      <c r="BB514" s="485"/>
      <c r="BC514" s="485"/>
      <c r="BD514" s="485"/>
      <c r="BE514" s="485"/>
      <c r="BF514" s="485"/>
      <c r="BG514" s="485"/>
      <c r="BH514" s="485"/>
      <c r="BI514" s="485"/>
      <c r="BJ514" s="485"/>
      <c r="BK514" s="485"/>
    </row>
    <row r="515" spans="1:63" ht="15.75" customHeight="1" x14ac:dyDescent="0.25">
      <c r="A515" s="490"/>
      <c r="B515" s="490"/>
      <c r="C515" s="490"/>
      <c r="D515" s="490"/>
      <c r="E515" s="490"/>
      <c r="F515" s="490"/>
      <c r="G515" s="490"/>
      <c r="H515" s="490"/>
      <c r="I515" s="490"/>
      <c r="J515" s="490"/>
      <c r="K515" s="490"/>
      <c r="L515" s="490"/>
      <c r="M515" s="490"/>
      <c r="N515" s="490"/>
      <c r="O515" s="490"/>
      <c r="P515" s="490"/>
      <c r="Q515" s="490"/>
      <c r="R515" s="490"/>
      <c r="S515" s="490"/>
      <c r="T515" s="490"/>
      <c r="U515" s="490"/>
      <c r="V515" s="490"/>
      <c r="W515" s="490"/>
      <c r="X515" s="490"/>
      <c r="Y515" s="490"/>
      <c r="Z515" s="490"/>
      <c r="AA515" s="490"/>
      <c r="AB515" s="490"/>
      <c r="AC515" s="490"/>
      <c r="AD515" s="490"/>
      <c r="AE515" s="490"/>
      <c r="AF515" s="490"/>
      <c r="AG515" s="490"/>
      <c r="AH515" s="490"/>
      <c r="AI515" s="490"/>
      <c r="AJ515" s="490"/>
      <c r="AK515" s="490"/>
      <c r="AL515" s="490"/>
      <c r="AM515" s="490"/>
      <c r="AN515" s="490"/>
      <c r="AO515" s="490"/>
      <c r="AP515" s="490"/>
      <c r="AQ515" s="490"/>
      <c r="AR515" s="490"/>
      <c r="AS515" s="490"/>
      <c r="AT515" s="490"/>
      <c r="AU515" s="490"/>
      <c r="AV515" s="485"/>
      <c r="AW515" s="485"/>
      <c r="AX515" s="485"/>
      <c r="AY515" s="485"/>
      <c r="AZ515" s="485"/>
      <c r="BA515" s="485"/>
      <c r="BB515" s="485"/>
      <c r="BC515" s="485"/>
      <c r="BD515" s="485"/>
      <c r="BE515" s="485"/>
      <c r="BF515" s="485"/>
      <c r="BG515" s="485"/>
      <c r="BH515" s="485"/>
      <c r="BI515" s="485"/>
      <c r="BJ515" s="485"/>
      <c r="BK515" s="485"/>
    </row>
    <row r="516" spans="1:63" ht="15.75" customHeight="1" x14ac:dyDescent="0.25">
      <c r="A516" s="490"/>
      <c r="B516" s="490"/>
      <c r="C516" s="490"/>
      <c r="D516" s="490"/>
      <c r="E516" s="490"/>
      <c r="F516" s="490"/>
      <c r="G516" s="490"/>
      <c r="H516" s="490"/>
      <c r="I516" s="490"/>
      <c r="J516" s="490"/>
      <c r="K516" s="490"/>
      <c r="L516" s="490"/>
      <c r="M516" s="490"/>
      <c r="N516" s="490"/>
      <c r="O516" s="490"/>
      <c r="P516" s="490"/>
      <c r="Q516" s="490"/>
      <c r="R516" s="490"/>
      <c r="S516" s="490"/>
      <c r="T516" s="490"/>
      <c r="U516" s="490"/>
      <c r="V516" s="490"/>
      <c r="W516" s="490"/>
      <c r="X516" s="490"/>
      <c r="Y516" s="490"/>
      <c r="Z516" s="490"/>
      <c r="AA516" s="490"/>
      <c r="AB516" s="490"/>
      <c r="AC516" s="490"/>
      <c r="AD516" s="490"/>
      <c r="AE516" s="490"/>
      <c r="AF516" s="490"/>
      <c r="AG516" s="490"/>
      <c r="AH516" s="490"/>
      <c r="AI516" s="490"/>
      <c r="AJ516" s="490"/>
      <c r="AK516" s="490"/>
      <c r="AL516" s="490"/>
      <c r="AM516" s="490"/>
      <c r="AN516" s="490"/>
      <c r="AO516" s="490"/>
      <c r="AP516" s="490"/>
      <c r="AQ516" s="490"/>
      <c r="AR516" s="490"/>
      <c r="AS516" s="490"/>
      <c r="AT516" s="490"/>
      <c r="AU516" s="490"/>
      <c r="AV516" s="485"/>
      <c r="AW516" s="485"/>
      <c r="AX516" s="485"/>
      <c r="AY516" s="485"/>
      <c r="AZ516" s="485"/>
      <c r="BA516" s="485"/>
      <c r="BB516" s="485"/>
      <c r="BC516" s="485"/>
      <c r="BD516" s="485"/>
      <c r="BE516" s="485"/>
      <c r="BF516" s="485"/>
      <c r="BG516" s="485"/>
      <c r="BH516" s="485"/>
      <c r="BI516" s="485"/>
      <c r="BJ516" s="485"/>
      <c r="BK516" s="485"/>
    </row>
    <row r="517" spans="1:63" ht="15.75" customHeight="1" x14ac:dyDescent="0.25">
      <c r="A517" s="490"/>
      <c r="B517" s="490"/>
      <c r="C517" s="490"/>
      <c r="D517" s="490"/>
      <c r="E517" s="490"/>
      <c r="F517" s="490"/>
      <c r="G517" s="490"/>
      <c r="H517" s="490"/>
      <c r="I517" s="490"/>
      <c r="J517" s="490"/>
      <c r="K517" s="490"/>
      <c r="L517" s="490"/>
      <c r="M517" s="490"/>
      <c r="N517" s="490"/>
      <c r="O517" s="490"/>
      <c r="P517" s="490"/>
      <c r="Q517" s="490"/>
      <c r="R517" s="490"/>
      <c r="S517" s="490"/>
      <c r="T517" s="490"/>
      <c r="U517" s="490"/>
      <c r="V517" s="490"/>
      <c r="W517" s="490"/>
      <c r="X517" s="490"/>
      <c r="Y517" s="490"/>
      <c r="Z517" s="490"/>
      <c r="AA517" s="490"/>
      <c r="AB517" s="490"/>
      <c r="AC517" s="490"/>
      <c r="AD517" s="490"/>
      <c r="AE517" s="490"/>
      <c r="AF517" s="490"/>
      <c r="AG517" s="490"/>
      <c r="AH517" s="490"/>
      <c r="AI517" s="490"/>
      <c r="AJ517" s="490"/>
      <c r="AK517" s="490"/>
      <c r="AL517" s="490"/>
      <c r="AM517" s="490"/>
      <c r="AN517" s="490"/>
      <c r="AO517" s="490"/>
      <c r="AP517" s="490"/>
      <c r="AQ517" s="490"/>
      <c r="AR517" s="490"/>
      <c r="AS517" s="490"/>
      <c r="AT517" s="490"/>
      <c r="AU517" s="490"/>
      <c r="AV517" s="485"/>
      <c r="AW517" s="485"/>
      <c r="AX517" s="485"/>
      <c r="AY517" s="485"/>
      <c r="AZ517" s="485"/>
      <c r="BA517" s="485"/>
      <c r="BB517" s="485"/>
      <c r="BC517" s="485"/>
      <c r="BD517" s="485"/>
      <c r="BE517" s="485"/>
      <c r="BF517" s="485"/>
      <c r="BG517" s="485"/>
      <c r="BH517" s="485"/>
      <c r="BI517" s="485"/>
      <c r="BJ517" s="485"/>
      <c r="BK517" s="485"/>
    </row>
    <row r="518" spans="1:63" ht="15.75" customHeight="1" x14ac:dyDescent="0.25">
      <c r="A518" s="490"/>
      <c r="B518" s="490"/>
      <c r="C518" s="490"/>
      <c r="D518" s="490"/>
      <c r="E518" s="490"/>
      <c r="F518" s="490"/>
      <c r="G518" s="490"/>
      <c r="H518" s="490"/>
      <c r="I518" s="490"/>
      <c r="J518" s="490"/>
      <c r="K518" s="490"/>
      <c r="L518" s="490"/>
      <c r="M518" s="490"/>
      <c r="N518" s="490"/>
      <c r="O518" s="490"/>
      <c r="P518" s="490"/>
      <c r="Q518" s="490"/>
      <c r="R518" s="490"/>
      <c r="S518" s="490"/>
      <c r="T518" s="490"/>
      <c r="U518" s="490"/>
      <c r="V518" s="490"/>
      <c r="W518" s="490"/>
      <c r="X518" s="490"/>
      <c r="Y518" s="490"/>
      <c r="Z518" s="490"/>
      <c r="AA518" s="490"/>
      <c r="AB518" s="490"/>
      <c r="AC518" s="490"/>
      <c r="AD518" s="490"/>
      <c r="AE518" s="490"/>
      <c r="AF518" s="490"/>
      <c r="AG518" s="490"/>
      <c r="AH518" s="490"/>
      <c r="AI518" s="490"/>
      <c r="AJ518" s="490"/>
      <c r="AK518" s="490"/>
      <c r="AL518" s="490"/>
      <c r="AM518" s="490"/>
      <c r="AN518" s="490"/>
      <c r="AO518" s="490"/>
      <c r="AP518" s="490"/>
      <c r="AQ518" s="490"/>
      <c r="AR518" s="490"/>
      <c r="AS518" s="490"/>
      <c r="AT518" s="490"/>
      <c r="AU518" s="490"/>
      <c r="AV518" s="485"/>
      <c r="AW518" s="485"/>
      <c r="AX518" s="485"/>
      <c r="AY518" s="485"/>
      <c r="AZ518" s="485"/>
      <c r="BA518" s="485"/>
      <c r="BB518" s="485"/>
      <c r="BC518" s="485"/>
      <c r="BD518" s="485"/>
      <c r="BE518" s="485"/>
      <c r="BF518" s="485"/>
      <c r="BG518" s="485"/>
      <c r="BH518" s="485"/>
      <c r="BI518" s="485"/>
      <c r="BJ518" s="485"/>
      <c r="BK518" s="485"/>
    </row>
    <row r="519" spans="1:63" ht="15.75" customHeight="1" x14ac:dyDescent="0.25">
      <c r="A519" s="490"/>
      <c r="B519" s="490"/>
      <c r="C519" s="490"/>
      <c r="D519" s="490"/>
      <c r="E519" s="490"/>
      <c r="F519" s="490"/>
      <c r="G519" s="490"/>
      <c r="H519" s="490"/>
      <c r="I519" s="490"/>
      <c r="J519" s="490"/>
      <c r="K519" s="490"/>
      <c r="L519" s="490"/>
      <c r="M519" s="490"/>
      <c r="N519" s="490"/>
      <c r="O519" s="490"/>
      <c r="P519" s="490"/>
      <c r="Q519" s="490"/>
      <c r="R519" s="490"/>
      <c r="S519" s="490"/>
      <c r="T519" s="490"/>
      <c r="U519" s="490"/>
      <c r="V519" s="490"/>
      <c r="W519" s="490"/>
      <c r="X519" s="490"/>
      <c r="Y519" s="490"/>
      <c r="Z519" s="490"/>
      <c r="AA519" s="490"/>
      <c r="AB519" s="490"/>
      <c r="AC519" s="490"/>
      <c r="AD519" s="490"/>
      <c r="AE519" s="490"/>
      <c r="AF519" s="490"/>
      <c r="AG519" s="490"/>
      <c r="AH519" s="490"/>
      <c r="AI519" s="490"/>
      <c r="AJ519" s="490"/>
      <c r="AK519" s="490"/>
      <c r="AL519" s="490"/>
      <c r="AM519" s="490"/>
      <c r="AN519" s="490"/>
      <c r="AO519" s="490"/>
      <c r="AP519" s="490"/>
      <c r="AQ519" s="490"/>
      <c r="AR519" s="490"/>
      <c r="AS519" s="490"/>
      <c r="AT519" s="490"/>
      <c r="AU519" s="490"/>
      <c r="AV519" s="485"/>
      <c r="AW519" s="485"/>
      <c r="AX519" s="485"/>
      <c r="AY519" s="485"/>
      <c r="AZ519" s="485"/>
      <c r="BA519" s="485"/>
      <c r="BB519" s="485"/>
      <c r="BC519" s="485"/>
      <c r="BD519" s="485"/>
      <c r="BE519" s="485"/>
      <c r="BF519" s="485"/>
      <c r="BG519" s="485"/>
      <c r="BH519" s="485"/>
      <c r="BI519" s="485"/>
      <c r="BJ519" s="485"/>
      <c r="BK519" s="485"/>
    </row>
    <row r="520" spans="1:63" ht="15.75" customHeight="1" x14ac:dyDescent="0.25">
      <c r="A520" s="490"/>
      <c r="B520" s="490"/>
      <c r="C520" s="490"/>
      <c r="D520" s="490"/>
      <c r="E520" s="490"/>
      <c r="F520" s="490"/>
      <c r="G520" s="490"/>
      <c r="H520" s="490"/>
      <c r="I520" s="490"/>
      <c r="J520" s="490"/>
      <c r="K520" s="490"/>
      <c r="L520" s="490"/>
      <c r="M520" s="490"/>
      <c r="N520" s="490"/>
      <c r="O520" s="490"/>
      <c r="P520" s="490"/>
      <c r="Q520" s="490"/>
      <c r="R520" s="490"/>
      <c r="S520" s="490"/>
      <c r="T520" s="490"/>
      <c r="U520" s="490"/>
      <c r="V520" s="490"/>
      <c r="W520" s="490"/>
      <c r="X520" s="490"/>
      <c r="Y520" s="490"/>
      <c r="Z520" s="490"/>
      <c r="AA520" s="490"/>
      <c r="AB520" s="490"/>
      <c r="AC520" s="490"/>
      <c r="AD520" s="490"/>
      <c r="AE520" s="490"/>
      <c r="AF520" s="490"/>
      <c r="AG520" s="490"/>
      <c r="AH520" s="490"/>
      <c r="AI520" s="490"/>
      <c r="AJ520" s="490"/>
      <c r="AK520" s="490"/>
      <c r="AL520" s="490"/>
      <c r="AM520" s="490"/>
      <c r="AN520" s="490"/>
      <c r="AO520" s="490"/>
      <c r="AP520" s="490"/>
      <c r="AQ520" s="490"/>
      <c r="AR520" s="490"/>
      <c r="AS520" s="490"/>
      <c r="AT520" s="490"/>
      <c r="AU520" s="490"/>
      <c r="AV520" s="485"/>
      <c r="AW520" s="485"/>
      <c r="AX520" s="485"/>
      <c r="AY520" s="485"/>
      <c r="AZ520" s="485"/>
      <c r="BA520" s="485"/>
      <c r="BB520" s="485"/>
      <c r="BC520" s="485"/>
      <c r="BD520" s="485"/>
      <c r="BE520" s="485"/>
      <c r="BF520" s="485"/>
      <c r="BG520" s="485"/>
      <c r="BH520" s="485"/>
      <c r="BI520" s="485"/>
      <c r="BJ520" s="485"/>
      <c r="BK520" s="485"/>
    </row>
    <row r="521" spans="1:63" ht="15.75" customHeight="1" x14ac:dyDescent="0.25">
      <c r="A521" s="490"/>
      <c r="B521" s="490"/>
      <c r="C521" s="490"/>
      <c r="D521" s="490"/>
      <c r="E521" s="490"/>
      <c r="F521" s="490"/>
      <c r="G521" s="490"/>
      <c r="H521" s="490"/>
      <c r="I521" s="490"/>
      <c r="J521" s="490"/>
      <c r="K521" s="490"/>
      <c r="L521" s="490"/>
      <c r="M521" s="490"/>
      <c r="N521" s="490"/>
      <c r="O521" s="490"/>
      <c r="P521" s="490"/>
      <c r="Q521" s="490"/>
      <c r="R521" s="490"/>
      <c r="S521" s="490"/>
      <c r="T521" s="490"/>
      <c r="U521" s="490"/>
      <c r="V521" s="490"/>
      <c r="W521" s="490"/>
      <c r="X521" s="490"/>
      <c r="Y521" s="490"/>
      <c r="Z521" s="490"/>
      <c r="AA521" s="490"/>
      <c r="AB521" s="490"/>
      <c r="AC521" s="490"/>
      <c r="AD521" s="490"/>
      <c r="AE521" s="490"/>
      <c r="AF521" s="490"/>
      <c r="AG521" s="490"/>
      <c r="AH521" s="490"/>
      <c r="AI521" s="490"/>
      <c r="AJ521" s="490"/>
      <c r="AK521" s="490"/>
      <c r="AL521" s="490"/>
      <c r="AM521" s="490"/>
      <c r="AN521" s="490"/>
      <c r="AO521" s="490"/>
      <c r="AP521" s="490"/>
      <c r="AQ521" s="490"/>
      <c r="AR521" s="490"/>
      <c r="AS521" s="490"/>
      <c r="AT521" s="490"/>
      <c r="AU521" s="490"/>
      <c r="AV521" s="485"/>
      <c r="AW521" s="485"/>
      <c r="AX521" s="485"/>
      <c r="AY521" s="485"/>
      <c r="AZ521" s="485"/>
      <c r="BA521" s="485"/>
      <c r="BB521" s="485"/>
      <c r="BC521" s="485"/>
      <c r="BD521" s="485"/>
      <c r="BE521" s="485"/>
      <c r="BF521" s="485"/>
      <c r="BG521" s="485"/>
      <c r="BH521" s="485"/>
      <c r="BI521" s="485"/>
      <c r="BJ521" s="485"/>
      <c r="BK521" s="485"/>
    </row>
    <row r="522" spans="1:63" ht="15.75" customHeight="1" x14ac:dyDescent="0.25">
      <c r="A522" s="490"/>
      <c r="B522" s="490"/>
      <c r="C522" s="490"/>
      <c r="D522" s="490"/>
      <c r="E522" s="490"/>
      <c r="F522" s="490"/>
      <c r="G522" s="490"/>
      <c r="H522" s="490"/>
      <c r="I522" s="490"/>
      <c r="J522" s="490"/>
      <c r="K522" s="490"/>
      <c r="L522" s="490"/>
      <c r="M522" s="490"/>
      <c r="N522" s="490"/>
      <c r="O522" s="490"/>
      <c r="P522" s="490"/>
      <c r="Q522" s="490"/>
      <c r="R522" s="490"/>
      <c r="S522" s="490"/>
      <c r="T522" s="490"/>
      <c r="U522" s="490"/>
      <c r="V522" s="490"/>
      <c r="W522" s="490"/>
      <c r="X522" s="490"/>
      <c r="Y522" s="490"/>
      <c r="Z522" s="490"/>
      <c r="AA522" s="490"/>
      <c r="AB522" s="490"/>
      <c r="AC522" s="490"/>
      <c r="AD522" s="490"/>
      <c r="AE522" s="490"/>
      <c r="AF522" s="490"/>
      <c r="AG522" s="490"/>
      <c r="AH522" s="490"/>
      <c r="AI522" s="490"/>
      <c r="AJ522" s="490"/>
      <c r="AK522" s="490"/>
      <c r="AL522" s="490"/>
      <c r="AM522" s="490"/>
      <c r="AN522" s="490"/>
      <c r="AO522" s="490"/>
      <c r="AP522" s="490"/>
      <c r="AQ522" s="490"/>
      <c r="AR522" s="490"/>
      <c r="AS522" s="490"/>
      <c r="AT522" s="490"/>
      <c r="AU522" s="490"/>
      <c r="AV522" s="485"/>
      <c r="AW522" s="485"/>
      <c r="AX522" s="485"/>
      <c r="AY522" s="485"/>
      <c r="AZ522" s="485"/>
      <c r="BA522" s="485"/>
      <c r="BB522" s="485"/>
      <c r="BC522" s="485"/>
      <c r="BD522" s="485"/>
      <c r="BE522" s="485"/>
      <c r="BF522" s="485"/>
      <c r="BG522" s="485"/>
      <c r="BH522" s="485"/>
      <c r="BI522" s="485"/>
      <c r="BJ522" s="485"/>
      <c r="BK522" s="485"/>
    </row>
    <row r="523" spans="1:63" ht="15.75" customHeight="1" x14ac:dyDescent="0.25">
      <c r="A523" s="490"/>
      <c r="B523" s="490"/>
      <c r="C523" s="490"/>
      <c r="D523" s="490"/>
      <c r="E523" s="490"/>
      <c r="F523" s="490"/>
      <c r="G523" s="490"/>
      <c r="H523" s="490"/>
      <c r="I523" s="490"/>
      <c r="J523" s="490"/>
      <c r="K523" s="490"/>
      <c r="L523" s="490"/>
      <c r="M523" s="490"/>
      <c r="N523" s="490"/>
      <c r="O523" s="490"/>
      <c r="P523" s="490"/>
      <c r="Q523" s="490"/>
      <c r="R523" s="490"/>
      <c r="S523" s="490"/>
      <c r="T523" s="490"/>
      <c r="U523" s="490"/>
      <c r="V523" s="490"/>
      <c r="W523" s="490"/>
      <c r="X523" s="490"/>
      <c r="Y523" s="490"/>
      <c r="Z523" s="490"/>
      <c r="AA523" s="490"/>
      <c r="AB523" s="490"/>
      <c r="AC523" s="490"/>
      <c r="AD523" s="490"/>
      <c r="AE523" s="490"/>
      <c r="AF523" s="490"/>
      <c r="AG523" s="490"/>
      <c r="AH523" s="490"/>
      <c r="AI523" s="490"/>
      <c r="AJ523" s="490"/>
      <c r="AK523" s="490"/>
      <c r="AL523" s="490"/>
      <c r="AM523" s="490"/>
      <c r="AN523" s="490"/>
      <c r="AO523" s="490"/>
      <c r="AP523" s="490"/>
      <c r="AQ523" s="490"/>
      <c r="AR523" s="490"/>
      <c r="AS523" s="490"/>
      <c r="AT523" s="490"/>
      <c r="AU523" s="490"/>
      <c r="AV523" s="485"/>
      <c r="AW523" s="485"/>
      <c r="AX523" s="485"/>
      <c r="AY523" s="485"/>
      <c r="AZ523" s="485"/>
      <c r="BA523" s="485"/>
      <c r="BB523" s="485"/>
      <c r="BC523" s="485"/>
      <c r="BD523" s="485"/>
      <c r="BE523" s="485"/>
      <c r="BF523" s="485"/>
      <c r="BG523" s="485"/>
      <c r="BH523" s="485"/>
      <c r="BI523" s="485"/>
      <c r="BJ523" s="485"/>
      <c r="BK523" s="485"/>
    </row>
    <row r="524" spans="1:63" ht="15.75" customHeight="1" x14ac:dyDescent="0.25">
      <c r="A524" s="490"/>
      <c r="B524" s="490"/>
      <c r="C524" s="490"/>
      <c r="D524" s="490"/>
      <c r="E524" s="490"/>
      <c r="F524" s="490"/>
      <c r="G524" s="490"/>
      <c r="H524" s="490"/>
      <c r="I524" s="490"/>
      <c r="J524" s="490"/>
      <c r="K524" s="490"/>
      <c r="L524" s="490"/>
      <c r="M524" s="490"/>
      <c r="N524" s="490"/>
      <c r="O524" s="490"/>
      <c r="P524" s="490"/>
      <c r="Q524" s="490"/>
      <c r="R524" s="490"/>
      <c r="S524" s="490"/>
      <c r="T524" s="490"/>
      <c r="U524" s="490"/>
      <c r="V524" s="490"/>
      <c r="W524" s="490"/>
      <c r="X524" s="490"/>
      <c r="Y524" s="490"/>
      <c r="Z524" s="490"/>
      <c r="AA524" s="490"/>
      <c r="AB524" s="490"/>
      <c r="AC524" s="490"/>
      <c r="AD524" s="490"/>
      <c r="AE524" s="490"/>
      <c r="AF524" s="490"/>
      <c r="AG524" s="490"/>
      <c r="AH524" s="490"/>
      <c r="AI524" s="490"/>
      <c r="AJ524" s="490"/>
      <c r="AK524" s="490"/>
      <c r="AL524" s="490"/>
      <c r="AM524" s="490"/>
      <c r="AN524" s="490"/>
      <c r="AO524" s="490"/>
      <c r="AP524" s="490"/>
      <c r="AQ524" s="490"/>
      <c r="AR524" s="490"/>
      <c r="AS524" s="490"/>
      <c r="AT524" s="490"/>
      <c r="AU524" s="490"/>
      <c r="AV524" s="485"/>
      <c r="AW524" s="485"/>
      <c r="AX524" s="485"/>
      <c r="AY524" s="485"/>
      <c r="AZ524" s="485"/>
      <c r="BA524" s="485"/>
      <c r="BB524" s="485"/>
      <c r="BC524" s="485"/>
      <c r="BD524" s="485"/>
      <c r="BE524" s="485"/>
      <c r="BF524" s="485"/>
      <c r="BG524" s="485"/>
      <c r="BH524" s="485"/>
      <c r="BI524" s="485"/>
      <c r="BJ524" s="485"/>
      <c r="BK524" s="485"/>
    </row>
    <row r="525" spans="1:63" ht="15.75" customHeight="1" x14ac:dyDescent="0.25">
      <c r="A525" s="490"/>
      <c r="B525" s="490"/>
      <c r="C525" s="490"/>
      <c r="D525" s="490"/>
      <c r="E525" s="490"/>
      <c r="F525" s="490"/>
      <c r="G525" s="490"/>
      <c r="H525" s="490"/>
      <c r="I525" s="490"/>
      <c r="J525" s="490"/>
      <c r="K525" s="490"/>
      <c r="L525" s="490"/>
      <c r="M525" s="490"/>
      <c r="N525" s="490"/>
      <c r="O525" s="490"/>
      <c r="P525" s="490"/>
      <c r="Q525" s="490"/>
      <c r="R525" s="490"/>
      <c r="S525" s="490"/>
      <c r="T525" s="490"/>
      <c r="U525" s="490"/>
      <c r="V525" s="490"/>
      <c r="W525" s="490"/>
      <c r="X525" s="490"/>
      <c r="Y525" s="490"/>
      <c r="Z525" s="490"/>
      <c r="AA525" s="490"/>
      <c r="AB525" s="490"/>
      <c r="AC525" s="490"/>
      <c r="AD525" s="490"/>
      <c r="AE525" s="490"/>
      <c r="AF525" s="490"/>
      <c r="AG525" s="490"/>
      <c r="AH525" s="490"/>
      <c r="AI525" s="490"/>
      <c r="AJ525" s="490"/>
      <c r="AK525" s="490"/>
      <c r="AL525" s="490"/>
      <c r="AM525" s="490"/>
      <c r="AN525" s="490"/>
      <c r="AO525" s="490"/>
      <c r="AP525" s="490"/>
      <c r="AQ525" s="490"/>
      <c r="AR525" s="490"/>
      <c r="AS525" s="490"/>
      <c r="AT525" s="490"/>
      <c r="AU525" s="490"/>
      <c r="AV525" s="485"/>
      <c r="AW525" s="485"/>
      <c r="AX525" s="485"/>
      <c r="AY525" s="485"/>
      <c r="AZ525" s="485"/>
      <c r="BA525" s="485"/>
      <c r="BB525" s="485"/>
      <c r="BC525" s="485"/>
      <c r="BD525" s="485"/>
      <c r="BE525" s="485"/>
      <c r="BF525" s="485"/>
      <c r="BG525" s="485"/>
      <c r="BH525" s="485"/>
      <c r="BI525" s="485"/>
      <c r="BJ525" s="485"/>
      <c r="BK525" s="485"/>
    </row>
    <row r="526" spans="1:63" ht="15.75" customHeight="1" x14ac:dyDescent="0.25">
      <c r="A526" s="490"/>
      <c r="B526" s="490"/>
      <c r="C526" s="490"/>
      <c r="D526" s="490"/>
      <c r="E526" s="490"/>
      <c r="F526" s="490"/>
      <c r="G526" s="490"/>
      <c r="H526" s="490"/>
      <c r="I526" s="490"/>
      <c r="J526" s="490"/>
      <c r="K526" s="490"/>
      <c r="L526" s="490"/>
      <c r="M526" s="490"/>
      <c r="N526" s="490"/>
      <c r="O526" s="490"/>
      <c r="P526" s="490"/>
      <c r="Q526" s="490"/>
      <c r="R526" s="490"/>
      <c r="S526" s="490"/>
      <c r="T526" s="490"/>
      <c r="U526" s="490"/>
      <c r="V526" s="490"/>
      <c r="W526" s="490"/>
      <c r="X526" s="490"/>
      <c r="Y526" s="490"/>
      <c r="Z526" s="490"/>
      <c r="AA526" s="490"/>
      <c r="AB526" s="490"/>
      <c r="AC526" s="490"/>
      <c r="AD526" s="490"/>
      <c r="AE526" s="490"/>
      <c r="AF526" s="490"/>
      <c r="AG526" s="490"/>
      <c r="AH526" s="490"/>
      <c r="AI526" s="490"/>
      <c r="AJ526" s="490"/>
      <c r="AK526" s="490"/>
      <c r="AL526" s="490"/>
      <c r="AM526" s="490"/>
      <c r="AN526" s="490"/>
      <c r="AO526" s="490"/>
      <c r="AP526" s="490"/>
      <c r="AQ526" s="490"/>
      <c r="AR526" s="490"/>
      <c r="AS526" s="490"/>
      <c r="AT526" s="490"/>
      <c r="AU526" s="490"/>
      <c r="AV526" s="485"/>
      <c r="AW526" s="485"/>
      <c r="AX526" s="485"/>
      <c r="AY526" s="485"/>
      <c r="AZ526" s="485"/>
      <c r="BA526" s="485"/>
      <c r="BB526" s="485"/>
      <c r="BC526" s="485"/>
      <c r="BD526" s="485"/>
      <c r="BE526" s="485"/>
      <c r="BF526" s="485"/>
      <c r="BG526" s="485"/>
      <c r="BH526" s="485"/>
      <c r="BI526" s="485"/>
      <c r="BJ526" s="485"/>
      <c r="BK526" s="485"/>
    </row>
    <row r="527" spans="1:63" ht="15.75" customHeight="1" x14ac:dyDescent="0.25">
      <c r="A527" s="490"/>
      <c r="B527" s="490"/>
      <c r="C527" s="490"/>
      <c r="D527" s="490"/>
      <c r="E527" s="490"/>
      <c r="F527" s="490"/>
      <c r="G527" s="490"/>
      <c r="H527" s="490"/>
      <c r="I527" s="490"/>
      <c r="J527" s="490"/>
      <c r="K527" s="490"/>
      <c r="L527" s="490"/>
      <c r="M527" s="490"/>
      <c r="N527" s="490"/>
      <c r="O527" s="490"/>
      <c r="P527" s="490"/>
      <c r="Q527" s="490"/>
      <c r="R527" s="490"/>
      <c r="S527" s="490"/>
      <c r="T527" s="490"/>
      <c r="U527" s="490"/>
      <c r="V527" s="490"/>
      <c r="W527" s="490"/>
      <c r="X527" s="490"/>
      <c r="Y527" s="490"/>
      <c r="Z527" s="490"/>
      <c r="AA527" s="490"/>
      <c r="AB527" s="490"/>
      <c r="AC527" s="490"/>
      <c r="AD527" s="490"/>
      <c r="AE527" s="490"/>
      <c r="AF527" s="490"/>
      <c r="AG527" s="490"/>
      <c r="AH527" s="490"/>
      <c r="AI527" s="490"/>
      <c r="AJ527" s="490"/>
      <c r="AK527" s="490"/>
      <c r="AL527" s="490"/>
      <c r="AM527" s="490"/>
      <c r="AN527" s="490"/>
      <c r="AO527" s="490"/>
      <c r="AP527" s="490"/>
      <c r="AQ527" s="490"/>
      <c r="AR527" s="490"/>
      <c r="AS527" s="490"/>
      <c r="AT527" s="490"/>
      <c r="AU527" s="490"/>
      <c r="AV527" s="485"/>
      <c r="AW527" s="485"/>
      <c r="AX527" s="485"/>
      <c r="AY527" s="485"/>
      <c r="AZ527" s="485"/>
      <c r="BA527" s="485"/>
      <c r="BB527" s="485"/>
      <c r="BC527" s="485"/>
      <c r="BD527" s="485"/>
      <c r="BE527" s="485"/>
      <c r="BF527" s="485"/>
      <c r="BG527" s="485"/>
      <c r="BH527" s="485"/>
      <c r="BI527" s="485"/>
      <c r="BJ527" s="485"/>
      <c r="BK527" s="485"/>
    </row>
    <row r="528" spans="1:63" ht="15.75" customHeight="1" x14ac:dyDescent="0.25">
      <c r="A528" s="490"/>
      <c r="B528" s="490"/>
      <c r="C528" s="490"/>
      <c r="D528" s="490"/>
      <c r="E528" s="490"/>
      <c r="F528" s="490"/>
      <c r="G528" s="490"/>
      <c r="H528" s="490"/>
      <c r="I528" s="490"/>
      <c r="J528" s="490"/>
      <c r="K528" s="490"/>
      <c r="L528" s="490"/>
      <c r="M528" s="490"/>
      <c r="N528" s="490"/>
      <c r="O528" s="490"/>
      <c r="P528" s="490"/>
      <c r="Q528" s="490"/>
      <c r="R528" s="490"/>
      <c r="S528" s="490"/>
      <c r="T528" s="490"/>
      <c r="U528" s="490"/>
      <c r="V528" s="490"/>
      <c r="W528" s="490"/>
      <c r="X528" s="490"/>
      <c r="Y528" s="490"/>
      <c r="Z528" s="490"/>
      <c r="AA528" s="490"/>
      <c r="AB528" s="490"/>
      <c r="AC528" s="490"/>
      <c r="AD528" s="490"/>
      <c r="AE528" s="490"/>
      <c r="AF528" s="490"/>
      <c r="AG528" s="490"/>
      <c r="AH528" s="490"/>
      <c r="AI528" s="490"/>
      <c r="AJ528" s="490"/>
      <c r="AK528" s="490"/>
      <c r="AL528" s="490"/>
      <c r="AM528" s="490"/>
      <c r="AN528" s="490"/>
      <c r="AO528" s="490"/>
      <c r="AP528" s="490"/>
      <c r="AQ528" s="490"/>
      <c r="AR528" s="490"/>
      <c r="AS528" s="490"/>
      <c r="AT528" s="490"/>
      <c r="AU528" s="490"/>
      <c r="AV528" s="485"/>
      <c r="AW528" s="485"/>
      <c r="AX528" s="485"/>
      <c r="AY528" s="485"/>
      <c r="AZ528" s="485"/>
      <c r="BA528" s="485"/>
      <c r="BB528" s="485"/>
      <c r="BC528" s="485"/>
      <c r="BD528" s="485"/>
      <c r="BE528" s="485"/>
      <c r="BF528" s="485"/>
      <c r="BG528" s="485"/>
      <c r="BH528" s="485"/>
      <c r="BI528" s="485"/>
      <c r="BJ528" s="485"/>
      <c r="BK528" s="485"/>
    </row>
    <row r="529" spans="1:63" ht="15.75" customHeight="1" x14ac:dyDescent="0.25">
      <c r="A529" s="490"/>
      <c r="B529" s="490"/>
      <c r="C529" s="490"/>
      <c r="D529" s="490"/>
      <c r="E529" s="490"/>
      <c r="F529" s="490"/>
      <c r="G529" s="490"/>
      <c r="H529" s="490"/>
      <c r="I529" s="490"/>
      <c r="J529" s="490"/>
      <c r="K529" s="490"/>
      <c r="L529" s="490"/>
      <c r="M529" s="490"/>
      <c r="N529" s="490"/>
      <c r="O529" s="490"/>
      <c r="P529" s="490"/>
      <c r="Q529" s="490"/>
      <c r="R529" s="490"/>
      <c r="S529" s="490"/>
      <c r="T529" s="490"/>
      <c r="U529" s="490"/>
      <c r="V529" s="490"/>
      <c r="W529" s="490"/>
      <c r="X529" s="490"/>
      <c r="Y529" s="490"/>
      <c r="Z529" s="490"/>
      <c r="AA529" s="490"/>
      <c r="AB529" s="490"/>
      <c r="AC529" s="490"/>
      <c r="AD529" s="490"/>
      <c r="AE529" s="490"/>
      <c r="AF529" s="490"/>
      <c r="AG529" s="490"/>
      <c r="AH529" s="490"/>
      <c r="AI529" s="490"/>
      <c r="AJ529" s="490"/>
      <c r="AK529" s="490"/>
      <c r="AL529" s="490"/>
      <c r="AM529" s="490"/>
      <c r="AN529" s="490"/>
      <c r="AO529" s="490"/>
      <c r="AP529" s="490"/>
      <c r="AQ529" s="490"/>
      <c r="AR529" s="490"/>
      <c r="AS529" s="490"/>
      <c r="AT529" s="490"/>
      <c r="AU529" s="490"/>
      <c r="AV529" s="485"/>
      <c r="AW529" s="485"/>
      <c r="AX529" s="485"/>
      <c r="AY529" s="485"/>
      <c r="AZ529" s="485"/>
      <c r="BA529" s="485"/>
      <c r="BB529" s="485"/>
      <c r="BC529" s="485"/>
      <c r="BD529" s="485"/>
      <c r="BE529" s="485"/>
      <c r="BF529" s="485"/>
      <c r="BG529" s="485"/>
      <c r="BH529" s="485"/>
      <c r="BI529" s="485"/>
      <c r="BJ529" s="485"/>
      <c r="BK529" s="485"/>
    </row>
    <row r="530" spans="1:63" ht="15.75" customHeight="1" x14ac:dyDescent="0.25">
      <c r="A530" s="490"/>
      <c r="B530" s="490"/>
      <c r="C530" s="490"/>
      <c r="D530" s="490"/>
      <c r="E530" s="490"/>
      <c r="F530" s="490"/>
      <c r="G530" s="490"/>
      <c r="H530" s="490"/>
      <c r="I530" s="490"/>
      <c r="J530" s="490"/>
      <c r="K530" s="490"/>
      <c r="L530" s="490"/>
      <c r="M530" s="490"/>
      <c r="N530" s="490"/>
      <c r="O530" s="490"/>
      <c r="P530" s="490"/>
      <c r="Q530" s="490"/>
      <c r="R530" s="490"/>
      <c r="S530" s="490"/>
      <c r="T530" s="490"/>
      <c r="U530" s="490"/>
      <c r="V530" s="490"/>
      <c r="W530" s="490"/>
      <c r="X530" s="490"/>
      <c r="Y530" s="490"/>
      <c r="Z530" s="490"/>
      <c r="AA530" s="490"/>
      <c r="AB530" s="490"/>
      <c r="AC530" s="490"/>
      <c r="AD530" s="490"/>
      <c r="AE530" s="490"/>
      <c r="AF530" s="490"/>
      <c r="AG530" s="490"/>
      <c r="AH530" s="490"/>
      <c r="AI530" s="490"/>
      <c r="AJ530" s="490"/>
      <c r="AK530" s="490"/>
      <c r="AL530" s="490"/>
      <c r="AM530" s="490"/>
      <c r="AN530" s="490"/>
      <c r="AO530" s="490"/>
      <c r="AP530" s="490"/>
      <c r="AQ530" s="490"/>
      <c r="AR530" s="490"/>
      <c r="AS530" s="490"/>
      <c r="AT530" s="490"/>
      <c r="AU530" s="490"/>
      <c r="AV530" s="485"/>
      <c r="AW530" s="485"/>
      <c r="AX530" s="485"/>
      <c r="AY530" s="485"/>
      <c r="AZ530" s="485"/>
      <c r="BA530" s="485"/>
      <c r="BB530" s="485"/>
      <c r="BC530" s="485"/>
      <c r="BD530" s="485"/>
      <c r="BE530" s="485"/>
      <c r="BF530" s="485"/>
      <c r="BG530" s="485"/>
      <c r="BH530" s="485"/>
      <c r="BI530" s="485"/>
      <c r="BJ530" s="485"/>
      <c r="BK530" s="485"/>
    </row>
    <row r="531" spans="1:63" ht="15.75" customHeight="1" x14ac:dyDescent="0.25">
      <c r="A531" s="490"/>
      <c r="B531" s="490"/>
      <c r="C531" s="490"/>
      <c r="D531" s="490"/>
      <c r="E531" s="490"/>
      <c r="F531" s="490"/>
      <c r="G531" s="490"/>
      <c r="H531" s="490"/>
      <c r="I531" s="490"/>
      <c r="J531" s="490"/>
      <c r="K531" s="490"/>
      <c r="L531" s="490"/>
      <c r="M531" s="490"/>
      <c r="N531" s="490"/>
      <c r="O531" s="490"/>
      <c r="P531" s="490"/>
      <c r="Q531" s="490"/>
      <c r="R531" s="490"/>
      <c r="S531" s="490"/>
      <c r="T531" s="490"/>
      <c r="U531" s="490"/>
      <c r="V531" s="490"/>
      <c r="W531" s="490"/>
      <c r="X531" s="490"/>
      <c r="Y531" s="490"/>
      <c r="Z531" s="490"/>
      <c r="AA531" s="490"/>
      <c r="AB531" s="490"/>
      <c r="AC531" s="490"/>
      <c r="AD531" s="490"/>
      <c r="AE531" s="490"/>
      <c r="AF531" s="490"/>
      <c r="AG531" s="490"/>
      <c r="AH531" s="490"/>
      <c r="AI531" s="490"/>
      <c r="AJ531" s="490"/>
      <c r="AK531" s="490"/>
      <c r="AL531" s="490"/>
      <c r="AM531" s="490"/>
      <c r="AN531" s="490"/>
      <c r="AO531" s="490"/>
      <c r="AP531" s="490"/>
      <c r="AQ531" s="490"/>
      <c r="AR531" s="490"/>
      <c r="AS531" s="490"/>
      <c r="AT531" s="490"/>
      <c r="AU531" s="490"/>
      <c r="AV531" s="485"/>
      <c r="AW531" s="485"/>
      <c r="AX531" s="485"/>
      <c r="AY531" s="485"/>
      <c r="AZ531" s="485"/>
      <c r="BA531" s="485"/>
      <c r="BB531" s="485"/>
      <c r="BC531" s="485"/>
      <c r="BD531" s="485"/>
      <c r="BE531" s="485"/>
      <c r="BF531" s="485"/>
      <c r="BG531" s="485"/>
      <c r="BH531" s="485"/>
      <c r="BI531" s="485"/>
      <c r="BJ531" s="485"/>
      <c r="BK531" s="485"/>
    </row>
    <row r="532" spans="1:63" ht="15.75" customHeight="1" x14ac:dyDescent="0.25">
      <c r="A532" s="490"/>
      <c r="B532" s="490"/>
      <c r="C532" s="490"/>
      <c r="D532" s="490"/>
      <c r="E532" s="490"/>
      <c r="F532" s="490"/>
      <c r="G532" s="490"/>
      <c r="H532" s="490"/>
      <c r="I532" s="490"/>
      <c r="J532" s="490"/>
      <c r="K532" s="490"/>
      <c r="L532" s="490"/>
      <c r="M532" s="490"/>
      <c r="N532" s="490"/>
      <c r="O532" s="490"/>
      <c r="P532" s="490"/>
      <c r="Q532" s="490"/>
      <c r="R532" s="490"/>
      <c r="S532" s="490"/>
      <c r="T532" s="490"/>
      <c r="U532" s="490"/>
      <c r="V532" s="490"/>
      <c r="W532" s="490"/>
      <c r="X532" s="490"/>
      <c r="Y532" s="490"/>
      <c r="Z532" s="490"/>
      <c r="AA532" s="490"/>
      <c r="AB532" s="490"/>
      <c r="AC532" s="490"/>
      <c r="AD532" s="490"/>
      <c r="AE532" s="490"/>
      <c r="AF532" s="490"/>
      <c r="AG532" s="490"/>
      <c r="AH532" s="490"/>
      <c r="AI532" s="490"/>
      <c r="AJ532" s="490"/>
      <c r="AK532" s="490"/>
      <c r="AL532" s="490"/>
      <c r="AM532" s="490"/>
      <c r="AN532" s="490"/>
      <c r="AO532" s="490"/>
      <c r="AP532" s="490"/>
      <c r="AQ532" s="490"/>
      <c r="AR532" s="490"/>
      <c r="AS532" s="490"/>
      <c r="AT532" s="490"/>
      <c r="AU532" s="490"/>
      <c r="AV532" s="485"/>
      <c r="AW532" s="485"/>
      <c r="AX532" s="485"/>
      <c r="AY532" s="485"/>
      <c r="AZ532" s="485"/>
      <c r="BA532" s="485"/>
      <c r="BB532" s="485"/>
      <c r="BC532" s="485"/>
      <c r="BD532" s="485"/>
      <c r="BE532" s="485"/>
      <c r="BF532" s="485"/>
      <c r="BG532" s="485"/>
      <c r="BH532" s="485"/>
      <c r="BI532" s="485"/>
      <c r="BJ532" s="485"/>
      <c r="BK532" s="485"/>
    </row>
    <row r="533" spans="1:63" ht="15.75" customHeight="1" x14ac:dyDescent="0.25">
      <c r="A533" s="490"/>
      <c r="B533" s="490"/>
      <c r="C533" s="490"/>
      <c r="D533" s="490"/>
      <c r="E533" s="490"/>
      <c r="F533" s="490"/>
      <c r="G533" s="490"/>
      <c r="H533" s="490"/>
      <c r="I533" s="490"/>
      <c r="J533" s="490"/>
      <c r="K533" s="490"/>
      <c r="L533" s="490"/>
      <c r="M533" s="490"/>
      <c r="N533" s="490"/>
      <c r="O533" s="490"/>
      <c r="P533" s="490"/>
      <c r="Q533" s="490"/>
      <c r="R533" s="490"/>
      <c r="S533" s="490"/>
      <c r="T533" s="490"/>
      <c r="U533" s="490"/>
      <c r="V533" s="490"/>
      <c r="W533" s="490"/>
      <c r="X533" s="490"/>
      <c r="Y533" s="490"/>
      <c r="Z533" s="490"/>
      <c r="AA533" s="490"/>
      <c r="AB533" s="490"/>
      <c r="AC533" s="490"/>
      <c r="AD533" s="490"/>
      <c r="AE533" s="490"/>
      <c r="AF533" s="490"/>
      <c r="AG533" s="490"/>
      <c r="AH533" s="490"/>
      <c r="AI533" s="490"/>
      <c r="AJ533" s="490"/>
      <c r="AK533" s="490"/>
      <c r="AL533" s="490"/>
      <c r="AM533" s="490"/>
      <c r="AN533" s="490"/>
      <c r="AO533" s="490"/>
      <c r="AP533" s="490"/>
      <c r="AQ533" s="490"/>
      <c r="AR533" s="490"/>
      <c r="AS533" s="490"/>
      <c r="AT533" s="490"/>
      <c r="AU533" s="490"/>
      <c r="AV533" s="485"/>
      <c r="AW533" s="485"/>
      <c r="AX533" s="485"/>
      <c r="AY533" s="485"/>
      <c r="AZ533" s="485"/>
      <c r="BA533" s="485"/>
      <c r="BB533" s="485"/>
      <c r="BC533" s="485"/>
      <c r="BD533" s="485"/>
      <c r="BE533" s="485"/>
      <c r="BF533" s="485"/>
      <c r="BG533" s="485"/>
      <c r="BH533" s="485"/>
      <c r="BI533" s="485"/>
      <c r="BJ533" s="485"/>
      <c r="BK533" s="485"/>
    </row>
    <row r="534" spans="1:63" ht="15.75" customHeight="1" x14ac:dyDescent="0.25">
      <c r="A534" s="490"/>
      <c r="B534" s="490"/>
      <c r="C534" s="490"/>
      <c r="D534" s="490"/>
      <c r="E534" s="490"/>
      <c r="F534" s="490"/>
      <c r="G534" s="490"/>
      <c r="H534" s="490"/>
      <c r="I534" s="490"/>
      <c r="J534" s="490"/>
      <c r="K534" s="490"/>
      <c r="L534" s="490"/>
      <c r="M534" s="490"/>
      <c r="N534" s="490"/>
      <c r="O534" s="490"/>
      <c r="P534" s="490"/>
      <c r="Q534" s="490"/>
      <c r="R534" s="490"/>
      <c r="S534" s="490"/>
      <c r="T534" s="490"/>
      <c r="U534" s="490"/>
      <c r="V534" s="490"/>
      <c r="W534" s="490"/>
      <c r="X534" s="490"/>
      <c r="Y534" s="490"/>
      <c r="Z534" s="490"/>
      <c r="AA534" s="490"/>
      <c r="AB534" s="490"/>
      <c r="AC534" s="490"/>
      <c r="AD534" s="490"/>
      <c r="AE534" s="490"/>
      <c r="AF534" s="490"/>
      <c r="AG534" s="490"/>
      <c r="AH534" s="490"/>
      <c r="AI534" s="490"/>
      <c r="AJ534" s="490"/>
      <c r="AK534" s="490"/>
      <c r="AL534" s="490"/>
      <c r="AM534" s="490"/>
      <c r="AN534" s="490"/>
      <c r="AO534" s="490"/>
      <c r="AP534" s="490"/>
      <c r="AQ534" s="490"/>
      <c r="AR534" s="490"/>
      <c r="AS534" s="490"/>
      <c r="AT534" s="490"/>
      <c r="AU534" s="490"/>
      <c r="AV534" s="485"/>
      <c r="AW534" s="485"/>
      <c r="AX534" s="485"/>
      <c r="AY534" s="485"/>
      <c r="AZ534" s="485"/>
      <c r="BA534" s="485"/>
      <c r="BB534" s="485"/>
      <c r="BC534" s="485"/>
      <c r="BD534" s="485"/>
      <c r="BE534" s="485"/>
      <c r="BF534" s="485"/>
      <c r="BG534" s="485"/>
      <c r="BH534" s="485"/>
      <c r="BI534" s="485"/>
      <c r="BJ534" s="485"/>
      <c r="BK534" s="485"/>
    </row>
    <row r="535" spans="1:63" ht="15.75" customHeight="1" x14ac:dyDescent="0.25">
      <c r="A535" s="490"/>
      <c r="B535" s="490"/>
      <c r="C535" s="490"/>
      <c r="D535" s="490"/>
      <c r="E535" s="490"/>
      <c r="F535" s="490"/>
      <c r="G535" s="490"/>
      <c r="H535" s="490"/>
      <c r="I535" s="490"/>
      <c r="J535" s="490"/>
      <c r="K535" s="490"/>
      <c r="L535" s="490"/>
      <c r="M535" s="490"/>
      <c r="N535" s="490"/>
      <c r="O535" s="490"/>
      <c r="P535" s="490"/>
      <c r="Q535" s="490"/>
      <c r="R535" s="490"/>
      <c r="S535" s="490"/>
      <c r="T535" s="490"/>
      <c r="U535" s="490"/>
      <c r="V535" s="490"/>
      <c r="W535" s="490"/>
      <c r="X535" s="490"/>
      <c r="Y535" s="490"/>
      <c r="Z535" s="490"/>
      <c r="AA535" s="490"/>
      <c r="AB535" s="490"/>
      <c r="AC535" s="490"/>
      <c r="AD535" s="490"/>
      <c r="AE535" s="490"/>
      <c r="AF535" s="490"/>
      <c r="AG535" s="490"/>
      <c r="AH535" s="490"/>
      <c r="AI535" s="490"/>
      <c r="AJ535" s="490"/>
      <c r="AK535" s="490"/>
      <c r="AL535" s="490"/>
      <c r="AM535" s="490"/>
      <c r="AN535" s="490"/>
      <c r="AO535" s="490"/>
      <c r="AP535" s="490"/>
      <c r="AQ535" s="490"/>
      <c r="AR535" s="490"/>
      <c r="AS535" s="490"/>
      <c r="AT535" s="490"/>
      <c r="AU535" s="490"/>
      <c r="AV535" s="485"/>
      <c r="AW535" s="485"/>
      <c r="AX535" s="485"/>
      <c r="AY535" s="485"/>
      <c r="AZ535" s="485"/>
      <c r="BA535" s="485"/>
      <c r="BB535" s="485"/>
      <c r="BC535" s="485"/>
      <c r="BD535" s="485"/>
      <c r="BE535" s="485"/>
      <c r="BF535" s="485"/>
      <c r="BG535" s="485"/>
      <c r="BH535" s="485"/>
      <c r="BI535" s="485"/>
      <c r="BJ535" s="485"/>
      <c r="BK535" s="485"/>
    </row>
    <row r="536" spans="1:63" ht="15.75" customHeight="1" x14ac:dyDescent="0.25">
      <c r="A536" s="490"/>
      <c r="B536" s="490"/>
      <c r="C536" s="490"/>
      <c r="D536" s="490"/>
      <c r="E536" s="490"/>
      <c r="F536" s="490"/>
      <c r="G536" s="490"/>
      <c r="H536" s="490"/>
      <c r="I536" s="490"/>
      <c r="J536" s="490"/>
      <c r="K536" s="490"/>
      <c r="L536" s="490"/>
      <c r="M536" s="490"/>
      <c r="N536" s="490"/>
      <c r="O536" s="490"/>
      <c r="P536" s="490"/>
      <c r="Q536" s="490"/>
      <c r="R536" s="490"/>
      <c r="S536" s="490"/>
      <c r="T536" s="490"/>
      <c r="U536" s="490"/>
      <c r="V536" s="490"/>
      <c r="W536" s="490"/>
      <c r="X536" s="490"/>
      <c r="Y536" s="490"/>
      <c r="Z536" s="490"/>
      <c r="AA536" s="490"/>
      <c r="AB536" s="490"/>
      <c r="AC536" s="490"/>
      <c r="AD536" s="490"/>
      <c r="AE536" s="490"/>
      <c r="AF536" s="490"/>
      <c r="AG536" s="490"/>
      <c r="AH536" s="490"/>
      <c r="AI536" s="490"/>
      <c r="AJ536" s="490"/>
      <c r="AK536" s="490"/>
      <c r="AL536" s="490"/>
      <c r="AM536" s="490"/>
      <c r="AN536" s="490"/>
      <c r="AO536" s="490"/>
      <c r="AP536" s="490"/>
      <c r="AQ536" s="490"/>
      <c r="AR536" s="490"/>
      <c r="AS536" s="490"/>
      <c r="AT536" s="490"/>
      <c r="AU536" s="490"/>
      <c r="AV536" s="485"/>
      <c r="AW536" s="485"/>
      <c r="AX536" s="485"/>
      <c r="AY536" s="485"/>
      <c r="AZ536" s="485"/>
      <c r="BA536" s="485"/>
      <c r="BB536" s="485"/>
      <c r="BC536" s="485"/>
      <c r="BD536" s="485"/>
      <c r="BE536" s="485"/>
      <c r="BF536" s="485"/>
      <c r="BG536" s="485"/>
      <c r="BH536" s="485"/>
      <c r="BI536" s="485"/>
      <c r="BJ536" s="485"/>
      <c r="BK536" s="485"/>
    </row>
    <row r="537" spans="1:63" ht="15.75" customHeight="1" x14ac:dyDescent="0.25">
      <c r="A537" s="490"/>
      <c r="B537" s="490"/>
      <c r="C537" s="490"/>
      <c r="D537" s="490"/>
      <c r="E537" s="490"/>
      <c r="F537" s="490"/>
      <c r="G537" s="490"/>
      <c r="H537" s="490"/>
      <c r="I537" s="490"/>
      <c r="J537" s="490"/>
      <c r="K537" s="490"/>
      <c r="L537" s="490"/>
      <c r="M537" s="490"/>
      <c r="N537" s="490"/>
      <c r="O537" s="490"/>
      <c r="P537" s="490"/>
      <c r="Q537" s="490"/>
      <c r="R537" s="490"/>
      <c r="S537" s="490"/>
      <c r="T537" s="490"/>
      <c r="U537" s="490"/>
      <c r="V537" s="490"/>
      <c r="W537" s="490"/>
      <c r="X537" s="490"/>
      <c r="Y537" s="490"/>
      <c r="Z537" s="490"/>
      <c r="AA537" s="490"/>
      <c r="AB537" s="490"/>
      <c r="AC537" s="490"/>
      <c r="AD537" s="490"/>
      <c r="AE537" s="490"/>
      <c r="AF537" s="490"/>
      <c r="AG537" s="490"/>
      <c r="AH537" s="490"/>
      <c r="AI537" s="490"/>
      <c r="AJ537" s="490"/>
      <c r="AK537" s="490"/>
      <c r="AL537" s="490"/>
      <c r="AM537" s="490"/>
      <c r="AN537" s="490"/>
      <c r="AO537" s="490"/>
      <c r="AP537" s="490"/>
      <c r="AQ537" s="490"/>
      <c r="AR537" s="490"/>
      <c r="AS537" s="490"/>
      <c r="AT537" s="490"/>
      <c r="AU537" s="490"/>
      <c r="AV537" s="485"/>
      <c r="AW537" s="485"/>
      <c r="AX537" s="485"/>
      <c r="AY537" s="485"/>
      <c r="AZ537" s="485"/>
      <c r="BA537" s="485"/>
      <c r="BB537" s="485"/>
      <c r="BC537" s="485"/>
      <c r="BD537" s="485"/>
      <c r="BE537" s="485"/>
      <c r="BF537" s="485"/>
      <c r="BG537" s="485"/>
      <c r="BH537" s="485"/>
      <c r="BI537" s="485"/>
      <c r="BJ537" s="485"/>
      <c r="BK537" s="485"/>
    </row>
    <row r="538" spans="1:63" ht="15.75" customHeight="1" x14ac:dyDescent="0.25">
      <c r="A538" s="490"/>
      <c r="B538" s="490"/>
      <c r="C538" s="490"/>
      <c r="D538" s="490"/>
      <c r="E538" s="490"/>
      <c r="F538" s="490"/>
      <c r="G538" s="490"/>
      <c r="H538" s="490"/>
      <c r="I538" s="490"/>
      <c r="J538" s="490"/>
      <c r="K538" s="490"/>
      <c r="L538" s="490"/>
      <c r="M538" s="490"/>
      <c r="N538" s="490"/>
      <c r="O538" s="490"/>
      <c r="P538" s="490"/>
      <c r="Q538" s="490"/>
      <c r="R538" s="490"/>
      <c r="S538" s="490"/>
      <c r="T538" s="490"/>
      <c r="U538" s="490"/>
      <c r="V538" s="490"/>
      <c r="W538" s="490"/>
      <c r="X538" s="490"/>
      <c r="Y538" s="490"/>
      <c r="Z538" s="490"/>
      <c r="AA538" s="490"/>
      <c r="AB538" s="490"/>
      <c r="AC538" s="490"/>
      <c r="AD538" s="490"/>
      <c r="AE538" s="490"/>
      <c r="AF538" s="490"/>
      <c r="AG538" s="490"/>
      <c r="AH538" s="490"/>
      <c r="AI538" s="490"/>
      <c r="AJ538" s="490"/>
      <c r="AK538" s="490"/>
      <c r="AL538" s="490"/>
      <c r="AM538" s="490"/>
      <c r="AN538" s="490"/>
      <c r="AO538" s="490"/>
      <c r="AP538" s="490"/>
      <c r="AQ538" s="490"/>
      <c r="AR538" s="490"/>
      <c r="AS538" s="490"/>
      <c r="AT538" s="490"/>
      <c r="AU538" s="490"/>
      <c r="AV538" s="485"/>
      <c r="AW538" s="485"/>
      <c r="AX538" s="485"/>
      <c r="AY538" s="485"/>
      <c r="AZ538" s="485"/>
      <c r="BA538" s="485"/>
      <c r="BB538" s="485"/>
      <c r="BC538" s="485"/>
      <c r="BD538" s="485"/>
      <c r="BE538" s="485"/>
      <c r="BF538" s="485"/>
      <c r="BG538" s="485"/>
      <c r="BH538" s="485"/>
      <c r="BI538" s="485"/>
      <c r="BJ538" s="485"/>
      <c r="BK538" s="485"/>
    </row>
    <row r="539" spans="1:63" ht="15.75" customHeight="1" x14ac:dyDescent="0.25">
      <c r="A539" s="490"/>
      <c r="B539" s="490"/>
      <c r="C539" s="490"/>
      <c r="D539" s="490"/>
      <c r="E539" s="490"/>
      <c r="F539" s="490"/>
      <c r="G539" s="490"/>
      <c r="H539" s="490"/>
      <c r="I539" s="490"/>
      <c r="J539" s="490"/>
      <c r="K539" s="490"/>
      <c r="L539" s="490"/>
      <c r="M539" s="490"/>
      <c r="N539" s="490"/>
      <c r="O539" s="490"/>
      <c r="P539" s="490"/>
      <c r="Q539" s="490"/>
      <c r="R539" s="490"/>
      <c r="S539" s="490"/>
      <c r="T539" s="490"/>
      <c r="U539" s="490"/>
      <c r="V539" s="490"/>
      <c r="W539" s="490"/>
      <c r="X539" s="490"/>
      <c r="Y539" s="490"/>
      <c r="Z539" s="490"/>
      <c r="AA539" s="490"/>
      <c r="AB539" s="490"/>
      <c r="AC539" s="490"/>
      <c r="AD539" s="490"/>
      <c r="AE539" s="490"/>
      <c r="AF539" s="490"/>
      <c r="AG539" s="490"/>
      <c r="AH539" s="490"/>
      <c r="AI539" s="490"/>
      <c r="AJ539" s="490"/>
      <c r="AK539" s="490"/>
      <c r="AL539" s="490"/>
      <c r="AM539" s="490"/>
      <c r="AN539" s="490"/>
      <c r="AO539" s="490"/>
      <c r="AP539" s="490"/>
      <c r="AQ539" s="490"/>
      <c r="AR539" s="490"/>
      <c r="AS539" s="490"/>
      <c r="AT539" s="490"/>
      <c r="AU539" s="490"/>
      <c r="AV539" s="485"/>
      <c r="AW539" s="485"/>
      <c r="AX539" s="485"/>
      <c r="AY539" s="485"/>
      <c r="AZ539" s="485"/>
      <c r="BA539" s="485"/>
      <c r="BB539" s="485"/>
      <c r="BC539" s="485"/>
      <c r="BD539" s="485"/>
      <c r="BE539" s="485"/>
      <c r="BF539" s="485"/>
      <c r="BG539" s="485"/>
      <c r="BH539" s="485"/>
      <c r="BI539" s="485"/>
      <c r="BJ539" s="485"/>
      <c r="BK539" s="485"/>
    </row>
    <row r="540" spans="1:63" ht="15.75" customHeight="1" x14ac:dyDescent="0.25">
      <c r="A540" s="490"/>
      <c r="B540" s="490"/>
      <c r="C540" s="490"/>
      <c r="D540" s="490"/>
      <c r="E540" s="490"/>
      <c r="F540" s="490"/>
      <c r="G540" s="490"/>
      <c r="H540" s="490"/>
      <c r="I540" s="490"/>
      <c r="J540" s="490"/>
      <c r="K540" s="490"/>
      <c r="L540" s="490"/>
      <c r="M540" s="490"/>
      <c r="N540" s="490"/>
      <c r="O540" s="490"/>
      <c r="P540" s="490"/>
      <c r="Q540" s="490"/>
      <c r="R540" s="490"/>
      <c r="S540" s="490"/>
      <c r="T540" s="490"/>
      <c r="U540" s="490"/>
      <c r="V540" s="490"/>
      <c r="W540" s="490"/>
      <c r="X540" s="490"/>
      <c r="Y540" s="490"/>
      <c r="Z540" s="490"/>
      <c r="AA540" s="490"/>
      <c r="AB540" s="490"/>
      <c r="AC540" s="490"/>
      <c r="AD540" s="490"/>
      <c r="AE540" s="490"/>
      <c r="AF540" s="490"/>
      <c r="AG540" s="490"/>
      <c r="AH540" s="490"/>
      <c r="AI540" s="490"/>
      <c r="AJ540" s="490"/>
      <c r="AK540" s="490"/>
      <c r="AL540" s="490"/>
      <c r="AM540" s="490"/>
      <c r="AN540" s="490"/>
      <c r="AO540" s="490"/>
      <c r="AP540" s="490"/>
      <c r="AQ540" s="490"/>
      <c r="AR540" s="490"/>
      <c r="AS540" s="490"/>
      <c r="AT540" s="490"/>
      <c r="AU540" s="490"/>
      <c r="AV540" s="485"/>
      <c r="AW540" s="485"/>
      <c r="AX540" s="485"/>
      <c r="AY540" s="485"/>
      <c r="AZ540" s="485"/>
      <c r="BA540" s="485"/>
      <c r="BB540" s="485"/>
      <c r="BC540" s="485"/>
      <c r="BD540" s="485"/>
      <c r="BE540" s="485"/>
      <c r="BF540" s="485"/>
      <c r="BG540" s="485"/>
      <c r="BH540" s="485"/>
      <c r="BI540" s="485"/>
      <c r="BJ540" s="485"/>
      <c r="BK540" s="485"/>
    </row>
    <row r="541" spans="1:63" ht="15.75" customHeight="1" x14ac:dyDescent="0.25">
      <c r="A541" s="490"/>
      <c r="B541" s="490"/>
      <c r="C541" s="490"/>
      <c r="D541" s="490"/>
      <c r="E541" s="490"/>
      <c r="F541" s="490"/>
      <c r="G541" s="490"/>
      <c r="H541" s="490"/>
      <c r="I541" s="490"/>
      <c r="J541" s="490"/>
      <c r="K541" s="490"/>
      <c r="L541" s="490"/>
      <c r="M541" s="490"/>
      <c r="N541" s="490"/>
      <c r="O541" s="490"/>
      <c r="P541" s="490"/>
      <c r="Q541" s="490"/>
      <c r="R541" s="490"/>
      <c r="S541" s="490"/>
      <c r="T541" s="490"/>
      <c r="U541" s="490"/>
      <c r="V541" s="490"/>
      <c r="W541" s="490"/>
      <c r="X541" s="490"/>
      <c r="Y541" s="490"/>
      <c r="Z541" s="490"/>
      <c r="AA541" s="490"/>
      <c r="AB541" s="490"/>
      <c r="AC541" s="490"/>
      <c r="AD541" s="490"/>
      <c r="AE541" s="490"/>
      <c r="AF541" s="490"/>
      <c r="AG541" s="490"/>
      <c r="AH541" s="490"/>
      <c r="AI541" s="490"/>
      <c r="AJ541" s="490"/>
      <c r="AK541" s="490"/>
      <c r="AL541" s="490"/>
      <c r="AM541" s="490"/>
      <c r="AN541" s="490"/>
      <c r="AO541" s="490"/>
      <c r="AP541" s="490"/>
      <c r="AQ541" s="490"/>
      <c r="AR541" s="490"/>
      <c r="AS541" s="490"/>
      <c r="AT541" s="490"/>
      <c r="AU541" s="490"/>
      <c r="AV541" s="485"/>
      <c r="AW541" s="485"/>
      <c r="AX541" s="485"/>
      <c r="AY541" s="485"/>
      <c r="AZ541" s="485"/>
      <c r="BA541" s="485"/>
      <c r="BB541" s="485"/>
      <c r="BC541" s="485"/>
      <c r="BD541" s="485"/>
      <c r="BE541" s="485"/>
      <c r="BF541" s="485"/>
      <c r="BG541" s="485"/>
      <c r="BH541" s="485"/>
      <c r="BI541" s="485"/>
      <c r="BJ541" s="485"/>
      <c r="BK541" s="485"/>
    </row>
    <row r="542" spans="1:63" ht="15.75" customHeight="1" x14ac:dyDescent="0.25">
      <c r="A542" s="490"/>
      <c r="B542" s="490"/>
      <c r="C542" s="490"/>
      <c r="D542" s="490"/>
      <c r="E542" s="490"/>
      <c r="F542" s="490"/>
      <c r="G542" s="490"/>
      <c r="H542" s="490"/>
      <c r="I542" s="490"/>
      <c r="J542" s="490"/>
      <c r="K542" s="490"/>
      <c r="L542" s="490"/>
      <c r="M542" s="490"/>
      <c r="N542" s="490"/>
      <c r="O542" s="490"/>
      <c r="P542" s="490"/>
      <c r="Q542" s="490"/>
      <c r="R542" s="490"/>
      <c r="S542" s="490"/>
      <c r="T542" s="490"/>
      <c r="U542" s="490"/>
      <c r="V542" s="490"/>
      <c r="W542" s="490"/>
      <c r="X542" s="490"/>
      <c r="Y542" s="490"/>
      <c r="Z542" s="490"/>
      <c r="AA542" s="490"/>
      <c r="AB542" s="490"/>
      <c r="AC542" s="490"/>
      <c r="AD542" s="490"/>
      <c r="AE542" s="490"/>
      <c r="AF542" s="490"/>
      <c r="AG542" s="490"/>
      <c r="AH542" s="490"/>
      <c r="AI542" s="490"/>
      <c r="AJ542" s="490"/>
      <c r="AK542" s="490"/>
      <c r="AL542" s="490"/>
      <c r="AM542" s="490"/>
      <c r="AN542" s="490"/>
      <c r="AO542" s="490"/>
      <c r="AP542" s="490"/>
      <c r="AQ542" s="490"/>
      <c r="AR542" s="490"/>
      <c r="AS542" s="490"/>
      <c r="AT542" s="490"/>
      <c r="AU542" s="490"/>
      <c r="AV542" s="485"/>
      <c r="AW542" s="485"/>
      <c r="AX542" s="485"/>
      <c r="AY542" s="485"/>
      <c r="AZ542" s="485"/>
      <c r="BA542" s="485"/>
      <c r="BB542" s="485"/>
      <c r="BC542" s="485"/>
      <c r="BD542" s="485"/>
      <c r="BE542" s="485"/>
      <c r="BF542" s="485"/>
      <c r="BG542" s="485"/>
      <c r="BH542" s="485"/>
      <c r="BI542" s="485"/>
      <c r="BJ542" s="485"/>
      <c r="BK542" s="485"/>
    </row>
    <row r="543" spans="1:63" ht="15.75" customHeight="1" x14ac:dyDescent="0.25">
      <c r="A543" s="490"/>
      <c r="B543" s="490"/>
      <c r="C543" s="490"/>
      <c r="D543" s="490"/>
      <c r="E543" s="490"/>
      <c r="F543" s="490"/>
      <c r="G543" s="490"/>
      <c r="H543" s="490"/>
      <c r="I543" s="490"/>
      <c r="J543" s="490"/>
      <c r="K543" s="490"/>
      <c r="L543" s="490"/>
      <c r="M543" s="490"/>
      <c r="N543" s="490"/>
      <c r="O543" s="490"/>
      <c r="P543" s="490"/>
      <c r="Q543" s="490"/>
      <c r="R543" s="490"/>
      <c r="S543" s="490"/>
      <c r="T543" s="490"/>
      <c r="U543" s="490"/>
      <c r="V543" s="490"/>
      <c r="W543" s="490"/>
      <c r="X543" s="490"/>
      <c r="Y543" s="490"/>
      <c r="Z543" s="490"/>
      <c r="AA543" s="490"/>
      <c r="AB543" s="490"/>
      <c r="AC543" s="490"/>
      <c r="AD543" s="490"/>
      <c r="AE543" s="490"/>
      <c r="AF543" s="490"/>
      <c r="AG543" s="490"/>
      <c r="AH543" s="490"/>
      <c r="AI543" s="490"/>
      <c r="AJ543" s="490"/>
      <c r="AK543" s="490"/>
      <c r="AL543" s="490"/>
      <c r="AM543" s="490"/>
      <c r="AN543" s="490"/>
      <c r="AO543" s="490"/>
      <c r="AP543" s="490"/>
      <c r="AQ543" s="490"/>
      <c r="AR543" s="490"/>
      <c r="AS543" s="490"/>
      <c r="AT543" s="490"/>
      <c r="AU543" s="490"/>
      <c r="AV543" s="485"/>
      <c r="AW543" s="485"/>
      <c r="AX543" s="485"/>
      <c r="AY543" s="485"/>
      <c r="AZ543" s="485"/>
      <c r="BA543" s="485"/>
      <c r="BB543" s="485"/>
      <c r="BC543" s="485"/>
      <c r="BD543" s="485"/>
      <c r="BE543" s="485"/>
      <c r="BF543" s="485"/>
      <c r="BG543" s="485"/>
      <c r="BH543" s="485"/>
      <c r="BI543" s="485"/>
      <c r="BJ543" s="485"/>
      <c r="BK543" s="485"/>
    </row>
    <row r="544" spans="1:63" ht="15.75" customHeight="1" x14ac:dyDescent="0.25">
      <c r="A544" s="490"/>
      <c r="B544" s="490"/>
      <c r="C544" s="490"/>
      <c r="D544" s="490"/>
      <c r="E544" s="490"/>
      <c r="F544" s="490"/>
      <c r="G544" s="490"/>
      <c r="H544" s="490"/>
      <c r="I544" s="490"/>
      <c r="J544" s="490"/>
      <c r="K544" s="490"/>
      <c r="L544" s="490"/>
      <c r="M544" s="490"/>
      <c r="N544" s="490"/>
      <c r="O544" s="490"/>
      <c r="P544" s="490"/>
      <c r="Q544" s="490"/>
      <c r="R544" s="490"/>
      <c r="S544" s="490"/>
      <c r="T544" s="490"/>
      <c r="U544" s="490"/>
      <c r="V544" s="490"/>
      <c r="W544" s="490"/>
      <c r="X544" s="490"/>
      <c r="Y544" s="490"/>
      <c r="Z544" s="490"/>
      <c r="AA544" s="490"/>
      <c r="AB544" s="490"/>
      <c r="AC544" s="490"/>
      <c r="AD544" s="490"/>
      <c r="AE544" s="490"/>
      <c r="AF544" s="490"/>
      <c r="AG544" s="490"/>
      <c r="AH544" s="490"/>
      <c r="AI544" s="490"/>
      <c r="AJ544" s="490"/>
      <c r="AK544" s="490"/>
      <c r="AL544" s="490"/>
      <c r="AM544" s="490"/>
      <c r="AN544" s="490"/>
      <c r="AO544" s="490"/>
      <c r="AP544" s="490"/>
      <c r="AQ544" s="490"/>
      <c r="AR544" s="490"/>
      <c r="AS544" s="490"/>
      <c r="AT544" s="490"/>
      <c r="AU544" s="490"/>
      <c r="AV544" s="485"/>
      <c r="AW544" s="485"/>
      <c r="AX544" s="485"/>
      <c r="AY544" s="485"/>
      <c r="AZ544" s="485"/>
      <c r="BA544" s="485"/>
      <c r="BB544" s="485"/>
      <c r="BC544" s="485"/>
      <c r="BD544" s="485"/>
      <c r="BE544" s="485"/>
      <c r="BF544" s="485"/>
      <c r="BG544" s="485"/>
      <c r="BH544" s="485"/>
      <c r="BI544" s="485"/>
      <c r="BJ544" s="485"/>
      <c r="BK544" s="485"/>
    </row>
    <row r="545" spans="1:63" ht="15.75" customHeight="1" x14ac:dyDescent="0.25">
      <c r="A545" s="490"/>
      <c r="B545" s="490"/>
      <c r="C545" s="490"/>
      <c r="D545" s="490"/>
      <c r="E545" s="490"/>
      <c r="F545" s="490"/>
      <c r="G545" s="490"/>
      <c r="H545" s="490"/>
      <c r="I545" s="490"/>
      <c r="J545" s="490"/>
      <c r="K545" s="490"/>
      <c r="L545" s="490"/>
      <c r="M545" s="490"/>
      <c r="N545" s="490"/>
      <c r="O545" s="490"/>
      <c r="P545" s="490"/>
      <c r="Q545" s="490"/>
      <c r="R545" s="490"/>
      <c r="S545" s="490"/>
      <c r="T545" s="490"/>
      <c r="U545" s="490"/>
      <c r="V545" s="490"/>
      <c r="W545" s="490"/>
      <c r="X545" s="490"/>
      <c r="Y545" s="490"/>
      <c r="Z545" s="490"/>
      <c r="AA545" s="490"/>
      <c r="AB545" s="490"/>
      <c r="AC545" s="490"/>
      <c r="AD545" s="490"/>
      <c r="AE545" s="490"/>
      <c r="AF545" s="490"/>
      <c r="AG545" s="490"/>
      <c r="AH545" s="490"/>
      <c r="AI545" s="490"/>
      <c r="AJ545" s="490"/>
      <c r="AK545" s="490"/>
      <c r="AL545" s="490"/>
      <c r="AM545" s="490"/>
      <c r="AN545" s="490"/>
      <c r="AO545" s="490"/>
      <c r="AP545" s="490"/>
      <c r="AQ545" s="490"/>
      <c r="AR545" s="490"/>
      <c r="AS545" s="490"/>
      <c r="AT545" s="490"/>
      <c r="AU545" s="490"/>
      <c r="AV545" s="485"/>
      <c r="AW545" s="485"/>
      <c r="AX545" s="485"/>
      <c r="AY545" s="485"/>
      <c r="AZ545" s="485"/>
      <c r="BA545" s="485"/>
      <c r="BB545" s="485"/>
      <c r="BC545" s="485"/>
      <c r="BD545" s="485"/>
      <c r="BE545" s="485"/>
      <c r="BF545" s="485"/>
      <c r="BG545" s="485"/>
      <c r="BH545" s="485"/>
      <c r="BI545" s="485"/>
      <c r="BJ545" s="485"/>
      <c r="BK545" s="485"/>
    </row>
    <row r="546" spans="1:63" ht="15.75" customHeight="1" x14ac:dyDescent="0.25">
      <c r="A546" s="490"/>
      <c r="B546" s="490"/>
      <c r="C546" s="490"/>
      <c r="D546" s="490"/>
      <c r="E546" s="490"/>
      <c r="F546" s="490"/>
      <c r="G546" s="490"/>
      <c r="H546" s="490"/>
      <c r="I546" s="490"/>
      <c r="J546" s="490"/>
      <c r="K546" s="490"/>
      <c r="L546" s="490"/>
      <c r="M546" s="490"/>
      <c r="N546" s="490"/>
      <c r="O546" s="490"/>
      <c r="P546" s="490"/>
      <c r="Q546" s="490"/>
      <c r="R546" s="490"/>
      <c r="S546" s="490"/>
      <c r="T546" s="490"/>
      <c r="U546" s="490"/>
      <c r="V546" s="490"/>
      <c r="W546" s="490"/>
      <c r="X546" s="490"/>
      <c r="Y546" s="490"/>
      <c r="Z546" s="490"/>
      <c r="AA546" s="490"/>
      <c r="AB546" s="490"/>
      <c r="AC546" s="490"/>
      <c r="AD546" s="490"/>
      <c r="AE546" s="490"/>
      <c r="AF546" s="490"/>
      <c r="AG546" s="490"/>
      <c r="AH546" s="490"/>
      <c r="AI546" s="490"/>
      <c r="AJ546" s="490"/>
      <c r="AK546" s="490"/>
      <c r="AL546" s="490"/>
      <c r="AM546" s="490"/>
      <c r="AN546" s="490"/>
      <c r="AO546" s="490"/>
      <c r="AP546" s="490"/>
      <c r="AQ546" s="490"/>
      <c r="AR546" s="490"/>
      <c r="AS546" s="490"/>
      <c r="AT546" s="490"/>
      <c r="AU546" s="490"/>
      <c r="AV546" s="485"/>
      <c r="AW546" s="485"/>
      <c r="AX546" s="485"/>
      <c r="AY546" s="485"/>
      <c r="AZ546" s="485"/>
      <c r="BA546" s="485"/>
      <c r="BB546" s="485"/>
      <c r="BC546" s="485"/>
      <c r="BD546" s="485"/>
      <c r="BE546" s="485"/>
      <c r="BF546" s="485"/>
      <c r="BG546" s="485"/>
      <c r="BH546" s="485"/>
      <c r="BI546" s="485"/>
      <c r="BJ546" s="485"/>
      <c r="BK546" s="485"/>
    </row>
    <row r="547" spans="1:63" ht="15.75" customHeight="1" x14ac:dyDescent="0.25">
      <c r="A547" s="490"/>
      <c r="B547" s="490"/>
      <c r="C547" s="490"/>
      <c r="D547" s="490"/>
      <c r="E547" s="490"/>
      <c r="F547" s="490"/>
      <c r="G547" s="490"/>
      <c r="H547" s="490"/>
      <c r="I547" s="490"/>
      <c r="J547" s="490"/>
      <c r="K547" s="490"/>
      <c r="L547" s="490"/>
      <c r="M547" s="490"/>
      <c r="N547" s="490"/>
      <c r="O547" s="490"/>
      <c r="P547" s="490"/>
      <c r="Q547" s="490"/>
      <c r="R547" s="490"/>
      <c r="S547" s="490"/>
      <c r="T547" s="490"/>
      <c r="U547" s="490"/>
      <c r="V547" s="490"/>
      <c r="W547" s="490"/>
      <c r="X547" s="490"/>
      <c r="Y547" s="490"/>
      <c r="Z547" s="490"/>
      <c r="AA547" s="490"/>
      <c r="AB547" s="490"/>
      <c r="AC547" s="490"/>
      <c r="AD547" s="490"/>
      <c r="AE547" s="490"/>
      <c r="AF547" s="490"/>
      <c r="AG547" s="490"/>
      <c r="AH547" s="490"/>
      <c r="AI547" s="490"/>
      <c r="AJ547" s="490"/>
      <c r="AK547" s="490"/>
      <c r="AL547" s="490"/>
      <c r="AM547" s="490"/>
      <c r="AN547" s="490"/>
      <c r="AO547" s="490"/>
      <c r="AP547" s="490"/>
      <c r="AQ547" s="490"/>
      <c r="AR547" s="490"/>
      <c r="AS547" s="490"/>
      <c r="AT547" s="490"/>
      <c r="AU547" s="490"/>
      <c r="AV547" s="485"/>
      <c r="AW547" s="485"/>
      <c r="AX547" s="485"/>
      <c r="AY547" s="485"/>
      <c r="AZ547" s="485"/>
      <c r="BA547" s="485"/>
      <c r="BB547" s="485"/>
      <c r="BC547" s="485"/>
      <c r="BD547" s="485"/>
      <c r="BE547" s="485"/>
      <c r="BF547" s="485"/>
      <c r="BG547" s="485"/>
      <c r="BH547" s="485"/>
      <c r="BI547" s="485"/>
      <c r="BJ547" s="485"/>
      <c r="BK547" s="485"/>
    </row>
    <row r="548" spans="1:63" ht="15.75" customHeight="1" x14ac:dyDescent="0.25">
      <c r="A548" s="490"/>
      <c r="B548" s="490"/>
      <c r="C548" s="490"/>
      <c r="D548" s="490"/>
      <c r="E548" s="490"/>
      <c r="F548" s="490"/>
      <c r="G548" s="490"/>
      <c r="H548" s="490"/>
      <c r="I548" s="490"/>
      <c r="J548" s="490"/>
      <c r="K548" s="490"/>
      <c r="L548" s="490"/>
      <c r="M548" s="490"/>
      <c r="N548" s="490"/>
      <c r="O548" s="490"/>
      <c r="P548" s="490"/>
      <c r="Q548" s="490"/>
      <c r="R548" s="490"/>
      <c r="S548" s="490"/>
      <c r="T548" s="490"/>
      <c r="U548" s="490"/>
      <c r="V548" s="490"/>
      <c r="W548" s="490"/>
      <c r="X548" s="490"/>
      <c r="Y548" s="490"/>
      <c r="Z548" s="490"/>
      <c r="AA548" s="490"/>
      <c r="AB548" s="490"/>
      <c r="AC548" s="490"/>
      <c r="AD548" s="490"/>
      <c r="AE548" s="490"/>
      <c r="AF548" s="490"/>
      <c r="AG548" s="490"/>
      <c r="AH548" s="490"/>
      <c r="AI548" s="490"/>
      <c r="AJ548" s="490"/>
      <c r="AK548" s="490"/>
      <c r="AL548" s="490"/>
      <c r="AM548" s="490"/>
      <c r="AN548" s="490"/>
      <c r="AO548" s="490"/>
      <c r="AP548" s="490"/>
      <c r="AQ548" s="490"/>
      <c r="AR548" s="490"/>
      <c r="AS548" s="490"/>
      <c r="AT548" s="490"/>
      <c r="AU548" s="490"/>
      <c r="AV548" s="485"/>
      <c r="AW548" s="485"/>
      <c r="AX548" s="485"/>
      <c r="AY548" s="485"/>
      <c r="AZ548" s="485"/>
      <c r="BA548" s="485"/>
      <c r="BB548" s="485"/>
      <c r="BC548" s="485"/>
      <c r="BD548" s="485"/>
      <c r="BE548" s="485"/>
      <c r="BF548" s="485"/>
      <c r="BG548" s="485"/>
      <c r="BH548" s="485"/>
      <c r="BI548" s="485"/>
      <c r="BJ548" s="485"/>
      <c r="BK548" s="485"/>
    </row>
    <row r="549" spans="1:63" ht="15.75" customHeight="1" x14ac:dyDescent="0.25">
      <c r="A549" s="490"/>
      <c r="B549" s="490"/>
      <c r="C549" s="490"/>
      <c r="D549" s="490"/>
      <c r="E549" s="490"/>
      <c r="F549" s="490"/>
      <c r="G549" s="490"/>
      <c r="H549" s="490"/>
      <c r="I549" s="490"/>
      <c r="J549" s="490"/>
      <c r="K549" s="490"/>
      <c r="L549" s="490"/>
      <c r="M549" s="490"/>
      <c r="N549" s="490"/>
      <c r="O549" s="490"/>
      <c r="P549" s="490"/>
      <c r="Q549" s="490"/>
      <c r="R549" s="490"/>
      <c r="S549" s="490"/>
      <c r="T549" s="490"/>
      <c r="U549" s="490"/>
      <c r="V549" s="490"/>
      <c r="W549" s="490"/>
      <c r="X549" s="490"/>
      <c r="Y549" s="490"/>
      <c r="Z549" s="490"/>
      <c r="AA549" s="490"/>
      <c r="AB549" s="490"/>
      <c r="AC549" s="490"/>
      <c r="AD549" s="490"/>
      <c r="AE549" s="490"/>
      <c r="AF549" s="490"/>
      <c r="AG549" s="490"/>
      <c r="AH549" s="490"/>
      <c r="AI549" s="490"/>
      <c r="AJ549" s="490"/>
      <c r="AK549" s="490"/>
      <c r="AL549" s="490"/>
      <c r="AM549" s="490"/>
      <c r="AN549" s="490"/>
      <c r="AO549" s="490"/>
      <c r="AP549" s="490"/>
      <c r="AQ549" s="490"/>
      <c r="AR549" s="490"/>
      <c r="AS549" s="490"/>
      <c r="AT549" s="490"/>
      <c r="AU549" s="490"/>
      <c r="AV549" s="485"/>
      <c r="AW549" s="485"/>
      <c r="AX549" s="485"/>
      <c r="AY549" s="485"/>
      <c r="AZ549" s="485"/>
      <c r="BA549" s="485"/>
      <c r="BB549" s="485"/>
      <c r="BC549" s="485"/>
      <c r="BD549" s="485"/>
      <c r="BE549" s="485"/>
      <c r="BF549" s="485"/>
      <c r="BG549" s="485"/>
      <c r="BH549" s="485"/>
      <c r="BI549" s="485"/>
      <c r="BJ549" s="485"/>
      <c r="BK549" s="485"/>
    </row>
    <row r="550" spans="1:63" ht="15.75" customHeight="1" x14ac:dyDescent="0.25">
      <c r="A550" s="490"/>
      <c r="B550" s="490"/>
      <c r="C550" s="490"/>
      <c r="D550" s="490"/>
      <c r="E550" s="490"/>
      <c r="F550" s="490"/>
      <c r="G550" s="490"/>
      <c r="H550" s="490"/>
      <c r="I550" s="490"/>
      <c r="J550" s="490"/>
      <c r="K550" s="490"/>
      <c r="L550" s="490"/>
      <c r="M550" s="490"/>
      <c r="N550" s="490"/>
      <c r="O550" s="490"/>
      <c r="P550" s="490"/>
      <c r="Q550" s="490"/>
      <c r="R550" s="490"/>
      <c r="S550" s="490"/>
      <c r="T550" s="490"/>
      <c r="U550" s="490"/>
      <c r="V550" s="490"/>
      <c r="W550" s="490"/>
      <c r="X550" s="490"/>
      <c r="Y550" s="490"/>
      <c r="Z550" s="490"/>
      <c r="AA550" s="490"/>
      <c r="AB550" s="490"/>
      <c r="AC550" s="490"/>
      <c r="AD550" s="490"/>
      <c r="AE550" s="490"/>
      <c r="AF550" s="490"/>
      <c r="AG550" s="490"/>
      <c r="AH550" s="490"/>
      <c r="AI550" s="490"/>
      <c r="AJ550" s="490"/>
      <c r="AK550" s="490"/>
      <c r="AL550" s="490"/>
      <c r="AM550" s="490"/>
      <c r="AN550" s="490"/>
      <c r="AO550" s="490"/>
      <c r="AP550" s="490"/>
      <c r="AQ550" s="490"/>
      <c r="AR550" s="490"/>
      <c r="AS550" s="490"/>
      <c r="AT550" s="490"/>
      <c r="AU550" s="490"/>
      <c r="AV550" s="485"/>
      <c r="AW550" s="485"/>
      <c r="AX550" s="485"/>
      <c r="AY550" s="485"/>
      <c r="AZ550" s="485"/>
      <c r="BA550" s="485"/>
      <c r="BB550" s="485"/>
      <c r="BC550" s="485"/>
      <c r="BD550" s="485"/>
      <c r="BE550" s="485"/>
      <c r="BF550" s="485"/>
      <c r="BG550" s="485"/>
      <c r="BH550" s="485"/>
      <c r="BI550" s="485"/>
      <c r="BJ550" s="485"/>
      <c r="BK550" s="485"/>
    </row>
    <row r="551" spans="1:63" ht="15.75" customHeight="1" x14ac:dyDescent="0.25">
      <c r="A551" s="490"/>
      <c r="B551" s="490"/>
      <c r="C551" s="490"/>
      <c r="D551" s="490"/>
      <c r="E551" s="490"/>
      <c r="F551" s="490"/>
      <c r="G551" s="490"/>
      <c r="H551" s="490"/>
      <c r="I551" s="490"/>
      <c r="J551" s="490"/>
      <c r="K551" s="490"/>
      <c r="L551" s="490"/>
      <c r="M551" s="490"/>
      <c r="N551" s="490"/>
      <c r="O551" s="490"/>
      <c r="P551" s="490"/>
      <c r="Q551" s="490"/>
      <c r="R551" s="490"/>
      <c r="S551" s="490"/>
      <c r="T551" s="490"/>
      <c r="U551" s="490"/>
      <c r="V551" s="490"/>
      <c r="W551" s="490"/>
      <c r="X551" s="490"/>
      <c r="Y551" s="490"/>
      <c r="Z551" s="490"/>
      <c r="AA551" s="490"/>
      <c r="AB551" s="490"/>
      <c r="AC551" s="490"/>
      <c r="AD551" s="490"/>
      <c r="AE551" s="490"/>
      <c r="AF551" s="490"/>
      <c r="AG551" s="490"/>
      <c r="AH551" s="490"/>
      <c r="AI551" s="490"/>
      <c r="AJ551" s="490"/>
      <c r="AK551" s="490"/>
      <c r="AL551" s="490"/>
      <c r="AM551" s="490"/>
      <c r="AN551" s="490"/>
      <c r="AO551" s="490"/>
      <c r="AP551" s="490"/>
      <c r="AQ551" s="490"/>
      <c r="AR551" s="490"/>
      <c r="AS551" s="490"/>
      <c r="AT551" s="490"/>
      <c r="AU551" s="490"/>
      <c r="AV551" s="485"/>
      <c r="AW551" s="485"/>
      <c r="AX551" s="485"/>
      <c r="AY551" s="485"/>
      <c r="AZ551" s="485"/>
      <c r="BA551" s="485"/>
      <c r="BB551" s="485"/>
      <c r="BC551" s="485"/>
      <c r="BD551" s="485"/>
      <c r="BE551" s="485"/>
      <c r="BF551" s="485"/>
      <c r="BG551" s="485"/>
      <c r="BH551" s="485"/>
      <c r="BI551" s="485"/>
      <c r="BJ551" s="485"/>
      <c r="BK551" s="485"/>
    </row>
    <row r="552" spans="1:63" ht="15.75" customHeight="1" x14ac:dyDescent="0.25">
      <c r="A552" s="490"/>
      <c r="B552" s="490"/>
      <c r="C552" s="490"/>
      <c r="D552" s="490"/>
      <c r="E552" s="490"/>
      <c r="F552" s="490"/>
      <c r="G552" s="490"/>
      <c r="H552" s="490"/>
      <c r="I552" s="490"/>
      <c r="J552" s="490"/>
      <c r="K552" s="490"/>
      <c r="L552" s="490"/>
      <c r="M552" s="490"/>
      <c r="N552" s="490"/>
      <c r="O552" s="490"/>
      <c r="P552" s="490"/>
      <c r="Q552" s="490"/>
      <c r="R552" s="490"/>
      <c r="S552" s="490"/>
      <c r="T552" s="490"/>
      <c r="U552" s="490"/>
      <c r="V552" s="490"/>
      <c r="W552" s="490"/>
      <c r="X552" s="490"/>
      <c r="Y552" s="490"/>
      <c r="Z552" s="490"/>
      <c r="AA552" s="490"/>
      <c r="AB552" s="490"/>
      <c r="AC552" s="490"/>
      <c r="AD552" s="490"/>
      <c r="AE552" s="490"/>
      <c r="AF552" s="490"/>
      <c r="AG552" s="490"/>
      <c r="AH552" s="490"/>
      <c r="AI552" s="490"/>
      <c r="AJ552" s="490"/>
      <c r="AK552" s="490"/>
      <c r="AL552" s="490"/>
      <c r="AM552" s="490"/>
      <c r="AN552" s="490"/>
      <c r="AO552" s="490"/>
      <c r="AP552" s="490"/>
      <c r="AQ552" s="490"/>
      <c r="AR552" s="490"/>
      <c r="AS552" s="490"/>
      <c r="AT552" s="490"/>
      <c r="AU552" s="490"/>
      <c r="AV552" s="485"/>
      <c r="AW552" s="485"/>
      <c r="AX552" s="485"/>
      <c r="AY552" s="485"/>
      <c r="AZ552" s="485"/>
      <c r="BA552" s="485"/>
      <c r="BB552" s="485"/>
      <c r="BC552" s="485"/>
      <c r="BD552" s="485"/>
      <c r="BE552" s="485"/>
      <c r="BF552" s="485"/>
      <c r="BG552" s="485"/>
      <c r="BH552" s="485"/>
      <c r="BI552" s="485"/>
      <c r="BJ552" s="485"/>
      <c r="BK552" s="485"/>
    </row>
    <row r="553" spans="1:63" ht="15.75" customHeight="1" x14ac:dyDescent="0.25">
      <c r="A553" s="490"/>
      <c r="B553" s="490"/>
      <c r="C553" s="490"/>
      <c r="D553" s="490"/>
      <c r="E553" s="490"/>
      <c r="F553" s="490"/>
      <c r="G553" s="490"/>
      <c r="H553" s="490"/>
      <c r="I553" s="490"/>
      <c r="J553" s="490"/>
      <c r="K553" s="490"/>
      <c r="L553" s="490"/>
      <c r="M553" s="490"/>
      <c r="N553" s="490"/>
      <c r="O553" s="490"/>
      <c r="P553" s="490"/>
      <c r="Q553" s="490"/>
      <c r="R553" s="490"/>
      <c r="S553" s="490"/>
      <c r="T553" s="490"/>
      <c r="U553" s="490"/>
      <c r="V553" s="490"/>
      <c r="W553" s="490"/>
      <c r="X553" s="490"/>
      <c r="Y553" s="490"/>
      <c r="Z553" s="490"/>
      <c r="AA553" s="490"/>
      <c r="AB553" s="490"/>
      <c r="AC553" s="490"/>
      <c r="AD553" s="490"/>
      <c r="AE553" s="490"/>
      <c r="AF553" s="490"/>
      <c r="AG553" s="490"/>
      <c r="AH553" s="490"/>
      <c r="AI553" s="490"/>
      <c r="AJ553" s="490"/>
      <c r="AK553" s="490"/>
      <c r="AL553" s="490"/>
      <c r="AM553" s="490"/>
      <c r="AN553" s="490"/>
      <c r="AO553" s="490"/>
      <c r="AP553" s="490"/>
      <c r="AQ553" s="490"/>
      <c r="AR553" s="490"/>
      <c r="AS553" s="490"/>
      <c r="AT553" s="490"/>
      <c r="AU553" s="490"/>
      <c r="AV553" s="485"/>
      <c r="AW553" s="485"/>
      <c r="AX553" s="485"/>
      <c r="AY553" s="485"/>
      <c r="AZ553" s="485"/>
      <c r="BA553" s="485"/>
      <c r="BB553" s="485"/>
      <c r="BC553" s="485"/>
      <c r="BD553" s="485"/>
      <c r="BE553" s="485"/>
      <c r="BF553" s="485"/>
      <c r="BG553" s="485"/>
      <c r="BH553" s="485"/>
      <c r="BI553" s="485"/>
      <c r="BJ553" s="485"/>
      <c r="BK553" s="485"/>
    </row>
    <row r="554" spans="1:63" ht="15.75" customHeight="1" x14ac:dyDescent="0.25">
      <c r="A554" s="490"/>
      <c r="B554" s="490"/>
      <c r="C554" s="490"/>
      <c r="D554" s="490"/>
      <c r="E554" s="490"/>
      <c r="F554" s="490"/>
      <c r="G554" s="490"/>
      <c r="H554" s="490"/>
      <c r="I554" s="490"/>
      <c r="J554" s="490"/>
      <c r="K554" s="490"/>
      <c r="L554" s="490"/>
      <c r="M554" s="490"/>
      <c r="N554" s="490"/>
      <c r="O554" s="490"/>
      <c r="P554" s="490"/>
      <c r="Q554" s="490"/>
      <c r="R554" s="490"/>
      <c r="S554" s="490"/>
      <c r="T554" s="490"/>
      <c r="U554" s="490"/>
      <c r="V554" s="490"/>
      <c r="W554" s="490"/>
      <c r="X554" s="490"/>
      <c r="Y554" s="490"/>
      <c r="Z554" s="490"/>
      <c r="AA554" s="490"/>
      <c r="AB554" s="490"/>
      <c r="AC554" s="490"/>
      <c r="AD554" s="490"/>
      <c r="AE554" s="490"/>
      <c r="AF554" s="490"/>
      <c r="AG554" s="490"/>
      <c r="AH554" s="490"/>
      <c r="AI554" s="490"/>
      <c r="AJ554" s="490"/>
      <c r="AK554" s="490"/>
      <c r="AL554" s="490"/>
      <c r="AM554" s="490"/>
      <c r="AN554" s="490"/>
      <c r="AO554" s="490"/>
      <c r="AP554" s="490"/>
      <c r="AQ554" s="490"/>
      <c r="AR554" s="490"/>
      <c r="AS554" s="490"/>
      <c r="AT554" s="490"/>
      <c r="AU554" s="490"/>
      <c r="AV554" s="485"/>
      <c r="AW554" s="485"/>
      <c r="AX554" s="485"/>
      <c r="AY554" s="485"/>
      <c r="AZ554" s="485"/>
      <c r="BA554" s="485"/>
      <c r="BB554" s="485"/>
      <c r="BC554" s="485"/>
      <c r="BD554" s="485"/>
      <c r="BE554" s="485"/>
      <c r="BF554" s="485"/>
      <c r="BG554" s="485"/>
      <c r="BH554" s="485"/>
      <c r="BI554" s="485"/>
      <c r="BJ554" s="485"/>
      <c r="BK554" s="485"/>
    </row>
    <row r="555" spans="1:63" ht="15.75" customHeight="1" x14ac:dyDescent="0.25">
      <c r="A555" s="490"/>
      <c r="B555" s="490"/>
      <c r="C555" s="490"/>
      <c r="D555" s="490"/>
      <c r="E555" s="490"/>
      <c r="F555" s="490"/>
      <c r="G555" s="490"/>
      <c r="H555" s="490"/>
      <c r="I555" s="490"/>
      <c r="J555" s="490"/>
      <c r="K555" s="490"/>
      <c r="L555" s="490"/>
      <c r="M555" s="490"/>
      <c r="N555" s="490"/>
      <c r="O555" s="490"/>
      <c r="P555" s="490"/>
      <c r="Q555" s="490"/>
      <c r="R555" s="490"/>
      <c r="S555" s="490"/>
      <c r="T555" s="490"/>
      <c r="U555" s="490"/>
      <c r="V555" s="490"/>
      <c r="W555" s="490"/>
      <c r="X555" s="490"/>
      <c r="Y555" s="490"/>
      <c r="Z555" s="490"/>
      <c r="AA555" s="490"/>
      <c r="AB555" s="490"/>
      <c r="AC555" s="490"/>
      <c r="AD555" s="490"/>
      <c r="AE555" s="490"/>
      <c r="AF555" s="490"/>
      <c r="AG555" s="490"/>
      <c r="AH555" s="490"/>
      <c r="AI555" s="490"/>
      <c r="AJ555" s="490"/>
      <c r="AK555" s="490"/>
      <c r="AL555" s="490"/>
      <c r="AM555" s="490"/>
      <c r="AN555" s="490"/>
      <c r="AO555" s="490"/>
      <c r="AP555" s="490"/>
      <c r="AQ555" s="490"/>
      <c r="AR555" s="490"/>
      <c r="AS555" s="490"/>
      <c r="AT555" s="490"/>
      <c r="AU555" s="490"/>
      <c r="AV555" s="485"/>
      <c r="AW555" s="485"/>
      <c r="AX555" s="485"/>
      <c r="AY555" s="485"/>
      <c r="AZ555" s="485"/>
      <c r="BA555" s="485"/>
      <c r="BB555" s="485"/>
      <c r="BC555" s="485"/>
      <c r="BD555" s="485"/>
      <c r="BE555" s="485"/>
      <c r="BF555" s="485"/>
      <c r="BG555" s="485"/>
      <c r="BH555" s="485"/>
      <c r="BI555" s="485"/>
      <c r="BJ555" s="485"/>
      <c r="BK555" s="485"/>
    </row>
    <row r="556" spans="1:63" ht="15.75" customHeight="1" x14ac:dyDescent="0.25">
      <c r="A556" s="490"/>
      <c r="B556" s="490"/>
      <c r="C556" s="490"/>
      <c r="D556" s="490"/>
      <c r="E556" s="490"/>
      <c r="F556" s="490"/>
      <c r="G556" s="490"/>
      <c r="H556" s="490"/>
      <c r="I556" s="490"/>
      <c r="J556" s="490"/>
      <c r="K556" s="490"/>
      <c r="L556" s="490"/>
      <c r="M556" s="490"/>
      <c r="N556" s="490"/>
      <c r="O556" s="490"/>
      <c r="P556" s="490"/>
      <c r="Q556" s="490"/>
      <c r="R556" s="490"/>
      <c r="S556" s="490"/>
      <c r="T556" s="490"/>
      <c r="U556" s="490"/>
      <c r="V556" s="490"/>
      <c r="W556" s="490"/>
      <c r="X556" s="490"/>
      <c r="Y556" s="490"/>
      <c r="Z556" s="490"/>
      <c r="AA556" s="490"/>
      <c r="AB556" s="490"/>
      <c r="AC556" s="490"/>
      <c r="AD556" s="490"/>
      <c r="AE556" s="490"/>
      <c r="AF556" s="490"/>
      <c r="AG556" s="490"/>
      <c r="AH556" s="490"/>
      <c r="AI556" s="490"/>
      <c r="AJ556" s="490"/>
      <c r="AK556" s="490"/>
      <c r="AL556" s="490"/>
      <c r="AM556" s="490"/>
      <c r="AN556" s="490"/>
      <c r="AO556" s="490"/>
      <c r="AP556" s="490"/>
      <c r="AQ556" s="490"/>
      <c r="AR556" s="490"/>
      <c r="AS556" s="490"/>
      <c r="AT556" s="490"/>
      <c r="AU556" s="490"/>
      <c r="AV556" s="485"/>
      <c r="AW556" s="485"/>
      <c r="AX556" s="485"/>
      <c r="AY556" s="485"/>
      <c r="AZ556" s="485"/>
      <c r="BA556" s="485"/>
      <c r="BB556" s="485"/>
      <c r="BC556" s="485"/>
      <c r="BD556" s="485"/>
      <c r="BE556" s="485"/>
      <c r="BF556" s="485"/>
      <c r="BG556" s="485"/>
      <c r="BH556" s="485"/>
      <c r="BI556" s="485"/>
      <c r="BJ556" s="485"/>
      <c r="BK556" s="485"/>
    </row>
    <row r="557" spans="1:63" ht="15.75" customHeight="1" x14ac:dyDescent="0.25">
      <c r="A557" s="490"/>
      <c r="B557" s="490"/>
      <c r="C557" s="490"/>
      <c r="D557" s="490"/>
      <c r="E557" s="490"/>
      <c r="F557" s="490"/>
      <c r="G557" s="490"/>
      <c r="H557" s="490"/>
      <c r="I557" s="490"/>
      <c r="J557" s="490"/>
      <c r="K557" s="490"/>
      <c r="L557" s="490"/>
      <c r="M557" s="490"/>
      <c r="N557" s="490"/>
      <c r="O557" s="490"/>
      <c r="P557" s="490"/>
      <c r="Q557" s="490"/>
      <c r="R557" s="490"/>
      <c r="S557" s="490"/>
      <c r="T557" s="490"/>
      <c r="U557" s="490"/>
      <c r="V557" s="490"/>
      <c r="W557" s="490"/>
      <c r="X557" s="490"/>
      <c r="Y557" s="490"/>
      <c r="Z557" s="490"/>
      <c r="AA557" s="490"/>
      <c r="AB557" s="490"/>
      <c r="AC557" s="490"/>
      <c r="AD557" s="490"/>
      <c r="AE557" s="490"/>
      <c r="AF557" s="490"/>
      <c r="AG557" s="490"/>
      <c r="AH557" s="490"/>
      <c r="AI557" s="490"/>
      <c r="AJ557" s="490"/>
      <c r="AK557" s="490"/>
      <c r="AL557" s="490"/>
      <c r="AM557" s="490"/>
      <c r="AN557" s="490"/>
      <c r="AO557" s="490"/>
      <c r="AP557" s="490"/>
      <c r="AQ557" s="490"/>
      <c r="AR557" s="490"/>
      <c r="AS557" s="490"/>
      <c r="AT557" s="490"/>
      <c r="AU557" s="490"/>
      <c r="AV557" s="485"/>
      <c r="AW557" s="485"/>
      <c r="AX557" s="485"/>
      <c r="AY557" s="485"/>
      <c r="AZ557" s="485"/>
      <c r="BA557" s="485"/>
      <c r="BB557" s="485"/>
      <c r="BC557" s="485"/>
      <c r="BD557" s="485"/>
      <c r="BE557" s="485"/>
      <c r="BF557" s="485"/>
      <c r="BG557" s="485"/>
      <c r="BH557" s="485"/>
      <c r="BI557" s="485"/>
      <c r="BJ557" s="485"/>
      <c r="BK557" s="485"/>
    </row>
    <row r="558" spans="1:63" ht="15.75" customHeight="1" x14ac:dyDescent="0.25">
      <c r="A558" s="490"/>
      <c r="B558" s="490"/>
      <c r="C558" s="490"/>
      <c r="D558" s="490"/>
      <c r="E558" s="490"/>
      <c r="F558" s="490"/>
      <c r="G558" s="490"/>
      <c r="H558" s="490"/>
      <c r="I558" s="490"/>
      <c r="J558" s="490"/>
      <c r="K558" s="490"/>
      <c r="L558" s="490"/>
      <c r="M558" s="490"/>
      <c r="N558" s="490"/>
      <c r="O558" s="490"/>
      <c r="P558" s="490"/>
      <c r="Q558" s="490"/>
      <c r="R558" s="490"/>
      <c r="S558" s="490"/>
      <c r="T558" s="490"/>
      <c r="U558" s="490"/>
      <c r="V558" s="490"/>
      <c r="W558" s="490"/>
      <c r="X558" s="490"/>
      <c r="Y558" s="490"/>
      <c r="Z558" s="490"/>
      <c r="AA558" s="490"/>
      <c r="AB558" s="490"/>
      <c r="AC558" s="490"/>
      <c r="AD558" s="490"/>
      <c r="AE558" s="490"/>
      <c r="AF558" s="490"/>
      <c r="AG558" s="490"/>
      <c r="AH558" s="490"/>
      <c r="AI558" s="490"/>
      <c r="AJ558" s="490"/>
      <c r="AK558" s="490"/>
      <c r="AL558" s="490"/>
      <c r="AM558" s="490"/>
      <c r="AN558" s="490"/>
      <c r="AO558" s="490"/>
      <c r="AP558" s="490"/>
      <c r="AQ558" s="490"/>
      <c r="AR558" s="490"/>
      <c r="AS558" s="490"/>
      <c r="AT558" s="490"/>
      <c r="AU558" s="490"/>
      <c r="AV558" s="485"/>
      <c r="AW558" s="485"/>
      <c r="AX558" s="485"/>
      <c r="AY558" s="485"/>
      <c r="AZ558" s="485"/>
      <c r="BA558" s="485"/>
      <c r="BB558" s="485"/>
      <c r="BC558" s="485"/>
      <c r="BD558" s="485"/>
      <c r="BE558" s="485"/>
      <c r="BF558" s="485"/>
      <c r="BG558" s="485"/>
      <c r="BH558" s="485"/>
      <c r="BI558" s="485"/>
      <c r="BJ558" s="485"/>
      <c r="BK558" s="485"/>
    </row>
    <row r="559" spans="1:63" ht="15.75" customHeight="1" x14ac:dyDescent="0.25">
      <c r="A559" s="490"/>
      <c r="B559" s="490"/>
      <c r="C559" s="490"/>
      <c r="D559" s="490"/>
      <c r="E559" s="490"/>
      <c r="F559" s="490"/>
      <c r="G559" s="490"/>
      <c r="H559" s="490"/>
      <c r="I559" s="490"/>
      <c r="J559" s="490"/>
      <c r="K559" s="490"/>
      <c r="L559" s="490"/>
      <c r="M559" s="490"/>
      <c r="N559" s="490"/>
      <c r="O559" s="490"/>
      <c r="P559" s="490"/>
      <c r="Q559" s="490"/>
      <c r="R559" s="490"/>
      <c r="S559" s="490"/>
      <c r="T559" s="490"/>
      <c r="U559" s="490"/>
      <c r="V559" s="490"/>
      <c r="W559" s="490"/>
      <c r="X559" s="490"/>
      <c r="Y559" s="490"/>
      <c r="Z559" s="490"/>
      <c r="AA559" s="490"/>
      <c r="AB559" s="490"/>
      <c r="AC559" s="490"/>
      <c r="AD559" s="490"/>
      <c r="AE559" s="490"/>
      <c r="AF559" s="490"/>
      <c r="AG559" s="490"/>
      <c r="AH559" s="490"/>
      <c r="AI559" s="490"/>
      <c r="AJ559" s="490"/>
      <c r="AK559" s="490"/>
      <c r="AL559" s="490"/>
      <c r="AM559" s="490"/>
      <c r="AN559" s="490"/>
      <c r="AO559" s="490"/>
      <c r="AP559" s="490"/>
      <c r="AQ559" s="490"/>
      <c r="AR559" s="490"/>
      <c r="AS559" s="490"/>
      <c r="AT559" s="490"/>
      <c r="AU559" s="490"/>
      <c r="AV559" s="485"/>
      <c r="AW559" s="485"/>
      <c r="AX559" s="485"/>
      <c r="AY559" s="485"/>
      <c r="AZ559" s="485"/>
      <c r="BA559" s="485"/>
      <c r="BB559" s="485"/>
      <c r="BC559" s="485"/>
      <c r="BD559" s="485"/>
      <c r="BE559" s="485"/>
      <c r="BF559" s="485"/>
      <c r="BG559" s="485"/>
      <c r="BH559" s="485"/>
      <c r="BI559" s="485"/>
      <c r="BJ559" s="485"/>
      <c r="BK559" s="485"/>
    </row>
    <row r="560" spans="1:63" ht="15.75" customHeight="1" x14ac:dyDescent="0.25">
      <c r="A560" s="490"/>
      <c r="B560" s="490"/>
      <c r="C560" s="490"/>
      <c r="D560" s="490"/>
      <c r="E560" s="490"/>
      <c r="F560" s="490"/>
      <c r="G560" s="490"/>
      <c r="H560" s="490"/>
      <c r="I560" s="490"/>
      <c r="J560" s="490"/>
      <c r="K560" s="490"/>
      <c r="L560" s="490"/>
      <c r="M560" s="490"/>
      <c r="N560" s="490"/>
      <c r="O560" s="490"/>
      <c r="P560" s="490"/>
      <c r="Q560" s="490"/>
      <c r="R560" s="490"/>
      <c r="S560" s="490"/>
      <c r="T560" s="490"/>
      <c r="U560" s="490"/>
      <c r="V560" s="490"/>
      <c r="W560" s="490"/>
      <c r="X560" s="490"/>
      <c r="Y560" s="490"/>
      <c r="Z560" s="490"/>
      <c r="AA560" s="490"/>
      <c r="AB560" s="490"/>
      <c r="AC560" s="490"/>
      <c r="AD560" s="490"/>
      <c r="AE560" s="490"/>
      <c r="AF560" s="490"/>
      <c r="AG560" s="490"/>
      <c r="AH560" s="490"/>
      <c r="AI560" s="490"/>
      <c r="AJ560" s="490"/>
      <c r="AK560" s="490"/>
      <c r="AL560" s="490"/>
      <c r="AM560" s="490"/>
      <c r="AN560" s="490"/>
      <c r="AO560" s="490"/>
      <c r="AP560" s="490"/>
      <c r="AQ560" s="490"/>
      <c r="AR560" s="490"/>
      <c r="AS560" s="490"/>
      <c r="AT560" s="490"/>
      <c r="AU560" s="490"/>
      <c r="AV560" s="485"/>
      <c r="AW560" s="485"/>
      <c r="AX560" s="485"/>
      <c r="AY560" s="485"/>
      <c r="AZ560" s="485"/>
      <c r="BA560" s="485"/>
      <c r="BB560" s="485"/>
      <c r="BC560" s="485"/>
      <c r="BD560" s="485"/>
      <c r="BE560" s="485"/>
      <c r="BF560" s="485"/>
      <c r="BG560" s="485"/>
      <c r="BH560" s="485"/>
      <c r="BI560" s="485"/>
      <c r="BJ560" s="485"/>
      <c r="BK560" s="485"/>
    </row>
    <row r="561" spans="1:63" ht="15.75" customHeight="1" x14ac:dyDescent="0.25">
      <c r="A561" s="490"/>
      <c r="B561" s="490"/>
      <c r="C561" s="490"/>
      <c r="D561" s="490"/>
      <c r="E561" s="490"/>
      <c r="F561" s="490"/>
      <c r="G561" s="490"/>
      <c r="H561" s="490"/>
      <c r="I561" s="490"/>
      <c r="J561" s="490"/>
      <c r="K561" s="490"/>
      <c r="L561" s="490"/>
      <c r="M561" s="490"/>
      <c r="N561" s="490"/>
      <c r="O561" s="490"/>
      <c r="P561" s="490"/>
      <c r="Q561" s="490"/>
      <c r="R561" s="490"/>
      <c r="S561" s="490"/>
      <c r="T561" s="490"/>
      <c r="U561" s="490"/>
      <c r="V561" s="490"/>
      <c r="W561" s="490"/>
      <c r="X561" s="490"/>
      <c r="Y561" s="490"/>
      <c r="Z561" s="490"/>
      <c r="AA561" s="490"/>
      <c r="AB561" s="490"/>
      <c r="AC561" s="490"/>
      <c r="AD561" s="490"/>
      <c r="AE561" s="490"/>
      <c r="AF561" s="490"/>
      <c r="AG561" s="490"/>
      <c r="AH561" s="490"/>
      <c r="AI561" s="490"/>
      <c r="AJ561" s="490"/>
      <c r="AK561" s="490"/>
      <c r="AL561" s="490"/>
      <c r="AM561" s="490"/>
      <c r="AN561" s="490"/>
      <c r="AO561" s="490"/>
      <c r="AP561" s="490"/>
      <c r="AQ561" s="490"/>
      <c r="AR561" s="490"/>
      <c r="AS561" s="490"/>
      <c r="AT561" s="490"/>
      <c r="AU561" s="490"/>
      <c r="AV561" s="485"/>
      <c r="AW561" s="485"/>
      <c r="AX561" s="485"/>
      <c r="AY561" s="485"/>
      <c r="AZ561" s="485"/>
      <c r="BA561" s="485"/>
      <c r="BB561" s="485"/>
      <c r="BC561" s="485"/>
      <c r="BD561" s="485"/>
      <c r="BE561" s="485"/>
      <c r="BF561" s="485"/>
      <c r="BG561" s="485"/>
      <c r="BH561" s="485"/>
      <c r="BI561" s="485"/>
      <c r="BJ561" s="485"/>
      <c r="BK561" s="485"/>
    </row>
    <row r="562" spans="1:63" ht="15.75" customHeight="1" x14ac:dyDescent="0.25">
      <c r="A562" s="490"/>
      <c r="B562" s="490"/>
      <c r="C562" s="490"/>
      <c r="D562" s="490"/>
      <c r="E562" s="490"/>
      <c r="F562" s="490"/>
      <c r="G562" s="490"/>
      <c r="H562" s="490"/>
      <c r="I562" s="490"/>
      <c r="J562" s="490"/>
      <c r="K562" s="490"/>
      <c r="L562" s="490"/>
      <c r="M562" s="490"/>
      <c r="N562" s="490"/>
      <c r="O562" s="490"/>
      <c r="P562" s="490"/>
      <c r="Q562" s="490"/>
      <c r="R562" s="490"/>
      <c r="S562" s="490"/>
      <c r="T562" s="490"/>
      <c r="U562" s="490"/>
      <c r="V562" s="490"/>
      <c r="W562" s="490"/>
      <c r="X562" s="490"/>
      <c r="Y562" s="490"/>
      <c r="Z562" s="490"/>
      <c r="AA562" s="490"/>
      <c r="AB562" s="490"/>
      <c r="AC562" s="490"/>
      <c r="AD562" s="490"/>
      <c r="AE562" s="490"/>
      <c r="AF562" s="490"/>
      <c r="AG562" s="490"/>
      <c r="AH562" s="490"/>
      <c r="AI562" s="490"/>
      <c r="AJ562" s="490"/>
      <c r="AK562" s="490"/>
      <c r="AL562" s="490"/>
      <c r="AM562" s="490"/>
      <c r="AN562" s="490"/>
      <c r="AO562" s="490"/>
      <c r="AP562" s="490"/>
      <c r="AQ562" s="490"/>
      <c r="AR562" s="490"/>
      <c r="AS562" s="490"/>
      <c r="AT562" s="490"/>
      <c r="AU562" s="490"/>
      <c r="AV562" s="485"/>
      <c r="AW562" s="485"/>
      <c r="AX562" s="485"/>
      <c r="AY562" s="485"/>
      <c r="AZ562" s="485"/>
      <c r="BA562" s="485"/>
      <c r="BB562" s="485"/>
      <c r="BC562" s="485"/>
      <c r="BD562" s="485"/>
      <c r="BE562" s="485"/>
      <c r="BF562" s="485"/>
      <c r="BG562" s="485"/>
      <c r="BH562" s="485"/>
      <c r="BI562" s="485"/>
      <c r="BJ562" s="485"/>
      <c r="BK562" s="485"/>
    </row>
    <row r="563" spans="1:63" ht="15.75" customHeight="1" x14ac:dyDescent="0.25">
      <c r="A563" s="490"/>
      <c r="B563" s="490"/>
      <c r="C563" s="490"/>
      <c r="D563" s="490"/>
      <c r="E563" s="490"/>
      <c r="F563" s="490"/>
      <c r="G563" s="490"/>
      <c r="H563" s="490"/>
      <c r="I563" s="490"/>
      <c r="J563" s="490"/>
      <c r="K563" s="490"/>
      <c r="L563" s="490"/>
      <c r="M563" s="490"/>
      <c r="N563" s="490"/>
      <c r="O563" s="490"/>
      <c r="P563" s="490"/>
      <c r="Q563" s="490"/>
      <c r="R563" s="490"/>
      <c r="S563" s="490"/>
      <c r="T563" s="490"/>
      <c r="U563" s="490"/>
      <c r="V563" s="490"/>
      <c r="W563" s="490"/>
      <c r="X563" s="490"/>
      <c r="Y563" s="490"/>
      <c r="Z563" s="490"/>
      <c r="AA563" s="490"/>
      <c r="AB563" s="490"/>
      <c r="AC563" s="490"/>
      <c r="AD563" s="490"/>
      <c r="AE563" s="490"/>
      <c r="AF563" s="490"/>
      <c r="AG563" s="490"/>
      <c r="AH563" s="490"/>
      <c r="AI563" s="490"/>
      <c r="AJ563" s="490"/>
      <c r="AK563" s="490"/>
      <c r="AL563" s="490"/>
      <c r="AM563" s="490"/>
      <c r="AN563" s="490"/>
      <c r="AO563" s="490"/>
      <c r="AP563" s="490"/>
      <c r="AQ563" s="490"/>
      <c r="AR563" s="490"/>
      <c r="AS563" s="490"/>
      <c r="AT563" s="490"/>
      <c r="AU563" s="490"/>
      <c r="AV563" s="485"/>
      <c r="AW563" s="485"/>
      <c r="AX563" s="485"/>
      <c r="AY563" s="485"/>
      <c r="AZ563" s="485"/>
      <c r="BA563" s="485"/>
      <c r="BB563" s="485"/>
      <c r="BC563" s="485"/>
      <c r="BD563" s="485"/>
      <c r="BE563" s="485"/>
      <c r="BF563" s="485"/>
      <c r="BG563" s="485"/>
      <c r="BH563" s="485"/>
      <c r="BI563" s="485"/>
      <c r="BJ563" s="485"/>
      <c r="BK563" s="485"/>
    </row>
    <row r="564" spans="1:63" ht="15.75" customHeight="1" x14ac:dyDescent="0.25">
      <c r="A564" s="490"/>
      <c r="B564" s="490"/>
      <c r="C564" s="490"/>
      <c r="D564" s="490"/>
      <c r="E564" s="490"/>
      <c r="F564" s="490"/>
      <c r="G564" s="490"/>
      <c r="H564" s="490"/>
      <c r="I564" s="490"/>
      <c r="J564" s="490"/>
      <c r="K564" s="490"/>
      <c r="L564" s="490"/>
      <c r="M564" s="490"/>
      <c r="N564" s="490"/>
      <c r="O564" s="490"/>
      <c r="P564" s="490"/>
      <c r="Q564" s="490"/>
      <c r="R564" s="490"/>
      <c r="S564" s="490"/>
      <c r="T564" s="490"/>
      <c r="U564" s="490"/>
      <c r="V564" s="490"/>
      <c r="W564" s="490"/>
      <c r="X564" s="490"/>
      <c r="Y564" s="490"/>
      <c r="Z564" s="490"/>
      <c r="AA564" s="490"/>
      <c r="AB564" s="490"/>
      <c r="AC564" s="490"/>
      <c r="AD564" s="490"/>
      <c r="AE564" s="490"/>
      <c r="AF564" s="490"/>
      <c r="AG564" s="490"/>
      <c r="AH564" s="490"/>
      <c r="AI564" s="490"/>
      <c r="AJ564" s="490"/>
      <c r="AK564" s="490"/>
      <c r="AL564" s="490"/>
      <c r="AM564" s="490"/>
      <c r="AN564" s="490"/>
      <c r="AO564" s="490"/>
      <c r="AP564" s="490"/>
      <c r="AQ564" s="490"/>
      <c r="AR564" s="490"/>
      <c r="AS564" s="490"/>
      <c r="AT564" s="490"/>
      <c r="AU564" s="490"/>
      <c r="AV564" s="485"/>
      <c r="AW564" s="485"/>
      <c r="AX564" s="485"/>
      <c r="AY564" s="485"/>
      <c r="AZ564" s="485"/>
      <c r="BA564" s="485"/>
      <c r="BB564" s="485"/>
      <c r="BC564" s="485"/>
      <c r="BD564" s="485"/>
      <c r="BE564" s="485"/>
      <c r="BF564" s="485"/>
      <c r="BG564" s="485"/>
      <c r="BH564" s="485"/>
      <c r="BI564" s="485"/>
      <c r="BJ564" s="485"/>
      <c r="BK564" s="485"/>
    </row>
    <row r="565" spans="1:63" ht="15.75" customHeight="1" x14ac:dyDescent="0.25">
      <c r="A565" s="490"/>
      <c r="B565" s="490"/>
      <c r="C565" s="490"/>
      <c r="D565" s="490"/>
      <c r="E565" s="490"/>
      <c r="F565" s="490"/>
      <c r="G565" s="490"/>
      <c r="H565" s="490"/>
      <c r="I565" s="490"/>
      <c r="J565" s="490"/>
      <c r="K565" s="490"/>
      <c r="L565" s="490"/>
      <c r="M565" s="490"/>
      <c r="N565" s="490"/>
      <c r="O565" s="490"/>
      <c r="P565" s="490"/>
      <c r="Q565" s="490"/>
      <c r="R565" s="490"/>
      <c r="S565" s="490"/>
      <c r="T565" s="490"/>
      <c r="U565" s="490"/>
      <c r="V565" s="490"/>
      <c r="W565" s="490"/>
      <c r="X565" s="490"/>
      <c r="Y565" s="490"/>
      <c r="Z565" s="490"/>
      <c r="AA565" s="490"/>
      <c r="AB565" s="490"/>
      <c r="AC565" s="490"/>
      <c r="AD565" s="490"/>
      <c r="AE565" s="490"/>
      <c r="AF565" s="490"/>
      <c r="AG565" s="490"/>
      <c r="AH565" s="490"/>
      <c r="AI565" s="490"/>
      <c r="AJ565" s="490"/>
      <c r="AK565" s="490"/>
      <c r="AL565" s="490"/>
      <c r="AM565" s="490"/>
      <c r="AN565" s="490"/>
      <c r="AO565" s="490"/>
      <c r="AP565" s="490"/>
      <c r="AQ565" s="490"/>
      <c r="AR565" s="490"/>
      <c r="AS565" s="490"/>
      <c r="AT565" s="490"/>
      <c r="AU565" s="490"/>
      <c r="AV565" s="485"/>
      <c r="AW565" s="485"/>
      <c r="AX565" s="485"/>
      <c r="AY565" s="485"/>
      <c r="AZ565" s="485"/>
      <c r="BA565" s="485"/>
      <c r="BB565" s="485"/>
      <c r="BC565" s="485"/>
      <c r="BD565" s="485"/>
      <c r="BE565" s="485"/>
      <c r="BF565" s="485"/>
      <c r="BG565" s="485"/>
      <c r="BH565" s="485"/>
      <c r="BI565" s="485"/>
      <c r="BJ565" s="485"/>
      <c r="BK565" s="485"/>
    </row>
    <row r="566" spans="1:63" ht="15.75" customHeight="1" x14ac:dyDescent="0.25">
      <c r="A566" s="490"/>
      <c r="B566" s="490"/>
      <c r="C566" s="490"/>
      <c r="D566" s="490"/>
      <c r="E566" s="490"/>
      <c r="F566" s="490"/>
      <c r="G566" s="490"/>
      <c r="H566" s="490"/>
      <c r="I566" s="490"/>
      <c r="J566" s="490"/>
      <c r="K566" s="490"/>
      <c r="L566" s="490"/>
      <c r="M566" s="490"/>
      <c r="N566" s="490"/>
      <c r="O566" s="490"/>
      <c r="P566" s="490"/>
      <c r="Q566" s="490"/>
      <c r="R566" s="490"/>
      <c r="S566" s="490"/>
      <c r="T566" s="490"/>
      <c r="U566" s="490"/>
      <c r="V566" s="490"/>
      <c r="W566" s="490"/>
      <c r="X566" s="490"/>
      <c r="Y566" s="490"/>
      <c r="Z566" s="490"/>
      <c r="AA566" s="490"/>
      <c r="AB566" s="490"/>
      <c r="AC566" s="490"/>
      <c r="AD566" s="490"/>
      <c r="AE566" s="490"/>
      <c r="AF566" s="490"/>
      <c r="AG566" s="490"/>
      <c r="AH566" s="490"/>
      <c r="AI566" s="490"/>
      <c r="AJ566" s="490"/>
      <c r="AK566" s="490"/>
      <c r="AL566" s="490"/>
      <c r="AM566" s="490"/>
      <c r="AN566" s="490"/>
      <c r="AO566" s="490"/>
      <c r="AP566" s="490"/>
      <c r="AQ566" s="490"/>
      <c r="AR566" s="490"/>
      <c r="AS566" s="490"/>
      <c r="AT566" s="490"/>
      <c r="AU566" s="490"/>
      <c r="AV566" s="485"/>
      <c r="AW566" s="485"/>
      <c r="AX566" s="485"/>
      <c r="AY566" s="485"/>
      <c r="AZ566" s="485"/>
      <c r="BA566" s="485"/>
      <c r="BB566" s="485"/>
      <c r="BC566" s="485"/>
      <c r="BD566" s="485"/>
      <c r="BE566" s="485"/>
      <c r="BF566" s="485"/>
      <c r="BG566" s="485"/>
      <c r="BH566" s="485"/>
      <c r="BI566" s="485"/>
      <c r="BJ566" s="485"/>
      <c r="BK566" s="485"/>
    </row>
    <row r="567" spans="1:63" ht="15.75" customHeight="1" x14ac:dyDescent="0.25">
      <c r="A567" s="490"/>
      <c r="B567" s="490"/>
      <c r="C567" s="490"/>
      <c r="D567" s="490"/>
      <c r="E567" s="490"/>
      <c r="F567" s="490"/>
      <c r="G567" s="490"/>
      <c r="H567" s="490"/>
      <c r="I567" s="490"/>
      <c r="J567" s="490"/>
      <c r="K567" s="490"/>
      <c r="L567" s="490"/>
      <c r="M567" s="490"/>
      <c r="N567" s="490"/>
      <c r="O567" s="490"/>
      <c r="P567" s="490"/>
      <c r="Q567" s="490"/>
      <c r="R567" s="490"/>
      <c r="S567" s="490"/>
      <c r="T567" s="490"/>
      <c r="U567" s="490"/>
      <c r="V567" s="490"/>
      <c r="W567" s="490"/>
      <c r="X567" s="490"/>
      <c r="Y567" s="490"/>
      <c r="Z567" s="490"/>
      <c r="AA567" s="490"/>
      <c r="AB567" s="490"/>
      <c r="AC567" s="490"/>
      <c r="AD567" s="490"/>
      <c r="AE567" s="490"/>
      <c r="AF567" s="490"/>
      <c r="AG567" s="490"/>
      <c r="AH567" s="490"/>
      <c r="AI567" s="490"/>
      <c r="AJ567" s="490"/>
      <c r="AK567" s="490"/>
      <c r="AL567" s="490"/>
      <c r="AM567" s="490"/>
      <c r="AN567" s="490"/>
      <c r="AO567" s="490"/>
      <c r="AP567" s="490"/>
      <c r="AQ567" s="490"/>
      <c r="AR567" s="490"/>
      <c r="AS567" s="490"/>
      <c r="AT567" s="490"/>
      <c r="AU567" s="490"/>
      <c r="AV567" s="485"/>
      <c r="AW567" s="485"/>
      <c r="AX567" s="485"/>
      <c r="AY567" s="485"/>
      <c r="AZ567" s="485"/>
      <c r="BA567" s="485"/>
      <c r="BB567" s="485"/>
      <c r="BC567" s="485"/>
      <c r="BD567" s="485"/>
      <c r="BE567" s="485"/>
      <c r="BF567" s="485"/>
      <c r="BG567" s="485"/>
      <c r="BH567" s="485"/>
      <c r="BI567" s="485"/>
      <c r="BJ567" s="485"/>
      <c r="BK567" s="485"/>
    </row>
    <row r="568" spans="1:63" ht="15.75" customHeight="1" x14ac:dyDescent="0.25">
      <c r="A568" s="490"/>
      <c r="B568" s="490"/>
      <c r="C568" s="490"/>
      <c r="D568" s="490"/>
      <c r="E568" s="490"/>
      <c r="F568" s="490"/>
      <c r="G568" s="490"/>
      <c r="H568" s="490"/>
      <c r="I568" s="490"/>
      <c r="J568" s="490"/>
      <c r="K568" s="490"/>
      <c r="L568" s="490"/>
      <c r="M568" s="490"/>
      <c r="N568" s="490"/>
      <c r="O568" s="490"/>
      <c r="P568" s="490"/>
      <c r="Q568" s="490"/>
      <c r="R568" s="490"/>
      <c r="S568" s="490"/>
      <c r="T568" s="490"/>
      <c r="U568" s="490"/>
      <c r="V568" s="490"/>
      <c r="W568" s="490"/>
      <c r="X568" s="490"/>
      <c r="Y568" s="490"/>
      <c r="Z568" s="490"/>
      <c r="AA568" s="490"/>
      <c r="AB568" s="490"/>
      <c r="AC568" s="490"/>
      <c r="AD568" s="490"/>
      <c r="AE568" s="490"/>
      <c r="AF568" s="490"/>
      <c r="AG568" s="490"/>
      <c r="AH568" s="490"/>
      <c r="AI568" s="490"/>
      <c r="AJ568" s="490"/>
      <c r="AK568" s="490"/>
      <c r="AL568" s="490"/>
      <c r="AM568" s="490"/>
      <c r="AN568" s="490"/>
      <c r="AO568" s="490"/>
      <c r="AP568" s="490"/>
      <c r="AQ568" s="490"/>
      <c r="AR568" s="490"/>
      <c r="AS568" s="490"/>
      <c r="AT568" s="490"/>
      <c r="AU568" s="490"/>
      <c r="AV568" s="485"/>
      <c r="AW568" s="485"/>
      <c r="AX568" s="485"/>
      <c r="AY568" s="485"/>
      <c r="AZ568" s="485"/>
      <c r="BA568" s="485"/>
      <c r="BB568" s="485"/>
      <c r="BC568" s="485"/>
      <c r="BD568" s="485"/>
      <c r="BE568" s="485"/>
      <c r="BF568" s="485"/>
      <c r="BG568" s="485"/>
      <c r="BH568" s="485"/>
      <c r="BI568" s="485"/>
      <c r="BJ568" s="485"/>
      <c r="BK568" s="485"/>
    </row>
    <row r="569" spans="1:63" ht="15.75" customHeight="1" x14ac:dyDescent="0.25">
      <c r="A569" s="490"/>
      <c r="B569" s="490"/>
      <c r="C569" s="490"/>
      <c r="D569" s="490"/>
      <c r="E569" s="490"/>
      <c r="F569" s="490"/>
      <c r="G569" s="490"/>
      <c r="H569" s="490"/>
      <c r="I569" s="490"/>
      <c r="J569" s="490"/>
      <c r="K569" s="490"/>
      <c r="L569" s="490"/>
      <c r="M569" s="490"/>
      <c r="N569" s="490"/>
      <c r="O569" s="490"/>
      <c r="P569" s="490"/>
      <c r="Q569" s="490"/>
      <c r="R569" s="490"/>
      <c r="S569" s="490"/>
      <c r="T569" s="490"/>
      <c r="U569" s="490"/>
      <c r="V569" s="490"/>
      <c r="W569" s="490"/>
      <c r="X569" s="490"/>
      <c r="Y569" s="490"/>
      <c r="Z569" s="490"/>
      <c r="AA569" s="490"/>
      <c r="AB569" s="490"/>
      <c r="AC569" s="490"/>
      <c r="AD569" s="490"/>
      <c r="AE569" s="490"/>
      <c r="AF569" s="490"/>
      <c r="AG569" s="490"/>
      <c r="AH569" s="490"/>
      <c r="AI569" s="490"/>
      <c r="AJ569" s="490"/>
      <c r="AK569" s="490"/>
      <c r="AL569" s="490"/>
      <c r="AM569" s="490"/>
      <c r="AN569" s="490"/>
      <c r="AO569" s="490"/>
      <c r="AP569" s="490"/>
      <c r="AQ569" s="490"/>
      <c r="AR569" s="490"/>
      <c r="AS569" s="490"/>
      <c r="AT569" s="490"/>
      <c r="AU569" s="490"/>
      <c r="AV569" s="485"/>
      <c r="AW569" s="485"/>
      <c r="AX569" s="485"/>
      <c r="AY569" s="485"/>
      <c r="AZ569" s="485"/>
      <c r="BA569" s="485"/>
      <c r="BB569" s="485"/>
      <c r="BC569" s="485"/>
      <c r="BD569" s="485"/>
      <c r="BE569" s="485"/>
      <c r="BF569" s="485"/>
      <c r="BG569" s="485"/>
      <c r="BH569" s="485"/>
      <c r="BI569" s="485"/>
      <c r="BJ569" s="485"/>
      <c r="BK569" s="485"/>
    </row>
    <row r="570" spans="1:63" ht="15.75" customHeight="1" x14ac:dyDescent="0.25">
      <c r="A570" s="490"/>
      <c r="B570" s="490"/>
      <c r="C570" s="490"/>
      <c r="D570" s="490"/>
      <c r="E570" s="490"/>
      <c r="F570" s="490"/>
      <c r="G570" s="490"/>
      <c r="H570" s="490"/>
      <c r="I570" s="490"/>
      <c r="J570" s="490"/>
      <c r="K570" s="490"/>
      <c r="L570" s="490"/>
      <c r="M570" s="490"/>
      <c r="N570" s="490"/>
      <c r="O570" s="490"/>
      <c r="P570" s="490"/>
      <c r="Q570" s="490"/>
      <c r="R570" s="490"/>
      <c r="S570" s="490"/>
      <c r="T570" s="490"/>
      <c r="U570" s="490"/>
      <c r="V570" s="490"/>
      <c r="W570" s="490"/>
      <c r="X570" s="490"/>
      <c r="Y570" s="490"/>
      <c r="Z570" s="490"/>
      <c r="AA570" s="490"/>
      <c r="AB570" s="490"/>
      <c r="AC570" s="490"/>
      <c r="AD570" s="490"/>
      <c r="AE570" s="490"/>
      <c r="AF570" s="490"/>
      <c r="AG570" s="490"/>
      <c r="AH570" s="490"/>
      <c r="AI570" s="490"/>
      <c r="AJ570" s="490"/>
      <c r="AK570" s="490"/>
      <c r="AL570" s="490"/>
      <c r="AM570" s="490"/>
      <c r="AN570" s="490"/>
      <c r="AO570" s="490"/>
      <c r="AP570" s="490"/>
      <c r="AQ570" s="490"/>
      <c r="AR570" s="490"/>
      <c r="AS570" s="490"/>
      <c r="AT570" s="490"/>
      <c r="AU570" s="490"/>
      <c r="AV570" s="485"/>
      <c r="AW570" s="485"/>
      <c r="AX570" s="485"/>
      <c r="AY570" s="485"/>
      <c r="AZ570" s="485"/>
      <c r="BA570" s="485"/>
      <c r="BB570" s="485"/>
      <c r="BC570" s="485"/>
      <c r="BD570" s="485"/>
      <c r="BE570" s="485"/>
      <c r="BF570" s="485"/>
      <c r="BG570" s="485"/>
      <c r="BH570" s="485"/>
      <c r="BI570" s="485"/>
      <c r="BJ570" s="485"/>
      <c r="BK570" s="485"/>
    </row>
    <row r="571" spans="1:63" ht="15.75" customHeight="1" x14ac:dyDescent="0.25">
      <c r="A571" s="490"/>
      <c r="B571" s="490"/>
      <c r="C571" s="490"/>
      <c r="D571" s="490"/>
      <c r="E571" s="490"/>
      <c r="F571" s="490"/>
      <c r="G571" s="490"/>
      <c r="H571" s="490"/>
      <c r="I571" s="490"/>
      <c r="J571" s="490"/>
      <c r="K571" s="490"/>
      <c r="L571" s="490"/>
      <c r="M571" s="490"/>
      <c r="N571" s="490"/>
      <c r="O571" s="490"/>
      <c r="P571" s="490"/>
      <c r="Q571" s="490"/>
      <c r="R571" s="490"/>
      <c r="S571" s="490"/>
      <c r="T571" s="490"/>
      <c r="U571" s="490"/>
      <c r="V571" s="490"/>
      <c r="W571" s="490"/>
      <c r="X571" s="490"/>
      <c r="Y571" s="490"/>
      <c r="Z571" s="490"/>
      <c r="AA571" s="490"/>
      <c r="AB571" s="490"/>
      <c r="AC571" s="490"/>
      <c r="AD571" s="490"/>
      <c r="AE571" s="490"/>
      <c r="AF571" s="490"/>
      <c r="AG571" s="490"/>
      <c r="AH571" s="490"/>
      <c r="AI571" s="490"/>
      <c r="AJ571" s="490"/>
      <c r="AK571" s="490"/>
      <c r="AL571" s="490"/>
      <c r="AM571" s="490"/>
      <c r="AN571" s="490"/>
      <c r="AO571" s="490"/>
      <c r="AP571" s="490"/>
      <c r="AQ571" s="490"/>
      <c r="AR571" s="490"/>
      <c r="AS571" s="490"/>
      <c r="AT571" s="490"/>
      <c r="AU571" s="490"/>
      <c r="AV571" s="485"/>
      <c r="AW571" s="485"/>
      <c r="AX571" s="485"/>
      <c r="AY571" s="485"/>
      <c r="AZ571" s="485"/>
      <c r="BA571" s="485"/>
      <c r="BB571" s="485"/>
      <c r="BC571" s="485"/>
      <c r="BD571" s="485"/>
      <c r="BE571" s="485"/>
      <c r="BF571" s="485"/>
      <c r="BG571" s="485"/>
      <c r="BH571" s="485"/>
      <c r="BI571" s="485"/>
      <c r="BJ571" s="485"/>
      <c r="BK571" s="485"/>
    </row>
    <row r="572" spans="1:63" ht="15.75" customHeight="1" x14ac:dyDescent="0.25">
      <c r="A572" s="490"/>
      <c r="B572" s="490"/>
      <c r="C572" s="490"/>
      <c r="D572" s="490"/>
      <c r="E572" s="490"/>
      <c r="F572" s="490"/>
      <c r="G572" s="490"/>
      <c r="H572" s="490"/>
      <c r="I572" s="490"/>
      <c r="J572" s="490"/>
      <c r="K572" s="490"/>
      <c r="L572" s="490"/>
      <c r="M572" s="490"/>
      <c r="N572" s="490"/>
      <c r="O572" s="490"/>
      <c r="P572" s="490"/>
      <c r="Q572" s="490"/>
      <c r="R572" s="490"/>
      <c r="S572" s="490"/>
      <c r="T572" s="490"/>
      <c r="U572" s="490"/>
      <c r="V572" s="490"/>
      <c r="W572" s="490"/>
      <c r="X572" s="490"/>
      <c r="Y572" s="490"/>
      <c r="Z572" s="490"/>
      <c r="AA572" s="490"/>
      <c r="AB572" s="490"/>
      <c r="AC572" s="490"/>
      <c r="AD572" s="490"/>
      <c r="AE572" s="490"/>
      <c r="AF572" s="490"/>
      <c r="AG572" s="490"/>
      <c r="AH572" s="490"/>
      <c r="AI572" s="490"/>
      <c r="AJ572" s="490"/>
      <c r="AK572" s="490"/>
      <c r="AL572" s="490"/>
      <c r="AM572" s="490"/>
      <c r="AN572" s="490"/>
      <c r="AO572" s="490"/>
      <c r="AP572" s="490"/>
      <c r="AQ572" s="490"/>
      <c r="AR572" s="490"/>
      <c r="AS572" s="490"/>
      <c r="AT572" s="490"/>
      <c r="AU572" s="490"/>
      <c r="AV572" s="485"/>
      <c r="AW572" s="485"/>
      <c r="AX572" s="485"/>
      <c r="AY572" s="485"/>
      <c r="AZ572" s="485"/>
      <c r="BA572" s="485"/>
      <c r="BB572" s="485"/>
      <c r="BC572" s="485"/>
      <c r="BD572" s="485"/>
      <c r="BE572" s="485"/>
      <c r="BF572" s="485"/>
      <c r="BG572" s="485"/>
      <c r="BH572" s="485"/>
      <c r="BI572" s="485"/>
      <c r="BJ572" s="485"/>
      <c r="BK572" s="485"/>
    </row>
    <row r="573" spans="1:63" ht="15.75" customHeight="1" x14ac:dyDescent="0.25">
      <c r="A573" s="490"/>
      <c r="B573" s="490"/>
      <c r="C573" s="490"/>
      <c r="D573" s="490"/>
      <c r="E573" s="490"/>
      <c r="F573" s="490"/>
      <c r="G573" s="490"/>
      <c r="H573" s="490"/>
      <c r="I573" s="490"/>
      <c r="J573" s="490"/>
      <c r="K573" s="490"/>
      <c r="L573" s="490"/>
      <c r="M573" s="490"/>
      <c r="N573" s="490"/>
      <c r="O573" s="490"/>
      <c r="P573" s="490"/>
      <c r="Q573" s="490"/>
      <c r="R573" s="490"/>
      <c r="S573" s="490"/>
      <c r="T573" s="490"/>
      <c r="U573" s="490"/>
      <c r="V573" s="490"/>
      <c r="W573" s="490"/>
      <c r="X573" s="490"/>
      <c r="Y573" s="490"/>
      <c r="Z573" s="490"/>
      <c r="AA573" s="490"/>
      <c r="AB573" s="490"/>
      <c r="AC573" s="490"/>
      <c r="AD573" s="490"/>
      <c r="AE573" s="490"/>
      <c r="AF573" s="490"/>
      <c r="AG573" s="490"/>
      <c r="AH573" s="490"/>
      <c r="AI573" s="490"/>
      <c r="AJ573" s="490"/>
      <c r="AK573" s="490"/>
      <c r="AL573" s="490"/>
      <c r="AM573" s="490"/>
      <c r="AN573" s="490"/>
      <c r="AO573" s="490"/>
      <c r="AP573" s="490"/>
      <c r="AQ573" s="490"/>
      <c r="AR573" s="490"/>
      <c r="AS573" s="490"/>
      <c r="AT573" s="490"/>
      <c r="AU573" s="490"/>
      <c r="AV573" s="485"/>
      <c r="AW573" s="485"/>
      <c r="AX573" s="485"/>
      <c r="AY573" s="485"/>
      <c r="AZ573" s="485"/>
      <c r="BA573" s="485"/>
      <c r="BB573" s="485"/>
      <c r="BC573" s="485"/>
      <c r="BD573" s="485"/>
      <c r="BE573" s="485"/>
      <c r="BF573" s="485"/>
      <c r="BG573" s="485"/>
      <c r="BH573" s="485"/>
      <c r="BI573" s="485"/>
      <c r="BJ573" s="485"/>
      <c r="BK573" s="485"/>
    </row>
    <row r="574" spans="1:63" ht="15.75" customHeight="1" x14ac:dyDescent="0.25">
      <c r="A574" s="490"/>
      <c r="B574" s="490"/>
      <c r="C574" s="490"/>
      <c r="D574" s="490"/>
      <c r="E574" s="490"/>
      <c r="F574" s="490"/>
      <c r="G574" s="490"/>
      <c r="H574" s="490"/>
      <c r="I574" s="490"/>
      <c r="J574" s="490"/>
      <c r="K574" s="490"/>
      <c r="L574" s="490"/>
      <c r="M574" s="490"/>
      <c r="N574" s="490"/>
      <c r="O574" s="490"/>
      <c r="P574" s="490"/>
      <c r="Q574" s="490"/>
      <c r="R574" s="490"/>
      <c r="S574" s="490"/>
      <c r="T574" s="490"/>
      <c r="U574" s="490"/>
      <c r="V574" s="490"/>
      <c r="W574" s="490"/>
      <c r="X574" s="490"/>
      <c r="Y574" s="490"/>
      <c r="Z574" s="490"/>
      <c r="AA574" s="490"/>
      <c r="AB574" s="490"/>
      <c r="AC574" s="490"/>
      <c r="AD574" s="490"/>
      <c r="AE574" s="490"/>
      <c r="AF574" s="490"/>
      <c r="AG574" s="490"/>
      <c r="AH574" s="490"/>
      <c r="AI574" s="490"/>
      <c r="AJ574" s="490"/>
      <c r="AK574" s="490"/>
      <c r="AL574" s="490"/>
      <c r="AM574" s="490"/>
      <c r="AN574" s="490"/>
      <c r="AO574" s="490"/>
      <c r="AP574" s="490"/>
      <c r="AQ574" s="490"/>
      <c r="AR574" s="490"/>
      <c r="AS574" s="490"/>
      <c r="AT574" s="490"/>
      <c r="AU574" s="490"/>
      <c r="AV574" s="485"/>
      <c r="AW574" s="485"/>
      <c r="AX574" s="485"/>
      <c r="AY574" s="485"/>
      <c r="AZ574" s="485"/>
      <c r="BA574" s="485"/>
      <c r="BB574" s="485"/>
      <c r="BC574" s="485"/>
      <c r="BD574" s="485"/>
      <c r="BE574" s="485"/>
      <c r="BF574" s="485"/>
      <c r="BG574" s="485"/>
      <c r="BH574" s="485"/>
      <c r="BI574" s="485"/>
      <c r="BJ574" s="485"/>
      <c r="BK574" s="485"/>
    </row>
    <row r="575" spans="1:63" ht="15.75" customHeight="1" x14ac:dyDescent="0.25">
      <c r="A575" s="490"/>
      <c r="B575" s="490"/>
      <c r="C575" s="490"/>
      <c r="D575" s="490"/>
      <c r="E575" s="490"/>
      <c r="F575" s="490"/>
      <c r="G575" s="490"/>
      <c r="H575" s="490"/>
      <c r="I575" s="490"/>
      <c r="J575" s="490"/>
      <c r="K575" s="490"/>
      <c r="L575" s="490"/>
      <c r="M575" s="490"/>
      <c r="N575" s="490"/>
      <c r="O575" s="490"/>
      <c r="P575" s="490"/>
      <c r="Q575" s="490"/>
      <c r="R575" s="490"/>
      <c r="S575" s="490"/>
      <c r="T575" s="490"/>
      <c r="U575" s="490"/>
      <c r="V575" s="490"/>
      <c r="W575" s="490"/>
      <c r="X575" s="490"/>
      <c r="Y575" s="490"/>
      <c r="Z575" s="490"/>
      <c r="AA575" s="490"/>
      <c r="AB575" s="490"/>
      <c r="AC575" s="490"/>
      <c r="AD575" s="490"/>
      <c r="AE575" s="490"/>
      <c r="AF575" s="490"/>
      <c r="AG575" s="490"/>
      <c r="AH575" s="490"/>
      <c r="AI575" s="490"/>
      <c r="AJ575" s="490"/>
      <c r="AK575" s="490"/>
      <c r="AL575" s="490"/>
      <c r="AM575" s="490"/>
      <c r="AN575" s="490"/>
      <c r="AO575" s="490"/>
      <c r="AP575" s="490"/>
      <c r="AQ575" s="490"/>
      <c r="AR575" s="490"/>
      <c r="AS575" s="490"/>
      <c r="AT575" s="490"/>
      <c r="AU575" s="490"/>
      <c r="AV575" s="485"/>
      <c r="AW575" s="485"/>
      <c r="AX575" s="485"/>
      <c r="AY575" s="485"/>
      <c r="AZ575" s="485"/>
      <c r="BA575" s="485"/>
      <c r="BB575" s="485"/>
      <c r="BC575" s="485"/>
      <c r="BD575" s="485"/>
      <c r="BE575" s="485"/>
      <c r="BF575" s="485"/>
      <c r="BG575" s="485"/>
      <c r="BH575" s="485"/>
      <c r="BI575" s="485"/>
      <c r="BJ575" s="485"/>
      <c r="BK575" s="485"/>
    </row>
    <row r="576" spans="1:63" ht="15.75" customHeight="1" x14ac:dyDescent="0.25">
      <c r="A576" s="490"/>
      <c r="B576" s="490"/>
      <c r="C576" s="490"/>
      <c r="D576" s="490"/>
      <c r="E576" s="490"/>
      <c r="F576" s="490"/>
      <c r="G576" s="490"/>
      <c r="H576" s="490"/>
      <c r="I576" s="490"/>
      <c r="J576" s="490"/>
      <c r="K576" s="490"/>
      <c r="L576" s="490"/>
      <c r="M576" s="490"/>
      <c r="N576" s="490"/>
      <c r="O576" s="490"/>
      <c r="P576" s="490"/>
      <c r="Q576" s="490"/>
      <c r="R576" s="490"/>
      <c r="S576" s="490"/>
      <c r="T576" s="490"/>
      <c r="U576" s="490"/>
      <c r="V576" s="490"/>
      <c r="W576" s="490"/>
      <c r="X576" s="490"/>
      <c r="Y576" s="490"/>
      <c r="Z576" s="490"/>
      <c r="AA576" s="490"/>
      <c r="AB576" s="490"/>
      <c r="AC576" s="490"/>
      <c r="AD576" s="490"/>
      <c r="AE576" s="490"/>
      <c r="AF576" s="490"/>
      <c r="AG576" s="490"/>
      <c r="AH576" s="490"/>
      <c r="AI576" s="490"/>
      <c r="AJ576" s="490"/>
      <c r="AK576" s="490"/>
      <c r="AL576" s="490"/>
      <c r="AM576" s="490"/>
      <c r="AN576" s="490"/>
      <c r="AO576" s="490"/>
      <c r="AP576" s="490"/>
      <c r="AQ576" s="490"/>
      <c r="AR576" s="490"/>
      <c r="AS576" s="490"/>
      <c r="AT576" s="490"/>
      <c r="AU576" s="490"/>
      <c r="AV576" s="485"/>
      <c r="AW576" s="485"/>
      <c r="AX576" s="485"/>
      <c r="AY576" s="485"/>
      <c r="AZ576" s="485"/>
      <c r="BA576" s="485"/>
      <c r="BB576" s="485"/>
      <c r="BC576" s="485"/>
      <c r="BD576" s="485"/>
      <c r="BE576" s="485"/>
      <c r="BF576" s="485"/>
      <c r="BG576" s="485"/>
      <c r="BH576" s="485"/>
      <c r="BI576" s="485"/>
      <c r="BJ576" s="485"/>
      <c r="BK576" s="485"/>
    </row>
    <row r="577" spans="1:63" ht="15.75" customHeight="1" x14ac:dyDescent="0.25">
      <c r="A577" s="490"/>
      <c r="B577" s="490"/>
      <c r="C577" s="490"/>
      <c r="D577" s="490"/>
      <c r="E577" s="490"/>
      <c r="F577" s="490"/>
      <c r="G577" s="490"/>
      <c r="H577" s="490"/>
      <c r="I577" s="490"/>
      <c r="J577" s="490"/>
      <c r="K577" s="490"/>
      <c r="L577" s="490"/>
      <c r="M577" s="490"/>
      <c r="N577" s="490"/>
      <c r="O577" s="490"/>
      <c r="P577" s="490"/>
      <c r="Q577" s="490"/>
      <c r="R577" s="490"/>
      <c r="S577" s="490"/>
      <c r="T577" s="490"/>
      <c r="U577" s="490"/>
      <c r="V577" s="490"/>
      <c r="W577" s="490"/>
      <c r="X577" s="490"/>
      <c r="Y577" s="490"/>
      <c r="Z577" s="490"/>
      <c r="AA577" s="490"/>
      <c r="AB577" s="490"/>
      <c r="AC577" s="490"/>
      <c r="AD577" s="490"/>
      <c r="AE577" s="490"/>
      <c r="AF577" s="490"/>
      <c r="AG577" s="490"/>
      <c r="AH577" s="490"/>
      <c r="AI577" s="490"/>
      <c r="AJ577" s="490"/>
      <c r="AK577" s="490"/>
      <c r="AL577" s="490"/>
      <c r="AM577" s="490"/>
      <c r="AN577" s="490"/>
      <c r="AO577" s="490"/>
      <c r="AP577" s="490"/>
      <c r="AQ577" s="490"/>
      <c r="AR577" s="490"/>
      <c r="AS577" s="490"/>
      <c r="AT577" s="490"/>
      <c r="AU577" s="490"/>
      <c r="AV577" s="485"/>
      <c r="AW577" s="485"/>
      <c r="AX577" s="485"/>
      <c r="AY577" s="485"/>
      <c r="AZ577" s="485"/>
      <c r="BA577" s="485"/>
      <c r="BB577" s="485"/>
      <c r="BC577" s="485"/>
      <c r="BD577" s="485"/>
      <c r="BE577" s="485"/>
      <c r="BF577" s="485"/>
      <c r="BG577" s="485"/>
      <c r="BH577" s="485"/>
      <c r="BI577" s="485"/>
      <c r="BJ577" s="485"/>
      <c r="BK577" s="485"/>
    </row>
    <row r="578" spans="1:63" ht="15.75" customHeight="1" x14ac:dyDescent="0.25">
      <c r="A578" s="490"/>
      <c r="B578" s="490"/>
      <c r="C578" s="490"/>
      <c r="D578" s="490"/>
      <c r="E578" s="490"/>
      <c r="F578" s="490"/>
      <c r="G578" s="490"/>
      <c r="H578" s="490"/>
      <c r="I578" s="490"/>
      <c r="J578" s="490"/>
      <c r="K578" s="490"/>
      <c r="L578" s="490"/>
      <c r="M578" s="490"/>
      <c r="N578" s="490"/>
      <c r="O578" s="490"/>
      <c r="P578" s="490"/>
      <c r="Q578" s="490"/>
      <c r="R578" s="490"/>
      <c r="S578" s="490"/>
      <c r="T578" s="490"/>
      <c r="U578" s="490"/>
      <c r="V578" s="490"/>
      <c r="W578" s="490"/>
      <c r="X578" s="490"/>
      <c r="Y578" s="490"/>
      <c r="Z578" s="490"/>
      <c r="AA578" s="490"/>
      <c r="AB578" s="490"/>
      <c r="AC578" s="490"/>
      <c r="AD578" s="490"/>
      <c r="AE578" s="490"/>
      <c r="AF578" s="490"/>
      <c r="AG578" s="490"/>
      <c r="AH578" s="490"/>
      <c r="AI578" s="490"/>
      <c r="AJ578" s="490"/>
      <c r="AK578" s="490"/>
      <c r="AL578" s="490"/>
      <c r="AM578" s="490"/>
      <c r="AN578" s="490"/>
      <c r="AO578" s="490"/>
      <c r="AP578" s="490"/>
      <c r="AQ578" s="490"/>
      <c r="AR578" s="490"/>
      <c r="AS578" s="490"/>
      <c r="AT578" s="490"/>
      <c r="AU578" s="490"/>
      <c r="AV578" s="485"/>
      <c r="AW578" s="485"/>
      <c r="AX578" s="485"/>
      <c r="AY578" s="485"/>
      <c r="AZ578" s="485"/>
      <c r="BA578" s="485"/>
      <c r="BB578" s="485"/>
      <c r="BC578" s="485"/>
      <c r="BD578" s="485"/>
      <c r="BE578" s="485"/>
      <c r="BF578" s="485"/>
      <c r="BG578" s="485"/>
      <c r="BH578" s="485"/>
      <c r="BI578" s="485"/>
      <c r="BJ578" s="485"/>
      <c r="BK578" s="485"/>
    </row>
    <row r="579" spans="1:63" ht="15.75" customHeight="1" x14ac:dyDescent="0.25">
      <c r="A579" s="490"/>
      <c r="B579" s="490"/>
      <c r="C579" s="490"/>
      <c r="D579" s="490"/>
      <c r="E579" s="490"/>
      <c r="F579" s="490"/>
      <c r="G579" s="490"/>
      <c r="H579" s="490"/>
      <c r="I579" s="490"/>
      <c r="J579" s="490"/>
      <c r="K579" s="490"/>
      <c r="L579" s="490"/>
      <c r="M579" s="490"/>
      <c r="N579" s="490"/>
      <c r="O579" s="490"/>
      <c r="P579" s="490"/>
      <c r="Q579" s="490"/>
      <c r="R579" s="490"/>
      <c r="S579" s="490"/>
      <c r="T579" s="490"/>
      <c r="U579" s="490"/>
      <c r="V579" s="490"/>
      <c r="W579" s="490"/>
      <c r="X579" s="490"/>
      <c r="Y579" s="490"/>
      <c r="Z579" s="490"/>
      <c r="AA579" s="490"/>
      <c r="AB579" s="490"/>
      <c r="AC579" s="490"/>
      <c r="AD579" s="490"/>
      <c r="AE579" s="490"/>
      <c r="AF579" s="490"/>
      <c r="AG579" s="490"/>
      <c r="AH579" s="490"/>
      <c r="AI579" s="490"/>
      <c r="AJ579" s="490"/>
      <c r="AK579" s="490"/>
      <c r="AL579" s="490"/>
      <c r="AM579" s="490"/>
      <c r="AN579" s="490"/>
      <c r="AO579" s="490"/>
      <c r="AP579" s="490"/>
      <c r="AQ579" s="490"/>
      <c r="AR579" s="490"/>
      <c r="AS579" s="490"/>
      <c r="AT579" s="490"/>
      <c r="AU579" s="490"/>
      <c r="AV579" s="485"/>
      <c r="AW579" s="485"/>
      <c r="AX579" s="485"/>
      <c r="AY579" s="485"/>
      <c r="AZ579" s="485"/>
      <c r="BA579" s="485"/>
      <c r="BB579" s="485"/>
      <c r="BC579" s="485"/>
      <c r="BD579" s="485"/>
      <c r="BE579" s="485"/>
      <c r="BF579" s="485"/>
      <c r="BG579" s="485"/>
      <c r="BH579" s="485"/>
      <c r="BI579" s="485"/>
      <c r="BJ579" s="485"/>
      <c r="BK579" s="485"/>
    </row>
    <row r="580" spans="1:63" ht="15.75" customHeight="1" x14ac:dyDescent="0.25">
      <c r="A580" s="490"/>
      <c r="B580" s="490"/>
      <c r="C580" s="490"/>
      <c r="D580" s="490"/>
      <c r="E580" s="490"/>
      <c r="F580" s="490"/>
      <c r="G580" s="490"/>
      <c r="H580" s="490"/>
      <c r="I580" s="490"/>
      <c r="J580" s="490"/>
      <c r="K580" s="490"/>
      <c r="L580" s="490"/>
      <c r="M580" s="490"/>
      <c r="N580" s="490"/>
      <c r="O580" s="490"/>
      <c r="P580" s="490"/>
      <c r="Q580" s="490"/>
      <c r="R580" s="490"/>
      <c r="S580" s="490"/>
      <c r="T580" s="490"/>
      <c r="U580" s="490"/>
      <c r="V580" s="490"/>
      <c r="W580" s="490"/>
      <c r="X580" s="490"/>
      <c r="Y580" s="490"/>
      <c r="Z580" s="490"/>
      <c r="AA580" s="490"/>
      <c r="AB580" s="490"/>
      <c r="AC580" s="490"/>
      <c r="AD580" s="490"/>
      <c r="AE580" s="490"/>
      <c r="AF580" s="490"/>
      <c r="AG580" s="490"/>
      <c r="AH580" s="490"/>
      <c r="AI580" s="490"/>
      <c r="AJ580" s="490"/>
      <c r="AK580" s="490"/>
      <c r="AL580" s="490"/>
      <c r="AM580" s="490"/>
      <c r="AN580" s="490"/>
      <c r="AO580" s="490"/>
      <c r="AP580" s="490"/>
      <c r="AQ580" s="490"/>
      <c r="AR580" s="490"/>
      <c r="AS580" s="490"/>
      <c r="AT580" s="490"/>
      <c r="AU580" s="490"/>
      <c r="AV580" s="485"/>
      <c r="AW580" s="485"/>
      <c r="AX580" s="485"/>
      <c r="AY580" s="485"/>
      <c r="AZ580" s="485"/>
      <c r="BA580" s="485"/>
      <c r="BB580" s="485"/>
      <c r="BC580" s="485"/>
      <c r="BD580" s="485"/>
      <c r="BE580" s="485"/>
      <c r="BF580" s="485"/>
      <c r="BG580" s="485"/>
      <c r="BH580" s="485"/>
      <c r="BI580" s="485"/>
      <c r="BJ580" s="485"/>
      <c r="BK580" s="485"/>
    </row>
    <row r="581" spans="1:63" ht="15.75" customHeight="1" x14ac:dyDescent="0.25">
      <c r="A581" s="490"/>
      <c r="B581" s="490"/>
      <c r="C581" s="490"/>
      <c r="D581" s="490"/>
      <c r="E581" s="490"/>
      <c r="F581" s="490"/>
      <c r="G581" s="490"/>
      <c r="H581" s="490"/>
      <c r="I581" s="490"/>
      <c r="J581" s="490"/>
      <c r="K581" s="490"/>
      <c r="L581" s="490"/>
      <c r="M581" s="490"/>
      <c r="N581" s="490"/>
      <c r="O581" s="490"/>
      <c r="P581" s="490"/>
      <c r="Q581" s="490"/>
      <c r="R581" s="490"/>
      <c r="S581" s="490"/>
      <c r="T581" s="490"/>
      <c r="U581" s="490"/>
      <c r="V581" s="490"/>
      <c r="W581" s="490"/>
      <c r="X581" s="490"/>
      <c r="Y581" s="490"/>
      <c r="Z581" s="490"/>
      <c r="AA581" s="490"/>
      <c r="AB581" s="490"/>
      <c r="AC581" s="490"/>
      <c r="AD581" s="490"/>
      <c r="AE581" s="490"/>
      <c r="AF581" s="490"/>
      <c r="AG581" s="490"/>
      <c r="AH581" s="490"/>
      <c r="AI581" s="490"/>
      <c r="AJ581" s="490"/>
      <c r="AK581" s="490"/>
      <c r="AL581" s="490"/>
      <c r="AM581" s="490"/>
      <c r="AN581" s="490"/>
      <c r="AO581" s="490"/>
      <c r="AP581" s="490"/>
      <c r="AQ581" s="490"/>
      <c r="AR581" s="490"/>
      <c r="AS581" s="490"/>
      <c r="AT581" s="490"/>
      <c r="AU581" s="490"/>
      <c r="AV581" s="485"/>
      <c r="AW581" s="485"/>
      <c r="AX581" s="485"/>
      <c r="AY581" s="485"/>
      <c r="AZ581" s="485"/>
      <c r="BA581" s="485"/>
      <c r="BB581" s="485"/>
      <c r="BC581" s="485"/>
      <c r="BD581" s="485"/>
      <c r="BE581" s="485"/>
      <c r="BF581" s="485"/>
      <c r="BG581" s="485"/>
      <c r="BH581" s="485"/>
      <c r="BI581" s="485"/>
      <c r="BJ581" s="485"/>
      <c r="BK581" s="485"/>
    </row>
    <row r="582" spans="1:63" ht="15.75" customHeight="1" x14ac:dyDescent="0.25">
      <c r="A582" s="490"/>
      <c r="B582" s="490"/>
      <c r="C582" s="490"/>
      <c r="D582" s="490"/>
      <c r="E582" s="490"/>
      <c r="F582" s="490"/>
      <c r="G582" s="490"/>
      <c r="H582" s="490"/>
      <c r="I582" s="490"/>
      <c r="J582" s="490"/>
      <c r="K582" s="490"/>
      <c r="L582" s="490"/>
      <c r="M582" s="490"/>
      <c r="N582" s="490"/>
      <c r="O582" s="490"/>
      <c r="P582" s="490"/>
      <c r="Q582" s="490"/>
      <c r="R582" s="490"/>
      <c r="S582" s="490"/>
      <c r="T582" s="490"/>
      <c r="U582" s="490"/>
      <c r="V582" s="490"/>
      <c r="W582" s="490"/>
      <c r="X582" s="490"/>
      <c r="Y582" s="490"/>
      <c r="Z582" s="490"/>
      <c r="AA582" s="490"/>
      <c r="AB582" s="490"/>
      <c r="AC582" s="490"/>
      <c r="AD582" s="490"/>
      <c r="AE582" s="490"/>
      <c r="AF582" s="490"/>
      <c r="AG582" s="490"/>
      <c r="AH582" s="490"/>
      <c r="AI582" s="490"/>
      <c r="AJ582" s="490"/>
      <c r="AK582" s="490"/>
      <c r="AL582" s="490"/>
      <c r="AM582" s="490"/>
      <c r="AN582" s="490"/>
      <c r="AO582" s="490"/>
      <c r="AP582" s="490"/>
      <c r="AQ582" s="490"/>
      <c r="AR582" s="490"/>
      <c r="AS582" s="490"/>
      <c r="AT582" s="490"/>
      <c r="AU582" s="490"/>
      <c r="AV582" s="485"/>
      <c r="AW582" s="485"/>
      <c r="AX582" s="485"/>
      <c r="AY582" s="485"/>
      <c r="AZ582" s="485"/>
      <c r="BA582" s="485"/>
      <c r="BB582" s="485"/>
      <c r="BC582" s="485"/>
      <c r="BD582" s="485"/>
      <c r="BE582" s="485"/>
      <c r="BF582" s="485"/>
      <c r="BG582" s="485"/>
      <c r="BH582" s="485"/>
      <c r="BI582" s="485"/>
      <c r="BJ582" s="485"/>
      <c r="BK582" s="485"/>
    </row>
    <row r="583" spans="1:63" ht="15.75" customHeight="1" x14ac:dyDescent="0.25">
      <c r="A583" s="490"/>
      <c r="B583" s="490"/>
      <c r="C583" s="490"/>
      <c r="D583" s="490"/>
      <c r="E583" s="490"/>
      <c r="F583" s="490"/>
      <c r="G583" s="490"/>
      <c r="H583" s="490"/>
      <c r="I583" s="490"/>
      <c r="J583" s="490"/>
      <c r="K583" s="490"/>
      <c r="L583" s="490"/>
      <c r="M583" s="490"/>
      <c r="N583" s="490"/>
      <c r="O583" s="490"/>
      <c r="P583" s="490"/>
      <c r="Q583" s="490"/>
      <c r="R583" s="490"/>
      <c r="S583" s="490"/>
      <c r="T583" s="490"/>
      <c r="U583" s="490"/>
      <c r="V583" s="490"/>
      <c r="W583" s="490"/>
      <c r="X583" s="490"/>
      <c r="Y583" s="490"/>
      <c r="Z583" s="490"/>
      <c r="AA583" s="490"/>
      <c r="AB583" s="490"/>
      <c r="AC583" s="490"/>
      <c r="AD583" s="490"/>
      <c r="AE583" s="490"/>
      <c r="AF583" s="490"/>
      <c r="AG583" s="490"/>
      <c r="AH583" s="490"/>
      <c r="AI583" s="490"/>
      <c r="AJ583" s="490"/>
      <c r="AK583" s="490"/>
      <c r="AL583" s="490"/>
      <c r="AM583" s="490"/>
      <c r="AN583" s="490"/>
      <c r="AO583" s="490"/>
      <c r="AP583" s="490"/>
      <c r="AQ583" s="490"/>
      <c r="AR583" s="490"/>
      <c r="AS583" s="490"/>
      <c r="AT583" s="490"/>
      <c r="AU583" s="490"/>
      <c r="AV583" s="485"/>
      <c r="AW583" s="485"/>
      <c r="AX583" s="485"/>
      <c r="AY583" s="485"/>
      <c r="AZ583" s="485"/>
      <c r="BA583" s="485"/>
      <c r="BB583" s="485"/>
      <c r="BC583" s="485"/>
      <c r="BD583" s="485"/>
      <c r="BE583" s="485"/>
      <c r="BF583" s="485"/>
      <c r="BG583" s="485"/>
      <c r="BH583" s="485"/>
      <c r="BI583" s="485"/>
      <c r="BJ583" s="485"/>
      <c r="BK583" s="485"/>
    </row>
    <row r="584" spans="1:63" ht="15.75" customHeight="1" x14ac:dyDescent="0.25">
      <c r="A584" s="490"/>
      <c r="B584" s="490"/>
      <c r="C584" s="490"/>
      <c r="D584" s="490"/>
      <c r="E584" s="490"/>
      <c r="F584" s="490"/>
      <c r="G584" s="490"/>
      <c r="H584" s="490"/>
      <c r="I584" s="490"/>
      <c r="J584" s="490"/>
      <c r="K584" s="490"/>
      <c r="L584" s="490"/>
      <c r="M584" s="490"/>
      <c r="N584" s="490"/>
      <c r="O584" s="490"/>
      <c r="P584" s="490"/>
      <c r="Q584" s="490"/>
      <c r="R584" s="490"/>
      <c r="S584" s="490"/>
      <c r="T584" s="490"/>
      <c r="U584" s="490"/>
      <c r="V584" s="490"/>
      <c r="W584" s="490"/>
      <c r="X584" s="490"/>
      <c r="Y584" s="490"/>
      <c r="Z584" s="490"/>
      <c r="AA584" s="490"/>
      <c r="AB584" s="490"/>
      <c r="AC584" s="490"/>
      <c r="AD584" s="490"/>
      <c r="AE584" s="490"/>
      <c r="AF584" s="490"/>
      <c r="AG584" s="490"/>
      <c r="AH584" s="490"/>
      <c r="AI584" s="490"/>
      <c r="AJ584" s="490"/>
      <c r="AK584" s="490"/>
      <c r="AL584" s="490"/>
      <c r="AM584" s="490"/>
      <c r="AN584" s="490"/>
      <c r="AO584" s="490"/>
      <c r="AP584" s="490"/>
      <c r="AQ584" s="490"/>
      <c r="AR584" s="490"/>
      <c r="AS584" s="490"/>
      <c r="AT584" s="490"/>
      <c r="AU584" s="490"/>
      <c r="AV584" s="485"/>
      <c r="AW584" s="485"/>
      <c r="AX584" s="485"/>
      <c r="AY584" s="485"/>
      <c r="AZ584" s="485"/>
      <c r="BA584" s="485"/>
      <c r="BB584" s="485"/>
      <c r="BC584" s="485"/>
      <c r="BD584" s="485"/>
      <c r="BE584" s="485"/>
      <c r="BF584" s="485"/>
      <c r="BG584" s="485"/>
      <c r="BH584" s="485"/>
      <c r="BI584" s="485"/>
      <c r="BJ584" s="485"/>
      <c r="BK584" s="485"/>
    </row>
    <row r="585" spans="1:63" ht="15.75" customHeight="1" x14ac:dyDescent="0.25">
      <c r="A585" s="490"/>
      <c r="B585" s="490"/>
      <c r="C585" s="490"/>
      <c r="D585" s="490"/>
      <c r="E585" s="490"/>
      <c r="F585" s="490"/>
      <c r="G585" s="490"/>
      <c r="H585" s="490"/>
      <c r="I585" s="490"/>
      <c r="J585" s="490"/>
      <c r="K585" s="490"/>
      <c r="L585" s="490"/>
      <c r="M585" s="490"/>
      <c r="N585" s="490"/>
      <c r="O585" s="490"/>
      <c r="P585" s="490"/>
      <c r="Q585" s="490"/>
      <c r="R585" s="490"/>
      <c r="S585" s="490"/>
      <c r="T585" s="490"/>
      <c r="U585" s="490"/>
      <c r="V585" s="490"/>
      <c r="W585" s="490"/>
      <c r="X585" s="490"/>
      <c r="Y585" s="490"/>
      <c r="Z585" s="490"/>
      <c r="AA585" s="490"/>
      <c r="AB585" s="490"/>
      <c r="AC585" s="490"/>
      <c r="AD585" s="490"/>
      <c r="AE585" s="490"/>
      <c r="AF585" s="490"/>
      <c r="AG585" s="490"/>
      <c r="AH585" s="490"/>
      <c r="AI585" s="490"/>
      <c r="AJ585" s="490"/>
      <c r="AK585" s="490"/>
      <c r="AL585" s="490"/>
      <c r="AM585" s="490"/>
      <c r="AN585" s="490"/>
      <c r="AO585" s="490"/>
      <c r="AP585" s="490"/>
      <c r="AQ585" s="490"/>
      <c r="AR585" s="490"/>
      <c r="AS585" s="490"/>
      <c r="AT585" s="490"/>
      <c r="AU585" s="490"/>
      <c r="AV585" s="485"/>
      <c r="AW585" s="485"/>
      <c r="AX585" s="485"/>
      <c r="AY585" s="485"/>
      <c r="AZ585" s="485"/>
      <c r="BA585" s="485"/>
      <c r="BB585" s="485"/>
      <c r="BC585" s="485"/>
      <c r="BD585" s="485"/>
      <c r="BE585" s="485"/>
      <c r="BF585" s="485"/>
      <c r="BG585" s="485"/>
      <c r="BH585" s="485"/>
      <c r="BI585" s="485"/>
      <c r="BJ585" s="485"/>
      <c r="BK585" s="485"/>
    </row>
    <row r="586" spans="1:63" ht="15.75" customHeight="1" x14ac:dyDescent="0.25">
      <c r="A586" s="490"/>
      <c r="B586" s="490"/>
      <c r="C586" s="490"/>
      <c r="D586" s="490"/>
      <c r="E586" s="490"/>
      <c r="F586" s="490"/>
      <c r="G586" s="490"/>
      <c r="H586" s="490"/>
      <c r="I586" s="490"/>
      <c r="J586" s="490"/>
      <c r="K586" s="490"/>
      <c r="L586" s="490"/>
      <c r="M586" s="490"/>
      <c r="N586" s="490"/>
      <c r="O586" s="490"/>
      <c r="P586" s="490"/>
      <c r="Q586" s="490"/>
      <c r="R586" s="490"/>
      <c r="S586" s="490"/>
      <c r="T586" s="490"/>
      <c r="U586" s="490"/>
      <c r="V586" s="490"/>
      <c r="W586" s="490"/>
      <c r="X586" s="490"/>
      <c r="Y586" s="490"/>
      <c r="Z586" s="490"/>
      <c r="AA586" s="490"/>
      <c r="AB586" s="490"/>
      <c r="AC586" s="490"/>
      <c r="AD586" s="490"/>
      <c r="AE586" s="490"/>
      <c r="AF586" s="490"/>
      <c r="AG586" s="490"/>
      <c r="AH586" s="490"/>
      <c r="AI586" s="490"/>
      <c r="AJ586" s="490"/>
      <c r="AK586" s="490"/>
      <c r="AL586" s="490"/>
      <c r="AM586" s="490"/>
      <c r="AN586" s="490"/>
      <c r="AO586" s="490"/>
      <c r="AP586" s="490"/>
      <c r="AQ586" s="490"/>
      <c r="AR586" s="490"/>
      <c r="AS586" s="490"/>
      <c r="AT586" s="490"/>
      <c r="AU586" s="490"/>
      <c r="AV586" s="485"/>
      <c r="AW586" s="485"/>
      <c r="AX586" s="485"/>
      <c r="AY586" s="485"/>
      <c r="AZ586" s="485"/>
      <c r="BA586" s="485"/>
      <c r="BB586" s="485"/>
      <c r="BC586" s="485"/>
      <c r="BD586" s="485"/>
      <c r="BE586" s="485"/>
      <c r="BF586" s="485"/>
      <c r="BG586" s="485"/>
      <c r="BH586" s="485"/>
      <c r="BI586" s="485"/>
      <c r="BJ586" s="485"/>
      <c r="BK586" s="485"/>
    </row>
    <row r="587" spans="1:63" ht="15.75" customHeight="1" x14ac:dyDescent="0.25">
      <c r="A587" s="490"/>
      <c r="B587" s="490"/>
      <c r="C587" s="490"/>
      <c r="D587" s="490"/>
      <c r="E587" s="490"/>
      <c r="F587" s="490"/>
      <c r="G587" s="490"/>
      <c r="H587" s="490"/>
      <c r="I587" s="490"/>
      <c r="J587" s="490"/>
      <c r="K587" s="490"/>
      <c r="L587" s="490"/>
      <c r="M587" s="490"/>
      <c r="N587" s="490"/>
      <c r="O587" s="490"/>
      <c r="P587" s="490"/>
      <c r="Q587" s="490"/>
      <c r="R587" s="490"/>
      <c r="S587" s="490"/>
      <c r="T587" s="490"/>
      <c r="U587" s="490"/>
      <c r="V587" s="490"/>
      <c r="W587" s="490"/>
      <c r="X587" s="490"/>
      <c r="Y587" s="490"/>
      <c r="Z587" s="490"/>
      <c r="AA587" s="490"/>
      <c r="AB587" s="490"/>
      <c r="AC587" s="490"/>
      <c r="AD587" s="490"/>
      <c r="AE587" s="490"/>
      <c r="AF587" s="490"/>
      <c r="AG587" s="490"/>
      <c r="AH587" s="490"/>
      <c r="AI587" s="490"/>
      <c r="AJ587" s="490"/>
      <c r="AK587" s="490"/>
      <c r="AL587" s="490"/>
      <c r="AM587" s="490"/>
      <c r="AN587" s="490"/>
      <c r="AO587" s="490"/>
      <c r="AP587" s="490"/>
      <c r="AQ587" s="490"/>
      <c r="AR587" s="490"/>
      <c r="AS587" s="490"/>
      <c r="AT587" s="490"/>
      <c r="AU587" s="490"/>
      <c r="AV587" s="485"/>
      <c r="AW587" s="485"/>
      <c r="AX587" s="485"/>
      <c r="AY587" s="485"/>
      <c r="AZ587" s="485"/>
      <c r="BA587" s="485"/>
      <c r="BB587" s="485"/>
      <c r="BC587" s="485"/>
      <c r="BD587" s="485"/>
      <c r="BE587" s="485"/>
      <c r="BF587" s="485"/>
      <c r="BG587" s="485"/>
      <c r="BH587" s="485"/>
      <c r="BI587" s="485"/>
      <c r="BJ587" s="485"/>
      <c r="BK587" s="485"/>
    </row>
    <row r="588" spans="1:63" ht="15.75" customHeight="1" x14ac:dyDescent="0.25">
      <c r="A588" s="490"/>
      <c r="B588" s="490"/>
      <c r="C588" s="490"/>
      <c r="D588" s="490"/>
      <c r="E588" s="490"/>
      <c r="F588" s="490"/>
      <c r="G588" s="490"/>
      <c r="H588" s="490"/>
      <c r="I588" s="490"/>
      <c r="J588" s="490"/>
      <c r="K588" s="490"/>
      <c r="L588" s="490"/>
      <c r="M588" s="490"/>
      <c r="N588" s="490"/>
      <c r="O588" s="490"/>
      <c r="P588" s="490"/>
      <c r="Q588" s="490"/>
      <c r="R588" s="490"/>
      <c r="S588" s="490"/>
      <c r="T588" s="490"/>
      <c r="U588" s="490"/>
      <c r="V588" s="490"/>
      <c r="W588" s="490"/>
      <c r="X588" s="490"/>
      <c r="Y588" s="490"/>
      <c r="Z588" s="490"/>
      <c r="AA588" s="490"/>
      <c r="AB588" s="490"/>
      <c r="AC588" s="490"/>
      <c r="AD588" s="490"/>
      <c r="AE588" s="490"/>
      <c r="AF588" s="490"/>
      <c r="AG588" s="490"/>
      <c r="AH588" s="490"/>
      <c r="AI588" s="490"/>
      <c r="AJ588" s="490"/>
      <c r="AK588" s="490"/>
      <c r="AL588" s="490"/>
      <c r="AM588" s="490"/>
      <c r="AN588" s="490"/>
      <c r="AO588" s="490"/>
      <c r="AP588" s="490"/>
      <c r="AQ588" s="490"/>
      <c r="AR588" s="490"/>
      <c r="AS588" s="490"/>
      <c r="AT588" s="490"/>
      <c r="AU588" s="490"/>
      <c r="AV588" s="485"/>
      <c r="AW588" s="485"/>
      <c r="AX588" s="485"/>
      <c r="AY588" s="485"/>
      <c r="AZ588" s="485"/>
      <c r="BA588" s="485"/>
      <c r="BB588" s="485"/>
      <c r="BC588" s="485"/>
      <c r="BD588" s="485"/>
      <c r="BE588" s="485"/>
      <c r="BF588" s="485"/>
      <c r="BG588" s="485"/>
      <c r="BH588" s="485"/>
      <c r="BI588" s="485"/>
      <c r="BJ588" s="485"/>
      <c r="BK588" s="485"/>
    </row>
    <row r="589" spans="1:63" ht="15.75" customHeight="1" x14ac:dyDescent="0.25">
      <c r="A589" s="490"/>
      <c r="B589" s="490"/>
      <c r="C589" s="490"/>
      <c r="D589" s="490"/>
      <c r="E589" s="490"/>
      <c r="F589" s="490"/>
      <c r="G589" s="490"/>
      <c r="H589" s="490"/>
      <c r="I589" s="490"/>
      <c r="J589" s="490"/>
      <c r="K589" s="490"/>
      <c r="L589" s="490"/>
      <c r="M589" s="490"/>
      <c r="N589" s="490"/>
      <c r="O589" s="490"/>
      <c r="P589" s="490"/>
      <c r="Q589" s="490"/>
      <c r="R589" s="490"/>
      <c r="S589" s="490"/>
      <c r="T589" s="490"/>
      <c r="U589" s="490"/>
      <c r="V589" s="490"/>
      <c r="W589" s="490"/>
      <c r="X589" s="490"/>
      <c r="Y589" s="490"/>
      <c r="Z589" s="490"/>
      <c r="AA589" s="490"/>
      <c r="AB589" s="490"/>
      <c r="AC589" s="490"/>
      <c r="AD589" s="490"/>
      <c r="AE589" s="490"/>
      <c r="AF589" s="490"/>
      <c r="AG589" s="490"/>
      <c r="AH589" s="490"/>
      <c r="AI589" s="490"/>
      <c r="AJ589" s="490"/>
      <c r="AK589" s="490"/>
      <c r="AL589" s="490"/>
      <c r="AM589" s="490"/>
      <c r="AN589" s="490"/>
      <c r="AO589" s="490"/>
      <c r="AP589" s="490"/>
      <c r="AQ589" s="490"/>
      <c r="AR589" s="490"/>
      <c r="AS589" s="490"/>
      <c r="AT589" s="490"/>
      <c r="AU589" s="490"/>
      <c r="AV589" s="485"/>
      <c r="AW589" s="485"/>
      <c r="AX589" s="485"/>
      <c r="AY589" s="485"/>
      <c r="AZ589" s="485"/>
      <c r="BA589" s="485"/>
      <c r="BB589" s="485"/>
      <c r="BC589" s="485"/>
      <c r="BD589" s="485"/>
      <c r="BE589" s="485"/>
      <c r="BF589" s="485"/>
      <c r="BG589" s="485"/>
      <c r="BH589" s="485"/>
      <c r="BI589" s="485"/>
      <c r="BJ589" s="485"/>
      <c r="BK589" s="485"/>
    </row>
    <row r="590" spans="1:63" ht="15.75" customHeight="1" x14ac:dyDescent="0.25">
      <c r="A590" s="490"/>
      <c r="B590" s="490"/>
      <c r="C590" s="490"/>
      <c r="D590" s="490"/>
      <c r="E590" s="490"/>
      <c r="F590" s="490"/>
      <c r="G590" s="490"/>
      <c r="H590" s="490"/>
      <c r="I590" s="490"/>
      <c r="J590" s="490"/>
      <c r="K590" s="490"/>
      <c r="L590" s="490"/>
      <c r="M590" s="490"/>
      <c r="N590" s="490"/>
      <c r="O590" s="490"/>
      <c r="P590" s="490"/>
      <c r="Q590" s="490"/>
      <c r="R590" s="490"/>
      <c r="S590" s="490"/>
      <c r="T590" s="490"/>
      <c r="U590" s="490"/>
      <c r="V590" s="490"/>
      <c r="W590" s="490"/>
      <c r="X590" s="490"/>
      <c r="Y590" s="490"/>
      <c r="Z590" s="490"/>
      <c r="AA590" s="490"/>
      <c r="AB590" s="490"/>
      <c r="AC590" s="490"/>
      <c r="AD590" s="490"/>
      <c r="AE590" s="490"/>
      <c r="AF590" s="490"/>
      <c r="AG590" s="490"/>
      <c r="AH590" s="490"/>
      <c r="AI590" s="490"/>
      <c r="AJ590" s="490"/>
      <c r="AK590" s="490"/>
      <c r="AL590" s="490"/>
      <c r="AM590" s="490"/>
      <c r="AN590" s="490"/>
      <c r="AO590" s="490"/>
      <c r="AP590" s="490"/>
      <c r="AQ590" s="490"/>
      <c r="AR590" s="490"/>
      <c r="AS590" s="490"/>
      <c r="AT590" s="490"/>
      <c r="AU590" s="490"/>
      <c r="AV590" s="485"/>
      <c r="AW590" s="485"/>
      <c r="AX590" s="485"/>
      <c r="AY590" s="485"/>
      <c r="AZ590" s="485"/>
      <c r="BA590" s="485"/>
      <c r="BB590" s="485"/>
      <c r="BC590" s="485"/>
      <c r="BD590" s="485"/>
      <c r="BE590" s="485"/>
      <c r="BF590" s="485"/>
      <c r="BG590" s="485"/>
      <c r="BH590" s="485"/>
      <c r="BI590" s="485"/>
      <c r="BJ590" s="485"/>
      <c r="BK590" s="485"/>
    </row>
    <row r="591" spans="1:63" ht="15.75" customHeight="1" x14ac:dyDescent="0.25">
      <c r="A591" s="490"/>
      <c r="B591" s="490"/>
      <c r="C591" s="490"/>
      <c r="D591" s="490"/>
      <c r="E591" s="490"/>
      <c r="F591" s="490"/>
      <c r="G591" s="490"/>
      <c r="H591" s="490"/>
      <c r="I591" s="490"/>
      <c r="J591" s="490"/>
      <c r="K591" s="490"/>
      <c r="L591" s="490"/>
      <c r="M591" s="490"/>
      <c r="N591" s="490"/>
      <c r="O591" s="490"/>
      <c r="P591" s="490"/>
      <c r="Q591" s="490"/>
      <c r="R591" s="490"/>
      <c r="S591" s="490"/>
      <c r="T591" s="490"/>
      <c r="U591" s="490"/>
      <c r="V591" s="490"/>
      <c r="W591" s="490"/>
      <c r="X591" s="490"/>
      <c r="Y591" s="490"/>
      <c r="Z591" s="490"/>
      <c r="AA591" s="490"/>
      <c r="AB591" s="490"/>
      <c r="AC591" s="490"/>
      <c r="AD591" s="490"/>
      <c r="AE591" s="490"/>
      <c r="AF591" s="490"/>
      <c r="AG591" s="490"/>
      <c r="AH591" s="490"/>
      <c r="AI591" s="490"/>
      <c r="AJ591" s="490"/>
      <c r="AK591" s="490"/>
      <c r="AL591" s="490"/>
      <c r="AM591" s="490"/>
      <c r="AN591" s="490"/>
      <c r="AO591" s="490"/>
      <c r="AP591" s="490"/>
      <c r="AQ591" s="490"/>
      <c r="AR591" s="490"/>
      <c r="AS591" s="490"/>
      <c r="AT591" s="490"/>
      <c r="AU591" s="490"/>
      <c r="AV591" s="485"/>
      <c r="AW591" s="485"/>
      <c r="AX591" s="485"/>
      <c r="AY591" s="485"/>
      <c r="AZ591" s="485"/>
      <c r="BA591" s="485"/>
      <c r="BB591" s="485"/>
      <c r="BC591" s="485"/>
      <c r="BD591" s="485"/>
      <c r="BE591" s="485"/>
      <c r="BF591" s="485"/>
      <c r="BG591" s="485"/>
      <c r="BH591" s="485"/>
      <c r="BI591" s="485"/>
      <c r="BJ591" s="485"/>
      <c r="BK591" s="485"/>
    </row>
    <row r="592" spans="1:63" ht="15.75" customHeight="1" x14ac:dyDescent="0.25">
      <c r="A592" s="490"/>
      <c r="B592" s="490"/>
      <c r="C592" s="490"/>
      <c r="D592" s="490"/>
      <c r="E592" s="490"/>
      <c r="F592" s="490"/>
      <c r="G592" s="490"/>
      <c r="H592" s="490"/>
      <c r="I592" s="490"/>
      <c r="J592" s="490"/>
      <c r="K592" s="490"/>
      <c r="L592" s="490"/>
      <c r="M592" s="490"/>
      <c r="N592" s="490"/>
      <c r="O592" s="490"/>
      <c r="P592" s="490"/>
      <c r="Q592" s="490"/>
      <c r="R592" s="490"/>
      <c r="S592" s="490"/>
      <c r="T592" s="490"/>
      <c r="U592" s="490"/>
      <c r="V592" s="490"/>
      <c r="W592" s="490"/>
      <c r="X592" s="490"/>
      <c r="Y592" s="490"/>
      <c r="Z592" s="490"/>
      <c r="AA592" s="490"/>
      <c r="AB592" s="490"/>
      <c r="AC592" s="490"/>
      <c r="AD592" s="490"/>
      <c r="AE592" s="490"/>
      <c r="AF592" s="490"/>
      <c r="AG592" s="490"/>
      <c r="AH592" s="490"/>
      <c r="AI592" s="490"/>
      <c r="AJ592" s="490"/>
      <c r="AK592" s="490"/>
      <c r="AL592" s="490"/>
      <c r="AM592" s="490"/>
      <c r="AN592" s="490"/>
      <c r="AO592" s="490"/>
      <c r="AP592" s="490"/>
      <c r="AQ592" s="490"/>
      <c r="AR592" s="490"/>
      <c r="AS592" s="490"/>
      <c r="AT592" s="490"/>
      <c r="AU592" s="490"/>
      <c r="AV592" s="485"/>
      <c r="AW592" s="485"/>
      <c r="AX592" s="485"/>
      <c r="AY592" s="485"/>
      <c r="AZ592" s="485"/>
      <c r="BA592" s="485"/>
      <c r="BB592" s="485"/>
      <c r="BC592" s="485"/>
      <c r="BD592" s="485"/>
      <c r="BE592" s="485"/>
      <c r="BF592" s="485"/>
      <c r="BG592" s="485"/>
      <c r="BH592" s="485"/>
      <c r="BI592" s="485"/>
      <c r="BJ592" s="485"/>
      <c r="BK592" s="485"/>
    </row>
    <row r="593" spans="1:63" ht="15.75" customHeight="1" x14ac:dyDescent="0.25">
      <c r="A593" s="490"/>
      <c r="B593" s="490"/>
      <c r="C593" s="490"/>
      <c r="D593" s="490"/>
      <c r="E593" s="490"/>
      <c r="F593" s="490"/>
      <c r="G593" s="490"/>
      <c r="H593" s="490"/>
      <c r="I593" s="490"/>
      <c r="J593" s="490"/>
      <c r="K593" s="490"/>
      <c r="L593" s="490"/>
      <c r="M593" s="490"/>
      <c r="N593" s="490"/>
      <c r="O593" s="490"/>
      <c r="P593" s="490"/>
      <c r="Q593" s="490"/>
      <c r="R593" s="490"/>
      <c r="S593" s="490"/>
      <c r="T593" s="490"/>
      <c r="U593" s="490"/>
      <c r="V593" s="490"/>
      <c r="W593" s="490"/>
      <c r="X593" s="490"/>
      <c r="Y593" s="490"/>
      <c r="Z593" s="490"/>
      <c r="AA593" s="490"/>
      <c r="AB593" s="490"/>
      <c r="AC593" s="490"/>
      <c r="AD593" s="490"/>
      <c r="AE593" s="490"/>
      <c r="AF593" s="490"/>
      <c r="AG593" s="490"/>
      <c r="AH593" s="490"/>
      <c r="AI593" s="490"/>
      <c r="AJ593" s="490"/>
      <c r="AK593" s="490"/>
      <c r="AL593" s="490"/>
      <c r="AM593" s="490"/>
      <c r="AN593" s="490"/>
      <c r="AO593" s="490"/>
      <c r="AP593" s="490"/>
      <c r="AQ593" s="490"/>
      <c r="AR593" s="490"/>
      <c r="AS593" s="490"/>
      <c r="AT593" s="490"/>
      <c r="AU593" s="490"/>
      <c r="AV593" s="485"/>
      <c r="AW593" s="485"/>
      <c r="AX593" s="485"/>
      <c r="AY593" s="485"/>
      <c r="AZ593" s="485"/>
      <c r="BA593" s="485"/>
      <c r="BB593" s="485"/>
      <c r="BC593" s="485"/>
      <c r="BD593" s="485"/>
      <c r="BE593" s="485"/>
      <c r="BF593" s="485"/>
      <c r="BG593" s="485"/>
      <c r="BH593" s="485"/>
      <c r="BI593" s="485"/>
      <c r="BJ593" s="485"/>
      <c r="BK593" s="485"/>
    </row>
    <row r="594" spans="1:63" ht="15.75" customHeight="1" x14ac:dyDescent="0.25">
      <c r="A594" s="490"/>
      <c r="B594" s="490"/>
      <c r="C594" s="490"/>
      <c r="D594" s="490"/>
      <c r="E594" s="490"/>
      <c r="F594" s="490"/>
      <c r="G594" s="490"/>
      <c r="H594" s="490"/>
      <c r="I594" s="490"/>
      <c r="J594" s="490"/>
      <c r="K594" s="490"/>
      <c r="L594" s="490"/>
      <c r="M594" s="490"/>
      <c r="N594" s="490"/>
      <c r="O594" s="490"/>
      <c r="P594" s="490"/>
      <c r="Q594" s="490"/>
      <c r="R594" s="490"/>
      <c r="S594" s="490"/>
      <c r="T594" s="490"/>
      <c r="U594" s="490"/>
      <c r="V594" s="490"/>
      <c r="W594" s="490"/>
      <c r="X594" s="490"/>
      <c r="Y594" s="490"/>
      <c r="Z594" s="490"/>
      <c r="AA594" s="490"/>
      <c r="AB594" s="490"/>
      <c r="AC594" s="490"/>
      <c r="AD594" s="490"/>
      <c r="AE594" s="490"/>
      <c r="AF594" s="490"/>
      <c r="AG594" s="490"/>
      <c r="AH594" s="490"/>
      <c r="AI594" s="490"/>
      <c r="AJ594" s="490"/>
      <c r="AK594" s="490"/>
      <c r="AL594" s="490"/>
      <c r="AM594" s="490"/>
      <c r="AN594" s="490"/>
      <c r="AO594" s="490"/>
      <c r="AP594" s="490"/>
      <c r="AQ594" s="490"/>
      <c r="AR594" s="490"/>
      <c r="AS594" s="490"/>
      <c r="AT594" s="490"/>
      <c r="AU594" s="490"/>
      <c r="AV594" s="485"/>
      <c r="AW594" s="485"/>
      <c r="AX594" s="485"/>
      <c r="AY594" s="485"/>
      <c r="AZ594" s="485"/>
      <c r="BA594" s="485"/>
      <c r="BB594" s="485"/>
      <c r="BC594" s="485"/>
      <c r="BD594" s="485"/>
      <c r="BE594" s="485"/>
      <c r="BF594" s="485"/>
      <c r="BG594" s="485"/>
      <c r="BH594" s="485"/>
      <c r="BI594" s="485"/>
      <c r="BJ594" s="485"/>
      <c r="BK594" s="485"/>
    </row>
    <row r="595" spans="1:63" ht="15.75" customHeight="1" x14ac:dyDescent="0.25">
      <c r="A595" s="490"/>
      <c r="B595" s="490"/>
      <c r="C595" s="490"/>
      <c r="D595" s="490"/>
      <c r="E595" s="490"/>
      <c r="F595" s="490"/>
      <c r="G595" s="490"/>
      <c r="H595" s="490"/>
      <c r="I595" s="490"/>
      <c r="J595" s="490"/>
      <c r="K595" s="490"/>
      <c r="L595" s="490"/>
      <c r="M595" s="490"/>
      <c r="N595" s="490"/>
      <c r="O595" s="490"/>
      <c r="P595" s="490"/>
      <c r="Q595" s="490"/>
      <c r="R595" s="490"/>
      <c r="S595" s="490"/>
      <c r="T595" s="490"/>
      <c r="U595" s="490"/>
      <c r="V595" s="490"/>
      <c r="W595" s="490"/>
      <c r="X595" s="490"/>
      <c r="Y595" s="490"/>
      <c r="Z595" s="490"/>
      <c r="AA595" s="490"/>
      <c r="AB595" s="490"/>
      <c r="AC595" s="490"/>
      <c r="AD595" s="490"/>
      <c r="AE595" s="490"/>
      <c r="AF595" s="490"/>
      <c r="AG595" s="490"/>
      <c r="AH595" s="490"/>
      <c r="AI595" s="490"/>
      <c r="AJ595" s="490"/>
      <c r="AK595" s="490"/>
      <c r="AL595" s="490"/>
      <c r="AM595" s="490"/>
      <c r="AN595" s="490"/>
      <c r="AO595" s="490"/>
      <c r="AP595" s="490"/>
      <c r="AQ595" s="490"/>
      <c r="AR595" s="490"/>
      <c r="AS595" s="490"/>
      <c r="AT595" s="490"/>
      <c r="AU595" s="490"/>
      <c r="AV595" s="485"/>
      <c r="AW595" s="485"/>
      <c r="AX595" s="485"/>
      <c r="AY595" s="485"/>
      <c r="AZ595" s="485"/>
      <c r="BA595" s="485"/>
      <c r="BB595" s="485"/>
      <c r="BC595" s="485"/>
      <c r="BD595" s="485"/>
      <c r="BE595" s="485"/>
      <c r="BF595" s="485"/>
      <c r="BG595" s="485"/>
      <c r="BH595" s="485"/>
      <c r="BI595" s="485"/>
      <c r="BJ595" s="485"/>
      <c r="BK595" s="485"/>
    </row>
    <row r="596" spans="1:63" ht="15.75" customHeight="1" x14ac:dyDescent="0.25">
      <c r="A596" s="490"/>
      <c r="B596" s="490"/>
      <c r="C596" s="490"/>
      <c r="D596" s="490"/>
      <c r="E596" s="490"/>
      <c r="F596" s="490"/>
      <c r="G596" s="490"/>
      <c r="H596" s="490"/>
      <c r="I596" s="490"/>
      <c r="J596" s="490"/>
      <c r="K596" s="490"/>
      <c r="L596" s="490"/>
      <c r="M596" s="490"/>
      <c r="N596" s="490"/>
      <c r="O596" s="490"/>
      <c r="P596" s="490"/>
      <c r="Q596" s="490"/>
      <c r="R596" s="490"/>
      <c r="S596" s="490"/>
      <c r="T596" s="490"/>
      <c r="U596" s="490"/>
      <c r="V596" s="490"/>
      <c r="W596" s="490"/>
      <c r="X596" s="490"/>
      <c r="Y596" s="490"/>
      <c r="Z596" s="490"/>
      <c r="AA596" s="490"/>
      <c r="AB596" s="490"/>
      <c r="AC596" s="490"/>
      <c r="AD596" s="490"/>
      <c r="AE596" s="490"/>
      <c r="AF596" s="490"/>
      <c r="AG596" s="490"/>
      <c r="AH596" s="490"/>
      <c r="AI596" s="490"/>
      <c r="AJ596" s="490"/>
      <c r="AK596" s="490"/>
      <c r="AL596" s="490"/>
      <c r="AM596" s="490"/>
      <c r="AN596" s="490"/>
      <c r="AO596" s="490"/>
      <c r="AP596" s="490"/>
      <c r="AQ596" s="490"/>
      <c r="AR596" s="490"/>
      <c r="AS596" s="490"/>
      <c r="AT596" s="490"/>
      <c r="AU596" s="490"/>
      <c r="AV596" s="485"/>
      <c r="AW596" s="485"/>
      <c r="AX596" s="485"/>
      <c r="AY596" s="485"/>
      <c r="AZ596" s="485"/>
      <c r="BA596" s="485"/>
      <c r="BB596" s="485"/>
      <c r="BC596" s="485"/>
      <c r="BD596" s="485"/>
      <c r="BE596" s="485"/>
      <c r="BF596" s="485"/>
      <c r="BG596" s="485"/>
      <c r="BH596" s="485"/>
      <c r="BI596" s="485"/>
      <c r="BJ596" s="485"/>
      <c r="BK596" s="485"/>
    </row>
    <row r="597" spans="1:63" ht="15.75" customHeight="1" x14ac:dyDescent="0.25">
      <c r="A597" s="490"/>
      <c r="B597" s="490"/>
      <c r="C597" s="490"/>
      <c r="D597" s="490"/>
      <c r="E597" s="490"/>
      <c r="F597" s="490"/>
      <c r="G597" s="490"/>
      <c r="H597" s="490"/>
      <c r="I597" s="490"/>
      <c r="J597" s="490"/>
      <c r="K597" s="490"/>
      <c r="L597" s="490"/>
      <c r="M597" s="490"/>
      <c r="N597" s="490"/>
      <c r="O597" s="490"/>
      <c r="P597" s="490"/>
      <c r="Q597" s="490"/>
      <c r="R597" s="490"/>
      <c r="S597" s="490"/>
      <c r="T597" s="490"/>
      <c r="U597" s="490"/>
      <c r="V597" s="490"/>
      <c r="W597" s="490"/>
      <c r="X597" s="490"/>
      <c r="Y597" s="490"/>
      <c r="Z597" s="490"/>
      <c r="AA597" s="490"/>
      <c r="AB597" s="490"/>
      <c r="AC597" s="490"/>
      <c r="AD597" s="490"/>
      <c r="AE597" s="490"/>
      <c r="AF597" s="490"/>
      <c r="AG597" s="490"/>
      <c r="AH597" s="490"/>
      <c r="AI597" s="490"/>
      <c r="AJ597" s="490"/>
      <c r="AK597" s="490"/>
      <c r="AL597" s="490"/>
      <c r="AM597" s="490"/>
      <c r="AN597" s="490"/>
      <c r="AO597" s="490"/>
      <c r="AP597" s="490"/>
      <c r="AQ597" s="490"/>
      <c r="AR597" s="490"/>
      <c r="AS597" s="490"/>
      <c r="AT597" s="490"/>
      <c r="AU597" s="490"/>
      <c r="AV597" s="485"/>
      <c r="AW597" s="485"/>
      <c r="AX597" s="485"/>
      <c r="AY597" s="485"/>
      <c r="AZ597" s="485"/>
      <c r="BA597" s="485"/>
      <c r="BB597" s="485"/>
      <c r="BC597" s="485"/>
      <c r="BD597" s="485"/>
      <c r="BE597" s="485"/>
      <c r="BF597" s="485"/>
      <c r="BG597" s="485"/>
      <c r="BH597" s="485"/>
      <c r="BI597" s="485"/>
      <c r="BJ597" s="485"/>
      <c r="BK597" s="485"/>
    </row>
    <row r="598" spans="1:63" ht="15.75" customHeight="1" x14ac:dyDescent="0.25">
      <c r="A598" s="490"/>
      <c r="B598" s="490"/>
      <c r="C598" s="490"/>
      <c r="D598" s="490"/>
      <c r="E598" s="490"/>
      <c r="F598" s="490"/>
      <c r="G598" s="490"/>
      <c r="H598" s="490"/>
      <c r="I598" s="490"/>
      <c r="J598" s="490"/>
      <c r="K598" s="490"/>
      <c r="L598" s="490"/>
      <c r="M598" s="490"/>
      <c r="N598" s="490"/>
      <c r="O598" s="490"/>
      <c r="P598" s="490"/>
      <c r="Q598" s="490"/>
      <c r="R598" s="490"/>
      <c r="S598" s="490"/>
      <c r="T598" s="490"/>
      <c r="U598" s="490"/>
      <c r="V598" s="490"/>
      <c r="W598" s="490"/>
      <c r="X598" s="490"/>
      <c r="Y598" s="490"/>
      <c r="Z598" s="490"/>
      <c r="AA598" s="490"/>
      <c r="AB598" s="490"/>
      <c r="AC598" s="490"/>
      <c r="AD598" s="490"/>
      <c r="AE598" s="490"/>
      <c r="AF598" s="490"/>
      <c r="AG598" s="490"/>
      <c r="AH598" s="490"/>
      <c r="AI598" s="490"/>
      <c r="AJ598" s="490"/>
      <c r="AK598" s="490"/>
      <c r="AL598" s="490"/>
      <c r="AM598" s="490"/>
      <c r="AN598" s="490"/>
      <c r="AO598" s="490"/>
      <c r="AP598" s="490"/>
      <c r="AQ598" s="490"/>
      <c r="AR598" s="490"/>
      <c r="AS598" s="490"/>
      <c r="AT598" s="490"/>
      <c r="AU598" s="490"/>
      <c r="AV598" s="485"/>
      <c r="AW598" s="485"/>
      <c r="AX598" s="485"/>
      <c r="AY598" s="485"/>
      <c r="AZ598" s="485"/>
      <c r="BA598" s="485"/>
      <c r="BB598" s="485"/>
      <c r="BC598" s="485"/>
      <c r="BD598" s="485"/>
      <c r="BE598" s="485"/>
      <c r="BF598" s="485"/>
      <c r="BG598" s="485"/>
      <c r="BH598" s="485"/>
      <c r="BI598" s="485"/>
      <c r="BJ598" s="485"/>
      <c r="BK598" s="485"/>
    </row>
    <row r="599" spans="1:63" ht="15.75" customHeight="1" x14ac:dyDescent="0.25">
      <c r="A599" s="490"/>
      <c r="B599" s="490"/>
      <c r="C599" s="490"/>
      <c r="D599" s="490"/>
      <c r="E599" s="490"/>
      <c r="F599" s="490"/>
      <c r="G599" s="490"/>
      <c r="H599" s="490"/>
      <c r="I599" s="490"/>
      <c r="J599" s="490"/>
      <c r="K599" s="490"/>
      <c r="L599" s="490"/>
      <c r="M599" s="490"/>
      <c r="N599" s="490"/>
      <c r="O599" s="490"/>
      <c r="P599" s="490"/>
      <c r="Q599" s="490"/>
      <c r="R599" s="490"/>
      <c r="S599" s="490"/>
      <c r="T599" s="490"/>
      <c r="U599" s="490"/>
      <c r="V599" s="490"/>
      <c r="W599" s="490"/>
      <c r="X599" s="490"/>
      <c r="Y599" s="490"/>
      <c r="Z599" s="490"/>
      <c r="AA599" s="490"/>
      <c r="AB599" s="490"/>
      <c r="AC599" s="490"/>
      <c r="AD599" s="490"/>
      <c r="AE599" s="490"/>
      <c r="AF599" s="490"/>
      <c r="AG599" s="490"/>
      <c r="AH599" s="490"/>
      <c r="AI599" s="490"/>
      <c r="AJ599" s="490"/>
      <c r="AK599" s="490"/>
      <c r="AL599" s="490"/>
      <c r="AM599" s="490"/>
      <c r="AN599" s="490"/>
      <c r="AO599" s="490"/>
      <c r="AP599" s="490"/>
      <c r="AQ599" s="490"/>
      <c r="AR599" s="490"/>
      <c r="AS599" s="490"/>
      <c r="AT599" s="490"/>
      <c r="AU599" s="490"/>
      <c r="AV599" s="485"/>
      <c r="AW599" s="485"/>
      <c r="AX599" s="485"/>
      <c r="AY599" s="485"/>
      <c r="AZ599" s="485"/>
      <c r="BA599" s="485"/>
      <c r="BB599" s="485"/>
      <c r="BC599" s="485"/>
      <c r="BD599" s="485"/>
      <c r="BE599" s="485"/>
      <c r="BF599" s="485"/>
      <c r="BG599" s="485"/>
      <c r="BH599" s="485"/>
      <c r="BI599" s="485"/>
      <c r="BJ599" s="485"/>
      <c r="BK599" s="485"/>
    </row>
    <row r="600" spans="1:63" ht="15.75" customHeight="1" x14ac:dyDescent="0.25">
      <c r="A600" s="490"/>
      <c r="B600" s="490"/>
      <c r="C600" s="490"/>
      <c r="D600" s="490"/>
      <c r="E600" s="490"/>
      <c r="F600" s="490"/>
      <c r="G600" s="490"/>
      <c r="H600" s="490"/>
      <c r="I600" s="490"/>
      <c r="J600" s="490"/>
      <c r="K600" s="490"/>
      <c r="L600" s="490"/>
      <c r="M600" s="490"/>
      <c r="N600" s="490"/>
      <c r="O600" s="490"/>
      <c r="P600" s="490"/>
      <c r="Q600" s="490"/>
      <c r="R600" s="490"/>
      <c r="S600" s="490"/>
      <c r="T600" s="490"/>
      <c r="U600" s="490"/>
      <c r="V600" s="490"/>
      <c r="W600" s="490"/>
      <c r="X600" s="490"/>
      <c r="Y600" s="490"/>
      <c r="Z600" s="490"/>
      <c r="AA600" s="490"/>
      <c r="AB600" s="490"/>
      <c r="AC600" s="490"/>
      <c r="AD600" s="490"/>
      <c r="AE600" s="490"/>
      <c r="AF600" s="490"/>
      <c r="AG600" s="490"/>
      <c r="AH600" s="490"/>
      <c r="AI600" s="490"/>
      <c r="AJ600" s="490"/>
      <c r="AK600" s="490"/>
      <c r="AL600" s="490"/>
      <c r="AM600" s="490"/>
      <c r="AN600" s="490"/>
      <c r="AO600" s="490"/>
      <c r="AP600" s="490"/>
      <c r="AQ600" s="490"/>
      <c r="AR600" s="490"/>
      <c r="AS600" s="490"/>
      <c r="AT600" s="490"/>
      <c r="AU600" s="490"/>
      <c r="AV600" s="485"/>
      <c r="AW600" s="485"/>
      <c r="AX600" s="485"/>
      <c r="AY600" s="485"/>
      <c r="AZ600" s="485"/>
      <c r="BA600" s="485"/>
      <c r="BB600" s="485"/>
      <c r="BC600" s="485"/>
      <c r="BD600" s="485"/>
      <c r="BE600" s="485"/>
      <c r="BF600" s="485"/>
      <c r="BG600" s="485"/>
      <c r="BH600" s="485"/>
      <c r="BI600" s="485"/>
      <c r="BJ600" s="485"/>
      <c r="BK600" s="485"/>
    </row>
    <row r="601" spans="1:63" ht="15.75" customHeight="1" x14ac:dyDescent="0.25">
      <c r="A601" s="490"/>
      <c r="B601" s="490"/>
      <c r="C601" s="490"/>
      <c r="D601" s="490"/>
      <c r="E601" s="490"/>
      <c r="F601" s="490"/>
      <c r="G601" s="490"/>
      <c r="H601" s="490"/>
      <c r="I601" s="490"/>
      <c r="J601" s="490"/>
      <c r="K601" s="490"/>
      <c r="L601" s="490"/>
      <c r="M601" s="490"/>
      <c r="N601" s="490"/>
      <c r="O601" s="490"/>
      <c r="P601" s="490"/>
      <c r="Q601" s="490"/>
      <c r="R601" s="490"/>
      <c r="S601" s="490"/>
      <c r="T601" s="490"/>
      <c r="U601" s="490"/>
      <c r="V601" s="490"/>
      <c r="W601" s="490"/>
      <c r="X601" s="490"/>
      <c r="Y601" s="490"/>
      <c r="Z601" s="490"/>
      <c r="AA601" s="490"/>
      <c r="AB601" s="490"/>
      <c r="AC601" s="490"/>
      <c r="AD601" s="490"/>
      <c r="AE601" s="490"/>
      <c r="AF601" s="490"/>
      <c r="AG601" s="490"/>
      <c r="AH601" s="490"/>
      <c r="AI601" s="490"/>
      <c r="AJ601" s="490"/>
      <c r="AK601" s="490"/>
      <c r="AL601" s="490"/>
      <c r="AM601" s="490"/>
      <c r="AN601" s="490"/>
      <c r="AO601" s="490"/>
      <c r="AP601" s="490"/>
      <c r="AQ601" s="490"/>
      <c r="AR601" s="490"/>
      <c r="AS601" s="490"/>
      <c r="AT601" s="490"/>
      <c r="AU601" s="490"/>
      <c r="AV601" s="485"/>
      <c r="AW601" s="485"/>
      <c r="AX601" s="485"/>
      <c r="AY601" s="485"/>
      <c r="AZ601" s="485"/>
      <c r="BA601" s="485"/>
      <c r="BB601" s="485"/>
      <c r="BC601" s="485"/>
      <c r="BD601" s="485"/>
      <c r="BE601" s="485"/>
      <c r="BF601" s="485"/>
      <c r="BG601" s="485"/>
      <c r="BH601" s="485"/>
      <c r="BI601" s="485"/>
      <c r="BJ601" s="485"/>
      <c r="BK601" s="485"/>
    </row>
    <row r="602" spans="1:63" ht="15.75" customHeight="1" x14ac:dyDescent="0.25">
      <c r="A602" s="490"/>
      <c r="B602" s="490"/>
      <c r="C602" s="490"/>
      <c r="D602" s="490"/>
      <c r="E602" s="490"/>
      <c r="F602" s="490"/>
      <c r="G602" s="490"/>
      <c r="H602" s="490"/>
      <c r="I602" s="490"/>
      <c r="J602" s="490"/>
      <c r="K602" s="490"/>
      <c r="L602" s="490"/>
      <c r="M602" s="490"/>
      <c r="N602" s="490"/>
      <c r="O602" s="490"/>
      <c r="P602" s="490"/>
      <c r="Q602" s="490"/>
      <c r="R602" s="490"/>
      <c r="S602" s="490"/>
      <c r="T602" s="490"/>
      <c r="U602" s="490"/>
      <c r="V602" s="490"/>
      <c r="W602" s="490"/>
      <c r="X602" s="490"/>
      <c r="Y602" s="490"/>
      <c r="Z602" s="490"/>
      <c r="AA602" s="490"/>
      <c r="AB602" s="490"/>
      <c r="AC602" s="490"/>
      <c r="AD602" s="490"/>
      <c r="AE602" s="490"/>
      <c r="AF602" s="490"/>
      <c r="AG602" s="490"/>
      <c r="AH602" s="490"/>
      <c r="AI602" s="490"/>
      <c r="AJ602" s="490"/>
      <c r="AK602" s="490"/>
      <c r="AL602" s="490"/>
      <c r="AM602" s="490"/>
      <c r="AN602" s="490"/>
      <c r="AO602" s="490"/>
      <c r="AP602" s="490"/>
      <c r="AQ602" s="490"/>
      <c r="AR602" s="490"/>
      <c r="AS602" s="490"/>
      <c r="AT602" s="490"/>
      <c r="AU602" s="490"/>
      <c r="AV602" s="485"/>
      <c r="AW602" s="485"/>
      <c r="AX602" s="485"/>
      <c r="AY602" s="485"/>
      <c r="AZ602" s="485"/>
      <c r="BA602" s="485"/>
      <c r="BB602" s="485"/>
      <c r="BC602" s="485"/>
      <c r="BD602" s="485"/>
      <c r="BE602" s="485"/>
      <c r="BF602" s="485"/>
      <c r="BG602" s="485"/>
      <c r="BH602" s="485"/>
      <c r="BI602" s="485"/>
      <c r="BJ602" s="485"/>
      <c r="BK602" s="485"/>
    </row>
    <row r="603" spans="1:63" ht="15.75" customHeight="1" x14ac:dyDescent="0.25">
      <c r="A603" s="490"/>
      <c r="B603" s="490"/>
      <c r="C603" s="490"/>
      <c r="D603" s="490"/>
      <c r="E603" s="490"/>
      <c r="F603" s="490"/>
      <c r="G603" s="490"/>
      <c r="H603" s="490"/>
      <c r="I603" s="490"/>
      <c r="J603" s="490"/>
      <c r="K603" s="490"/>
      <c r="L603" s="490"/>
      <c r="M603" s="490"/>
      <c r="N603" s="490"/>
      <c r="O603" s="490"/>
      <c r="P603" s="490"/>
      <c r="Q603" s="490"/>
      <c r="R603" s="490"/>
      <c r="S603" s="490"/>
      <c r="T603" s="490"/>
      <c r="U603" s="490"/>
      <c r="V603" s="490"/>
      <c r="W603" s="490"/>
      <c r="X603" s="490"/>
      <c r="Y603" s="490"/>
      <c r="Z603" s="490"/>
      <c r="AA603" s="490"/>
      <c r="AB603" s="490"/>
      <c r="AC603" s="490"/>
      <c r="AD603" s="490"/>
      <c r="AE603" s="490"/>
      <c r="AF603" s="490"/>
      <c r="AG603" s="490"/>
      <c r="AH603" s="490"/>
      <c r="AI603" s="490"/>
      <c r="AJ603" s="490"/>
      <c r="AK603" s="490"/>
      <c r="AL603" s="490"/>
      <c r="AM603" s="490"/>
      <c r="AN603" s="490"/>
      <c r="AO603" s="490"/>
      <c r="AP603" s="490"/>
      <c r="AQ603" s="490"/>
      <c r="AR603" s="490"/>
      <c r="AS603" s="490"/>
      <c r="AT603" s="490"/>
      <c r="AU603" s="490"/>
      <c r="AV603" s="485"/>
      <c r="AW603" s="485"/>
      <c r="AX603" s="485"/>
      <c r="AY603" s="485"/>
      <c r="AZ603" s="485"/>
      <c r="BA603" s="485"/>
      <c r="BB603" s="485"/>
      <c r="BC603" s="485"/>
      <c r="BD603" s="485"/>
      <c r="BE603" s="485"/>
      <c r="BF603" s="485"/>
      <c r="BG603" s="485"/>
      <c r="BH603" s="485"/>
      <c r="BI603" s="485"/>
      <c r="BJ603" s="485"/>
      <c r="BK603" s="485"/>
    </row>
    <row r="604" spans="1:63" ht="15.75" customHeight="1" x14ac:dyDescent="0.25">
      <c r="A604" s="490"/>
      <c r="B604" s="490"/>
      <c r="C604" s="490"/>
      <c r="D604" s="490"/>
      <c r="E604" s="490"/>
      <c r="F604" s="490"/>
      <c r="G604" s="490"/>
      <c r="H604" s="490"/>
      <c r="I604" s="490"/>
      <c r="J604" s="490"/>
      <c r="K604" s="490"/>
      <c r="L604" s="490"/>
      <c r="M604" s="490"/>
      <c r="N604" s="490"/>
      <c r="O604" s="490"/>
      <c r="P604" s="490"/>
      <c r="Q604" s="490"/>
      <c r="R604" s="490"/>
      <c r="S604" s="490"/>
      <c r="T604" s="490"/>
      <c r="U604" s="490"/>
      <c r="V604" s="490"/>
      <c r="W604" s="490"/>
      <c r="X604" s="490"/>
      <c r="Y604" s="490"/>
      <c r="Z604" s="490"/>
      <c r="AA604" s="490"/>
      <c r="AB604" s="490"/>
      <c r="AC604" s="490"/>
      <c r="AD604" s="490"/>
      <c r="AE604" s="490"/>
      <c r="AF604" s="490"/>
      <c r="AG604" s="490"/>
      <c r="AH604" s="490"/>
      <c r="AI604" s="490"/>
      <c r="AJ604" s="490"/>
      <c r="AK604" s="490"/>
      <c r="AL604" s="490"/>
      <c r="AM604" s="490"/>
      <c r="AN604" s="490"/>
      <c r="AO604" s="490"/>
      <c r="AP604" s="490"/>
      <c r="AQ604" s="490"/>
      <c r="AR604" s="490"/>
      <c r="AS604" s="490"/>
      <c r="AT604" s="490"/>
      <c r="AU604" s="490"/>
      <c r="AV604" s="485"/>
      <c r="AW604" s="485"/>
      <c r="AX604" s="485"/>
      <c r="AY604" s="485"/>
      <c r="AZ604" s="485"/>
      <c r="BA604" s="485"/>
      <c r="BB604" s="485"/>
      <c r="BC604" s="485"/>
      <c r="BD604" s="485"/>
      <c r="BE604" s="485"/>
      <c r="BF604" s="485"/>
      <c r="BG604" s="485"/>
      <c r="BH604" s="485"/>
      <c r="BI604" s="485"/>
      <c r="BJ604" s="485"/>
      <c r="BK604" s="485"/>
    </row>
    <row r="605" spans="1:63" ht="15.75" customHeight="1" x14ac:dyDescent="0.25">
      <c r="A605" s="490"/>
      <c r="B605" s="490"/>
      <c r="C605" s="490"/>
      <c r="D605" s="490"/>
      <c r="E605" s="490"/>
      <c r="F605" s="490"/>
      <c r="G605" s="490"/>
      <c r="H605" s="490"/>
      <c r="I605" s="490"/>
      <c r="J605" s="490"/>
      <c r="K605" s="490"/>
      <c r="L605" s="490"/>
      <c r="M605" s="490"/>
      <c r="N605" s="490"/>
      <c r="O605" s="490"/>
      <c r="P605" s="490"/>
      <c r="Q605" s="490"/>
      <c r="R605" s="490"/>
      <c r="S605" s="490"/>
      <c r="T605" s="490"/>
      <c r="U605" s="490"/>
      <c r="V605" s="490"/>
      <c r="W605" s="490"/>
      <c r="X605" s="490"/>
      <c r="Y605" s="490"/>
      <c r="Z605" s="490"/>
      <c r="AA605" s="490"/>
      <c r="AB605" s="490"/>
      <c r="AC605" s="490"/>
      <c r="AD605" s="490"/>
      <c r="AE605" s="490"/>
      <c r="AF605" s="490"/>
      <c r="AG605" s="490"/>
      <c r="AH605" s="490"/>
      <c r="AI605" s="490"/>
      <c r="AJ605" s="490"/>
      <c r="AK605" s="490"/>
      <c r="AL605" s="490"/>
      <c r="AM605" s="490"/>
      <c r="AN605" s="490"/>
      <c r="AO605" s="490"/>
      <c r="AP605" s="490"/>
      <c r="AQ605" s="490"/>
      <c r="AR605" s="490"/>
      <c r="AS605" s="490"/>
      <c r="AT605" s="490"/>
      <c r="AU605" s="490"/>
      <c r="AV605" s="485"/>
      <c r="AW605" s="485"/>
      <c r="AX605" s="485"/>
      <c r="AY605" s="485"/>
      <c r="AZ605" s="485"/>
      <c r="BA605" s="485"/>
      <c r="BB605" s="485"/>
      <c r="BC605" s="485"/>
      <c r="BD605" s="485"/>
      <c r="BE605" s="485"/>
      <c r="BF605" s="485"/>
      <c r="BG605" s="485"/>
      <c r="BH605" s="485"/>
      <c r="BI605" s="485"/>
      <c r="BJ605" s="485"/>
      <c r="BK605" s="485"/>
    </row>
    <row r="606" spans="1:63" ht="15.75" customHeight="1" x14ac:dyDescent="0.25">
      <c r="A606" s="490"/>
      <c r="B606" s="490"/>
      <c r="C606" s="490"/>
      <c r="D606" s="490"/>
      <c r="E606" s="490"/>
      <c r="F606" s="490"/>
      <c r="G606" s="490"/>
      <c r="H606" s="490"/>
      <c r="I606" s="490"/>
      <c r="J606" s="490"/>
      <c r="K606" s="490"/>
      <c r="L606" s="490"/>
      <c r="M606" s="490"/>
      <c r="N606" s="490"/>
      <c r="O606" s="490"/>
      <c r="P606" s="490"/>
      <c r="Q606" s="490"/>
      <c r="R606" s="490"/>
      <c r="S606" s="490"/>
      <c r="T606" s="490"/>
      <c r="U606" s="490"/>
      <c r="V606" s="490"/>
      <c r="W606" s="490"/>
      <c r="X606" s="490"/>
      <c r="Y606" s="490"/>
      <c r="Z606" s="490"/>
      <c r="AA606" s="490"/>
      <c r="AB606" s="490"/>
      <c r="AC606" s="490"/>
      <c r="AD606" s="490"/>
      <c r="AE606" s="490"/>
      <c r="AF606" s="490"/>
      <c r="AG606" s="490"/>
      <c r="AH606" s="490"/>
      <c r="AI606" s="490"/>
      <c r="AJ606" s="490"/>
      <c r="AK606" s="490"/>
      <c r="AL606" s="490"/>
      <c r="AM606" s="490"/>
      <c r="AN606" s="490"/>
      <c r="AO606" s="490"/>
      <c r="AP606" s="490"/>
      <c r="AQ606" s="490"/>
      <c r="AR606" s="490"/>
      <c r="AS606" s="490"/>
      <c r="AT606" s="490"/>
      <c r="AU606" s="490"/>
      <c r="AV606" s="485"/>
      <c r="AW606" s="485"/>
      <c r="AX606" s="485"/>
      <c r="AY606" s="485"/>
      <c r="AZ606" s="485"/>
      <c r="BA606" s="485"/>
      <c r="BB606" s="485"/>
      <c r="BC606" s="485"/>
      <c r="BD606" s="485"/>
      <c r="BE606" s="485"/>
      <c r="BF606" s="485"/>
      <c r="BG606" s="485"/>
      <c r="BH606" s="485"/>
      <c r="BI606" s="485"/>
      <c r="BJ606" s="485"/>
      <c r="BK606" s="485"/>
    </row>
    <row r="607" spans="1:63" ht="15.75" customHeight="1" x14ac:dyDescent="0.25">
      <c r="A607" s="490"/>
      <c r="B607" s="490"/>
      <c r="C607" s="490"/>
      <c r="D607" s="490"/>
      <c r="E607" s="490"/>
      <c r="F607" s="490"/>
      <c r="G607" s="490"/>
      <c r="H607" s="490"/>
      <c r="I607" s="490"/>
      <c r="J607" s="490"/>
      <c r="K607" s="490"/>
      <c r="L607" s="490"/>
      <c r="M607" s="490"/>
      <c r="N607" s="490"/>
      <c r="O607" s="490"/>
      <c r="P607" s="490"/>
      <c r="Q607" s="490"/>
      <c r="R607" s="490"/>
      <c r="S607" s="490"/>
      <c r="T607" s="490"/>
      <c r="U607" s="490"/>
      <c r="V607" s="490"/>
      <c r="W607" s="490"/>
      <c r="X607" s="490"/>
      <c r="Y607" s="490"/>
      <c r="Z607" s="490"/>
      <c r="AA607" s="490"/>
      <c r="AB607" s="490"/>
      <c r="AC607" s="490"/>
      <c r="AD607" s="490"/>
      <c r="AE607" s="490"/>
      <c r="AF607" s="490"/>
      <c r="AG607" s="490"/>
      <c r="AH607" s="490"/>
      <c r="AI607" s="490"/>
      <c r="AJ607" s="490"/>
      <c r="AK607" s="490"/>
      <c r="AL607" s="490"/>
      <c r="AM607" s="490"/>
      <c r="AN607" s="490"/>
      <c r="AO607" s="490"/>
      <c r="AP607" s="490"/>
      <c r="AQ607" s="490"/>
      <c r="AR607" s="490"/>
      <c r="AS607" s="490"/>
      <c r="AT607" s="490"/>
      <c r="AU607" s="490"/>
      <c r="AV607" s="485"/>
      <c r="AW607" s="485"/>
      <c r="AX607" s="485"/>
      <c r="AY607" s="485"/>
      <c r="AZ607" s="485"/>
      <c r="BA607" s="485"/>
      <c r="BB607" s="485"/>
      <c r="BC607" s="485"/>
      <c r="BD607" s="485"/>
      <c r="BE607" s="485"/>
      <c r="BF607" s="485"/>
      <c r="BG607" s="485"/>
      <c r="BH607" s="485"/>
      <c r="BI607" s="485"/>
      <c r="BJ607" s="485"/>
      <c r="BK607" s="485"/>
    </row>
    <row r="608" spans="1:63" ht="15.75" customHeight="1" x14ac:dyDescent="0.25">
      <c r="A608" s="490"/>
      <c r="B608" s="490"/>
      <c r="C608" s="490"/>
      <c r="D608" s="490"/>
      <c r="E608" s="490"/>
      <c r="F608" s="490"/>
      <c r="G608" s="490"/>
      <c r="H608" s="490"/>
      <c r="I608" s="490"/>
      <c r="J608" s="490"/>
      <c r="K608" s="490"/>
      <c r="L608" s="490"/>
      <c r="M608" s="490"/>
      <c r="N608" s="490"/>
      <c r="O608" s="490"/>
      <c r="P608" s="490"/>
      <c r="Q608" s="490"/>
      <c r="R608" s="490"/>
      <c r="S608" s="490"/>
      <c r="T608" s="490"/>
      <c r="U608" s="490"/>
      <c r="V608" s="490"/>
      <c r="W608" s="490"/>
      <c r="X608" s="490"/>
      <c r="Y608" s="490"/>
      <c r="Z608" s="490"/>
      <c r="AA608" s="490"/>
      <c r="AB608" s="490"/>
      <c r="AC608" s="490"/>
      <c r="AD608" s="490"/>
      <c r="AE608" s="490"/>
      <c r="AF608" s="490"/>
      <c r="AG608" s="490"/>
      <c r="AH608" s="490"/>
      <c r="AI608" s="490"/>
      <c r="AJ608" s="490"/>
      <c r="AK608" s="490"/>
      <c r="AL608" s="490"/>
      <c r="AM608" s="490"/>
      <c r="AN608" s="490"/>
      <c r="AO608" s="490"/>
      <c r="AP608" s="490"/>
      <c r="AQ608" s="490"/>
      <c r="AR608" s="490"/>
      <c r="AS608" s="490"/>
      <c r="AT608" s="490"/>
      <c r="AU608" s="490"/>
      <c r="AV608" s="485"/>
      <c r="AW608" s="485"/>
      <c r="AX608" s="485"/>
      <c r="AY608" s="485"/>
      <c r="AZ608" s="485"/>
      <c r="BA608" s="485"/>
      <c r="BB608" s="485"/>
      <c r="BC608" s="485"/>
      <c r="BD608" s="485"/>
      <c r="BE608" s="485"/>
      <c r="BF608" s="485"/>
      <c r="BG608" s="485"/>
      <c r="BH608" s="485"/>
      <c r="BI608" s="485"/>
      <c r="BJ608" s="485"/>
      <c r="BK608" s="485"/>
    </row>
    <row r="609" spans="1:63" ht="15.75" customHeight="1" x14ac:dyDescent="0.25">
      <c r="A609" s="490"/>
      <c r="B609" s="490"/>
      <c r="C609" s="490"/>
      <c r="D609" s="490"/>
      <c r="E609" s="490"/>
      <c r="F609" s="490"/>
      <c r="G609" s="490"/>
      <c r="H609" s="490"/>
      <c r="I609" s="490"/>
      <c r="J609" s="490"/>
      <c r="K609" s="490"/>
      <c r="L609" s="490"/>
      <c r="M609" s="490"/>
      <c r="N609" s="490"/>
      <c r="O609" s="490"/>
      <c r="P609" s="490"/>
      <c r="Q609" s="490"/>
      <c r="R609" s="490"/>
      <c r="S609" s="490"/>
      <c r="T609" s="490"/>
      <c r="U609" s="490"/>
      <c r="V609" s="490"/>
      <c r="W609" s="490"/>
      <c r="X609" s="490"/>
      <c r="Y609" s="490"/>
      <c r="Z609" s="490"/>
      <c r="AA609" s="490"/>
      <c r="AB609" s="490"/>
      <c r="AC609" s="490"/>
      <c r="AD609" s="490"/>
      <c r="AE609" s="490"/>
      <c r="AF609" s="490"/>
      <c r="AG609" s="490"/>
      <c r="AH609" s="490"/>
      <c r="AI609" s="490"/>
      <c r="AJ609" s="490"/>
      <c r="AK609" s="490"/>
      <c r="AL609" s="490"/>
      <c r="AM609" s="490"/>
      <c r="AN609" s="490"/>
      <c r="AO609" s="490"/>
      <c r="AP609" s="490"/>
      <c r="AQ609" s="490"/>
      <c r="AR609" s="490"/>
      <c r="AS609" s="490"/>
      <c r="AT609" s="490"/>
      <c r="AU609" s="490"/>
      <c r="AV609" s="485"/>
      <c r="AW609" s="485"/>
      <c r="AX609" s="485"/>
      <c r="AY609" s="485"/>
      <c r="AZ609" s="485"/>
      <c r="BA609" s="485"/>
      <c r="BB609" s="485"/>
      <c r="BC609" s="485"/>
      <c r="BD609" s="485"/>
      <c r="BE609" s="485"/>
      <c r="BF609" s="485"/>
      <c r="BG609" s="485"/>
      <c r="BH609" s="485"/>
      <c r="BI609" s="485"/>
      <c r="BJ609" s="485"/>
      <c r="BK609" s="485"/>
    </row>
    <row r="610" spans="1:63" ht="15.75" customHeight="1" x14ac:dyDescent="0.25">
      <c r="A610" s="490"/>
      <c r="B610" s="490"/>
      <c r="C610" s="490"/>
      <c r="D610" s="490"/>
      <c r="E610" s="490"/>
      <c r="F610" s="490"/>
      <c r="G610" s="490"/>
      <c r="H610" s="490"/>
      <c r="I610" s="490"/>
      <c r="J610" s="490"/>
      <c r="K610" s="490"/>
      <c r="L610" s="490"/>
      <c r="M610" s="490"/>
      <c r="N610" s="490"/>
      <c r="O610" s="490"/>
      <c r="P610" s="490"/>
      <c r="Q610" s="490"/>
      <c r="R610" s="490"/>
      <c r="S610" s="490"/>
      <c r="T610" s="490"/>
      <c r="U610" s="490"/>
      <c r="V610" s="490"/>
      <c r="W610" s="490"/>
      <c r="X610" s="490"/>
      <c r="Y610" s="490"/>
      <c r="Z610" s="490"/>
      <c r="AA610" s="490"/>
      <c r="AB610" s="490"/>
      <c r="AC610" s="490"/>
      <c r="AD610" s="490"/>
      <c r="AE610" s="490"/>
      <c r="AF610" s="490"/>
      <c r="AG610" s="490"/>
      <c r="AH610" s="490"/>
      <c r="AI610" s="490"/>
      <c r="AJ610" s="490"/>
      <c r="AK610" s="490"/>
      <c r="AL610" s="490"/>
      <c r="AM610" s="490"/>
      <c r="AN610" s="490"/>
      <c r="AO610" s="490"/>
      <c r="AP610" s="490"/>
      <c r="AQ610" s="490"/>
      <c r="AR610" s="490"/>
      <c r="AS610" s="490"/>
      <c r="AT610" s="490"/>
      <c r="AU610" s="490"/>
      <c r="AV610" s="485"/>
      <c r="AW610" s="485"/>
      <c r="AX610" s="485"/>
      <c r="AY610" s="485"/>
      <c r="AZ610" s="485"/>
      <c r="BA610" s="485"/>
      <c r="BB610" s="485"/>
      <c r="BC610" s="485"/>
      <c r="BD610" s="485"/>
      <c r="BE610" s="485"/>
      <c r="BF610" s="485"/>
      <c r="BG610" s="485"/>
      <c r="BH610" s="485"/>
      <c r="BI610" s="485"/>
      <c r="BJ610" s="485"/>
      <c r="BK610" s="485"/>
    </row>
    <row r="611" spans="1:63" ht="15.75" customHeight="1" x14ac:dyDescent="0.25">
      <c r="A611" s="490"/>
      <c r="B611" s="490"/>
      <c r="C611" s="490"/>
      <c r="D611" s="490"/>
      <c r="E611" s="490"/>
      <c r="F611" s="490"/>
      <c r="G611" s="490"/>
      <c r="H611" s="490"/>
      <c r="I611" s="490"/>
      <c r="J611" s="490"/>
      <c r="K611" s="490"/>
      <c r="L611" s="490"/>
      <c r="M611" s="490"/>
      <c r="N611" s="490"/>
      <c r="O611" s="490"/>
      <c r="P611" s="490"/>
      <c r="Q611" s="490"/>
      <c r="R611" s="490"/>
      <c r="S611" s="490"/>
      <c r="T611" s="490"/>
      <c r="U611" s="490"/>
      <c r="V611" s="490"/>
      <c r="W611" s="490"/>
      <c r="X611" s="490"/>
      <c r="Y611" s="490"/>
      <c r="Z611" s="490"/>
      <c r="AA611" s="490"/>
      <c r="AB611" s="490"/>
      <c r="AC611" s="490"/>
      <c r="AD611" s="490"/>
      <c r="AE611" s="490"/>
      <c r="AF611" s="490"/>
      <c r="AG611" s="490"/>
      <c r="AH611" s="490"/>
      <c r="AI611" s="490"/>
      <c r="AJ611" s="490"/>
      <c r="AK611" s="490"/>
      <c r="AL611" s="490"/>
      <c r="AM611" s="490"/>
      <c r="AN611" s="490"/>
      <c r="AO611" s="490"/>
      <c r="AP611" s="490"/>
      <c r="AQ611" s="490"/>
      <c r="AR611" s="490"/>
      <c r="AS611" s="490"/>
      <c r="AT611" s="490"/>
      <c r="AU611" s="490"/>
      <c r="AV611" s="485"/>
      <c r="AW611" s="485"/>
      <c r="AX611" s="485"/>
      <c r="AY611" s="485"/>
      <c r="AZ611" s="485"/>
      <c r="BA611" s="485"/>
      <c r="BB611" s="485"/>
      <c r="BC611" s="485"/>
      <c r="BD611" s="485"/>
      <c r="BE611" s="485"/>
      <c r="BF611" s="485"/>
      <c r="BG611" s="485"/>
      <c r="BH611" s="485"/>
      <c r="BI611" s="485"/>
      <c r="BJ611" s="485"/>
      <c r="BK611" s="485"/>
    </row>
    <row r="612" spans="1:63" ht="15.75" customHeight="1" x14ac:dyDescent="0.25">
      <c r="A612" s="490"/>
      <c r="B612" s="490"/>
      <c r="C612" s="490"/>
      <c r="D612" s="490"/>
      <c r="E612" s="490"/>
      <c r="F612" s="490"/>
      <c r="G612" s="490"/>
      <c r="H612" s="490"/>
      <c r="I612" s="490"/>
      <c r="J612" s="490"/>
      <c r="K612" s="490"/>
      <c r="L612" s="490"/>
      <c r="M612" s="490"/>
      <c r="N612" s="490"/>
      <c r="O612" s="490"/>
      <c r="P612" s="490"/>
      <c r="Q612" s="490"/>
      <c r="R612" s="490"/>
      <c r="S612" s="490"/>
      <c r="T612" s="490"/>
      <c r="U612" s="490"/>
      <c r="V612" s="490"/>
      <c r="W612" s="490"/>
      <c r="X612" s="490"/>
      <c r="Y612" s="490"/>
      <c r="Z612" s="490"/>
      <c r="AA612" s="490"/>
      <c r="AB612" s="490"/>
      <c r="AC612" s="490"/>
      <c r="AD612" s="490"/>
      <c r="AE612" s="490"/>
      <c r="AF612" s="490"/>
      <c r="AG612" s="490"/>
      <c r="AH612" s="490"/>
      <c r="AI612" s="490"/>
      <c r="AJ612" s="490"/>
      <c r="AK612" s="490"/>
      <c r="AL612" s="490"/>
      <c r="AM612" s="490"/>
      <c r="AN612" s="490"/>
      <c r="AO612" s="490"/>
      <c r="AP612" s="490"/>
      <c r="AQ612" s="490"/>
      <c r="AR612" s="490"/>
      <c r="AS612" s="490"/>
      <c r="AT612" s="490"/>
      <c r="AU612" s="490"/>
      <c r="AV612" s="485"/>
      <c r="AW612" s="485"/>
      <c r="AX612" s="485"/>
      <c r="AY612" s="485"/>
      <c r="AZ612" s="485"/>
      <c r="BA612" s="485"/>
      <c r="BB612" s="485"/>
      <c r="BC612" s="485"/>
      <c r="BD612" s="485"/>
      <c r="BE612" s="485"/>
      <c r="BF612" s="485"/>
      <c r="BG612" s="485"/>
      <c r="BH612" s="485"/>
      <c r="BI612" s="485"/>
      <c r="BJ612" s="485"/>
      <c r="BK612" s="485"/>
    </row>
    <row r="613" spans="1:63" ht="15.75" customHeight="1" x14ac:dyDescent="0.25">
      <c r="A613" s="490"/>
      <c r="B613" s="490"/>
      <c r="C613" s="490"/>
      <c r="D613" s="490"/>
      <c r="E613" s="490"/>
      <c r="F613" s="490"/>
      <c r="G613" s="490"/>
      <c r="H613" s="490"/>
      <c r="I613" s="490"/>
      <c r="J613" s="490"/>
      <c r="K613" s="490"/>
      <c r="L613" s="490"/>
      <c r="M613" s="490"/>
      <c r="N613" s="490"/>
      <c r="O613" s="490"/>
      <c r="P613" s="490"/>
      <c r="Q613" s="490"/>
      <c r="R613" s="490"/>
      <c r="S613" s="490"/>
      <c r="T613" s="490"/>
      <c r="U613" s="490"/>
      <c r="V613" s="490"/>
      <c r="W613" s="490"/>
      <c r="X613" s="490"/>
      <c r="Y613" s="490"/>
      <c r="Z613" s="490"/>
      <c r="AA613" s="490"/>
      <c r="AB613" s="490"/>
      <c r="AC613" s="490"/>
      <c r="AD613" s="490"/>
      <c r="AE613" s="490"/>
      <c r="AF613" s="490"/>
      <c r="AG613" s="490"/>
      <c r="AH613" s="490"/>
      <c r="AI613" s="490"/>
      <c r="AJ613" s="490"/>
      <c r="AK613" s="490"/>
      <c r="AL613" s="490"/>
      <c r="AM613" s="490"/>
      <c r="AN613" s="490"/>
      <c r="AO613" s="490"/>
      <c r="AP613" s="490"/>
      <c r="AQ613" s="490"/>
      <c r="AR613" s="490"/>
      <c r="AS613" s="490"/>
      <c r="AT613" s="490"/>
      <c r="AU613" s="490"/>
      <c r="AV613" s="485"/>
      <c r="AW613" s="485"/>
      <c r="AX613" s="485"/>
      <c r="AY613" s="485"/>
      <c r="AZ613" s="485"/>
      <c r="BA613" s="485"/>
      <c r="BB613" s="485"/>
      <c r="BC613" s="485"/>
      <c r="BD613" s="485"/>
      <c r="BE613" s="485"/>
      <c r="BF613" s="485"/>
      <c r="BG613" s="485"/>
      <c r="BH613" s="485"/>
      <c r="BI613" s="485"/>
      <c r="BJ613" s="485"/>
      <c r="BK613" s="485"/>
    </row>
    <row r="614" spans="1:63" ht="15.75" customHeight="1" x14ac:dyDescent="0.25">
      <c r="A614" s="490"/>
      <c r="B614" s="490"/>
      <c r="C614" s="490"/>
      <c r="D614" s="490"/>
      <c r="E614" s="490"/>
      <c r="F614" s="490"/>
      <c r="G614" s="490"/>
      <c r="H614" s="490"/>
      <c r="I614" s="490"/>
      <c r="J614" s="490"/>
      <c r="K614" s="490"/>
      <c r="L614" s="490"/>
      <c r="M614" s="490"/>
      <c r="N614" s="490"/>
      <c r="O614" s="490"/>
      <c r="P614" s="490"/>
      <c r="Q614" s="490"/>
      <c r="R614" s="490"/>
      <c r="S614" s="490"/>
      <c r="T614" s="490"/>
      <c r="U614" s="490"/>
      <c r="V614" s="490"/>
      <c r="W614" s="490"/>
      <c r="X614" s="490"/>
      <c r="Y614" s="490"/>
      <c r="Z614" s="490"/>
      <c r="AA614" s="490"/>
      <c r="AB614" s="490"/>
      <c r="AC614" s="490"/>
      <c r="AD614" s="490"/>
      <c r="AE614" s="490"/>
      <c r="AF614" s="490"/>
      <c r="AG614" s="490"/>
      <c r="AH614" s="490"/>
      <c r="AI614" s="490"/>
      <c r="AJ614" s="490"/>
      <c r="AK614" s="490"/>
      <c r="AL614" s="490"/>
      <c r="AM614" s="490"/>
      <c r="AN614" s="490"/>
      <c r="AO614" s="490"/>
      <c r="AP614" s="490"/>
      <c r="AQ614" s="490"/>
      <c r="AR614" s="490"/>
      <c r="AS614" s="490"/>
      <c r="AT614" s="490"/>
      <c r="AU614" s="490"/>
      <c r="AV614" s="485"/>
      <c r="AW614" s="485"/>
      <c r="AX614" s="485"/>
      <c r="AY614" s="485"/>
      <c r="AZ614" s="485"/>
      <c r="BA614" s="485"/>
      <c r="BB614" s="485"/>
      <c r="BC614" s="485"/>
      <c r="BD614" s="485"/>
      <c r="BE614" s="485"/>
      <c r="BF614" s="485"/>
      <c r="BG614" s="485"/>
      <c r="BH614" s="485"/>
      <c r="BI614" s="485"/>
      <c r="BJ614" s="485"/>
      <c r="BK614" s="485"/>
    </row>
    <row r="615" spans="1:63" ht="15.75" customHeight="1" x14ac:dyDescent="0.25">
      <c r="A615" s="490"/>
      <c r="B615" s="490"/>
      <c r="C615" s="490"/>
      <c r="D615" s="490"/>
      <c r="E615" s="490"/>
      <c r="F615" s="490"/>
      <c r="G615" s="490"/>
      <c r="H615" s="490"/>
      <c r="I615" s="490"/>
      <c r="J615" s="490"/>
      <c r="K615" s="490"/>
      <c r="L615" s="490"/>
      <c r="M615" s="490"/>
      <c r="N615" s="490"/>
      <c r="O615" s="490"/>
      <c r="P615" s="490"/>
      <c r="Q615" s="490"/>
      <c r="R615" s="490"/>
      <c r="S615" s="490"/>
      <c r="T615" s="490"/>
      <c r="U615" s="490"/>
      <c r="V615" s="490"/>
      <c r="W615" s="490"/>
      <c r="X615" s="490"/>
      <c r="Y615" s="490"/>
      <c r="Z615" s="490"/>
      <c r="AA615" s="490"/>
      <c r="AB615" s="490"/>
      <c r="AC615" s="490"/>
      <c r="AD615" s="490"/>
      <c r="AE615" s="490"/>
      <c r="AF615" s="490"/>
      <c r="AG615" s="490"/>
      <c r="AH615" s="490"/>
      <c r="AI615" s="490"/>
      <c r="AJ615" s="490"/>
      <c r="AK615" s="490"/>
      <c r="AL615" s="490"/>
      <c r="AM615" s="490"/>
      <c r="AN615" s="490"/>
      <c r="AO615" s="490"/>
      <c r="AP615" s="490"/>
      <c r="AQ615" s="490"/>
      <c r="AR615" s="490"/>
      <c r="AS615" s="490"/>
      <c r="AT615" s="490"/>
      <c r="AU615" s="490"/>
      <c r="AV615" s="485"/>
      <c r="AW615" s="485"/>
      <c r="AX615" s="485"/>
      <c r="AY615" s="485"/>
      <c r="AZ615" s="485"/>
      <c r="BA615" s="485"/>
      <c r="BB615" s="485"/>
      <c r="BC615" s="485"/>
      <c r="BD615" s="485"/>
      <c r="BE615" s="485"/>
      <c r="BF615" s="485"/>
      <c r="BG615" s="485"/>
      <c r="BH615" s="485"/>
      <c r="BI615" s="485"/>
      <c r="BJ615" s="485"/>
      <c r="BK615" s="485"/>
    </row>
    <row r="616" spans="1:63" ht="15.75" customHeight="1" x14ac:dyDescent="0.25">
      <c r="A616" s="490"/>
      <c r="B616" s="490"/>
      <c r="C616" s="490"/>
      <c r="D616" s="490"/>
      <c r="E616" s="490"/>
      <c r="F616" s="490"/>
      <c r="G616" s="490"/>
      <c r="H616" s="490"/>
      <c r="I616" s="490"/>
      <c r="J616" s="490"/>
      <c r="K616" s="490"/>
      <c r="L616" s="490"/>
      <c r="M616" s="490"/>
      <c r="N616" s="490"/>
      <c r="O616" s="490"/>
      <c r="P616" s="490"/>
      <c r="Q616" s="490"/>
      <c r="R616" s="490"/>
      <c r="S616" s="490"/>
      <c r="T616" s="490"/>
      <c r="U616" s="490"/>
      <c r="V616" s="490"/>
      <c r="W616" s="490"/>
      <c r="X616" s="490"/>
      <c r="Y616" s="490"/>
      <c r="Z616" s="490"/>
      <c r="AA616" s="490"/>
      <c r="AB616" s="490"/>
      <c r="AC616" s="490"/>
      <c r="AD616" s="490"/>
      <c r="AE616" s="490"/>
      <c r="AF616" s="490"/>
      <c r="AG616" s="490"/>
      <c r="AH616" s="490"/>
      <c r="AI616" s="490"/>
      <c r="AJ616" s="490"/>
      <c r="AK616" s="490"/>
      <c r="AL616" s="490"/>
      <c r="AM616" s="490"/>
      <c r="AN616" s="490"/>
      <c r="AO616" s="490"/>
      <c r="AP616" s="490"/>
      <c r="AQ616" s="490"/>
      <c r="AR616" s="490"/>
      <c r="AS616" s="490"/>
      <c r="AT616" s="490"/>
      <c r="AU616" s="490"/>
      <c r="AV616" s="485"/>
      <c r="AW616" s="485"/>
      <c r="AX616" s="485"/>
      <c r="AY616" s="485"/>
      <c r="AZ616" s="485"/>
      <c r="BA616" s="485"/>
      <c r="BB616" s="485"/>
      <c r="BC616" s="485"/>
      <c r="BD616" s="485"/>
      <c r="BE616" s="485"/>
      <c r="BF616" s="485"/>
      <c r="BG616" s="485"/>
      <c r="BH616" s="485"/>
      <c r="BI616" s="485"/>
      <c r="BJ616" s="485"/>
      <c r="BK616" s="485"/>
    </row>
    <row r="617" spans="1:63" ht="15.75" customHeight="1" x14ac:dyDescent="0.25">
      <c r="A617" s="490"/>
      <c r="B617" s="490"/>
      <c r="C617" s="490"/>
      <c r="D617" s="490"/>
      <c r="E617" s="490"/>
      <c r="F617" s="490"/>
      <c r="G617" s="490"/>
      <c r="H617" s="490"/>
      <c r="I617" s="490"/>
      <c r="J617" s="490"/>
      <c r="K617" s="490"/>
      <c r="L617" s="490"/>
      <c r="M617" s="490"/>
      <c r="N617" s="490"/>
      <c r="O617" s="490"/>
      <c r="P617" s="490"/>
      <c r="Q617" s="490"/>
      <c r="R617" s="490"/>
      <c r="S617" s="490"/>
      <c r="T617" s="490"/>
      <c r="U617" s="490"/>
      <c r="V617" s="490"/>
      <c r="W617" s="490"/>
      <c r="X617" s="490"/>
      <c r="Y617" s="490"/>
      <c r="Z617" s="490"/>
      <c r="AA617" s="490"/>
      <c r="AB617" s="490"/>
      <c r="AC617" s="490"/>
      <c r="AD617" s="490"/>
      <c r="AE617" s="490"/>
      <c r="AF617" s="490"/>
      <c r="AG617" s="490"/>
      <c r="AH617" s="490"/>
      <c r="AI617" s="490"/>
      <c r="AJ617" s="490"/>
      <c r="AK617" s="490"/>
      <c r="AL617" s="490"/>
      <c r="AM617" s="490"/>
      <c r="AN617" s="490"/>
      <c r="AO617" s="490"/>
      <c r="AP617" s="490"/>
      <c r="AQ617" s="490"/>
      <c r="AR617" s="490"/>
      <c r="AS617" s="490"/>
      <c r="AT617" s="490"/>
      <c r="AU617" s="490"/>
      <c r="AV617" s="485"/>
      <c r="AW617" s="485"/>
      <c r="AX617" s="485"/>
      <c r="AY617" s="485"/>
      <c r="AZ617" s="485"/>
      <c r="BA617" s="485"/>
      <c r="BB617" s="485"/>
      <c r="BC617" s="485"/>
      <c r="BD617" s="485"/>
      <c r="BE617" s="485"/>
      <c r="BF617" s="485"/>
      <c r="BG617" s="485"/>
      <c r="BH617" s="485"/>
      <c r="BI617" s="485"/>
      <c r="BJ617" s="485"/>
      <c r="BK617" s="485"/>
    </row>
    <row r="618" spans="1:63" ht="15.75" customHeight="1" x14ac:dyDescent="0.25">
      <c r="A618" s="490"/>
      <c r="B618" s="490"/>
      <c r="C618" s="490"/>
      <c r="D618" s="490"/>
      <c r="E618" s="490"/>
      <c r="F618" s="490"/>
      <c r="G618" s="490"/>
      <c r="H618" s="490"/>
      <c r="I618" s="490"/>
      <c r="J618" s="490"/>
      <c r="K618" s="490"/>
      <c r="L618" s="490"/>
      <c r="M618" s="490"/>
      <c r="N618" s="490"/>
      <c r="O618" s="490"/>
      <c r="P618" s="490"/>
      <c r="Q618" s="490"/>
      <c r="R618" s="490"/>
      <c r="S618" s="490"/>
      <c r="T618" s="490"/>
      <c r="U618" s="490"/>
      <c r="V618" s="490"/>
      <c r="W618" s="490"/>
      <c r="X618" s="490"/>
      <c r="Y618" s="490"/>
      <c r="Z618" s="490"/>
      <c r="AA618" s="490"/>
      <c r="AB618" s="490"/>
      <c r="AC618" s="490"/>
      <c r="AD618" s="490"/>
      <c r="AE618" s="490"/>
      <c r="AF618" s="490"/>
      <c r="AG618" s="490"/>
      <c r="AH618" s="490"/>
      <c r="AI618" s="490"/>
      <c r="AJ618" s="490"/>
      <c r="AK618" s="490"/>
      <c r="AL618" s="490"/>
      <c r="AM618" s="490"/>
      <c r="AN618" s="490"/>
      <c r="AO618" s="490"/>
      <c r="AP618" s="490"/>
      <c r="AQ618" s="490"/>
      <c r="AR618" s="490"/>
      <c r="AS618" s="490"/>
      <c r="AT618" s="490"/>
      <c r="AU618" s="490"/>
      <c r="AV618" s="485"/>
      <c r="AW618" s="485"/>
      <c r="AX618" s="485"/>
      <c r="AY618" s="485"/>
      <c r="AZ618" s="485"/>
      <c r="BA618" s="485"/>
      <c r="BB618" s="485"/>
      <c r="BC618" s="485"/>
      <c r="BD618" s="485"/>
      <c r="BE618" s="485"/>
      <c r="BF618" s="485"/>
      <c r="BG618" s="485"/>
      <c r="BH618" s="485"/>
      <c r="BI618" s="485"/>
      <c r="BJ618" s="485"/>
      <c r="BK618" s="485"/>
    </row>
    <row r="619" spans="1:63" ht="15.75" customHeight="1" x14ac:dyDescent="0.25">
      <c r="A619" s="490"/>
      <c r="B619" s="490"/>
      <c r="C619" s="490"/>
      <c r="D619" s="490"/>
      <c r="E619" s="490"/>
      <c r="F619" s="490"/>
      <c r="G619" s="490"/>
      <c r="H619" s="490"/>
      <c r="I619" s="490"/>
      <c r="J619" s="490"/>
      <c r="K619" s="490"/>
      <c r="L619" s="490"/>
      <c r="M619" s="490"/>
      <c r="N619" s="490"/>
      <c r="O619" s="490"/>
      <c r="P619" s="490"/>
      <c r="Q619" s="490"/>
      <c r="R619" s="490"/>
      <c r="S619" s="490"/>
      <c r="T619" s="490"/>
      <c r="U619" s="490"/>
      <c r="V619" s="490"/>
      <c r="W619" s="490"/>
      <c r="X619" s="490"/>
      <c r="Y619" s="490"/>
      <c r="Z619" s="490"/>
      <c r="AA619" s="490"/>
      <c r="AB619" s="490"/>
      <c r="AC619" s="490"/>
      <c r="AD619" s="490"/>
      <c r="AE619" s="490"/>
      <c r="AF619" s="490"/>
      <c r="AG619" s="490"/>
      <c r="AH619" s="490"/>
      <c r="AI619" s="490"/>
      <c r="AJ619" s="490"/>
      <c r="AK619" s="490"/>
      <c r="AL619" s="490"/>
      <c r="AM619" s="490"/>
      <c r="AN619" s="490"/>
      <c r="AO619" s="490"/>
      <c r="AP619" s="490"/>
      <c r="AQ619" s="490"/>
      <c r="AR619" s="490"/>
      <c r="AS619" s="490"/>
      <c r="AT619" s="490"/>
      <c r="AU619" s="490"/>
      <c r="AV619" s="485"/>
      <c r="AW619" s="485"/>
      <c r="AX619" s="485"/>
      <c r="AY619" s="485"/>
      <c r="AZ619" s="485"/>
      <c r="BA619" s="485"/>
      <c r="BB619" s="485"/>
      <c r="BC619" s="485"/>
      <c r="BD619" s="485"/>
      <c r="BE619" s="485"/>
      <c r="BF619" s="485"/>
      <c r="BG619" s="485"/>
      <c r="BH619" s="485"/>
      <c r="BI619" s="485"/>
      <c r="BJ619" s="485"/>
      <c r="BK619" s="485"/>
    </row>
    <row r="620" spans="1:63" ht="15.75" customHeight="1" x14ac:dyDescent="0.25">
      <c r="A620" s="490"/>
      <c r="B620" s="490"/>
      <c r="C620" s="490"/>
      <c r="D620" s="490"/>
      <c r="E620" s="490"/>
      <c r="F620" s="490"/>
      <c r="G620" s="490"/>
      <c r="H620" s="490"/>
      <c r="I620" s="490"/>
      <c r="J620" s="490"/>
      <c r="K620" s="490"/>
      <c r="L620" s="490"/>
      <c r="M620" s="490"/>
      <c r="N620" s="490"/>
      <c r="O620" s="490"/>
      <c r="P620" s="490"/>
      <c r="Q620" s="490"/>
      <c r="R620" s="490"/>
      <c r="S620" s="490"/>
      <c r="T620" s="490"/>
      <c r="U620" s="490"/>
      <c r="V620" s="490"/>
      <c r="W620" s="490"/>
      <c r="X620" s="490"/>
      <c r="Y620" s="490"/>
      <c r="Z620" s="490"/>
      <c r="AA620" s="490"/>
      <c r="AB620" s="490"/>
      <c r="AC620" s="490"/>
      <c r="AD620" s="490"/>
      <c r="AE620" s="490"/>
      <c r="AF620" s="490"/>
      <c r="AG620" s="490"/>
      <c r="AH620" s="490"/>
      <c r="AI620" s="490"/>
      <c r="AJ620" s="490"/>
      <c r="AK620" s="490"/>
      <c r="AL620" s="490"/>
      <c r="AM620" s="490"/>
      <c r="AN620" s="490"/>
      <c r="AO620" s="490"/>
      <c r="AP620" s="490"/>
      <c r="AQ620" s="490"/>
      <c r="AR620" s="490"/>
      <c r="AS620" s="490"/>
      <c r="AT620" s="490"/>
      <c r="AU620" s="490"/>
      <c r="AV620" s="485"/>
      <c r="AW620" s="485"/>
      <c r="AX620" s="485"/>
      <c r="AY620" s="485"/>
      <c r="AZ620" s="485"/>
      <c r="BA620" s="485"/>
      <c r="BB620" s="485"/>
      <c r="BC620" s="485"/>
      <c r="BD620" s="485"/>
      <c r="BE620" s="485"/>
      <c r="BF620" s="485"/>
      <c r="BG620" s="485"/>
      <c r="BH620" s="485"/>
      <c r="BI620" s="485"/>
      <c r="BJ620" s="485"/>
      <c r="BK620" s="485"/>
    </row>
    <row r="621" spans="1:63" ht="15.75" customHeight="1" x14ac:dyDescent="0.25">
      <c r="A621" s="490"/>
      <c r="B621" s="490"/>
      <c r="C621" s="490"/>
      <c r="D621" s="490"/>
      <c r="E621" s="490"/>
      <c r="F621" s="490"/>
      <c r="G621" s="490"/>
      <c r="H621" s="490"/>
      <c r="I621" s="490"/>
      <c r="J621" s="490"/>
      <c r="K621" s="490"/>
      <c r="L621" s="490"/>
      <c r="M621" s="490"/>
      <c r="N621" s="490"/>
      <c r="O621" s="490"/>
      <c r="P621" s="490"/>
      <c r="Q621" s="490"/>
      <c r="R621" s="490"/>
      <c r="S621" s="490"/>
      <c r="T621" s="490"/>
      <c r="U621" s="490"/>
      <c r="V621" s="490"/>
      <c r="W621" s="490"/>
      <c r="X621" s="490"/>
      <c r="Y621" s="490"/>
      <c r="Z621" s="490"/>
      <c r="AA621" s="490"/>
      <c r="AB621" s="490"/>
      <c r="AC621" s="490"/>
      <c r="AD621" s="490"/>
      <c r="AE621" s="490"/>
      <c r="AF621" s="490"/>
      <c r="AG621" s="490"/>
      <c r="AH621" s="490"/>
      <c r="AI621" s="490"/>
      <c r="AJ621" s="490"/>
      <c r="AK621" s="490"/>
      <c r="AL621" s="490"/>
      <c r="AM621" s="490"/>
      <c r="AN621" s="490"/>
      <c r="AO621" s="490"/>
      <c r="AP621" s="490"/>
      <c r="AQ621" s="490"/>
      <c r="AR621" s="490"/>
      <c r="AS621" s="490"/>
      <c r="AT621" s="490"/>
      <c r="AU621" s="490"/>
      <c r="AV621" s="485"/>
      <c r="AW621" s="485"/>
      <c r="AX621" s="485"/>
      <c r="AY621" s="485"/>
      <c r="AZ621" s="485"/>
      <c r="BA621" s="485"/>
      <c r="BB621" s="485"/>
      <c r="BC621" s="485"/>
      <c r="BD621" s="485"/>
      <c r="BE621" s="485"/>
      <c r="BF621" s="485"/>
      <c r="BG621" s="485"/>
      <c r="BH621" s="485"/>
      <c r="BI621" s="485"/>
      <c r="BJ621" s="485"/>
      <c r="BK621" s="485"/>
    </row>
    <row r="622" spans="1:63" ht="15.75" customHeight="1" x14ac:dyDescent="0.25">
      <c r="A622" s="490"/>
      <c r="B622" s="490"/>
      <c r="C622" s="490"/>
      <c r="D622" s="490"/>
      <c r="E622" s="490"/>
      <c r="F622" s="490"/>
      <c r="G622" s="490"/>
      <c r="H622" s="490"/>
      <c r="I622" s="490"/>
      <c r="J622" s="490"/>
      <c r="K622" s="490"/>
      <c r="L622" s="490"/>
      <c r="M622" s="490"/>
      <c r="N622" s="490"/>
      <c r="O622" s="490"/>
      <c r="P622" s="490"/>
      <c r="Q622" s="490"/>
      <c r="R622" s="490"/>
      <c r="S622" s="490"/>
      <c r="T622" s="490"/>
      <c r="U622" s="490"/>
      <c r="V622" s="490"/>
      <c r="W622" s="490"/>
      <c r="X622" s="490"/>
      <c r="Y622" s="490"/>
      <c r="Z622" s="490"/>
      <c r="AA622" s="490"/>
      <c r="AB622" s="490"/>
      <c r="AC622" s="490"/>
      <c r="AD622" s="490"/>
      <c r="AE622" s="490"/>
      <c r="AF622" s="490"/>
      <c r="AG622" s="490"/>
      <c r="AH622" s="490"/>
      <c r="AI622" s="490"/>
      <c r="AJ622" s="490"/>
      <c r="AK622" s="490"/>
      <c r="AL622" s="490"/>
      <c r="AM622" s="490"/>
      <c r="AN622" s="490"/>
      <c r="AO622" s="490"/>
      <c r="AP622" s="490"/>
      <c r="AQ622" s="490"/>
      <c r="AR622" s="490"/>
      <c r="AS622" s="490"/>
      <c r="AT622" s="490"/>
      <c r="AU622" s="490"/>
      <c r="AV622" s="485"/>
      <c r="AW622" s="485"/>
      <c r="AX622" s="485"/>
      <c r="AY622" s="485"/>
      <c r="AZ622" s="485"/>
      <c r="BA622" s="485"/>
      <c r="BB622" s="485"/>
      <c r="BC622" s="485"/>
      <c r="BD622" s="485"/>
      <c r="BE622" s="485"/>
      <c r="BF622" s="485"/>
      <c r="BG622" s="485"/>
      <c r="BH622" s="485"/>
      <c r="BI622" s="485"/>
      <c r="BJ622" s="485"/>
      <c r="BK622" s="485"/>
    </row>
    <row r="623" spans="1:63" ht="15.75" customHeight="1" x14ac:dyDescent="0.25">
      <c r="A623" s="490"/>
      <c r="B623" s="490"/>
      <c r="C623" s="490"/>
      <c r="D623" s="490"/>
      <c r="E623" s="490"/>
      <c r="F623" s="490"/>
      <c r="G623" s="490"/>
      <c r="H623" s="490"/>
      <c r="I623" s="490"/>
      <c r="J623" s="490"/>
      <c r="K623" s="490"/>
      <c r="L623" s="490"/>
      <c r="M623" s="490"/>
      <c r="N623" s="490"/>
      <c r="O623" s="490"/>
      <c r="P623" s="490"/>
      <c r="Q623" s="490"/>
      <c r="R623" s="490"/>
      <c r="S623" s="490"/>
      <c r="T623" s="490"/>
      <c r="U623" s="490"/>
      <c r="V623" s="490"/>
      <c r="W623" s="490"/>
      <c r="X623" s="490"/>
      <c r="Y623" s="490"/>
      <c r="Z623" s="490"/>
      <c r="AA623" s="490"/>
      <c r="AB623" s="490"/>
      <c r="AC623" s="490"/>
      <c r="AD623" s="490"/>
      <c r="AE623" s="490"/>
      <c r="AF623" s="490"/>
      <c r="AG623" s="490"/>
      <c r="AH623" s="490"/>
      <c r="AI623" s="490"/>
      <c r="AJ623" s="490"/>
      <c r="AK623" s="490"/>
      <c r="AL623" s="490"/>
      <c r="AM623" s="490"/>
      <c r="AN623" s="490"/>
      <c r="AO623" s="490"/>
      <c r="AP623" s="490"/>
      <c r="AQ623" s="490"/>
      <c r="AR623" s="490"/>
      <c r="AS623" s="490"/>
      <c r="AT623" s="490"/>
      <c r="AU623" s="490"/>
      <c r="AV623" s="485"/>
      <c r="AW623" s="485"/>
      <c r="AX623" s="485"/>
      <c r="AY623" s="485"/>
      <c r="AZ623" s="485"/>
      <c r="BA623" s="485"/>
      <c r="BB623" s="485"/>
      <c r="BC623" s="485"/>
      <c r="BD623" s="485"/>
      <c r="BE623" s="485"/>
      <c r="BF623" s="485"/>
      <c r="BG623" s="485"/>
      <c r="BH623" s="485"/>
      <c r="BI623" s="485"/>
      <c r="BJ623" s="485"/>
      <c r="BK623" s="485"/>
    </row>
    <row r="624" spans="1:63" ht="15.75" customHeight="1" x14ac:dyDescent="0.25">
      <c r="A624" s="490"/>
      <c r="B624" s="490"/>
      <c r="C624" s="490"/>
      <c r="D624" s="490"/>
      <c r="E624" s="490"/>
      <c r="F624" s="490"/>
      <c r="G624" s="490"/>
      <c r="H624" s="490"/>
      <c r="I624" s="490"/>
      <c r="J624" s="490"/>
      <c r="K624" s="490"/>
      <c r="L624" s="490"/>
      <c r="M624" s="490"/>
      <c r="N624" s="490"/>
      <c r="O624" s="490"/>
      <c r="P624" s="490"/>
      <c r="Q624" s="490"/>
      <c r="R624" s="490"/>
      <c r="S624" s="490"/>
      <c r="T624" s="490"/>
      <c r="U624" s="490"/>
      <c r="V624" s="490"/>
      <c r="W624" s="490"/>
      <c r="X624" s="490"/>
      <c r="Y624" s="490"/>
      <c r="Z624" s="490"/>
      <c r="AA624" s="490"/>
      <c r="AB624" s="490"/>
      <c r="AC624" s="490"/>
      <c r="AD624" s="490"/>
      <c r="AE624" s="490"/>
      <c r="AF624" s="490"/>
      <c r="AG624" s="490"/>
      <c r="AH624" s="490"/>
      <c r="AI624" s="490"/>
      <c r="AJ624" s="490"/>
      <c r="AK624" s="490"/>
      <c r="AL624" s="490"/>
      <c r="AM624" s="490"/>
      <c r="AN624" s="490"/>
      <c r="AO624" s="490"/>
      <c r="AP624" s="490"/>
      <c r="AQ624" s="490"/>
      <c r="AR624" s="490"/>
      <c r="AS624" s="490"/>
      <c r="AT624" s="490"/>
      <c r="AU624" s="490"/>
      <c r="AV624" s="485"/>
      <c r="AW624" s="485"/>
      <c r="AX624" s="485"/>
      <c r="AY624" s="485"/>
      <c r="AZ624" s="485"/>
      <c r="BA624" s="485"/>
      <c r="BB624" s="485"/>
      <c r="BC624" s="485"/>
      <c r="BD624" s="485"/>
      <c r="BE624" s="485"/>
      <c r="BF624" s="485"/>
      <c r="BG624" s="485"/>
      <c r="BH624" s="485"/>
      <c r="BI624" s="485"/>
      <c r="BJ624" s="485"/>
      <c r="BK624" s="485"/>
    </row>
    <row r="625" spans="1:63" ht="15.75" customHeight="1" x14ac:dyDescent="0.25">
      <c r="A625" s="490"/>
      <c r="B625" s="490"/>
      <c r="C625" s="490"/>
      <c r="D625" s="490"/>
      <c r="E625" s="490"/>
      <c r="F625" s="490"/>
      <c r="G625" s="490"/>
      <c r="H625" s="490"/>
      <c r="I625" s="490"/>
      <c r="J625" s="490"/>
      <c r="K625" s="490"/>
      <c r="L625" s="490"/>
      <c r="M625" s="490"/>
      <c r="N625" s="490"/>
      <c r="O625" s="490"/>
      <c r="P625" s="490"/>
      <c r="Q625" s="490"/>
      <c r="R625" s="490"/>
      <c r="S625" s="490"/>
      <c r="T625" s="490"/>
      <c r="U625" s="490"/>
      <c r="V625" s="490"/>
      <c r="W625" s="490"/>
      <c r="X625" s="490"/>
      <c r="Y625" s="490"/>
      <c r="Z625" s="490"/>
      <c r="AA625" s="490"/>
      <c r="AB625" s="490"/>
      <c r="AC625" s="490"/>
      <c r="AD625" s="490"/>
      <c r="AE625" s="490"/>
      <c r="AF625" s="490"/>
      <c r="AG625" s="490"/>
      <c r="AH625" s="490"/>
      <c r="AI625" s="490"/>
      <c r="AJ625" s="490"/>
      <c r="AK625" s="490"/>
      <c r="AL625" s="490"/>
      <c r="AM625" s="490"/>
      <c r="AN625" s="490"/>
      <c r="AO625" s="490"/>
      <c r="AP625" s="490"/>
      <c r="AQ625" s="490"/>
      <c r="AR625" s="490"/>
      <c r="AS625" s="490"/>
      <c r="AT625" s="490"/>
      <c r="AU625" s="490"/>
      <c r="AV625" s="485"/>
      <c r="AW625" s="485"/>
      <c r="AX625" s="485"/>
      <c r="AY625" s="485"/>
      <c r="AZ625" s="485"/>
      <c r="BA625" s="485"/>
      <c r="BB625" s="485"/>
      <c r="BC625" s="485"/>
      <c r="BD625" s="485"/>
      <c r="BE625" s="485"/>
      <c r="BF625" s="485"/>
      <c r="BG625" s="485"/>
      <c r="BH625" s="485"/>
      <c r="BI625" s="485"/>
      <c r="BJ625" s="485"/>
      <c r="BK625" s="485"/>
    </row>
    <row r="626" spans="1:63" ht="15.75" customHeight="1" x14ac:dyDescent="0.25">
      <c r="A626" s="490"/>
      <c r="B626" s="490"/>
      <c r="C626" s="490"/>
      <c r="D626" s="490"/>
      <c r="E626" s="490"/>
      <c r="F626" s="490"/>
      <c r="G626" s="490"/>
      <c r="H626" s="490"/>
      <c r="I626" s="490"/>
      <c r="J626" s="490"/>
      <c r="K626" s="490"/>
      <c r="L626" s="490"/>
      <c r="M626" s="490"/>
      <c r="N626" s="490"/>
      <c r="O626" s="490"/>
      <c r="P626" s="490"/>
      <c r="Q626" s="490"/>
      <c r="R626" s="490"/>
      <c r="S626" s="490"/>
      <c r="T626" s="490"/>
      <c r="U626" s="490"/>
      <c r="V626" s="490"/>
      <c r="W626" s="490"/>
      <c r="X626" s="490"/>
      <c r="Y626" s="490"/>
      <c r="Z626" s="490"/>
      <c r="AA626" s="490"/>
      <c r="AB626" s="490"/>
      <c r="AC626" s="490"/>
      <c r="AD626" s="490"/>
      <c r="AE626" s="490"/>
      <c r="AF626" s="490"/>
      <c r="AG626" s="490"/>
      <c r="AH626" s="490"/>
      <c r="AI626" s="490"/>
      <c r="AJ626" s="490"/>
      <c r="AK626" s="490"/>
      <c r="AL626" s="490"/>
      <c r="AM626" s="490"/>
      <c r="AN626" s="490"/>
      <c r="AO626" s="490"/>
      <c r="AP626" s="490"/>
      <c r="AQ626" s="490"/>
      <c r="AR626" s="490"/>
      <c r="AS626" s="490"/>
      <c r="AT626" s="490"/>
      <c r="AU626" s="490"/>
      <c r="AV626" s="485"/>
      <c r="AW626" s="485"/>
      <c r="AX626" s="485"/>
      <c r="AY626" s="485"/>
      <c r="AZ626" s="485"/>
      <c r="BA626" s="485"/>
      <c r="BB626" s="485"/>
      <c r="BC626" s="485"/>
      <c r="BD626" s="485"/>
      <c r="BE626" s="485"/>
      <c r="BF626" s="485"/>
      <c r="BG626" s="485"/>
      <c r="BH626" s="485"/>
      <c r="BI626" s="485"/>
      <c r="BJ626" s="485"/>
      <c r="BK626" s="485"/>
    </row>
    <row r="627" spans="1:63" ht="15.75" customHeight="1" x14ac:dyDescent="0.25">
      <c r="A627" s="490"/>
      <c r="B627" s="490"/>
      <c r="C627" s="490"/>
      <c r="D627" s="490"/>
      <c r="E627" s="490"/>
      <c r="F627" s="490"/>
      <c r="G627" s="490"/>
      <c r="H627" s="490"/>
      <c r="I627" s="490"/>
      <c r="J627" s="490"/>
      <c r="K627" s="490"/>
      <c r="L627" s="490"/>
      <c r="M627" s="490"/>
      <c r="N627" s="490"/>
      <c r="O627" s="490"/>
      <c r="P627" s="490"/>
      <c r="Q627" s="490"/>
      <c r="R627" s="490"/>
      <c r="S627" s="490"/>
      <c r="T627" s="490"/>
      <c r="U627" s="490"/>
      <c r="V627" s="490"/>
      <c r="W627" s="490"/>
      <c r="X627" s="490"/>
      <c r="Y627" s="490"/>
      <c r="Z627" s="490"/>
      <c r="AA627" s="490"/>
      <c r="AB627" s="490"/>
      <c r="AC627" s="490"/>
      <c r="AD627" s="490"/>
      <c r="AE627" s="490"/>
      <c r="AF627" s="490"/>
      <c r="AG627" s="490"/>
      <c r="AH627" s="490"/>
      <c r="AI627" s="490"/>
      <c r="AJ627" s="490"/>
      <c r="AK627" s="490"/>
      <c r="AL627" s="490"/>
      <c r="AM627" s="490"/>
      <c r="AN627" s="490"/>
      <c r="AO627" s="490"/>
      <c r="AP627" s="490"/>
      <c r="AQ627" s="490"/>
      <c r="AR627" s="490"/>
      <c r="AS627" s="490"/>
      <c r="AT627" s="490"/>
      <c r="AU627" s="490"/>
      <c r="AV627" s="485"/>
      <c r="AW627" s="485"/>
      <c r="AX627" s="485"/>
      <c r="AY627" s="485"/>
      <c r="AZ627" s="485"/>
      <c r="BA627" s="485"/>
      <c r="BB627" s="485"/>
      <c r="BC627" s="485"/>
      <c r="BD627" s="485"/>
      <c r="BE627" s="485"/>
      <c r="BF627" s="485"/>
      <c r="BG627" s="485"/>
      <c r="BH627" s="485"/>
      <c r="BI627" s="485"/>
      <c r="BJ627" s="485"/>
      <c r="BK627" s="485"/>
    </row>
    <row r="628" spans="1:63" ht="15.75" customHeight="1" x14ac:dyDescent="0.25">
      <c r="A628" s="490"/>
      <c r="B628" s="490"/>
      <c r="C628" s="490"/>
      <c r="D628" s="490"/>
      <c r="E628" s="490"/>
      <c r="F628" s="490"/>
      <c r="G628" s="490"/>
      <c r="H628" s="490"/>
      <c r="I628" s="490"/>
      <c r="J628" s="490"/>
      <c r="K628" s="490"/>
      <c r="L628" s="490"/>
      <c r="M628" s="490"/>
      <c r="N628" s="490"/>
      <c r="O628" s="490"/>
      <c r="P628" s="490"/>
      <c r="Q628" s="490"/>
      <c r="R628" s="490"/>
      <c r="S628" s="490"/>
      <c r="T628" s="490"/>
      <c r="U628" s="490"/>
      <c r="V628" s="490"/>
      <c r="W628" s="490"/>
      <c r="X628" s="490"/>
      <c r="Y628" s="490"/>
      <c r="Z628" s="490"/>
      <c r="AA628" s="490"/>
      <c r="AB628" s="490"/>
      <c r="AC628" s="490"/>
      <c r="AD628" s="490"/>
      <c r="AE628" s="490"/>
      <c r="AF628" s="490"/>
      <c r="AG628" s="490"/>
      <c r="AH628" s="490"/>
      <c r="AI628" s="490"/>
      <c r="AJ628" s="490"/>
      <c r="AK628" s="490"/>
      <c r="AL628" s="490"/>
      <c r="AM628" s="490"/>
      <c r="AN628" s="490"/>
      <c r="AO628" s="490"/>
      <c r="AP628" s="490"/>
      <c r="AQ628" s="490"/>
      <c r="AR628" s="490"/>
      <c r="AS628" s="490"/>
      <c r="AT628" s="490"/>
      <c r="AU628" s="490"/>
      <c r="AV628" s="485"/>
      <c r="AW628" s="485"/>
      <c r="AX628" s="485"/>
      <c r="AY628" s="485"/>
      <c r="AZ628" s="485"/>
      <c r="BA628" s="485"/>
      <c r="BB628" s="485"/>
      <c r="BC628" s="485"/>
      <c r="BD628" s="485"/>
      <c r="BE628" s="485"/>
      <c r="BF628" s="485"/>
      <c r="BG628" s="485"/>
      <c r="BH628" s="485"/>
      <c r="BI628" s="485"/>
      <c r="BJ628" s="485"/>
      <c r="BK628" s="485"/>
    </row>
    <row r="629" spans="1:63" ht="15.75" customHeight="1" x14ac:dyDescent="0.25">
      <c r="A629" s="490"/>
      <c r="B629" s="490"/>
      <c r="C629" s="490"/>
      <c r="D629" s="490"/>
      <c r="E629" s="490"/>
      <c r="F629" s="490"/>
      <c r="G629" s="490"/>
      <c r="H629" s="490"/>
      <c r="I629" s="490"/>
      <c r="J629" s="490"/>
      <c r="K629" s="490"/>
      <c r="L629" s="490"/>
      <c r="M629" s="490"/>
      <c r="N629" s="490"/>
      <c r="O629" s="490"/>
      <c r="P629" s="490"/>
      <c r="Q629" s="490"/>
      <c r="R629" s="490"/>
      <c r="S629" s="490"/>
      <c r="T629" s="490"/>
      <c r="U629" s="490"/>
      <c r="V629" s="490"/>
      <c r="W629" s="490"/>
      <c r="X629" s="490"/>
      <c r="Y629" s="490"/>
      <c r="Z629" s="490"/>
      <c r="AA629" s="490"/>
      <c r="AB629" s="490"/>
      <c r="AC629" s="490"/>
      <c r="AD629" s="490"/>
      <c r="AE629" s="490"/>
      <c r="AF629" s="490"/>
      <c r="AG629" s="490"/>
      <c r="AH629" s="490"/>
      <c r="AI629" s="490"/>
      <c r="AJ629" s="490"/>
      <c r="AK629" s="490"/>
      <c r="AL629" s="490"/>
      <c r="AM629" s="490"/>
      <c r="AN629" s="490"/>
      <c r="AO629" s="490"/>
      <c r="AP629" s="490"/>
      <c r="AQ629" s="490"/>
      <c r="AR629" s="490"/>
      <c r="AS629" s="490"/>
      <c r="AT629" s="490"/>
      <c r="AU629" s="490"/>
      <c r="AV629" s="485"/>
      <c r="AW629" s="485"/>
      <c r="AX629" s="485"/>
      <c r="AY629" s="485"/>
      <c r="AZ629" s="485"/>
      <c r="BA629" s="485"/>
      <c r="BB629" s="485"/>
      <c r="BC629" s="485"/>
      <c r="BD629" s="485"/>
      <c r="BE629" s="485"/>
      <c r="BF629" s="485"/>
      <c r="BG629" s="485"/>
      <c r="BH629" s="485"/>
      <c r="BI629" s="485"/>
      <c r="BJ629" s="485"/>
      <c r="BK629" s="485"/>
    </row>
    <row r="630" spans="1:63" ht="15.75" customHeight="1" x14ac:dyDescent="0.25">
      <c r="A630" s="490"/>
      <c r="B630" s="490"/>
      <c r="C630" s="490"/>
      <c r="D630" s="490"/>
      <c r="E630" s="490"/>
      <c r="F630" s="490"/>
      <c r="G630" s="490"/>
      <c r="H630" s="490"/>
      <c r="I630" s="490"/>
      <c r="J630" s="490"/>
      <c r="K630" s="490"/>
      <c r="L630" s="490"/>
      <c r="M630" s="490"/>
      <c r="N630" s="490"/>
      <c r="O630" s="490"/>
      <c r="P630" s="490"/>
      <c r="Q630" s="490"/>
      <c r="R630" s="490"/>
      <c r="S630" s="490"/>
      <c r="T630" s="490"/>
      <c r="U630" s="490"/>
      <c r="V630" s="490"/>
      <c r="W630" s="490"/>
      <c r="X630" s="490"/>
      <c r="Y630" s="490"/>
      <c r="Z630" s="490"/>
      <c r="AA630" s="490"/>
      <c r="AB630" s="490"/>
      <c r="AC630" s="490"/>
      <c r="AD630" s="490"/>
      <c r="AE630" s="490"/>
      <c r="AF630" s="490"/>
      <c r="AG630" s="490"/>
      <c r="AH630" s="490"/>
      <c r="AI630" s="490"/>
      <c r="AJ630" s="490"/>
      <c r="AK630" s="490"/>
      <c r="AL630" s="490"/>
      <c r="AM630" s="490"/>
      <c r="AN630" s="490"/>
      <c r="AO630" s="490"/>
      <c r="AP630" s="490"/>
      <c r="AQ630" s="490"/>
      <c r="AR630" s="490"/>
      <c r="AS630" s="490"/>
      <c r="AT630" s="490"/>
      <c r="AU630" s="490"/>
      <c r="AV630" s="485"/>
      <c r="AW630" s="485"/>
      <c r="AX630" s="485"/>
      <c r="AY630" s="485"/>
      <c r="AZ630" s="485"/>
      <c r="BA630" s="485"/>
      <c r="BB630" s="485"/>
      <c r="BC630" s="485"/>
      <c r="BD630" s="485"/>
      <c r="BE630" s="485"/>
      <c r="BF630" s="485"/>
      <c r="BG630" s="485"/>
      <c r="BH630" s="485"/>
      <c r="BI630" s="485"/>
      <c r="BJ630" s="485"/>
      <c r="BK630" s="485"/>
    </row>
    <row r="631" spans="1:63" ht="15.75" customHeight="1" x14ac:dyDescent="0.25">
      <c r="A631" s="490"/>
      <c r="B631" s="490"/>
      <c r="C631" s="490"/>
      <c r="D631" s="490"/>
      <c r="E631" s="490"/>
      <c r="F631" s="490"/>
      <c r="G631" s="490"/>
      <c r="H631" s="490"/>
      <c r="I631" s="490"/>
      <c r="J631" s="490"/>
      <c r="K631" s="490"/>
      <c r="L631" s="490"/>
      <c r="M631" s="490"/>
      <c r="N631" s="490"/>
      <c r="O631" s="490"/>
      <c r="P631" s="490"/>
      <c r="Q631" s="490"/>
      <c r="R631" s="490"/>
      <c r="S631" s="490"/>
      <c r="T631" s="490"/>
      <c r="U631" s="490"/>
      <c r="V631" s="490"/>
      <c r="W631" s="490"/>
      <c r="X631" s="490"/>
      <c r="Y631" s="490"/>
      <c r="Z631" s="490"/>
      <c r="AA631" s="490"/>
      <c r="AB631" s="490"/>
      <c r="AC631" s="490"/>
      <c r="AD631" s="490"/>
      <c r="AE631" s="490"/>
      <c r="AF631" s="490"/>
      <c r="AG631" s="490"/>
      <c r="AH631" s="490"/>
      <c r="AI631" s="490"/>
      <c r="AJ631" s="490"/>
      <c r="AK631" s="490"/>
      <c r="AL631" s="490"/>
      <c r="AM631" s="490"/>
      <c r="AN631" s="490"/>
      <c r="AO631" s="490"/>
      <c r="AP631" s="490"/>
      <c r="AQ631" s="490"/>
      <c r="AR631" s="490"/>
      <c r="AS631" s="490"/>
      <c r="AT631" s="490"/>
      <c r="AU631" s="490"/>
      <c r="AV631" s="485"/>
      <c r="AW631" s="485"/>
      <c r="AX631" s="485"/>
      <c r="AY631" s="485"/>
      <c r="AZ631" s="485"/>
      <c r="BA631" s="485"/>
      <c r="BB631" s="485"/>
      <c r="BC631" s="485"/>
      <c r="BD631" s="485"/>
      <c r="BE631" s="485"/>
      <c r="BF631" s="485"/>
      <c r="BG631" s="485"/>
      <c r="BH631" s="485"/>
      <c r="BI631" s="485"/>
      <c r="BJ631" s="485"/>
      <c r="BK631" s="485"/>
    </row>
    <row r="632" spans="1:63" ht="15.75" customHeight="1" x14ac:dyDescent="0.25">
      <c r="A632" s="490"/>
      <c r="B632" s="490"/>
      <c r="C632" s="490"/>
      <c r="D632" s="490"/>
      <c r="E632" s="490"/>
      <c r="F632" s="490"/>
      <c r="G632" s="490"/>
      <c r="H632" s="490"/>
      <c r="I632" s="490"/>
      <c r="J632" s="490"/>
      <c r="K632" s="490"/>
      <c r="L632" s="490"/>
      <c r="M632" s="490"/>
      <c r="N632" s="490"/>
      <c r="O632" s="490"/>
      <c r="P632" s="490"/>
      <c r="Q632" s="490"/>
      <c r="R632" s="490"/>
      <c r="S632" s="490"/>
      <c r="T632" s="490"/>
      <c r="U632" s="490"/>
      <c r="V632" s="490"/>
      <c r="W632" s="490"/>
      <c r="X632" s="490"/>
      <c r="Y632" s="490"/>
      <c r="Z632" s="490"/>
      <c r="AA632" s="490"/>
      <c r="AB632" s="490"/>
      <c r="AC632" s="490"/>
      <c r="AD632" s="490"/>
      <c r="AE632" s="490"/>
      <c r="AF632" s="490"/>
      <c r="AG632" s="490"/>
      <c r="AH632" s="490"/>
      <c r="AI632" s="490"/>
      <c r="AJ632" s="490"/>
      <c r="AK632" s="490"/>
      <c r="AL632" s="490"/>
      <c r="AM632" s="490"/>
      <c r="AN632" s="490"/>
      <c r="AO632" s="490"/>
      <c r="AP632" s="490"/>
      <c r="AQ632" s="490"/>
      <c r="AR632" s="490"/>
      <c r="AS632" s="490"/>
      <c r="AT632" s="490"/>
      <c r="AU632" s="490"/>
      <c r="AV632" s="485"/>
      <c r="AW632" s="485"/>
      <c r="AX632" s="485"/>
      <c r="AY632" s="485"/>
      <c r="AZ632" s="485"/>
      <c r="BA632" s="485"/>
      <c r="BB632" s="485"/>
      <c r="BC632" s="485"/>
      <c r="BD632" s="485"/>
      <c r="BE632" s="485"/>
      <c r="BF632" s="485"/>
      <c r="BG632" s="485"/>
      <c r="BH632" s="485"/>
      <c r="BI632" s="485"/>
      <c r="BJ632" s="485"/>
      <c r="BK632" s="485"/>
    </row>
    <row r="633" spans="1:63" ht="15.75" customHeight="1" x14ac:dyDescent="0.25">
      <c r="A633" s="490"/>
      <c r="B633" s="490"/>
      <c r="C633" s="490"/>
      <c r="D633" s="490"/>
      <c r="E633" s="490"/>
      <c r="F633" s="490"/>
      <c r="G633" s="490"/>
      <c r="H633" s="490"/>
      <c r="I633" s="490"/>
      <c r="J633" s="490"/>
      <c r="K633" s="490"/>
      <c r="L633" s="490"/>
      <c r="M633" s="490"/>
      <c r="N633" s="490"/>
      <c r="O633" s="490"/>
      <c r="P633" s="490"/>
      <c r="Q633" s="490"/>
      <c r="R633" s="490"/>
      <c r="S633" s="490"/>
      <c r="T633" s="490"/>
      <c r="U633" s="490"/>
      <c r="V633" s="490"/>
      <c r="W633" s="490"/>
      <c r="X633" s="490"/>
      <c r="Y633" s="490"/>
      <c r="Z633" s="490"/>
      <c r="AA633" s="490"/>
      <c r="AB633" s="490"/>
      <c r="AC633" s="490"/>
      <c r="AD633" s="490"/>
      <c r="AE633" s="490"/>
      <c r="AF633" s="490"/>
      <c r="AG633" s="490"/>
      <c r="AH633" s="490"/>
      <c r="AI633" s="490"/>
      <c r="AJ633" s="490"/>
      <c r="AK633" s="490"/>
      <c r="AL633" s="490"/>
      <c r="AM633" s="490"/>
      <c r="AN633" s="490"/>
      <c r="AO633" s="490"/>
      <c r="AP633" s="490"/>
      <c r="AQ633" s="490"/>
      <c r="AR633" s="490"/>
      <c r="AS633" s="490"/>
      <c r="AT633" s="490"/>
      <c r="AU633" s="490"/>
      <c r="AV633" s="485"/>
      <c r="AW633" s="485"/>
      <c r="AX633" s="485"/>
      <c r="AY633" s="485"/>
      <c r="AZ633" s="485"/>
      <c r="BA633" s="485"/>
      <c r="BB633" s="485"/>
      <c r="BC633" s="485"/>
      <c r="BD633" s="485"/>
      <c r="BE633" s="485"/>
      <c r="BF633" s="485"/>
      <c r="BG633" s="485"/>
      <c r="BH633" s="485"/>
      <c r="BI633" s="485"/>
      <c r="BJ633" s="485"/>
      <c r="BK633" s="485"/>
    </row>
    <row r="634" spans="1:63" ht="15.75" customHeight="1" x14ac:dyDescent="0.25">
      <c r="A634" s="490"/>
      <c r="B634" s="490"/>
      <c r="C634" s="490"/>
      <c r="D634" s="490"/>
      <c r="E634" s="490"/>
      <c r="F634" s="490"/>
      <c r="G634" s="490"/>
      <c r="H634" s="490"/>
      <c r="I634" s="490"/>
      <c r="J634" s="490"/>
      <c r="K634" s="490"/>
      <c r="L634" s="490"/>
      <c r="M634" s="490"/>
      <c r="N634" s="490"/>
      <c r="O634" s="490"/>
      <c r="P634" s="490"/>
      <c r="Q634" s="490"/>
      <c r="R634" s="490"/>
      <c r="S634" s="490"/>
      <c r="T634" s="490"/>
      <c r="U634" s="490"/>
      <c r="V634" s="490"/>
      <c r="W634" s="490"/>
      <c r="X634" s="490"/>
      <c r="Y634" s="490"/>
      <c r="Z634" s="490"/>
      <c r="AA634" s="490"/>
      <c r="AB634" s="490"/>
      <c r="AC634" s="490"/>
      <c r="AD634" s="490"/>
      <c r="AE634" s="490"/>
      <c r="AF634" s="490"/>
      <c r="AG634" s="490"/>
      <c r="AH634" s="490"/>
      <c r="AI634" s="490"/>
      <c r="AJ634" s="490"/>
      <c r="AK634" s="490"/>
      <c r="AL634" s="490"/>
      <c r="AM634" s="490"/>
      <c r="AN634" s="490"/>
      <c r="AO634" s="490"/>
      <c r="AP634" s="490"/>
      <c r="AQ634" s="490"/>
      <c r="AR634" s="490"/>
      <c r="AS634" s="490"/>
      <c r="AT634" s="490"/>
      <c r="AU634" s="490"/>
      <c r="AV634" s="485"/>
      <c r="AW634" s="485"/>
      <c r="AX634" s="485"/>
      <c r="AY634" s="485"/>
      <c r="AZ634" s="485"/>
      <c r="BA634" s="485"/>
      <c r="BB634" s="485"/>
      <c r="BC634" s="485"/>
      <c r="BD634" s="485"/>
      <c r="BE634" s="485"/>
      <c r="BF634" s="485"/>
      <c r="BG634" s="485"/>
      <c r="BH634" s="485"/>
      <c r="BI634" s="485"/>
      <c r="BJ634" s="485"/>
      <c r="BK634" s="485"/>
    </row>
    <row r="635" spans="1:63" ht="15.75" customHeight="1" x14ac:dyDescent="0.25">
      <c r="A635" s="490"/>
      <c r="B635" s="490"/>
      <c r="C635" s="490"/>
      <c r="D635" s="490"/>
      <c r="E635" s="490"/>
      <c r="F635" s="490"/>
      <c r="G635" s="490"/>
      <c r="H635" s="490"/>
      <c r="I635" s="490"/>
      <c r="J635" s="490"/>
      <c r="K635" s="490"/>
      <c r="L635" s="490"/>
      <c r="M635" s="490"/>
      <c r="N635" s="490"/>
      <c r="O635" s="490"/>
      <c r="P635" s="490"/>
      <c r="Q635" s="490"/>
      <c r="R635" s="490"/>
      <c r="S635" s="490"/>
      <c r="T635" s="490"/>
      <c r="U635" s="490"/>
      <c r="V635" s="490"/>
      <c r="W635" s="490"/>
      <c r="X635" s="490"/>
      <c r="Y635" s="490"/>
      <c r="Z635" s="490"/>
      <c r="AA635" s="490"/>
      <c r="AB635" s="490"/>
      <c r="AC635" s="490"/>
      <c r="AD635" s="490"/>
      <c r="AE635" s="490"/>
      <c r="AF635" s="490"/>
      <c r="AG635" s="490"/>
      <c r="AH635" s="490"/>
      <c r="AI635" s="490"/>
      <c r="AJ635" s="490"/>
      <c r="AK635" s="490"/>
      <c r="AL635" s="490"/>
      <c r="AM635" s="490"/>
      <c r="AN635" s="490"/>
      <c r="AO635" s="490"/>
      <c r="AP635" s="490"/>
      <c r="AQ635" s="490"/>
      <c r="AR635" s="490"/>
      <c r="AS635" s="490"/>
      <c r="AT635" s="490"/>
      <c r="AU635" s="490"/>
      <c r="AV635" s="485"/>
      <c r="AW635" s="485"/>
      <c r="AX635" s="485"/>
      <c r="AY635" s="485"/>
      <c r="AZ635" s="485"/>
      <c r="BA635" s="485"/>
      <c r="BB635" s="485"/>
      <c r="BC635" s="485"/>
      <c r="BD635" s="485"/>
      <c r="BE635" s="485"/>
      <c r="BF635" s="485"/>
      <c r="BG635" s="485"/>
      <c r="BH635" s="485"/>
      <c r="BI635" s="485"/>
      <c r="BJ635" s="485"/>
      <c r="BK635" s="485"/>
    </row>
    <row r="636" spans="1:63" ht="15.75" customHeight="1" x14ac:dyDescent="0.25">
      <c r="A636" s="490"/>
      <c r="B636" s="490"/>
      <c r="C636" s="490"/>
      <c r="D636" s="490"/>
      <c r="E636" s="490"/>
      <c r="F636" s="490"/>
      <c r="G636" s="490"/>
      <c r="H636" s="490"/>
      <c r="I636" s="490"/>
      <c r="J636" s="490"/>
      <c r="K636" s="490"/>
      <c r="L636" s="490"/>
      <c r="M636" s="490"/>
      <c r="N636" s="490"/>
      <c r="O636" s="490"/>
      <c r="P636" s="490"/>
      <c r="Q636" s="490"/>
      <c r="R636" s="490"/>
      <c r="S636" s="490"/>
      <c r="T636" s="490"/>
      <c r="U636" s="490"/>
      <c r="V636" s="490"/>
      <c r="W636" s="490"/>
      <c r="X636" s="490"/>
      <c r="Y636" s="490"/>
      <c r="Z636" s="490"/>
      <c r="AA636" s="490"/>
      <c r="AB636" s="490"/>
      <c r="AC636" s="490"/>
      <c r="AD636" s="490"/>
      <c r="AE636" s="490"/>
      <c r="AF636" s="490"/>
      <c r="AG636" s="490"/>
      <c r="AH636" s="490"/>
      <c r="AI636" s="490"/>
      <c r="AJ636" s="490"/>
      <c r="AK636" s="490"/>
      <c r="AL636" s="490"/>
      <c r="AM636" s="490"/>
      <c r="AN636" s="490"/>
      <c r="AO636" s="490"/>
      <c r="AP636" s="490"/>
      <c r="AQ636" s="490"/>
      <c r="AR636" s="490"/>
      <c r="AS636" s="490"/>
      <c r="AT636" s="490"/>
      <c r="AU636" s="490"/>
      <c r="AV636" s="485"/>
      <c r="AW636" s="485"/>
      <c r="AX636" s="485"/>
      <c r="AY636" s="485"/>
      <c r="AZ636" s="485"/>
      <c r="BA636" s="485"/>
      <c r="BB636" s="485"/>
      <c r="BC636" s="485"/>
      <c r="BD636" s="485"/>
      <c r="BE636" s="485"/>
      <c r="BF636" s="485"/>
      <c r="BG636" s="485"/>
      <c r="BH636" s="485"/>
      <c r="BI636" s="485"/>
      <c r="BJ636" s="485"/>
      <c r="BK636" s="485"/>
    </row>
    <row r="637" spans="1:63" ht="15.75" customHeight="1" x14ac:dyDescent="0.25">
      <c r="A637" s="490"/>
      <c r="B637" s="490"/>
      <c r="C637" s="490"/>
      <c r="D637" s="490"/>
      <c r="E637" s="490"/>
      <c r="F637" s="490"/>
      <c r="G637" s="490"/>
      <c r="H637" s="490"/>
      <c r="I637" s="490"/>
      <c r="J637" s="490"/>
      <c r="K637" s="490"/>
      <c r="L637" s="490"/>
      <c r="M637" s="490"/>
      <c r="N637" s="490"/>
      <c r="O637" s="490"/>
      <c r="P637" s="490"/>
      <c r="Q637" s="490"/>
      <c r="R637" s="490"/>
      <c r="S637" s="490"/>
      <c r="T637" s="490"/>
      <c r="U637" s="490"/>
      <c r="V637" s="490"/>
      <c r="W637" s="490"/>
      <c r="X637" s="490"/>
      <c r="Y637" s="490"/>
      <c r="Z637" s="490"/>
      <c r="AA637" s="490"/>
      <c r="AB637" s="490"/>
      <c r="AC637" s="490"/>
      <c r="AD637" s="490"/>
      <c r="AE637" s="490"/>
      <c r="AF637" s="490"/>
      <c r="AG637" s="490"/>
      <c r="AH637" s="490"/>
      <c r="AI637" s="490"/>
      <c r="AJ637" s="490"/>
      <c r="AK637" s="490"/>
      <c r="AL637" s="490"/>
      <c r="AM637" s="490"/>
      <c r="AN637" s="490"/>
      <c r="AO637" s="490"/>
      <c r="AP637" s="490"/>
      <c r="AQ637" s="490"/>
      <c r="AR637" s="490"/>
      <c r="AS637" s="490"/>
      <c r="AT637" s="490"/>
      <c r="AU637" s="490"/>
      <c r="AV637" s="485"/>
      <c r="AW637" s="485"/>
      <c r="AX637" s="485"/>
      <c r="AY637" s="485"/>
      <c r="AZ637" s="485"/>
      <c r="BA637" s="485"/>
      <c r="BB637" s="485"/>
      <c r="BC637" s="485"/>
      <c r="BD637" s="485"/>
      <c r="BE637" s="485"/>
      <c r="BF637" s="485"/>
      <c r="BG637" s="485"/>
      <c r="BH637" s="485"/>
      <c r="BI637" s="485"/>
      <c r="BJ637" s="485"/>
      <c r="BK637" s="485"/>
    </row>
    <row r="638" spans="1:63" ht="15.75" customHeight="1" x14ac:dyDescent="0.25">
      <c r="A638" s="490"/>
      <c r="B638" s="490"/>
      <c r="C638" s="490"/>
      <c r="D638" s="490"/>
      <c r="E638" s="490"/>
      <c r="F638" s="490"/>
      <c r="G638" s="490"/>
      <c r="H638" s="490"/>
      <c r="I638" s="490"/>
      <c r="J638" s="490"/>
      <c r="K638" s="490"/>
      <c r="L638" s="490"/>
      <c r="M638" s="490"/>
      <c r="N638" s="490"/>
      <c r="O638" s="490"/>
      <c r="P638" s="490"/>
      <c r="Q638" s="490"/>
      <c r="R638" s="490"/>
      <c r="S638" s="490"/>
      <c r="T638" s="490"/>
      <c r="U638" s="490"/>
      <c r="V638" s="490"/>
      <c r="W638" s="490"/>
      <c r="X638" s="490"/>
      <c r="Y638" s="490"/>
      <c r="Z638" s="490"/>
      <c r="AA638" s="490"/>
      <c r="AB638" s="490"/>
      <c r="AC638" s="490"/>
      <c r="AD638" s="490"/>
      <c r="AE638" s="490"/>
      <c r="AF638" s="490"/>
      <c r="AG638" s="490"/>
      <c r="AH638" s="490"/>
      <c r="AI638" s="490"/>
      <c r="AJ638" s="490"/>
      <c r="AK638" s="490"/>
      <c r="AL638" s="490"/>
      <c r="AM638" s="490"/>
      <c r="AN638" s="490"/>
      <c r="AO638" s="490"/>
      <c r="AP638" s="490"/>
      <c r="AQ638" s="490"/>
      <c r="AR638" s="490"/>
      <c r="AS638" s="490"/>
      <c r="AT638" s="490"/>
      <c r="AU638" s="490"/>
      <c r="AV638" s="485"/>
      <c r="AW638" s="485"/>
      <c r="AX638" s="485"/>
      <c r="AY638" s="485"/>
      <c r="AZ638" s="485"/>
      <c r="BA638" s="485"/>
      <c r="BB638" s="485"/>
      <c r="BC638" s="485"/>
      <c r="BD638" s="485"/>
      <c r="BE638" s="485"/>
      <c r="BF638" s="485"/>
      <c r="BG638" s="485"/>
      <c r="BH638" s="485"/>
      <c r="BI638" s="485"/>
      <c r="BJ638" s="485"/>
      <c r="BK638" s="485"/>
    </row>
    <row r="639" spans="1:63" ht="15.75" customHeight="1" x14ac:dyDescent="0.25">
      <c r="A639" s="490"/>
      <c r="B639" s="490"/>
      <c r="C639" s="490"/>
      <c r="D639" s="490"/>
      <c r="E639" s="490"/>
      <c r="F639" s="490"/>
      <c r="G639" s="490"/>
      <c r="H639" s="490"/>
      <c r="I639" s="490"/>
      <c r="J639" s="490"/>
      <c r="K639" s="490"/>
      <c r="L639" s="490"/>
      <c r="M639" s="490"/>
      <c r="N639" s="490"/>
      <c r="O639" s="490"/>
      <c r="P639" s="490"/>
      <c r="Q639" s="490"/>
      <c r="R639" s="490"/>
      <c r="S639" s="490"/>
      <c r="T639" s="490"/>
      <c r="U639" s="490"/>
      <c r="V639" s="490"/>
      <c r="W639" s="490"/>
      <c r="X639" s="490"/>
      <c r="Y639" s="490"/>
      <c r="Z639" s="490"/>
      <c r="AA639" s="490"/>
      <c r="AB639" s="490"/>
      <c r="AC639" s="490"/>
      <c r="AD639" s="490"/>
      <c r="AE639" s="490"/>
      <c r="AF639" s="490"/>
      <c r="AG639" s="490"/>
      <c r="AH639" s="490"/>
      <c r="AI639" s="490"/>
      <c r="AJ639" s="490"/>
      <c r="AK639" s="490"/>
      <c r="AL639" s="490"/>
      <c r="AM639" s="490"/>
      <c r="AN639" s="490"/>
      <c r="AO639" s="490"/>
      <c r="AP639" s="490"/>
      <c r="AQ639" s="490"/>
      <c r="AR639" s="490"/>
      <c r="AS639" s="490"/>
      <c r="AT639" s="490"/>
      <c r="AU639" s="490"/>
      <c r="AV639" s="485"/>
      <c r="AW639" s="485"/>
      <c r="AX639" s="485"/>
      <c r="AY639" s="485"/>
      <c r="AZ639" s="485"/>
      <c r="BA639" s="485"/>
      <c r="BB639" s="485"/>
      <c r="BC639" s="485"/>
      <c r="BD639" s="485"/>
      <c r="BE639" s="485"/>
      <c r="BF639" s="485"/>
      <c r="BG639" s="485"/>
      <c r="BH639" s="485"/>
      <c r="BI639" s="485"/>
      <c r="BJ639" s="485"/>
      <c r="BK639" s="485"/>
    </row>
    <row r="640" spans="1:63" ht="15.75" customHeight="1" x14ac:dyDescent="0.25">
      <c r="A640" s="490"/>
      <c r="B640" s="490"/>
      <c r="C640" s="490"/>
      <c r="D640" s="490"/>
      <c r="E640" s="490"/>
      <c r="F640" s="490"/>
      <c r="G640" s="490"/>
      <c r="H640" s="490"/>
      <c r="I640" s="490"/>
      <c r="J640" s="490"/>
      <c r="K640" s="490"/>
      <c r="L640" s="490"/>
      <c r="M640" s="490"/>
      <c r="N640" s="490"/>
      <c r="O640" s="490"/>
      <c r="P640" s="490"/>
      <c r="Q640" s="490"/>
      <c r="R640" s="490"/>
      <c r="S640" s="490"/>
      <c r="T640" s="490"/>
      <c r="U640" s="490"/>
      <c r="V640" s="490"/>
      <c r="W640" s="490"/>
      <c r="X640" s="490"/>
      <c r="Y640" s="490"/>
      <c r="Z640" s="490"/>
      <c r="AA640" s="490"/>
      <c r="AB640" s="490"/>
      <c r="AC640" s="490"/>
      <c r="AD640" s="490"/>
      <c r="AE640" s="490"/>
      <c r="AF640" s="490"/>
      <c r="AG640" s="490"/>
      <c r="AH640" s="490"/>
      <c r="AI640" s="490"/>
      <c r="AJ640" s="490"/>
      <c r="AK640" s="490"/>
      <c r="AL640" s="490"/>
      <c r="AM640" s="490"/>
      <c r="AN640" s="490"/>
      <c r="AO640" s="490"/>
      <c r="AP640" s="490"/>
      <c r="AQ640" s="490"/>
      <c r="AR640" s="490"/>
      <c r="AS640" s="490"/>
      <c r="AT640" s="490"/>
      <c r="AU640" s="490"/>
      <c r="AV640" s="485"/>
      <c r="AW640" s="485"/>
      <c r="AX640" s="485"/>
      <c r="AY640" s="485"/>
      <c r="AZ640" s="485"/>
      <c r="BA640" s="485"/>
      <c r="BB640" s="485"/>
      <c r="BC640" s="485"/>
      <c r="BD640" s="485"/>
      <c r="BE640" s="485"/>
      <c r="BF640" s="485"/>
      <c r="BG640" s="485"/>
      <c r="BH640" s="485"/>
      <c r="BI640" s="485"/>
      <c r="BJ640" s="485"/>
      <c r="BK640" s="485"/>
    </row>
    <row r="641" spans="1:63" ht="15.75" customHeight="1" x14ac:dyDescent="0.25">
      <c r="A641" s="490"/>
      <c r="B641" s="490"/>
      <c r="C641" s="490"/>
      <c r="D641" s="490"/>
      <c r="E641" s="490"/>
      <c r="F641" s="490"/>
      <c r="G641" s="490"/>
      <c r="H641" s="490"/>
      <c r="I641" s="490"/>
      <c r="J641" s="490"/>
      <c r="K641" s="490"/>
      <c r="L641" s="490"/>
      <c r="M641" s="490"/>
      <c r="N641" s="490"/>
      <c r="O641" s="490"/>
      <c r="P641" s="490"/>
      <c r="Q641" s="490"/>
      <c r="R641" s="490"/>
      <c r="S641" s="490"/>
      <c r="T641" s="490"/>
      <c r="U641" s="490"/>
      <c r="V641" s="490"/>
      <c r="W641" s="490"/>
      <c r="X641" s="490"/>
      <c r="Y641" s="490"/>
      <c r="Z641" s="490"/>
      <c r="AA641" s="490"/>
      <c r="AB641" s="490"/>
      <c r="AC641" s="490"/>
      <c r="AD641" s="490"/>
      <c r="AE641" s="490"/>
      <c r="AF641" s="490"/>
      <c r="AG641" s="490"/>
      <c r="AH641" s="490"/>
      <c r="AI641" s="490"/>
      <c r="AJ641" s="490"/>
      <c r="AK641" s="490"/>
      <c r="AL641" s="490"/>
      <c r="AM641" s="490"/>
      <c r="AN641" s="490"/>
      <c r="AO641" s="490"/>
      <c r="AP641" s="490"/>
      <c r="AQ641" s="490"/>
      <c r="AR641" s="490"/>
      <c r="AS641" s="490"/>
      <c r="AT641" s="490"/>
      <c r="AU641" s="490"/>
      <c r="AV641" s="485"/>
      <c r="AW641" s="485"/>
      <c r="AX641" s="485"/>
      <c r="AY641" s="485"/>
      <c r="AZ641" s="485"/>
      <c r="BA641" s="485"/>
      <c r="BB641" s="485"/>
      <c r="BC641" s="485"/>
      <c r="BD641" s="485"/>
      <c r="BE641" s="485"/>
      <c r="BF641" s="485"/>
      <c r="BG641" s="485"/>
      <c r="BH641" s="485"/>
      <c r="BI641" s="485"/>
      <c r="BJ641" s="485"/>
      <c r="BK641" s="485"/>
    </row>
    <row r="642" spans="1:63" ht="15.75" customHeight="1" x14ac:dyDescent="0.25">
      <c r="A642" s="490"/>
      <c r="B642" s="490"/>
      <c r="C642" s="490"/>
      <c r="D642" s="490"/>
      <c r="E642" s="490"/>
      <c r="F642" s="490"/>
      <c r="G642" s="490"/>
      <c r="H642" s="490"/>
      <c r="I642" s="490"/>
      <c r="J642" s="490"/>
      <c r="K642" s="490"/>
      <c r="L642" s="490"/>
      <c r="M642" s="490"/>
      <c r="N642" s="490"/>
      <c r="O642" s="490"/>
      <c r="P642" s="490"/>
      <c r="Q642" s="490"/>
      <c r="R642" s="490"/>
      <c r="S642" s="490"/>
      <c r="T642" s="490"/>
      <c r="U642" s="490"/>
      <c r="V642" s="490"/>
      <c r="W642" s="490"/>
      <c r="X642" s="490"/>
      <c r="Y642" s="490"/>
      <c r="Z642" s="490"/>
      <c r="AA642" s="490"/>
      <c r="AB642" s="490"/>
      <c r="AC642" s="490"/>
      <c r="AD642" s="490"/>
      <c r="AE642" s="490"/>
      <c r="AF642" s="490"/>
      <c r="AG642" s="490"/>
      <c r="AH642" s="490"/>
      <c r="AI642" s="490"/>
      <c r="AJ642" s="490"/>
      <c r="AK642" s="490"/>
      <c r="AL642" s="490"/>
      <c r="AM642" s="490"/>
      <c r="AN642" s="490"/>
      <c r="AO642" s="490"/>
      <c r="AP642" s="490"/>
      <c r="AQ642" s="490"/>
      <c r="AR642" s="490"/>
      <c r="AS642" s="490"/>
      <c r="AT642" s="490"/>
      <c r="AU642" s="490"/>
      <c r="AV642" s="485"/>
      <c r="AW642" s="485"/>
      <c r="AX642" s="485"/>
      <c r="AY642" s="485"/>
      <c r="AZ642" s="485"/>
      <c r="BA642" s="485"/>
      <c r="BB642" s="485"/>
      <c r="BC642" s="485"/>
      <c r="BD642" s="485"/>
      <c r="BE642" s="485"/>
      <c r="BF642" s="485"/>
      <c r="BG642" s="485"/>
      <c r="BH642" s="485"/>
      <c r="BI642" s="485"/>
      <c r="BJ642" s="485"/>
      <c r="BK642" s="485"/>
    </row>
    <row r="643" spans="1:63" ht="15.75" customHeight="1" x14ac:dyDescent="0.25">
      <c r="A643" s="490"/>
      <c r="B643" s="490"/>
      <c r="C643" s="490"/>
      <c r="D643" s="490"/>
      <c r="E643" s="490"/>
      <c r="F643" s="490"/>
      <c r="G643" s="490"/>
      <c r="H643" s="490"/>
      <c r="I643" s="490"/>
      <c r="J643" s="490"/>
      <c r="K643" s="490"/>
      <c r="L643" s="490"/>
      <c r="M643" s="490"/>
      <c r="N643" s="490"/>
      <c r="O643" s="490"/>
      <c r="P643" s="490"/>
      <c r="Q643" s="490"/>
      <c r="R643" s="490"/>
      <c r="S643" s="490"/>
      <c r="T643" s="490"/>
      <c r="U643" s="490"/>
      <c r="V643" s="490"/>
      <c r="W643" s="490"/>
      <c r="X643" s="490"/>
      <c r="Y643" s="490"/>
      <c r="Z643" s="490"/>
      <c r="AA643" s="490"/>
      <c r="AB643" s="490"/>
      <c r="AC643" s="490"/>
      <c r="AD643" s="490"/>
      <c r="AE643" s="490"/>
      <c r="AF643" s="490"/>
      <c r="AG643" s="490"/>
      <c r="AH643" s="490"/>
      <c r="AI643" s="490"/>
      <c r="AJ643" s="490"/>
      <c r="AK643" s="490"/>
      <c r="AL643" s="490"/>
      <c r="AM643" s="490"/>
      <c r="AN643" s="490"/>
      <c r="AO643" s="490"/>
      <c r="AP643" s="490"/>
      <c r="AQ643" s="490"/>
      <c r="AR643" s="490"/>
      <c r="AS643" s="490"/>
      <c r="AT643" s="490"/>
      <c r="AU643" s="490"/>
      <c r="AV643" s="485"/>
      <c r="AW643" s="485"/>
      <c r="AX643" s="485"/>
      <c r="AY643" s="485"/>
      <c r="AZ643" s="485"/>
      <c r="BA643" s="485"/>
      <c r="BB643" s="485"/>
      <c r="BC643" s="485"/>
      <c r="BD643" s="485"/>
      <c r="BE643" s="485"/>
      <c r="BF643" s="485"/>
      <c r="BG643" s="485"/>
      <c r="BH643" s="485"/>
      <c r="BI643" s="485"/>
      <c r="BJ643" s="485"/>
      <c r="BK643" s="485"/>
    </row>
    <row r="644" spans="1:63" ht="15.75" customHeight="1" x14ac:dyDescent="0.25">
      <c r="A644" s="490"/>
      <c r="B644" s="490"/>
      <c r="C644" s="490"/>
      <c r="D644" s="490"/>
      <c r="E644" s="490"/>
      <c r="F644" s="490"/>
      <c r="G644" s="490"/>
      <c r="H644" s="490"/>
      <c r="I644" s="490"/>
      <c r="J644" s="490"/>
      <c r="K644" s="490"/>
      <c r="L644" s="490"/>
      <c r="M644" s="490"/>
      <c r="N644" s="490"/>
      <c r="O644" s="490"/>
      <c r="P644" s="490"/>
      <c r="Q644" s="490"/>
      <c r="R644" s="490"/>
      <c r="S644" s="490"/>
      <c r="T644" s="490"/>
      <c r="U644" s="490"/>
      <c r="V644" s="490"/>
      <c r="W644" s="490"/>
      <c r="X644" s="490"/>
      <c r="Y644" s="490"/>
      <c r="Z644" s="490"/>
      <c r="AA644" s="490"/>
      <c r="AB644" s="490"/>
      <c r="AC644" s="490"/>
      <c r="AD644" s="490"/>
      <c r="AE644" s="490"/>
      <c r="AF644" s="490"/>
      <c r="AG644" s="490"/>
      <c r="AH644" s="490"/>
      <c r="AI644" s="490"/>
      <c r="AJ644" s="490"/>
      <c r="AK644" s="490"/>
      <c r="AL644" s="490"/>
      <c r="AM644" s="490"/>
      <c r="AN644" s="490"/>
      <c r="AO644" s="490"/>
      <c r="AP644" s="490"/>
      <c r="AQ644" s="490"/>
      <c r="AR644" s="490"/>
      <c r="AS644" s="490"/>
      <c r="AT644" s="490"/>
      <c r="AU644" s="490"/>
      <c r="AV644" s="485"/>
      <c r="AW644" s="485"/>
      <c r="AX644" s="485"/>
      <c r="AY644" s="485"/>
      <c r="AZ644" s="485"/>
      <c r="BA644" s="485"/>
      <c r="BB644" s="485"/>
      <c r="BC644" s="485"/>
      <c r="BD644" s="485"/>
      <c r="BE644" s="485"/>
      <c r="BF644" s="485"/>
      <c r="BG644" s="485"/>
      <c r="BH644" s="485"/>
      <c r="BI644" s="485"/>
      <c r="BJ644" s="485"/>
      <c r="BK644" s="485"/>
    </row>
    <row r="645" spans="1:63" ht="15.75" customHeight="1" x14ac:dyDescent="0.25">
      <c r="A645" s="490"/>
      <c r="B645" s="490"/>
      <c r="C645" s="490"/>
      <c r="D645" s="490"/>
      <c r="E645" s="490"/>
      <c r="F645" s="490"/>
      <c r="G645" s="490"/>
      <c r="H645" s="490"/>
      <c r="I645" s="490"/>
      <c r="J645" s="490"/>
      <c r="K645" s="490"/>
      <c r="L645" s="490"/>
      <c r="M645" s="490"/>
      <c r="N645" s="490"/>
      <c r="O645" s="490"/>
      <c r="P645" s="490"/>
      <c r="Q645" s="490"/>
      <c r="R645" s="490"/>
      <c r="S645" s="490"/>
      <c r="T645" s="490"/>
      <c r="U645" s="490"/>
      <c r="V645" s="490"/>
      <c r="W645" s="490"/>
      <c r="X645" s="490"/>
      <c r="Y645" s="490"/>
      <c r="Z645" s="490"/>
      <c r="AA645" s="490"/>
      <c r="AB645" s="490"/>
      <c r="AC645" s="490"/>
      <c r="AD645" s="490"/>
      <c r="AE645" s="490"/>
      <c r="AF645" s="490"/>
      <c r="AG645" s="490"/>
      <c r="AH645" s="490"/>
      <c r="AI645" s="490"/>
      <c r="AJ645" s="490"/>
      <c r="AK645" s="490"/>
      <c r="AL645" s="490"/>
      <c r="AM645" s="490"/>
      <c r="AN645" s="490"/>
      <c r="AO645" s="490"/>
      <c r="AP645" s="490"/>
      <c r="AQ645" s="490"/>
      <c r="AR645" s="490"/>
      <c r="AS645" s="490"/>
      <c r="AT645" s="490"/>
      <c r="AU645" s="490"/>
      <c r="AV645" s="485"/>
      <c r="AW645" s="485"/>
      <c r="AX645" s="485"/>
      <c r="AY645" s="485"/>
      <c r="AZ645" s="485"/>
      <c r="BA645" s="485"/>
      <c r="BB645" s="485"/>
      <c r="BC645" s="485"/>
      <c r="BD645" s="485"/>
      <c r="BE645" s="485"/>
      <c r="BF645" s="485"/>
      <c r="BG645" s="485"/>
      <c r="BH645" s="485"/>
      <c r="BI645" s="485"/>
      <c r="BJ645" s="485"/>
      <c r="BK645" s="485"/>
    </row>
    <row r="646" spans="1:63" ht="15.75" customHeight="1" x14ac:dyDescent="0.25">
      <c r="A646" s="490"/>
      <c r="B646" s="490"/>
      <c r="C646" s="490"/>
      <c r="D646" s="490"/>
      <c r="E646" s="490"/>
      <c r="F646" s="490"/>
      <c r="G646" s="490"/>
      <c r="H646" s="490"/>
      <c r="I646" s="490"/>
      <c r="J646" s="490"/>
      <c r="K646" s="490"/>
      <c r="L646" s="490"/>
      <c r="M646" s="490"/>
      <c r="N646" s="490"/>
      <c r="O646" s="490"/>
      <c r="P646" s="490"/>
      <c r="Q646" s="490"/>
      <c r="R646" s="490"/>
      <c r="S646" s="490"/>
      <c r="T646" s="490"/>
      <c r="U646" s="490"/>
      <c r="V646" s="490"/>
      <c r="W646" s="490"/>
      <c r="X646" s="490"/>
      <c r="Y646" s="490"/>
      <c r="Z646" s="490"/>
      <c r="AA646" s="490"/>
      <c r="AB646" s="490"/>
      <c r="AC646" s="490"/>
      <c r="AD646" s="490"/>
      <c r="AE646" s="490"/>
      <c r="AF646" s="490"/>
      <c r="AG646" s="490"/>
      <c r="AH646" s="490"/>
      <c r="AI646" s="490"/>
      <c r="AJ646" s="490"/>
      <c r="AK646" s="490"/>
      <c r="AL646" s="490"/>
      <c r="AM646" s="490"/>
      <c r="AN646" s="490"/>
      <c r="AO646" s="490"/>
      <c r="AP646" s="490"/>
      <c r="AQ646" s="490"/>
      <c r="AR646" s="490"/>
      <c r="AS646" s="490"/>
      <c r="AT646" s="490"/>
      <c r="AU646" s="490"/>
      <c r="AV646" s="485"/>
      <c r="AW646" s="485"/>
      <c r="AX646" s="485"/>
      <c r="AY646" s="485"/>
      <c r="AZ646" s="485"/>
      <c r="BA646" s="485"/>
      <c r="BB646" s="485"/>
      <c r="BC646" s="485"/>
      <c r="BD646" s="485"/>
      <c r="BE646" s="485"/>
      <c r="BF646" s="485"/>
      <c r="BG646" s="485"/>
      <c r="BH646" s="485"/>
      <c r="BI646" s="485"/>
      <c r="BJ646" s="485"/>
      <c r="BK646" s="485"/>
    </row>
    <row r="647" spans="1:63" ht="15.75" customHeight="1" x14ac:dyDescent="0.25">
      <c r="A647" s="490"/>
      <c r="B647" s="490"/>
      <c r="C647" s="490"/>
      <c r="D647" s="490"/>
      <c r="E647" s="490"/>
      <c r="F647" s="490"/>
      <c r="G647" s="490"/>
      <c r="H647" s="490"/>
      <c r="I647" s="490"/>
      <c r="J647" s="490"/>
      <c r="K647" s="490"/>
      <c r="L647" s="490"/>
      <c r="M647" s="490"/>
      <c r="N647" s="490"/>
      <c r="O647" s="490"/>
      <c r="P647" s="490"/>
      <c r="Q647" s="490"/>
      <c r="R647" s="490"/>
      <c r="S647" s="490"/>
      <c r="T647" s="490"/>
      <c r="U647" s="490"/>
      <c r="V647" s="490"/>
      <c r="W647" s="490"/>
      <c r="X647" s="490"/>
      <c r="Y647" s="490"/>
      <c r="Z647" s="490"/>
      <c r="AA647" s="490"/>
      <c r="AB647" s="490"/>
      <c r="AC647" s="490"/>
      <c r="AD647" s="490"/>
      <c r="AE647" s="490"/>
      <c r="AF647" s="490"/>
      <c r="AG647" s="490"/>
      <c r="AH647" s="490"/>
      <c r="AI647" s="490"/>
      <c r="AJ647" s="490"/>
      <c r="AK647" s="490"/>
      <c r="AL647" s="490"/>
      <c r="AM647" s="490"/>
      <c r="AN647" s="490"/>
      <c r="AO647" s="490"/>
      <c r="AP647" s="490"/>
      <c r="AQ647" s="490"/>
      <c r="AR647" s="490"/>
      <c r="AS647" s="490"/>
      <c r="AT647" s="490"/>
      <c r="AU647" s="490"/>
      <c r="AV647" s="485"/>
      <c r="AW647" s="485"/>
      <c r="AX647" s="485"/>
      <c r="AY647" s="485"/>
      <c r="AZ647" s="485"/>
      <c r="BA647" s="485"/>
      <c r="BB647" s="485"/>
      <c r="BC647" s="485"/>
      <c r="BD647" s="485"/>
      <c r="BE647" s="485"/>
      <c r="BF647" s="485"/>
      <c r="BG647" s="485"/>
      <c r="BH647" s="485"/>
      <c r="BI647" s="485"/>
      <c r="BJ647" s="485"/>
      <c r="BK647" s="485"/>
    </row>
    <row r="648" spans="1:63" ht="15.75" customHeight="1" x14ac:dyDescent="0.25">
      <c r="A648" s="490"/>
      <c r="B648" s="490"/>
      <c r="C648" s="490"/>
      <c r="D648" s="490"/>
      <c r="E648" s="490"/>
      <c r="F648" s="490"/>
      <c r="G648" s="490"/>
      <c r="H648" s="490"/>
      <c r="I648" s="490"/>
      <c r="J648" s="490"/>
      <c r="K648" s="490"/>
      <c r="L648" s="490"/>
      <c r="M648" s="490"/>
      <c r="N648" s="490"/>
      <c r="O648" s="490"/>
      <c r="P648" s="490"/>
      <c r="Q648" s="490"/>
      <c r="R648" s="490"/>
      <c r="S648" s="490"/>
      <c r="T648" s="490"/>
      <c r="U648" s="490"/>
      <c r="V648" s="490"/>
      <c r="W648" s="490"/>
      <c r="X648" s="490"/>
      <c r="Y648" s="490"/>
      <c r="Z648" s="490"/>
      <c r="AA648" s="490"/>
      <c r="AB648" s="490"/>
      <c r="AC648" s="490"/>
      <c r="AD648" s="490"/>
      <c r="AE648" s="490"/>
      <c r="AF648" s="490"/>
      <c r="AG648" s="490"/>
      <c r="AH648" s="490"/>
      <c r="AI648" s="490"/>
      <c r="AJ648" s="490"/>
      <c r="AK648" s="490"/>
      <c r="AL648" s="490"/>
      <c r="AM648" s="490"/>
      <c r="AN648" s="490"/>
      <c r="AO648" s="490"/>
      <c r="AP648" s="490"/>
      <c r="AQ648" s="490"/>
      <c r="AR648" s="490"/>
      <c r="AS648" s="490"/>
      <c r="AT648" s="490"/>
      <c r="AU648" s="490"/>
      <c r="AV648" s="485"/>
      <c r="AW648" s="485"/>
      <c r="AX648" s="485"/>
      <c r="AY648" s="485"/>
      <c r="AZ648" s="485"/>
      <c r="BA648" s="485"/>
      <c r="BB648" s="485"/>
      <c r="BC648" s="485"/>
      <c r="BD648" s="485"/>
      <c r="BE648" s="485"/>
      <c r="BF648" s="485"/>
      <c r="BG648" s="485"/>
      <c r="BH648" s="485"/>
      <c r="BI648" s="485"/>
      <c r="BJ648" s="485"/>
      <c r="BK648" s="485"/>
    </row>
    <row r="649" spans="1:63" ht="15.75" customHeight="1" x14ac:dyDescent="0.25">
      <c r="A649" s="490"/>
      <c r="B649" s="490"/>
      <c r="C649" s="490"/>
      <c r="D649" s="490"/>
      <c r="E649" s="490"/>
      <c r="F649" s="490"/>
      <c r="G649" s="490"/>
      <c r="H649" s="490"/>
      <c r="I649" s="490"/>
      <c r="J649" s="490"/>
      <c r="K649" s="490"/>
      <c r="L649" s="490"/>
      <c r="M649" s="490"/>
      <c r="N649" s="490"/>
      <c r="O649" s="490"/>
      <c r="P649" s="490"/>
      <c r="Q649" s="490"/>
      <c r="R649" s="490"/>
      <c r="S649" s="490"/>
      <c r="T649" s="490"/>
      <c r="U649" s="490"/>
      <c r="V649" s="490"/>
      <c r="W649" s="490"/>
      <c r="X649" s="490"/>
      <c r="Y649" s="490"/>
      <c r="Z649" s="490"/>
      <c r="AA649" s="490"/>
      <c r="AB649" s="490"/>
      <c r="AC649" s="490"/>
      <c r="AD649" s="490"/>
      <c r="AE649" s="490"/>
      <c r="AF649" s="490"/>
      <c r="AG649" s="490"/>
      <c r="AH649" s="490"/>
      <c r="AI649" s="490"/>
      <c r="AJ649" s="490"/>
      <c r="AK649" s="490"/>
      <c r="AL649" s="490"/>
      <c r="AM649" s="490"/>
      <c r="AN649" s="490"/>
      <c r="AO649" s="490"/>
      <c r="AP649" s="490"/>
      <c r="AQ649" s="490"/>
      <c r="AR649" s="490"/>
      <c r="AS649" s="490"/>
      <c r="AT649" s="490"/>
      <c r="AU649" s="490"/>
      <c r="AV649" s="485"/>
      <c r="AW649" s="485"/>
      <c r="AX649" s="485"/>
      <c r="AY649" s="485"/>
      <c r="AZ649" s="485"/>
      <c r="BA649" s="485"/>
      <c r="BB649" s="485"/>
      <c r="BC649" s="485"/>
      <c r="BD649" s="485"/>
      <c r="BE649" s="485"/>
      <c r="BF649" s="485"/>
      <c r="BG649" s="485"/>
      <c r="BH649" s="485"/>
      <c r="BI649" s="485"/>
      <c r="BJ649" s="485"/>
      <c r="BK649" s="485"/>
    </row>
    <row r="650" spans="1:63" ht="15.75" customHeight="1" x14ac:dyDescent="0.25">
      <c r="A650" s="490"/>
      <c r="B650" s="490"/>
      <c r="C650" s="490"/>
      <c r="D650" s="490"/>
      <c r="E650" s="490"/>
      <c r="F650" s="490"/>
      <c r="G650" s="490"/>
      <c r="H650" s="490"/>
      <c r="I650" s="490"/>
      <c r="J650" s="490"/>
      <c r="K650" s="490"/>
      <c r="L650" s="490"/>
      <c r="M650" s="490"/>
      <c r="N650" s="490"/>
      <c r="O650" s="490"/>
      <c r="P650" s="490"/>
      <c r="Q650" s="490"/>
      <c r="R650" s="490"/>
      <c r="S650" s="490"/>
      <c r="T650" s="490"/>
      <c r="U650" s="490"/>
      <c r="V650" s="490"/>
      <c r="W650" s="490"/>
      <c r="X650" s="490"/>
      <c r="Y650" s="490"/>
      <c r="Z650" s="490"/>
      <c r="AA650" s="490"/>
      <c r="AB650" s="490"/>
      <c r="AC650" s="490"/>
      <c r="AD650" s="490"/>
      <c r="AE650" s="490"/>
      <c r="AF650" s="490"/>
      <c r="AG650" s="490"/>
      <c r="AH650" s="490"/>
      <c r="AI650" s="490"/>
      <c r="AJ650" s="490"/>
      <c r="AK650" s="490"/>
      <c r="AL650" s="490"/>
      <c r="AM650" s="490"/>
      <c r="AN650" s="490"/>
      <c r="AO650" s="490"/>
      <c r="AP650" s="490"/>
      <c r="AQ650" s="490"/>
      <c r="AR650" s="490"/>
      <c r="AS650" s="490"/>
      <c r="AT650" s="490"/>
      <c r="AU650" s="490"/>
      <c r="AV650" s="485"/>
      <c r="AW650" s="485"/>
      <c r="AX650" s="485"/>
      <c r="AY650" s="485"/>
      <c r="AZ650" s="485"/>
      <c r="BA650" s="485"/>
      <c r="BB650" s="485"/>
      <c r="BC650" s="485"/>
      <c r="BD650" s="485"/>
      <c r="BE650" s="485"/>
      <c r="BF650" s="485"/>
      <c r="BG650" s="485"/>
      <c r="BH650" s="485"/>
      <c r="BI650" s="485"/>
      <c r="BJ650" s="485"/>
      <c r="BK650" s="485"/>
    </row>
    <row r="651" spans="1:63" ht="15.75" customHeight="1" x14ac:dyDescent="0.25">
      <c r="A651" s="490"/>
      <c r="B651" s="490"/>
      <c r="C651" s="490"/>
      <c r="D651" s="490"/>
      <c r="E651" s="490"/>
      <c r="F651" s="490"/>
      <c r="G651" s="490"/>
      <c r="H651" s="490"/>
      <c r="I651" s="490"/>
      <c r="J651" s="490"/>
      <c r="K651" s="490"/>
      <c r="L651" s="490"/>
      <c r="M651" s="490"/>
      <c r="N651" s="490"/>
      <c r="O651" s="490"/>
      <c r="P651" s="490"/>
      <c r="Q651" s="490"/>
      <c r="R651" s="490"/>
      <c r="S651" s="490"/>
      <c r="T651" s="490"/>
      <c r="U651" s="490"/>
      <c r="V651" s="490"/>
      <c r="W651" s="490"/>
      <c r="X651" s="490"/>
      <c r="Y651" s="490"/>
      <c r="Z651" s="490"/>
      <c r="AA651" s="490"/>
      <c r="AB651" s="490"/>
      <c r="AC651" s="490"/>
      <c r="AD651" s="490"/>
      <c r="AE651" s="490"/>
      <c r="AF651" s="490"/>
      <c r="AG651" s="490"/>
      <c r="AH651" s="490"/>
      <c r="AI651" s="490"/>
      <c r="AJ651" s="490"/>
      <c r="AK651" s="490"/>
      <c r="AL651" s="490"/>
      <c r="AM651" s="490"/>
      <c r="AN651" s="490"/>
      <c r="AO651" s="490"/>
      <c r="AP651" s="490"/>
      <c r="AQ651" s="490"/>
      <c r="AR651" s="490"/>
      <c r="AS651" s="490"/>
      <c r="AT651" s="490"/>
      <c r="AU651" s="490"/>
      <c r="AV651" s="485"/>
      <c r="AW651" s="485"/>
      <c r="AX651" s="485"/>
      <c r="AY651" s="485"/>
      <c r="AZ651" s="485"/>
      <c r="BA651" s="485"/>
      <c r="BB651" s="485"/>
      <c r="BC651" s="485"/>
      <c r="BD651" s="485"/>
      <c r="BE651" s="485"/>
      <c r="BF651" s="485"/>
      <c r="BG651" s="485"/>
      <c r="BH651" s="485"/>
      <c r="BI651" s="485"/>
      <c r="BJ651" s="485"/>
      <c r="BK651" s="485"/>
    </row>
    <row r="652" spans="1:63" ht="15.75" customHeight="1" x14ac:dyDescent="0.25">
      <c r="A652" s="490"/>
      <c r="B652" s="490"/>
      <c r="C652" s="490"/>
      <c r="D652" s="490"/>
      <c r="E652" s="490"/>
      <c r="F652" s="490"/>
      <c r="G652" s="490"/>
      <c r="H652" s="490"/>
      <c r="I652" s="490"/>
      <c r="J652" s="490"/>
      <c r="K652" s="490"/>
      <c r="L652" s="490"/>
      <c r="M652" s="490"/>
      <c r="N652" s="490"/>
      <c r="O652" s="490"/>
      <c r="P652" s="490"/>
      <c r="Q652" s="490"/>
      <c r="R652" s="490"/>
      <c r="S652" s="490"/>
      <c r="T652" s="490"/>
      <c r="U652" s="490"/>
      <c r="V652" s="490"/>
      <c r="W652" s="490"/>
      <c r="X652" s="490"/>
      <c r="Y652" s="490"/>
      <c r="Z652" s="490"/>
      <c r="AA652" s="490"/>
      <c r="AB652" s="490"/>
      <c r="AC652" s="490"/>
      <c r="AD652" s="490"/>
      <c r="AE652" s="490"/>
      <c r="AF652" s="490"/>
      <c r="AG652" s="490"/>
      <c r="AH652" s="490"/>
      <c r="AI652" s="490"/>
      <c r="AJ652" s="490"/>
      <c r="AK652" s="490"/>
      <c r="AL652" s="490"/>
      <c r="AM652" s="490"/>
      <c r="AN652" s="490"/>
      <c r="AO652" s="490"/>
      <c r="AP652" s="490"/>
      <c r="AQ652" s="490"/>
      <c r="AR652" s="490"/>
      <c r="AS652" s="490"/>
      <c r="AT652" s="490"/>
      <c r="AU652" s="490"/>
      <c r="AV652" s="485"/>
      <c r="AW652" s="485"/>
      <c r="AX652" s="485"/>
      <c r="AY652" s="485"/>
      <c r="AZ652" s="485"/>
      <c r="BA652" s="485"/>
      <c r="BB652" s="485"/>
      <c r="BC652" s="485"/>
      <c r="BD652" s="485"/>
      <c r="BE652" s="485"/>
      <c r="BF652" s="485"/>
      <c r="BG652" s="485"/>
      <c r="BH652" s="485"/>
      <c r="BI652" s="485"/>
      <c r="BJ652" s="485"/>
      <c r="BK652" s="485"/>
    </row>
    <row r="653" spans="1:63" ht="15.75" customHeight="1" x14ac:dyDescent="0.25">
      <c r="A653" s="490"/>
      <c r="B653" s="490"/>
      <c r="C653" s="490"/>
      <c r="D653" s="490"/>
      <c r="E653" s="490"/>
      <c r="F653" s="490"/>
      <c r="G653" s="490"/>
      <c r="H653" s="490"/>
      <c r="I653" s="490"/>
      <c r="J653" s="490"/>
      <c r="K653" s="490"/>
      <c r="L653" s="490"/>
      <c r="M653" s="490"/>
      <c r="N653" s="490"/>
      <c r="O653" s="490"/>
      <c r="P653" s="490"/>
      <c r="Q653" s="490"/>
      <c r="R653" s="490"/>
      <c r="S653" s="490"/>
      <c r="T653" s="490"/>
      <c r="U653" s="490"/>
      <c r="V653" s="490"/>
      <c r="W653" s="490"/>
      <c r="X653" s="490"/>
      <c r="Y653" s="490"/>
      <c r="Z653" s="490"/>
      <c r="AA653" s="490"/>
      <c r="AB653" s="490"/>
      <c r="AC653" s="490"/>
      <c r="AD653" s="490"/>
      <c r="AE653" s="490"/>
      <c r="AF653" s="490"/>
      <c r="AG653" s="490"/>
      <c r="AH653" s="490"/>
      <c r="AI653" s="490"/>
      <c r="AJ653" s="490"/>
      <c r="AK653" s="490"/>
      <c r="AL653" s="490"/>
      <c r="AM653" s="490"/>
      <c r="AN653" s="490"/>
      <c r="AO653" s="490"/>
      <c r="AP653" s="490"/>
      <c r="AQ653" s="490"/>
      <c r="AR653" s="490"/>
      <c r="AS653" s="490"/>
      <c r="AT653" s="490"/>
      <c r="AU653" s="490"/>
      <c r="AV653" s="485"/>
      <c r="AW653" s="485"/>
      <c r="AX653" s="485"/>
      <c r="AY653" s="485"/>
      <c r="AZ653" s="485"/>
      <c r="BA653" s="485"/>
      <c r="BB653" s="485"/>
      <c r="BC653" s="485"/>
      <c r="BD653" s="485"/>
      <c r="BE653" s="485"/>
      <c r="BF653" s="485"/>
      <c r="BG653" s="485"/>
      <c r="BH653" s="485"/>
      <c r="BI653" s="485"/>
      <c r="BJ653" s="485"/>
      <c r="BK653" s="485"/>
    </row>
    <row r="654" spans="1:63" ht="15.75" customHeight="1" x14ac:dyDescent="0.25">
      <c r="A654" s="490"/>
      <c r="B654" s="490"/>
      <c r="C654" s="490"/>
      <c r="D654" s="490"/>
      <c r="E654" s="490"/>
      <c r="F654" s="490"/>
      <c r="G654" s="490"/>
      <c r="H654" s="490"/>
      <c r="I654" s="490"/>
      <c r="J654" s="490"/>
      <c r="K654" s="490"/>
      <c r="L654" s="490"/>
      <c r="M654" s="490"/>
      <c r="N654" s="490"/>
      <c r="O654" s="490"/>
      <c r="P654" s="490"/>
      <c r="Q654" s="490"/>
      <c r="R654" s="490"/>
      <c r="S654" s="490"/>
      <c r="T654" s="490"/>
      <c r="U654" s="490"/>
      <c r="V654" s="490"/>
      <c r="W654" s="490"/>
      <c r="X654" s="490"/>
      <c r="Y654" s="490"/>
      <c r="Z654" s="490"/>
      <c r="AA654" s="490"/>
      <c r="AB654" s="490"/>
      <c r="AC654" s="490"/>
      <c r="AD654" s="490"/>
      <c r="AE654" s="490"/>
      <c r="AF654" s="490"/>
      <c r="AG654" s="490"/>
      <c r="AH654" s="490"/>
      <c r="AI654" s="490"/>
      <c r="AJ654" s="490"/>
      <c r="AK654" s="490"/>
      <c r="AL654" s="490"/>
      <c r="AM654" s="490"/>
      <c r="AN654" s="490"/>
      <c r="AO654" s="490"/>
      <c r="AP654" s="490"/>
      <c r="AQ654" s="490"/>
      <c r="AR654" s="490"/>
      <c r="AS654" s="490"/>
      <c r="AT654" s="490"/>
      <c r="AU654" s="490"/>
      <c r="AV654" s="485"/>
      <c r="AW654" s="485"/>
      <c r="AX654" s="485"/>
      <c r="AY654" s="485"/>
      <c r="AZ654" s="485"/>
      <c r="BA654" s="485"/>
      <c r="BB654" s="485"/>
      <c r="BC654" s="485"/>
      <c r="BD654" s="485"/>
      <c r="BE654" s="485"/>
      <c r="BF654" s="485"/>
      <c r="BG654" s="485"/>
      <c r="BH654" s="485"/>
      <c r="BI654" s="485"/>
      <c r="BJ654" s="485"/>
      <c r="BK654" s="485"/>
    </row>
    <row r="655" spans="1:63" ht="15.75" customHeight="1" x14ac:dyDescent="0.25">
      <c r="A655" s="490"/>
      <c r="B655" s="490"/>
      <c r="C655" s="490"/>
      <c r="D655" s="490"/>
      <c r="E655" s="490"/>
      <c r="F655" s="490"/>
      <c r="G655" s="490"/>
      <c r="H655" s="490"/>
      <c r="I655" s="490"/>
      <c r="J655" s="490"/>
      <c r="K655" s="490"/>
      <c r="L655" s="490"/>
      <c r="M655" s="490"/>
      <c r="N655" s="490"/>
      <c r="O655" s="490"/>
      <c r="P655" s="490"/>
      <c r="Q655" s="490"/>
      <c r="R655" s="490"/>
      <c r="S655" s="490"/>
      <c r="T655" s="490"/>
      <c r="U655" s="490"/>
      <c r="V655" s="490"/>
      <c r="W655" s="490"/>
      <c r="X655" s="490"/>
      <c r="Y655" s="490"/>
      <c r="Z655" s="490"/>
      <c r="AA655" s="490"/>
      <c r="AB655" s="490"/>
      <c r="AC655" s="490"/>
      <c r="AD655" s="490"/>
      <c r="AE655" s="490"/>
      <c r="AF655" s="490"/>
      <c r="AG655" s="490"/>
      <c r="AH655" s="490"/>
      <c r="AI655" s="490"/>
      <c r="AJ655" s="490"/>
      <c r="AK655" s="490"/>
      <c r="AL655" s="490"/>
      <c r="AM655" s="490"/>
      <c r="AN655" s="490"/>
      <c r="AO655" s="490"/>
      <c r="AP655" s="490"/>
      <c r="AQ655" s="490"/>
      <c r="AR655" s="490"/>
      <c r="AS655" s="490"/>
      <c r="AT655" s="490"/>
      <c r="AU655" s="490"/>
      <c r="AV655" s="485"/>
      <c r="AW655" s="485"/>
      <c r="AX655" s="485"/>
      <c r="AY655" s="485"/>
      <c r="AZ655" s="485"/>
      <c r="BA655" s="485"/>
      <c r="BB655" s="485"/>
      <c r="BC655" s="485"/>
      <c r="BD655" s="485"/>
      <c r="BE655" s="485"/>
      <c r="BF655" s="485"/>
      <c r="BG655" s="485"/>
      <c r="BH655" s="485"/>
      <c r="BI655" s="485"/>
      <c r="BJ655" s="485"/>
      <c r="BK655" s="485"/>
    </row>
    <row r="656" spans="1:63" ht="15.75" customHeight="1" x14ac:dyDescent="0.25">
      <c r="A656" s="490"/>
      <c r="B656" s="490"/>
      <c r="C656" s="490"/>
      <c r="D656" s="490"/>
      <c r="E656" s="490"/>
      <c r="F656" s="490"/>
      <c r="G656" s="490"/>
      <c r="H656" s="490"/>
      <c r="I656" s="490"/>
      <c r="J656" s="490"/>
      <c r="K656" s="490"/>
      <c r="L656" s="490"/>
      <c r="M656" s="490"/>
      <c r="N656" s="490"/>
      <c r="O656" s="490"/>
      <c r="P656" s="490"/>
      <c r="Q656" s="490"/>
      <c r="R656" s="490"/>
      <c r="S656" s="490"/>
      <c r="T656" s="490"/>
      <c r="U656" s="490"/>
      <c r="V656" s="490"/>
      <c r="W656" s="490"/>
      <c r="X656" s="490"/>
      <c r="Y656" s="490"/>
      <c r="Z656" s="490"/>
      <c r="AA656" s="490"/>
      <c r="AB656" s="490"/>
      <c r="AC656" s="490"/>
      <c r="AD656" s="490"/>
      <c r="AE656" s="490"/>
      <c r="AF656" s="490"/>
      <c r="AG656" s="490"/>
      <c r="AH656" s="490"/>
      <c r="AI656" s="490"/>
      <c r="AJ656" s="490"/>
      <c r="AK656" s="490"/>
      <c r="AL656" s="490"/>
      <c r="AM656" s="490"/>
      <c r="AN656" s="490"/>
      <c r="AO656" s="490"/>
      <c r="AP656" s="490"/>
      <c r="AQ656" s="490"/>
      <c r="AR656" s="490"/>
      <c r="AS656" s="490"/>
      <c r="AT656" s="490"/>
      <c r="AU656" s="490"/>
      <c r="AV656" s="485"/>
      <c r="AW656" s="485"/>
      <c r="AX656" s="485"/>
      <c r="AY656" s="485"/>
      <c r="AZ656" s="485"/>
      <c r="BA656" s="485"/>
      <c r="BB656" s="485"/>
      <c r="BC656" s="485"/>
      <c r="BD656" s="485"/>
      <c r="BE656" s="485"/>
      <c r="BF656" s="485"/>
      <c r="BG656" s="485"/>
      <c r="BH656" s="485"/>
      <c r="BI656" s="485"/>
      <c r="BJ656" s="485"/>
      <c r="BK656" s="485"/>
    </row>
    <row r="657" spans="1:63" ht="15.75" customHeight="1" x14ac:dyDescent="0.25">
      <c r="A657" s="490"/>
      <c r="B657" s="490"/>
      <c r="C657" s="490"/>
      <c r="D657" s="490"/>
      <c r="E657" s="490"/>
      <c r="F657" s="490"/>
      <c r="G657" s="490"/>
      <c r="H657" s="490"/>
      <c r="I657" s="490"/>
      <c r="J657" s="490"/>
      <c r="K657" s="490"/>
      <c r="L657" s="490"/>
      <c r="M657" s="490"/>
      <c r="N657" s="490"/>
      <c r="O657" s="490"/>
      <c r="P657" s="490"/>
      <c r="Q657" s="490"/>
      <c r="R657" s="490"/>
      <c r="S657" s="490"/>
      <c r="T657" s="490"/>
      <c r="U657" s="490"/>
      <c r="V657" s="490"/>
      <c r="W657" s="490"/>
      <c r="X657" s="490"/>
      <c r="Y657" s="490"/>
      <c r="Z657" s="490"/>
      <c r="AA657" s="490"/>
      <c r="AB657" s="490"/>
      <c r="AC657" s="490"/>
      <c r="AD657" s="490"/>
      <c r="AE657" s="490"/>
      <c r="AF657" s="490"/>
      <c r="AG657" s="490"/>
      <c r="AH657" s="490"/>
      <c r="AI657" s="490"/>
      <c r="AJ657" s="490"/>
      <c r="AK657" s="490"/>
      <c r="AL657" s="490"/>
      <c r="AM657" s="490"/>
      <c r="AN657" s="490"/>
      <c r="AO657" s="490"/>
      <c r="AP657" s="490"/>
      <c r="AQ657" s="490"/>
      <c r="AR657" s="490"/>
      <c r="AS657" s="490"/>
      <c r="AT657" s="490"/>
      <c r="AU657" s="490"/>
      <c r="AV657" s="485"/>
      <c r="AW657" s="485"/>
      <c r="AX657" s="485"/>
      <c r="AY657" s="485"/>
      <c r="AZ657" s="485"/>
      <c r="BA657" s="485"/>
      <c r="BB657" s="485"/>
      <c r="BC657" s="485"/>
      <c r="BD657" s="485"/>
      <c r="BE657" s="485"/>
      <c r="BF657" s="485"/>
      <c r="BG657" s="485"/>
      <c r="BH657" s="485"/>
      <c r="BI657" s="485"/>
      <c r="BJ657" s="485"/>
      <c r="BK657" s="485"/>
    </row>
    <row r="658" spans="1:63" ht="15.75" customHeight="1" x14ac:dyDescent="0.25">
      <c r="A658" s="490"/>
      <c r="B658" s="490"/>
      <c r="C658" s="490"/>
      <c r="D658" s="490"/>
      <c r="E658" s="490"/>
      <c r="F658" s="490"/>
      <c r="G658" s="490"/>
      <c r="H658" s="490"/>
      <c r="I658" s="490"/>
      <c r="J658" s="490"/>
      <c r="K658" s="490"/>
      <c r="L658" s="490"/>
      <c r="M658" s="490"/>
      <c r="N658" s="490"/>
      <c r="O658" s="490"/>
      <c r="P658" s="490"/>
      <c r="Q658" s="490"/>
      <c r="R658" s="490"/>
      <c r="S658" s="490"/>
      <c r="T658" s="490"/>
      <c r="U658" s="490"/>
      <c r="V658" s="490"/>
      <c r="W658" s="490"/>
      <c r="X658" s="490"/>
      <c r="Y658" s="490"/>
      <c r="Z658" s="490"/>
      <c r="AA658" s="490"/>
      <c r="AB658" s="490"/>
      <c r="AC658" s="490"/>
      <c r="AD658" s="490"/>
      <c r="AE658" s="490"/>
      <c r="AF658" s="490"/>
      <c r="AG658" s="490"/>
      <c r="AH658" s="490"/>
      <c r="AI658" s="490"/>
      <c r="AJ658" s="490"/>
      <c r="AK658" s="490"/>
      <c r="AL658" s="490"/>
      <c r="AM658" s="490"/>
      <c r="AN658" s="490"/>
      <c r="AO658" s="490"/>
      <c r="AP658" s="490"/>
      <c r="AQ658" s="490"/>
      <c r="AR658" s="490"/>
      <c r="AS658" s="490"/>
      <c r="AT658" s="490"/>
      <c r="AU658" s="490"/>
      <c r="AV658" s="485"/>
      <c r="AW658" s="485"/>
      <c r="AX658" s="485"/>
      <c r="AY658" s="485"/>
      <c r="AZ658" s="485"/>
      <c r="BA658" s="485"/>
      <c r="BB658" s="485"/>
      <c r="BC658" s="485"/>
      <c r="BD658" s="485"/>
      <c r="BE658" s="485"/>
      <c r="BF658" s="485"/>
      <c r="BG658" s="485"/>
      <c r="BH658" s="485"/>
      <c r="BI658" s="485"/>
      <c r="BJ658" s="485"/>
      <c r="BK658" s="485"/>
    </row>
    <row r="659" spans="1:63" ht="15.75" customHeight="1" x14ac:dyDescent="0.25">
      <c r="A659" s="490"/>
      <c r="B659" s="490"/>
      <c r="C659" s="490"/>
      <c r="D659" s="490"/>
      <c r="E659" s="490"/>
      <c r="F659" s="490"/>
      <c r="G659" s="490"/>
      <c r="H659" s="490"/>
      <c r="I659" s="490"/>
      <c r="J659" s="490"/>
      <c r="K659" s="490"/>
      <c r="L659" s="490"/>
      <c r="M659" s="490"/>
      <c r="N659" s="490"/>
      <c r="O659" s="490"/>
      <c r="P659" s="490"/>
      <c r="Q659" s="490"/>
      <c r="R659" s="490"/>
      <c r="S659" s="490"/>
      <c r="T659" s="490"/>
      <c r="U659" s="490"/>
      <c r="V659" s="490"/>
      <c r="W659" s="490"/>
      <c r="X659" s="490"/>
      <c r="Y659" s="490"/>
      <c r="Z659" s="490"/>
      <c r="AA659" s="490"/>
      <c r="AB659" s="490"/>
      <c r="AC659" s="490"/>
      <c r="AD659" s="490"/>
      <c r="AE659" s="490"/>
      <c r="AF659" s="490"/>
      <c r="AG659" s="490"/>
      <c r="AH659" s="490"/>
      <c r="AI659" s="490"/>
      <c r="AJ659" s="490"/>
      <c r="AK659" s="490"/>
      <c r="AL659" s="490"/>
      <c r="AM659" s="490"/>
      <c r="AN659" s="490"/>
      <c r="AO659" s="490"/>
      <c r="AP659" s="490"/>
      <c r="AQ659" s="490"/>
      <c r="AR659" s="490"/>
      <c r="AS659" s="490"/>
      <c r="AT659" s="490"/>
      <c r="AU659" s="490"/>
      <c r="AV659" s="485"/>
      <c r="AW659" s="485"/>
      <c r="AX659" s="485"/>
      <c r="AY659" s="485"/>
      <c r="AZ659" s="485"/>
      <c r="BA659" s="485"/>
      <c r="BB659" s="485"/>
      <c r="BC659" s="485"/>
      <c r="BD659" s="485"/>
      <c r="BE659" s="485"/>
      <c r="BF659" s="485"/>
      <c r="BG659" s="485"/>
      <c r="BH659" s="485"/>
      <c r="BI659" s="485"/>
      <c r="BJ659" s="485"/>
      <c r="BK659" s="485"/>
    </row>
    <row r="660" spans="1:63" ht="15.75" customHeight="1" x14ac:dyDescent="0.25">
      <c r="A660" s="490"/>
      <c r="B660" s="490"/>
      <c r="C660" s="490"/>
      <c r="D660" s="490"/>
      <c r="E660" s="490"/>
      <c r="F660" s="490"/>
      <c r="G660" s="490"/>
      <c r="H660" s="490"/>
      <c r="I660" s="490"/>
      <c r="J660" s="490"/>
      <c r="K660" s="490"/>
      <c r="L660" s="490"/>
      <c r="M660" s="490"/>
      <c r="N660" s="490"/>
      <c r="O660" s="490"/>
      <c r="P660" s="490"/>
      <c r="Q660" s="490"/>
      <c r="R660" s="490"/>
      <c r="S660" s="490"/>
      <c r="T660" s="490"/>
      <c r="U660" s="490"/>
      <c r="V660" s="490"/>
      <c r="W660" s="490"/>
      <c r="X660" s="490"/>
      <c r="Y660" s="490"/>
      <c r="Z660" s="490"/>
      <c r="AA660" s="490"/>
      <c r="AB660" s="490"/>
      <c r="AC660" s="490"/>
      <c r="AD660" s="490"/>
      <c r="AE660" s="490"/>
      <c r="AF660" s="490"/>
      <c r="AG660" s="490"/>
      <c r="AH660" s="490"/>
      <c r="AI660" s="490"/>
      <c r="AJ660" s="490"/>
      <c r="AK660" s="490"/>
      <c r="AL660" s="490"/>
      <c r="AM660" s="490"/>
      <c r="AN660" s="490"/>
      <c r="AO660" s="490"/>
      <c r="AP660" s="490"/>
      <c r="AQ660" s="490"/>
      <c r="AR660" s="490"/>
      <c r="AS660" s="490"/>
      <c r="AT660" s="490"/>
      <c r="AU660" s="490"/>
      <c r="AV660" s="485"/>
      <c r="AW660" s="485"/>
      <c r="AX660" s="485"/>
      <c r="AY660" s="485"/>
      <c r="AZ660" s="485"/>
      <c r="BA660" s="485"/>
      <c r="BB660" s="485"/>
      <c r="BC660" s="485"/>
      <c r="BD660" s="485"/>
      <c r="BE660" s="485"/>
      <c r="BF660" s="485"/>
      <c r="BG660" s="485"/>
      <c r="BH660" s="485"/>
      <c r="BI660" s="485"/>
      <c r="BJ660" s="485"/>
      <c r="BK660" s="485"/>
    </row>
    <row r="661" spans="1:63" ht="15.75" customHeight="1" x14ac:dyDescent="0.25">
      <c r="A661" s="490"/>
      <c r="B661" s="490"/>
      <c r="C661" s="490"/>
      <c r="D661" s="490"/>
      <c r="E661" s="490"/>
      <c r="F661" s="490"/>
      <c r="G661" s="490"/>
      <c r="H661" s="490"/>
      <c r="I661" s="490"/>
      <c r="J661" s="490"/>
      <c r="K661" s="490"/>
      <c r="L661" s="490"/>
      <c r="M661" s="490"/>
      <c r="N661" s="490"/>
      <c r="O661" s="490"/>
      <c r="P661" s="490"/>
      <c r="Q661" s="490"/>
      <c r="R661" s="490"/>
      <c r="S661" s="490"/>
      <c r="T661" s="490"/>
      <c r="U661" s="490"/>
      <c r="V661" s="490"/>
      <c r="W661" s="490"/>
      <c r="X661" s="490"/>
      <c r="Y661" s="490"/>
      <c r="Z661" s="490"/>
      <c r="AA661" s="490"/>
      <c r="AB661" s="490"/>
      <c r="AC661" s="490"/>
      <c r="AD661" s="490"/>
      <c r="AE661" s="490"/>
      <c r="AF661" s="490"/>
      <c r="AG661" s="490"/>
      <c r="AH661" s="490"/>
      <c r="AI661" s="490"/>
      <c r="AJ661" s="490"/>
      <c r="AK661" s="490"/>
      <c r="AL661" s="490"/>
      <c r="AM661" s="490"/>
      <c r="AN661" s="490"/>
      <c r="AO661" s="490"/>
      <c r="AP661" s="490"/>
      <c r="AQ661" s="490"/>
      <c r="AR661" s="490"/>
      <c r="AS661" s="490"/>
      <c r="AT661" s="490"/>
      <c r="AU661" s="490"/>
      <c r="AV661" s="485"/>
      <c r="AW661" s="485"/>
      <c r="AX661" s="485"/>
      <c r="AY661" s="485"/>
      <c r="AZ661" s="485"/>
      <c r="BA661" s="485"/>
      <c r="BB661" s="485"/>
      <c r="BC661" s="485"/>
      <c r="BD661" s="485"/>
      <c r="BE661" s="485"/>
      <c r="BF661" s="485"/>
      <c r="BG661" s="485"/>
      <c r="BH661" s="485"/>
      <c r="BI661" s="485"/>
      <c r="BJ661" s="485"/>
      <c r="BK661" s="485"/>
    </row>
    <row r="662" spans="1:63" ht="15.75" customHeight="1" x14ac:dyDescent="0.25">
      <c r="A662" s="490"/>
      <c r="B662" s="490"/>
      <c r="C662" s="490"/>
      <c r="D662" s="490"/>
      <c r="E662" s="490"/>
      <c r="F662" s="490"/>
      <c r="G662" s="490"/>
      <c r="H662" s="490"/>
      <c r="I662" s="490"/>
      <c r="J662" s="490"/>
      <c r="K662" s="490"/>
      <c r="L662" s="490"/>
      <c r="M662" s="490"/>
      <c r="N662" s="490"/>
      <c r="O662" s="490"/>
      <c r="P662" s="490"/>
      <c r="Q662" s="490"/>
      <c r="R662" s="490"/>
      <c r="S662" s="490"/>
      <c r="T662" s="490"/>
      <c r="U662" s="490"/>
      <c r="V662" s="490"/>
      <c r="W662" s="490"/>
      <c r="X662" s="490"/>
      <c r="Y662" s="490"/>
      <c r="Z662" s="490"/>
      <c r="AA662" s="490"/>
      <c r="AB662" s="490"/>
      <c r="AC662" s="490"/>
      <c r="AD662" s="490"/>
      <c r="AE662" s="490"/>
      <c r="AF662" s="490"/>
      <c r="AG662" s="490"/>
      <c r="AH662" s="490"/>
      <c r="AI662" s="490"/>
      <c r="AJ662" s="490"/>
      <c r="AK662" s="490"/>
      <c r="AL662" s="490"/>
      <c r="AM662" s="490"/>
      <c r="AN662" s="490"/>
      <c r="AO662" s="490"/>
      <c r="AP662" s="490"/>
      <c r="AQ662" s="490"/>
      <c r="AR662" s="490"/>
      <c r="AS662" s="490"/>
      <c r="AT662" s="490"/>
      <c r="AU662" s="490"/>
      <c r="AV662" s="485"/>
      <c r="AW662" s="485"/>
      <c r="AX662" s="485"/>
      <c r="AY662" s="485"/>
      <c r="AZ662" s="485"/>
      <c r="BA662" s="485"/>
      <c r="BB662" s="485"/>
      <c r="BC662" s="485"/>
      <c r="BD662" s="485"/>
      <c r="BE662" s="485"/>
      <c r="BF662" s="485"/>
      <c r="BG662" s="485"/>
      <c r="BH662" s="485"/>
      <c r="BI662" s="485"/>
      <c r="BJ662" s="485"/>
      <c r="BK662" s="485"/>
    </row>
    <row r="663" spans="1:63" ht="15.75" customHeight="1" x14ac:dyDescent="0.25">
      <c r="A663" s="490"/>
      <c r="B663" s="490"/>
      <c r="C663" s="490"/>
      <c r="D663" s="490"/>
      <c r="E663" s="490"/>
      <c r="F663" s="490"/>
      <c r="G663" s="490"/>
      <c r="H663" s="490"/>
      <c r="I663" s="490"/>
      <c r="J663" s="490"/>
      <c r="K663" s="490"/>
      <c r="L663" s="490"/>
      <c r="M663" s="490"/>
      <c r="N663" s="490"/>
      <c r="O663" s="490"/>
      <c r="P663" s="490"/>
      <c r="Q663" s="490"/>
      <c r="R663" s="490"/>
      <c r="S663" s="490"/>
      <c r="T663" s="490"/>
      <c r="U663" s="490"/>
      <c r="V663" s="490"/>
      <c r="W663" s="490"/>
      <c r="X663" s="490"/>
      <c r="Y663" s="490"/>
      <c r="Z663" s="490"/>
      <c r="AA663" s="490"/>
      <c r="AB663" s="490"/>
      <c r="AC663" s="490"/>
      <c r="AD663" s="490"/>
      <c r="AE663" s="490"/>
      <c r="AF663" s="490"/>
      <c r="AG663" s="490"/>
      <c r="AH663" s="490"/>
      <c r="AI663" s="490"/>
      <c r="AJ663" s="490"/>
      <c r="AK663" s="490"/>
      <c r="AL663" s="490"/>
      <c r="AM663" s="490"/>
      <c r="AN663" s="490"/>
      <c r="AO663" s="490"/>
      <c r="AP663" s="490"/>
      <c r="AQ663" s="490"/>
      <c r="AR663" s="490"/>
      <c r="AS663" s="490"/>
      <c r="AT663" s="490"/>
      <c r="AU663" s="490"/>
      <c r="AV663" s="485"/>
      <c r="AW663" s="485"/>
      <c r="AX663" s="485"/>
      <c r="AY663" s="485"/>
      <c r="AZ663" s="485"/>
      <c r="BA663" s="485"/>
      <c r="BB663" s="485"/>
      <c r="BC663" s="485"/>
      <c r="BD663" s="485"/>
      <c r="BE663" s="485"/>
      <c r="BF663" s="485"/>
      <c r="BG663" s="485"/>
      <c r="BH663" s="485"/>
      <c r="BI663" s="485"/>
      <c r="BJ663" s="485"/>
      <c r="BK663" s="485"/>
    </row>
    <row r="664" spans="1:63" ht="15.75" customHeight="1" x14ac:dyDescent="0.25">
      <c r="A664" s="490"/>
      <c r="B664" s="490"/>
      <c r="C664" s="490"/>
      <c r="D664" s="490"/>
      <c r="E664" s="490"/>
      <c r="F664" s="490"/>
      <c r="G664" s="490"/>
      <c r="H664" s="490"/>
      <c r="I664" s="490"/>
      <c r="J664" s="490"/>
      <c r="K664" s="490"/>
      <c r="L664" s="490"/>
      <c r="M664" s="490"/>
      <c r="N664" s="490"/>
      <c r="O664" s="490"/>
      <c r="P664" s="490"/>
      <c r="Q664" s="490"/>
      <c r="R664" s="490"/>
      <c r="S664" s="490"/>
      <c r="T664" s="490"/>
      <c r="U664" s="490"/>
      <c r="V664" s="490"/>
      <c r="W664" s="490"/>
      <c r="X664" s="490"/>
      <c r="Y664" s="490"/>
      <c r="Z664" s="490"/>
      <c r="AA664" s="490"/>
      <c r="AB664" s="490"/>
      <c r="AC664" s="490"/>
      <c r="AD664" s="490"/>
      <c r="AE664" s="490"/>
      <c r="AF664" s="490"/>
      <c r="AG664" s="490"/>
      <c r="AH664" s="490"/>
      <c r="AI664" s="490"/>
      <c r="AJ664" s="490"/>
      <c r="AK664" s="490"/>
      <c r="AL664" s="490"/>
      <c r="AM664" s="490"/>
      <c r="AN664" s="490"/>
      <c r="AO664" s="490"/>
      <c r="AP664" s="490"/>
      <c r="AQ664" s="490"/>
      <c r="AR664" s="490"/>
      <c r="AS664" s="490"/>
      <c r="AT664" s="490"/>
      <c r="AU664" s="490"/>
      <c r="AV664" s="485"/>
      <c r="AW664" s="485"/>
      <c r="AX664" s="485"/>
      <c r="AY664" s="485"/>
      <c r="AZ664" s="485"/>
      <c r="BA664" s="485"/>
      <c r="BB664" s="485"/>
      <c r="BC664" s="485"/>
      <c r="BD664" s="485"/>
      <c r="BE664" s="485"/>
      <c r="BF664" s="485"/>
      <c r="BG664" s="485"/>
      <c r="BH664" s="485"/>
      <c r="BI664" s="485"/>
      <c r="BJ664" s="485"/>
      <c r="BK664" s="485"/>
    </row>
    <row r="665" spans="1:63" ht="15.75" customHeight="1" x14ac:dyDescent="0.25">
      <c r="A665" s="490"/>
      <c r="B665" s="490"/>
      <c r="C665" s="490"/>
      <c r="D665" s="490"/>
      <c r="E665" s="490"/>
      <c r="F665" s="490"/>
      <c r="G665" s="490"/>
      <c r="H665" s="490"/>
      <c r="I665" s="490"/>
      <c r="J665" s="490"/>
      <c r="K665" s="490"/>
      <c r="L665" s="490"/>
      <c r="M665" s="490"/>
      <c r="N665" s="490"/>
      <c r="O665" s="490"/>
      <c r="P665" s="490"/>
      <c r="Q665" s="490"/>
      <c r="R665" s="490"/>
      <c r="S665" s="490"/>
      <c r="T665" s="490"/>
      <c r="U665" s="490"/>
      <c r="V665" s="490"/>
      <c r="W665" s="490"/>
      <c r="X665" s="490"/>
      <c r="Y665" s="490"/>
      <c r="Z665" s="490"/>
      <c r="AA665" s="490"/>
      <c r="AB665" s="490"/>
      <c r="AC665" s="490"/>
      <c r="AD665" s="490"/>
      <c r="AE665" s="490"/>
      <c r="AF665" s="490"/>
      <c r="AG665" s="490"/>
      <c r="AH665" s="490"/>
      <c r="AI665" s="490"/>
      <c r="AJ665" s="490"/>
      <c r="AK665" s="490"/>
      <c r="AL665" s="490"/>
      <c r="AM665" s="490"/>
      <c r="AN665" s="490"/>
      <c r="AO665" s="490"/>
      <c r="AP665" s="490"/>
      <c r="AQ665" s="490"/>
      <c r="AR665" s="490"/>
      <c r="AS665" s="490"/>
      <c r="AT665" s="490"/>
      <c r="AU665" s="490"/>
      <c r="AV665" s="485"/>
      <c r="AW665" s="485"/>
      <c r="AX665" s="485"/>
      <c r="AY665" s="485"/>
      <c r="AZ665" s="485"/>
      <c r="BA665" s="485"/>
      <c r="BB665" s="485"/>
      <c r="BC665" s="485"/>
      <c r="BD665" s="485"/>
      <c r="BE665" s="485"/>
      <c r="BF665" s="485"/>
      <c r="BG665" s="485"/>
      <c r="BH665" s="485"/>
      <c r="BI665" s="485"/>
      <c r="BJ665" s="485"/>
      <c r="BK665" s="485"/>
    </row>
    <row r="666" spans="1:63" ht="15.75" customHeight="1" x14ac:dyDescent="0.25">
      <c r="A666" s="490"/>
      <c r="B666" s="490"/>
      <c r="C666" s="490"/>
      <c r="D666" s="490"/>
      <c r="E666" s="490"/>
      <c r="F666" s="490"/>
      <c r="G666" s="490"/>
      <c r="H666" s="490"/>
      <c r="I666" s="490"/>
      <c r="J666" s="490"/>
      <c r="K666" s="490"/>
      <c r="L666" s="490"/>
      <c r="M666" s="490"/>
      <c r="N666" s="490"/>
      <c r="O666" s="490"/>
      <c r="P666" s="490"/>
      <c r="Q666" s="490"/>
      <c r="R666" s="490"/>
      <c r="S666" s="490"/>
      <c r="T666" s="490"/>
      <c r="U666" s="490"/>
      <c r="V666" s="490"/>
      <c r="W666" s="490"/>
      <c r="X666" s="490"/>
      <c r="Y666" s="490"/>
      <c r="Z666" s="490"/>
      <c r="AA666" s="490"/>
      <c r="AB666" s="490"/>
      <c r="AC666" s="490"/>
      <c r="AD666" s="490"/>
      <c r="AE666" s="490"/>
      <c r="AF666" s="490"/>
      <c r="AG666" s="490"/>
      <c r="AH666" s="490"/>
      <c r="AI666" s="490"/>
      <c r="AJ666" s="490"/>
      <c r="AK666" s="490"/>
      <c r="AL666" s="490"/>
      <c r="AM666" s="490"/>
      <c r="AN666" s="490"/>
      <c r="AO666" s="490"/>
      <c r="AP666" s="490"/>
      <c r="AQ666" s="490"/>
      <c r="AR666" s="490"/>
      <c r="AS666" s="490"/>
      <c r="AT666" s="490"/>
      <c r="AU666" s="490"/>
      <c r="AV666" s="485"/>
      <c r="AW666" s="485"/>
      <c r="AX666" s="485"/>
      <c r="AY666" s="485"/>
      <c r="AZ666" s="485"/>
      <c r="BA666" s="485"/>
      <c r="BB666" s="485"/>
      <c r="BC666" s="485"/>
      <c r="BD666" s="485"/>
      <c r="BE666" s="485"/>
      <c r="BF666" s="485"/>
      <c r="BG666" s="485"/>
      <c r="BH666" s="485"/>
      <c r="BI666" s="485"/>
      <c r="BJ666" s="485"/>
      <c r="BK666" s="485"/>
    </row>
    <row r="667" spans="1:63" ht="15.75" customHeight="1" x14ac:dyDescent="0.25">
      <c r="A667" s="490"/>
      <c r="B667" s="490"/>
      <c r="C667" s="490"/>
      <c r="D667" s="490"/>
      <c r="E667" s="490"/>
      <c r="F667" s="490"/>
      <c r="G667" s="490"/>
      <c r="H667" s="490"/>
      <c r="I667" s="490"/>
      <c r="J667" s="490"/>
      <c r="K667" s="490"/>
      <c r="L667" s="490"/>
      <c r="M667" s="490"/>
      <c r="N667" s="490"/>
      <c r="O667" s="490"/>
      <c r="P667" s="490"/>
      <c r="Q667" s="490"/>
      <c r="R667" s="490"/>
      <c r="S667" s="490"/>
      <c r="T667" s="490"/>
      <c r="U667" s="490"/>
      <c r="V667" s="490"/>
      <c r="W667" s="490"/>
      <c r="X667" s="490"/>
      <c r="Y667" s="490"/>
      <c r="Z667" s="490"/>
      <c r="AA667" s="490"/>
      <c r="AB667" s="490"/>
      <c r="AC667" s="490"/>
      <c r="AD667" s="490"/>
      <c r="AE667" s="490"/>
      <c r="AF667" s="490"/>
      <c r="AG667" s="490"/>
      <c r="AH667" s="490"/>
      <c r="AI667" s="490"/>
      <c r="AJ667" s="490"/>
      <c r="AK667" s="490"/>
      <c r="AL667" s="490"/>
      <c r="AM667" s="490"/>
      <c r="AN667" s="490"/>
      <c r="AO667" s="490"/>
      <c r="AP667" s="490"/>
      <c r="AQ667" s="490"/>
      <c r="AR667" s="490"/>
      <c r="AS667" s="490"/>
      <c r="AT667" s="490"/>
      <c r="AU667" s="490"/>
      <c r="AV667" s="485"/>
      <c r="AW667" s="485"/>
      <c r="AX667" s="485"/>
      <c r="AY667" s="485"/>
      <c r="AZ667" s="485"/>
      <c r="BA667" s="485"/>
      <c r="BB667" s="485"/>
      <c r="BC667" s="485"/>
      <c r="BD667" s="485"/>
      <c r="BE667" s="485"/>
      <c r="BF667" s="485"/>
      <c r="BG667" s="485"/>
      <c r="BH667" s="485"/>
      <c r="BI667" s="485"/>
      <c r="BJ667" s="485"/>
      <c r="BK667" s="485"/>
    </row>
    <row r="668" spans="1:63" ht="15.75" customHeight="1" x14ac:dyDescent="0.25">
      <c r="A668" s="490"/>
      <c r="B668" s="490"/>
      <c r="C668" s="490"/>
      <c r="D668" s="490"/>
      <c r="E668" s="490"/>
      <c r="F668" s="490"/>
      <c r="G668" s="490"/>
      <c r="H668" s="490"/>
      <c r="I668" s="490"/>
      <c r="J668" s="490"/>
      <c r="K668" s="490"/>
      <c r="L668" s="490"/>
      <c r="M668" s="490"/>
      <c r="N668" s="490"/>
      <c r="O668" s="490"/>
      <c r="P668" s="490"/>
      <c r="Q668" s="490"/>
      <c r="R668" s="490"/>
      <c r="S668" s="490"/>
      <c r="T668" s="490"/>
      <c r="U668" s="490"/>
      <c r="V668" s="490"/>
      <c r="W668" s="490"/>
      <c r="X668" s="490"/>
      <c r="Y668" s="490"/>
      <c r="Z668" s="490"/>
      <c r="AA668" s="490"/>
      <c r="AB668" s="490"/>
      <c r="AC668" s="490"/>
      <c r="AD668" s="490"/>
      <c r="AE668" s="490"/>
      <c r="AF668" s="490"/>
      <c r="AG668" s="490"/>
      <c r="AH668" s="490"/>
      <c r="AI668" s="490"/>
      <c r="AJ668" s="490"/>
      <c r="AK668" s="490"/>
      <c r="AL668" s="490"/>
      <c r="AM668" s="490"/>
      <c r="AN668" s="490"/>
      <c r="AO668" s="490"/>
      <c r="AP668" s="490"/>
      <c r="AQ668" s="490"/>
      <c r="AR668" s="490"/>
      <c r="AS668" s="490"/>
      <c r="AT668" s="490"/>
      <c r="AU668" s="490"/>
      <c r="AV668" s="485"/>
      <c r="AW668" s="485"/>
      <c r="AX668" s="485"/>
      <c r="AY668" s="485"/>
      <c r="AZ668" s="485"/>
      <c r="BA668" s="485"/>
      <c r="BB668" s="485"/>
      <c r="BC668" s="485"/>
      <c r="BD668" s="485"/>
      <c r="BE668" s="485"/>
      <c r="BF668" s="485"/>
      <c r="BG668" s="485"/>
      <c r="BH668" s="485"/>
      <c r="BI668" s="485"/>
      <c r="BJ668" s="485"/>
      <c r="BK668" s="485"/>
    </row>
    <row r="669" spans="1:63" ht="15.75" customHeight="1" x14ac:dyDescent="0.25">
      <c r="A669" s="490"/>
      <c r="B669" s="490"/>
      <c r="C669" s="490"/>
      <c r="D669" s="490"/>
      <c r="E669" s="490"/>
      <c r="F669" s="490"/>
      <c r="G669" s="490"/>
      <c r="H669" s="490"/>
      <c r="I669" s="490"/>
      <c r="J669" s="490"/>
      <c r="K669" s="490"/>
      <c r="L669" s="490"/>
      <c r="M669" s="490"/>
      <c r="N669" s="490"/>
      <c r="O669" s="490"/>
      <c r="P669" s="490"/>
      <c r="Q669" s="490"/>
      <c r="R669" s="490"/>
      <c r="S669" s="490"/>
      <c r="T669" s="490"/>
      <c r="U669" s="490"/>
      <c r="V669" s="490"/>
      <c r="W669" s="490"/>
      <c r="X669" s="490"/>
      <c r="Y669" s="490"/>
      <c r="Z669" s="490"/>
      <c r="AA669" s="490"/>
      <c r="AB669" s="490"/>
      <c r="AC669" s="490"/>
      <c r="AD669" s="490"/>
      <c r="AE669" s="490"/>
      <c r="AF669" s="490"/>
      <c r="AG669" s="490"/>
      <c r="AH669" s="490"/>
      <c r="AI669" s="490"/>
      <c r="AJ669" s="490"/>
      <c r="AK669" s="490"/>
      <c r="AL669" s="490"/>
      <c r="AM669" s="490"/>
      <c r="AN669" s="490"/>
      <c r="AO669" s="490"/>
      <c r="AP669" s="490"/>
      <c r="AQ669" s="490"/>
      <c r="AR669" s="490"/>
      <c r="AS669" s="490"/>
      <c r="AT669" s="490"/>
      <c r="AU669" s="490"/>
      <c r="AV669" s="485"/>
      <c r="AW669" s="485"/>
      <c r="AX669" s="485"/>
      <c r="AY669" s="485"/>
      <c r="AZ669" s="485"/>
      <c r="BA669" s="485"/>
      <c r="BB669" s="485"/>
      <c r="BC669" s="485"/>
      <c r="BD669" s="485"/>
      <c r="BE669" s="485"/>
      <c r="BF669" s="485"/>
      <c r="BG669" s="485"/>
      <c r="BH669" s="485"/>
      <c r="BI669" s="485"/>
      <c r="BJ669" s="485"/>
      <c r="BK669" s="485"/>
    </row>
    <row r="670" spans="1:63" ht="15.75" customHeight="1" x14ac:dyDescent="0.25">
      <c r="A670" s="490"/>
      <c r="B670" s="490"/>
      <c r="C670" s="490"/>
      <c r="D670" s="490"/>
      <c r="E670" s="490"/>
      <c r="F670" s="490"/>
      <c r="G670" s="490"/>
      <c r="H670" s="490"/>
      <c r="I670" s="490"/>
      <c r="J670" s="490"/>
      <c r="K670" s="490"/>
      <c r="L670" s="490"/>
      <c r="M670" s="490"/>
      <c r="N670" s="490"/>
      <c r="O670" s="490"/>
      <c r="P670" s="490"/>
      <c r="Q670" s="490"/>
      <c r="R670" s="490"/>
      <c r="S670" s="490"/>
      <c r="T670" s="490"/>
      <c r="U670" s="490"/>
      <c r="V670" s="490"/>
      <c r="W670" s="490"/>
      <c r="X670" s="490"/>
      <c r="Y670" s="490"/>
      <c r="Z670" s="490"/>
      <c r="AA670" s="490"/>
      <c r="AB670" s="490"/>
      <c r="AC670" s="490"/>
      <c r="AD670" s="490"/>
      <c r="AE670" s="490"/>
      <c r="AF670" s="490"/>
      <c r="AG670" s="490"/>
      <c r="AH670" s="490"/>
      <c r="AI670" s="490"/>
      <c r="AJ670" s="490"/>
      <c r="AK670" s="490"/>
      <c r="AL670" s="490"/>
      <c r="AM670" s="490"/>
      <c r="AN670" s="490"/>
      <c r="AO670" s="490"/>
      <c r="AP670" s="490"/>
      <c r="AQ670" s="490"/>
      <c r="AR670" s="490"/>
      <c r="AS670" s="490"/>
      <c r="AT670" s="490"/>
      <c r="AU670" s="490"/>
      <c r="AV670" s="485"/>
      <c r="AW670" s="485"/>
      <c r="AX670" s="485"/>
      <c r="AY670" s="485"/>
      <c r="AZ670" s="485"/>
      <c r="BA670" s="485"/>
      <c r="BB670" s="485"/>
      <c r="BC670" s="485"/>
      <c r="BD670" s="485"/>
      <c r="BE670" s="485"/>
      <c r="BF670" s="485"/>
      <c r="BG670" s="485"/>
      <c r="BH670" s="485"/>
      <c r="BI670" s="485"/>
      <c r="BJ670" s="485"/>
      <c r="BK670" s="485"/>
    </row>
    <row r="671" spans="1:63" ht="15.75" customHeight="1" x14ac:dyDescent="0.25">
      <c r="A671" s="490"/>
      <c r="B671" s="490"/>
      <c r="C671" s="490"/>
      <c r="D671" s="490"/>
      <c r="E671" s="490"/>
      <c r="F671" s="490"/>
      <c r="G671" s="490"/>
      <c r="H671" s="490"/>
      <c r="I671" s="490"/>
      <c r="J671" s="490"/>
      <c r="K671" s="490"/>
      <c r="L671" s="490"/>
      <c r="M671" s="490"/>
      <c r="N671" s="490"/>
      <c r="O671" s="490"/>
      <c r="P671" s="490"/>
      <c r="Q671" s="490"/>
      <c r="R671" s="490"/>
      <c r="S671" s="490"/>
      <c r="T671" s="490"/>
      <c r="U671" s="490"/>
      <c r="V671" s="490"/>
      <c r="W671" s="490"/>
      <c r="X671" s="490"/>
      <c r="Y671" s="490"/>
      <c r="Z671" s="490"/>
      <c r="AA671" s="490"/>
      <c r="AB671" s="490"/>
      <c r="AC671" s="490"/>
      <c r="AD671" s="490"/>
      <c r="AE671" s="490"/>
      <c r="AF671" s="490"/>
      <c r="AG671" s="490"/>
      <c r="AH671" s="490"/>
      <c r="AI671" s="490"/>
      <c r="AJ671" s="490"/>
      <c r="AK671" s="490"/>
      <c r="AL671" s="490"/>
      <c r="AM671" s="490"/>
      <c r="AN671" s="490"/>
      <c r="AO671" s="490"/>
      <c r="AP671" s="490"/>
      <c r="AQ671" s="490"/>
      <c r="AR671" s="490"/>
      <c r="AS671" s="490"/>
      <c r="AT671" s="490"/>
      <c r="AU671" s="490"/>
      <c r="AV671" s="485"/>
      <c r="AW671" s="485"/>
      <c r="AX671" s="485"/>
      <c r="AY671" s="485"/>
      <c r="AZ671" s="485"/>
      <c r="BA671" s="485"/>
      <c r="BB671" s="485"/>
      <c r="BC671" s="485"/>
      <c r="BD671" s="485"/>
      <c r="BE671" s="485"/>
      <c r="BF671" s="485"/>
      <c r="BG671" s="485"/>
      <c r="BH671" s="485"/>
      <c r="BI671" s="485"/>
      <c r="BJ671" s="485"/>
      <c r="BK671" s="485"/>
    </row>
    <row r="672" spans="1:63" ht="15.75" customHeight="1" x14ac:dyDescent="0.25">
      <c r="A672" s="490"/>
      <c r="B672" s="490"/>
      <c r="C672" s="490"/>
      <c r="D672" s="490"/>
      <c r="E672" s="490"/>
      <c r="F672" s="490"/>
      <c r="G672" s="490"/>
      <c r="H672" s="490"/>
      <c r="I672" s="490"/>
      <c r="J672" s="490"/>
      <c r="K672" s="490"/>
      <c r="L672" s="490"/>
      <c r="M672" s="490"/>
      <c r="N672" s="490"/>
      <c r="O672" s="490"/>
      <c r="P672" s="490"/>
      <c r="Q672" s="490"/>
      <c r="R672" s="490"/>
      <c r="S672" s="490"/>
      <c r="T672" s="490"/>
      <c r="U672" s="490"/>
      <c r="V672" s="490"/>
      <c r="W672" s="490"/>
      <c r="X672" s="490"/>
      <c r="Y672" s="490"/>
      <c r="Z672" s="490"/>
      <c r="AA672" s="490"/>
      <c r="AB672" s="490"/>
      <c r="AC672" s="490"/>
      <c r="AD672" s="490"/>
      <c r="AE672" s="490"/>
      <c r="AF672" s="490"/>
      <c r="AG672" s="490"/>
      <c r="AH672" s="490"/>
      <c r="AI672" s="490"/>
      <c r="AJ672" s="490"/>
      <c r="AK672" s="490"/>
      <c r="AL672" s="490"/>
      <c r="AM672" s="490"/>
      <c r="AN672" s="490"/>
      <c r="AO672" s="490"/>
      <c r="AP672" s="490"/>
      <c r="AQ672" s="490"/>
      <c r="AR672" s="490"/>
      <c r="AS672" s="490"/>
      <c r="AT672" s="490"/>
      <c r="AU672" s="490"/>
      <c r="AV672" s="485"/>
      <c r="AW672" s="485"/>
      <c r="AX672" s="485"/>
      <c r="AY672" s="485"/>
      <c r="AZ672" s="485"/>
      <c r="BA672" s="485"/>
      <c r="BB672" s="485"/>
      <c r="BC672" s="485"/>
      <c r="BD672" s="485"/>
      <c r="BE672" s="485"/>
      <c r="BF672" s="485"/>
      <c r="BG672" s="485"/>
      <c r="BH672" s="485"/>
      <c r="BI672" s="485"/>
      <c r="BJ672" s="485"/>
      <c r="BK672" s="485"/>
    </row>
    <row r="673" spans="1:63" ht="15.75" customHeight="1" x14ac:dyDescent="0.25">
      <c r="A673" s="490"/>
      <c r="B673" s="490"/>
      <c r="C673" s="490"/>
      <c r="D673" s="490"/>
      <c r="E673" s="490"/>
      <c r="F673" s="490"/>
      <c r="G673" s="490"/>
      <c r="H673" s="490"/>
      <c r="I673" s="490"/>
      <c r="J673" s="490"/>
      <c r="K673" s="490"/>
      <c r="L673" s="490"/>
      <c r="M673" s="490"/>
      <c r="N673" s="490"/>
      <c r="O673" s="490"/>
      <c r="P673" s="490"/>
      <c r="Q673" s="490"/>
      <c r="R673" s="490"/>
      <c r="S673" s="490"/>
      <c r="T673" s="490"/>
      <c r="U673" s="490"/>
      <c r="V673" s="490"/>
      <c r="W673" s="490"/>
      <c r="X673" s="490"/>
      <c r="Y673" s="490"/>
      <c r="Z673" s="490"/>
      <c r="AA673" s="490"/>
      <c r="AB673" s="490"/>
      <c r="AC673" s="490"/>
      <c r="AD673" s="490"/>
      <c r="AE673" s="490"/>
      <c r="AF673" s="490"/>
      <c r="AG673" s="490"/>
      <c r="AH673" s="490"/>
      <c r="AI673" s="490"/>
      <c r="AJ673" s="490"/>
      <c r="AK673" s="490"/>
      <c r="AL673" s="490"/>
      <c r="AM673" s="490"/>
      <c r="AN673" s="490"/>
      <c r="AO673" s="490"/>
      <c r="AP673" s="490"/>
      <c r="AQ673" s="490"/>
      <c r="AR673" s="490"/>
      <c r="AS673" s="490"/>
      <c r="AT673" s="490"/>
      <c r="AU673" s="490"/>
      <c r="AV673" s="485"/>
      <c r="AW673" s="485"/>
      <c r="AX673" s="485"/>
      <c r="AY673" s="485"/>
      <c r="AZ673" s="485"/>
      <c r="BA673" s="485"/>
      <c r="BB673" s="485"/>
      <c r="BC673" s="485"/>
      <c r="BD673" s="485"/>
      <c r="BE673" s="485"/>
      <c r="BF673" s="485"/>
      <c r="BG673" s="485"/>
      <c r="BH673" s="485"/>
      <c r="BI673" s="485"/>
      <c r="BJ673" s="485"/>
      <c r="BK673" s="485"/>
    </row>
    <row r="674" spans="1:63" ht="15.75" customHeight="1" x14ac:dyDescent="0.25">
      <c r="A674" s="490"/>
      <c r="B674" s="490"/>
      <c r="C674" s="490"/>
      <c r="D674" s="490"/>
      <c r="E674" s="490"/>
      <c r="F674" s="490"/>
      <c r="G674" s="490"/>
      <c r="H674" s="490"/>
      <c r="I674" s="490"/>
      <c r="J674" s="490"/>
      <c r="K674" s="490"/>
      <c r="L674" s="490"/>
      <c r="M674" s="490"/>
      <c r="N674" s="490"/>
      <c r="O674" s="490"/>
      <c r="P674" s="490"/>
      <c r="Q674" s="490"/>
      <c r="R674" s="490"/>
      <c r="S674" s="490"/>
      <c r="T674" s="490"/>
      <c r="U674" s="490"/>
      <c r="V674" s="490"/>
      <c r="W674" s="490"/>
      <c r="X674" s="490"/>
      <c r="Y674" s="490"/>
      <c r="Z674" s="490"/>
      <c r="AA674" s="490"/>
      <c r="AB674" s="490"/>
      <c r="AC674" s="490"/>
      <c r="AD674" s="490"/>
      <c r="AE674" s="490"/>
      <c r="AF674" s="490"/>
      <c r="AG674" s="490"/>
      <c r="AH674" s="490"/>
      <c r="AI674" s="490"/>
      <c r="AJ674" s="490"/>
      <c r="AK674" s="490"/>
      <c r="AL674" s="490"/>
      <c r="AM674" s="490"/>
      <c r="AN674" s="490"/>
      <c r="AO674" s="490"/>
      <c r="AP674" s="490"/>
      <c r="AQ674" s="490"/>
      <c r="AR674" s="490"/>
      <c r="AS674" s="490"/>
      <c r="AT674" s="490"/>
      <c r="AU674" s="490"/>
      <c r="AV674" s="485"/>
      <c r="AW674" s="485"/>
      <c r="AX674" s="485"/>
      <c r="AY674" s="485"/>
      <c r="AZ674" s="485"/>
      <c r="BA674" s="485"/>
      <c r="BB674" s="485"/>
      <c r="BC674" s="485"/>
      <c r="BD674" s="485"/>
      <c r="BE674" s="485"/>
      <c r="BF674" s="485"/>
      <c r="BG674" s="485"/>
      <c r="BH674" s="485"/>
      <c r="BI674" s="485"/>
      <c r="BJ674" s="485"/>
      <c r="BK674" s="485"/>
    </row>
    <row r="675" spans="1:63" ht="15.75" customHeight="1" x14ac:dyDescent="0.25">
      <c r="A675" s="490"/>
      <c r="B675" s="490"/>
      <c r="C675" s="490"/>
      <c r="D675" s="490"/>
      <c r="E675" s="490"/>
      <c r="F675" s="490"/>
      <c r="G675" s="490"/>
      <c r="H675" s="490"/>
      <c r="I675" s="490"/>
      <c r="J675" s="490"/>
      <c r="K675" s="490"/>
      <c r="L675" s="490"/>
      <c r="M675" s="490"/>
      <c r="N675" s="490"/>
      <c r="O675" s="490"/>
      <c r="P675" s="490"/>
      <c r="Q675" s="490"/>
      <c r="R675" s="490"/>
      <c r="S675" s="490"/>
      <c r="T675" s="490"/>
      <c r="U675" s="490"/>
      <c r="V675" s="490"/>
      <c r="W675" s="490"/>
      <c r="X675" s="490"/>
      <c r="Y675" s="490"/>
      <c r="Z675" s="490"/>
      <c r="AA675" s="490"/>
      <c r="AB675" s="490"/>
      <c r="AC675" s="490"/>
      <c r="AD675" s="490"/>
      <c r="AE675" s="490"/>
      <c r="AF675" s="490"/>
      <c r="AG675" s="490"/>
      <c r="AH675" s="490"/>
      <c r="AI675" s="490"/>
      <c r="AJ675" s="490"/>
      <c r="AK675" s="490"/>
      <c r="AL675" s="490"/>
      <c r="AM675" s="490"/>
      <c r="AN675" s="490"/>
      <c r="AO675" s="490"/>
      <c r="AP675" s="490"/>
      <c r="AQ675" s="490"/>
      <c r="AR675" s="490"/>
      <c r="AS675" s="490"/>
      <c r="AT675" s="490"/>
      <c r="AU675" s="490"/>
      <c r="AV675" s="485"/>
      <c r="AW675" s="485"/>
      <c r="AX675" s="485"/>
      <c r="AY675" s="485"/>
      <c r="AZ675" s="485"/>
      <c r="BA675" s="485"/>
      <c r="BB675" s="485"/>
      <c r="BC675" s="485"/>
      <c r="BD675" s="485"/>
      <c r="BE675" s="485"/>
      <c r="BF675" s="485"/>
      <c r="BG675" s="485"/>
      <c r="BH675" s="485"/>
      <c r="BI675" s="485"/>
      <c r="BJ675" s="485"/>
      <c r="BK675" s="485"/>
    </row>
    <row r="676" spans="1:63" ht="15.75" customHeight="1" x14ac:dyDescent="0.25">
      <c r="A676" s="490"/>
      <c r="B676" s="490"/>
      <c r="C676" s="490"/>
      <c r="D676" s="490"/>
      <c r="E676" s="490"/>
      <c r="F676" s="490"/>
      <c r="G676" s="490"/>
      <c r="H676" s="490"/>
      <c r="I676" s="490"/>
      <c r="J676" s="490"/>
      <c r="K676" s="490"/>
      <c r="L676" s="490"/>
      <c r="M676" s="490"/>
      <c r="N676" s="490"/>
      <c r="O676" s="490"/>
      <c r="P676" s="490"/>
      <c r="Q676" s="490"/>
      <c r="R676" s="490"/>
      <c r="S676" s="490"/>
      <c r="T676" s="490"/>
      <c r="U676" s="490"/>
      <c r="V676" s="490"/>
      <c r="W676" s="490"/>
      <c r="X676" s="490"/>
      <c r="Y676" s="490"/>
      <c r="Z676" s="490"/>
      <c r="AA676" s="490"/>
      <c r="AB676" s="490"/>
      <c r="AC676" s="490"/>
      <c r="AD676" s="490"/>
      <c r="AE676" s="490"/>
      <c r="AF676" s="490"/>
      <c r="AG676" s="490"/>
      <c r="AH676" s="490"/>
      <c r="AI676" s="490"/>
      <c r="AJ676" s="490"/>
      <c r="AK676" s="490"/>
      <c r="AL676" s="490"/>
      <c r="AM676" s="490"/>
      <c r="AN676" s="490"/>
      <c r="AO676" s="490"/>
      <c r="AP676" s="490"/>
      <c r="AQ676" s="490"/>
      <c r="AR676" s="490"/>
      <c r="AS676" s="490"/>
      <c r="AT676" s="490"/>
      <c r="AU676" s="490"/>
      <c r="AV676" s="485"/>
      <c r="AW676" s="485"/>
      <c r="AX676" s="485"/>
      <c r="AY676" s="485"/>
      <c r="AZ676" s="485"/>
      <c r="BA676" s="485"/>
      <c r="BB676" s="485"/>
      <c r="BC676" s="485"/>
      <c r="BD676" s="485"/>
      <c r="BE676" s="485"/>
      <c r="BF676" s="485"/>
      <c r="BG676" s="485"/>
      <c r="BH676" s="485"/>
      <c r="BI676" s="485"/>
      <c r="BJ676" s="485"/>
      <c r="BK676" s="485"/>
    </row>
    <row r="677" spans="1:63" ht="15.75" customHeight="1" x14ac:dyDescent="0.25">
      <c r="A677" s="490"/>
      <c r="B677" s="490"/>
      <c r="C677" s="490"/>
      <c r="D677" s="490"/>
      <c r="E677" s="490"/>
      <c r="F677" s="490"/>
      <c r="G677" s="490"/>
      <c r="H677" s="490"/>
      <c r="I677" s="490"/>
      <c r="J677" s="490"/>
      <c r="K677" s="490"/>
      <c r="L677" s="490"/>
      <c r="M677" s="490"/>
      <c r="N677" s="490"/>
      <c r="O677" s="490"/>
      <c r="P677" s="490"/>
      <c r="Q677" s="490"/>
      <c r="R677" s="490"/>
      <c r="S677" s="490"/>
      <c r="T677" s="490"/>
      <c r="U677" s="490"/>
      <c r="V677" s="490"/>
      <c r="W677" s="490"/>
      <c r="X677" s="490"/>
      <c r="Y677" s="490"/>
      <c r="Z677" s="490"/>
      <c r="AA677" s="490"/>
      <c r="AB677" s="490"/>
      <c r="AC677" s="490"/>
      <c r="AD677" s="490"/>
      <c r="AE677" s="490"/>
      <c r="AF677" s="490"/>
      <c r="AG677" s="490"/>
      <c r="AH677" s="490"/>
      <c r="AI677" s="490"/>
      <c r="AJ677" s="490"/>
      <c r="AK677" s="490"/>
      <c r="AL677" s="490"/>
      <c r="AM677" s="490"/>
      <c r="AN677" s="490"/>
      <c r="AO677" s="490"/>
      <c r="AP677" s="490"/>
      <c r="AQ677" s="490"/>
      <c r="AR677" s="490"/>
      <c r="AS677" s="490"/>
      <c r="AT677" s="490"/>
      <c r="AU677" s="490"/>
      <c r="AV677" s="485"/>
      <c r="AW677" s="485"/>
      <c r="AX677" s="485"/>
      <c r="AY677" s="485"/>
      <c r="AZ677" s="485"/>
      <c r="BA677" s="485"/>
      <c r="BB677" s="485"/>
      <c r="BC677" s="485"/>
      <c r="BD677" s="485"/>
      <c r="BE677" s="485"/>
      <c r="BF677" s="485"/>
      <c r="BG677" s="485"/>
      <c r="BH677" s="485"/>
      <c r="BI677" s="485"/>
      <c r="BJ677" s="485"/>
      <c r="BK677" s="485"/>
    </row>
    <row r="678" spans="1:63" ht="15.75" customHeight="1" x14ac:dyDescent="0.25">
      <c r="A678" s="490"/>
      <c r="B678" s="490"/>
      <c r="C678" s="490"/>
      <c r="D678" s="490"/>
      <c r="E678" s="490"/>
      <c r="F678" s="490"/>
      <c r="G678" s="490"/>
      <c r="H678" s="490"/>
      <c r="I678" s="490"/>
      <c r="J678" s="490"/>
      <c r="K678" s="490"/>
      <c r="L678" s="490"/>
      <c r="M678" s="490"/>
      <c r="N678" s="490"/>
      <c r="O678" s="490"/>
      <c r="P678" s="490"/>
      <c r="Q678" s="490"/>
      <c r="R678" s="490"/>
      <c r="S678" s="490"/>
      <c r="T678" s="490"/>
      <c r="U678" s="490"/>
      <c r="V678" s="490"/>
      <c r="W678" s="490"/>
      <c r="X678" s="490"/>
      <c r="Y678" s="490"/>
      <c r="Z678" s="490"/>
      <c r="AA678" s="490"/>
      <c r="AB678" s="490"/>
      <c r="AC678" s="490"/>
      <c r="AD678" s="490"/>
      <c r="AE678" s="490"/>
      <c r="AF678" s="490"/>
      <c r="AG678" s="490"/>
      <c r="AH678" s="490"/>
      <c r="AI678" s="490"/>
      <c r="AJ678" s="490"/>
      <c r="AK678" s="490"/>
      <c r="AL678" s="490"/>
      <c r="AM678" s="490"/>
      <c r="AN678" s="490"/>
      <c r="AO678" s="490"/>
      <c r="AP678" s="490"/>
      <c r="AQ678" s="490"/>
      <c r="AR678" s="490"/>
      <c r="AS678" s="490"/>
      <c r="AT678" s="490"/>
      <c r="AU678" s="490"/>
      <c r="AV678" s="485"/>
      <c r="AW678" s="485"/>
      <c r="AX678" s="485"/>
      <c r="AY678" s="485"/>
      <c r="AZ678" s="485"/>
      <c r="BA678" s="485"/>
      <c r="BB678" s="485"/>
      <c r="BC678" s="485"/>
      <c r="BD678" s="485"/>
      <c r="BE678" s="485"/>
      <c r="BF678" s="485"/>
      <c r="BG678" s="485"/>
      <c r="BH678" s="485"/>
      <c r="BI678" s="485"/>
      <c r="BJ678" s="485"/>
      <c r="BK678" s="485"/>
    </row>
    <row r="679" spans="1:63" ht="15.75" customHeight="1" x14ac:dyDescent="0.25">
      <c r="A679" s="490"/>
      <c r="B679" s="490"/>
      <c r="C679" s="490"/>
      <c r="D679" s="490"/>
      <c r="E679" s="490"/>
      <c r="F679" s="490"/>
      <c r="G679" s="490"/>
      <c r="H679" s="490"/>
      <c r="I679" s="490"/>
      <c r="J679" s="490"/>
      <c r="K679" s="490"/>
      <c r="L679" s="490"/>
      <c r="M679" s="490"/>
      <c r="N679" s="490"/>
      <c r="O679" s="490"/>
      <c r="P679" s="490"/>
      <c r="Q679" s="490"/>
      <c r="R679" s="490"/>
      <c r="S679" s="490"/>
      <c r="T679" s="490"/>
      <c r="U679" s="490"/>
      <c r="V679" s="490"/>
      <c r="W679" s="490"/>
      <c r="X679" s="490"/>
      <c r="Y679" s="490"/>
      <c r="Z679" s="490"/>
      <c r="AA679" s="490"/>
      <c r="AB679" s="490"/>
      <c r="AC679" s="490"/>
      <c r="AD679" s="490"/>
      <c r="AE679" s="490"/>
      <c r="AF679" s="490"/>
      <c r="AG679" s="490"/>
      <c r="AH679" s="490"/>
      <c r="AI679" s="490"/>
      <c r="AJ679" s="490"/>
      <c r="AK679" s="490"/>
      <c r="AL679" s="490"/>
      <c r="AM679" s="490"/>
      <c r="AN679" s="490"/>
      <c r="AO679" s="490"/>
      <c r="AP679" s="490"/>
      <c r="AQ679" s="490"/>
      <c r="AR679" s="490"/>
      <c r="AS679" s="490"/>
      <c r="AT679" s="490"/>
      <c r="AU679" s="490"/>
      <c r="AV679" s="485"/>
      <c r="AW679" s="485"/>
      <c r="AX679" s="485"/>
      <c r="AY679" s="485"/>
      <c r="AZ679" s="485"/>
      <c r="BA679" s="485"/>
      <c r="BB679" s="485"/>
      <c r="BC679" s="485"/>
      <c r="BD679" s="485"/>
      <c r="BE679" s="485"/>
      <c r="BF679" s="485"/>
      <c r="BG679" s="485"/>
      <c r="BH679" s="485"/>
      <c r="BI679" s="485"/>
      <c r="BJ679" s="485"/>
      <c r="BK679" s="485"/>
    </row>
    <row r="680" spans="1:63" ht="15.75" customHeight="1" x14ac:dyDescent="0.25">
      <c r="A680" s="490"/>
      <c r="B680" s="490"/>
      <c r="C680" s="490"/>
      <c r="D680" s="490"/>
      <c r="E680" s="490"/>
      <c r="F680" s="490"/>
      <c r="G680" s="490"/>
      <c r="H680" s="490"/>
      <c r="I680" s="490"/>
      <c r="J680" s="490"/>
      <c r="K680" s="490"/>
      <c r="L680" s="490"/>
      <c r="M680" s="490"/>
      <c r="N680" s="490"/>
      <c r="O680" s="490"/>
      <c r="P680" s="490"/>
      <c r="Q680" s="490"/>
      <c r="R680" s="490"/>
      <c r="S680" s="490"/>
      <c r="T680" s="490"/>
      <c r="U680" s="490"/>
      <c r="V680" s="490"/>
      <c r="W680" s="490"/>
      <c r="X680" s="490"/>
      <c r="Y680" s="490"/>
      <c r="Z680" s="490"/>
      <c r="AA680" s="490"/>
      <c r="AB680" s="490"/>
      <c r="AC680" s="490"/>
      <c r="AD680" s="490"/>
      <c r="AE680" s="490"/>
      <c r="AF680" s="490"/>
      <c r="AG680" s="490"/>
      <c r="AH680" s="490"/>
      <c r="AI680" s="490"/>
      <c r="AJ680" s="490"/>
      <c r="AK680" s="490"/>
      <c r="AL680" s="490"/>
      <c r="AM680" s="490"/>
      <c r="AN680" s="490"/>
      <c r="AO680" s="490"/>
      <c r="AP680" s="490"/>
      <c r="AQ680" s="490"/>
      <c r="AR680" s="490"/>
      <c r="AS680" s="490"/>
      <c r="AT680" s="490"/>
      <c r="AU680" s="490"/>
      <c r="AV680" s="485"/>
      <c r="AW680" s="485"/>
      <c r="AX680" s="485"/>
      <c r="AY680" s="485"/>
      <c r="AZ680" s="485"/>
      <c r="BA680" s="485"/>
      <c r="BB680" s="485"/>
      <c r="BC680" s="485"/>
      <c r="BD680" s="485"/>
      <c r="BE680" s="485"/>
      <c r="BF680" s="485"/>
      <c r="BG680" s="485"/>
      <c r="BH680" s="485"/>
      <c r="BI680" s="485"/>
      <c r="BJ680" s="485"/>
      <c r="BK680" s="485"/>
    </row>
    <row r="681" spans="1:63" ht="15.75" customHeight="1" x14ac:dyDescent="0.25">
      <c r="A681" s="490"/>
      <c r="B681" s="490"/>
      <c r="C681" s="490"/>
      <c r="D681" s="490"/>
      <c r="E681" s="490"/>
      <c r="F681" s="490"/>
      <c r="G681" s="490"/>
      <c r="H681" s="490"/>
      <c r="I681" s="490"/>
      <c r="J681" s="490"/>
      <c r="K681" s="490"/>
      <c r="L681" s="490"/>
      <c r="M681" s="490"/>
      <c r="N681" s="490"/>
      <c r="O681" s="490"/>
      <c r="P681" s="490"/>
      <c r="Q681" s="490"/>
      <c r="R681" s="490"/>
      <c r="S681" s="490"/>
      <c r="T681" s="490"/>
      <c r="U681" s="490"/>
      <c r="V681" s="490"/>
      <c r="W681" s="490"/>
      <c r="X681" s="490"/>
      <c r="Y681" s="490"/>
      <c r="Z681" s="490"/>
      <c r="AA681" s="490"/>
      <c r="AB681" s="490"/>
      <c r="AC681" s="490"/>
      <c r="AD681" s="490"/>
      <c r="AE681" s="490"/>
      <c r="AF681" s="490"/>
      <c r="AG681" s="490"/>
      <c r="AH681" s="490"/>
      <c r="AI681" s="490"/>
      <c r="AJ681" s="490"/>
      <c r="AK681" s="490"/>
      <c r="AL681" s="490"/>
      <c r="AM681" s="490"/>
      <c r="AN681" s="490"/>
      <c r="AO681" s="490"/>
      <c r="AP681" s="490"/>
      <c r="AQ681" s="490"/>
      <c r="AR681" s="490"/>
      <c r="AS681" s="490"/>
      <c r="AT681" s="490"/>
      <c r="AU681" s="490"/>
      <c r="AV681" s="485"/>
      <c r="AW681" s="485"/>
      <c r="AX681" s="485"/>
      <c r="AY681" s="485"/>
      <c r="AZ681" s="485"/>
      <c r="BA681" s="485"/>
      <c r="BB681" s="485"/>
      <c r="BC681" s="485"/>
      <c r="BD681" s="485"/>
      <c r="BE681" s="485"/>
      <c r="BF681" s="485"/>
      <c r="BG681" s="485"/>
      <c r="BH681" s="485"/>
      <c r="BI681" s="485"/>
      <c r="BJ681" s="485"/>
      <c r="BK681" s="485"/>
    </row>
    <row r="682" spans="1:63" ht="15.75" customHeight="1" x14ac:dyDescent="0.25">
      <c r="A682" s="490"/>
      <c r="B682" s="490"/>
      <c r="C682" s="490"/>
      <c r="D682" s="490"/>
      <c r="E682" s="490"/>
      <c r="F682" s="490"/>
      <c r="G682" s="490"/>
      <c r="H682" s="490"/>
      <c r="I682" s="490"/>
      <c r="J682" s="490"/>
      <c r="K682" s="490"/>
      <c r="L682" s="490"/>
      <c r="M682" s="490"/>
      <c r="N682" s="490"/>
      <c r="O682" s="490"/>
      <c r="P682" s="490"/>
      <c r="Q682" s="490"/>
      <c r="R682" s="490"/>
      <c r="S682" s="490"/>
      <c r="T682" s="490"/>
      <c r="U682" s="490"/>
      <c r="V682" s="490"/>
      <c r="W682" s="490"/>
      <c r="X682" s="490"/>
      <c r="Y682" s="490"/>
      <c r="Z682" s="490"/>
      <c r="AA682" s="490"/>
      <c r="AB682" s="490"/>
      <c r="AC682" s="490"/>
      <c r="AD682" s="490"/>
      <c r="AE682" s="490"/>
      <c r="AF682" s="490"/>
      <c r="AG682" s="490"/>
      <c r="AH682" s="490"/>
      <c r="AI682" s="490"/>
      <c r="AJ682" s="490"/>
      <c r="AK682" s="490"/>
      <c r="AL682" s="490"/>
      <c r="AM682" s="490"/>
      <c r="AN682" s="490"/>
      <c r="AO682" s="490"/>
      <c r="AP682" s="490"/>
      <c r="AQ682" s="490"/>
      <c r="AR682" s="490"/>
      <c r="AS682" s="490"/>
      <c r="AT682" s="490"/>
      <c r="AU682" s="490"/>
      <c r="AV682" s="485"/>
      <c r="AW682" s="485"/>
      <c r="AX682" s="485"/>
      <c r="AY682" s="485"/>
      <c r="AZ682" s="485"/>
      <c r="BA682" s="485"/>
      <c r="BB682" s="485"/>
      <c r="BC682" s="485"/>
      <c r="BD682" s="485"/>
      <c r="BE682" s="485"/>
      <c r="BF682" s="485"/>
      <c r="BG682" s="485"/>
      <c r="BH682" s="485"/>
      <c r="BI682" s="485"/>
      <c r="BJ682" s="485"/>
      <c r="BK682" s="485"/>
    </row>
    <row r="683" spans="1:63" ht="15.75" customHeight="1" x14ac:dyDescent="0.25">
      <c r="A683" s="490"/>
      <c r="B683" s="490"/>
      <c r="C683" s="490"/>
      <c r="D683" s="490"/>
      <c r="E683" s="490"/>
      <c r="F683" s="490"/>
      <c r="G683" s="490"/>
      <c r="H683" s="490"/>
      <c r="I683" s="490"/>
      <c r="J683" s="490"/>
      <c r="K683" s="490"/>
      <c r="L683" s="490"/>
      <c r="M683" s="490"/>
      <c r="N683" s="490"/>
      <c r="O683" s="490"/>
      <c r="P683" s="490"/>
      <c r="Q683" s="490"/>
      <c r="R683" s="490"/>
      <c r="S683" s="490"/>
      <c r="T683" s="490"/>
      <c r="U683" s="490"/>
      <c r="V683" s="490"/>
      <c r="W683" s="490"/>
      <c r="X683" s="490"/>
      <c r="Y683" s="490"/>
      <c r="Z683" s="490"/>
      <c r="AA683" s="490"/>
      <c r="AB683" s="490"/>
      <c r="AC683" s="490"/>
      <c r="AD683" s="490"/>
      <c r="AE683" s="490"/>
      <c r="AF683" s="490"/>
      <c r="AG683" s="490"/>
      <c r="AH683" s="490"/>
      <c r="AI683" s="490"/>
      <c r="AJ683" s="490"/>
      <c r="AK683" s="490"/>
      <c r="AL683" s="490"/>
      <c r="AM683" s="490"/>
      <c r="AN683" s="490"/>
      <c r="AO683" s="490"/>
      <c r="AP683" s="490"/>
      <c r="AQ683" s="490"/>
      <c r="AR683" s="490"/>
      <c r="AS683" s="490"/>
      <c r="AT683" s="490"/>
      <c r="AU683" s="490"/>
      <c r="AV683" s="485"/>
      <c r="AW683" s="485"/>
      <c r="AX683" s="485"/>
      <c r="AY683" s="485"/>
      <c r="AZ683" s="485"/>
      <c r="BA683" s="485"/>
      <c r="BB683" s="485"/>
      <c r="BC683" s="485"/>
      <c r="BD683" s="485"/>
      <c r="BE683" s="485"/>
      <c r="BF683" s="485"/>
      <c r="BG683" s="485"/>
      <c r="BH683" s="485"/>
      <c r="BI683" s="485"/>
      <c r="BJ683" s="485"/>
      <c r="BK683" s="485"/>
    </row>
    <row r="684" spans="1:63" ht="15.75" customHeight="1" x14ac:dyDescent="0.25">
      <c r="A684" s="490"/>
      <c r="B684" s="490"/>
      <c r="C684" s="490"/>
      <c r="D684" s="490"/>
      <c r="E684" s="490"/>
      <c r="F684" s="490"/>
      <c r="G684" s="490"/>
      <c r="H684" s="490"/>
      <c r="I684" s="490"/>
      <c r="J684" s="490"/>
      <c r="K684" s="490"/>
      <c r="L684" s="490"/>
      <c r="M684" s="490"/>
      <c r="N684" s="490"/>
      <c r="O684" s="490"/>
      <c r="P684" s="490"/>
      <c r="Q684" s="490"/>
      <c r="R684" s="490"/>
      <c r="S684" s="490"/>
      <c r="T684" s="490"/>
      <c r="U684" s="490"/>
      <c r="V684" s="490"/>
      <c r="W684" s="490"/>
      <c r="X684" s="490"/>
      <c r="Y684" s="490"/>
      <c r="Z684" s="490"/>
      <c r="AA684" s="490"/>
      <c r="AB684" s="490"/>
      <c r="AC684" s="490"/>
      <c r="AD684" s="490"/>
      <c r="AE684" s="490"/>
      <c r="AF684" s="490"/>
      <c r="AG684" s="490"/>
      <c r="AH684" s="490"/>
      <c r="AI684" s="490"/>
      <c r="AJ684" s="490"/>
      <c r="AK684" s="490"/>
      <c r="AL684" s="490"/>
      <c r="AM684" s="490"/>
      <c r="AN684" s="490"/>
      <c r="AO684" s="490"/>
      <c r="AP684" s="490"/>
      <c r="AQ684" s="490"/>
      <c r="AR684" s="490"/>
      <c r="AS684" s="490"/>
      <c r="AT684" s="490"/>
      <c r="AU684" s="490"/>
      <c r="AV684" s="485"/>
      <c r="AW684" s="485"/>
      <c r="AX684" s="485"/>
      <c r="AY684" s="485"/>
      <c r="AZ684" s="485"/>
      <c r="BA684" s="485"/>
      <c r="BB684" s="485"/>
      <c r="BC684" s="485"/>
      <c r="BD684" s="485"/>
      <c r="BE684" s="485"/>
      <c r="BF684" s="485"/>
      <c r="BG684" s="485"/>
      <c r="BH684" s="485"/>
      <c r="BI684" s="485"/>
      <c r="BJ684" s="485"/>
      <c r="BK684" s="485"/>
    </row>
    <row r="685" spans="1:63" ht="15.75" customHeight="1" x14ac:dyDescent="0.25">
      <c r="A685" s="490"/>
      <c r="B685" s="490"/>
      <c r="C685" s="490"/>
      <c r="D685" s="490"/>
      <c r="E685" s="490"/>
      <c r="F685" s="490"/>
      <c r="G685" s="490"/>
      <c r="H685" s="490"/>
      <c r="I685" s="490"/>
      <c r="J685" s="490"/>
      <c r="K685" s="490"/>
      <c r="L685" s="490"/>
      <c r="M685" s="490"/>
      <c r="N685" s="490"/>
      <c r="O685" s="490"/>
      <c r="P685" s="490"/>
      <c r="Q685" s="490"/>
      <c r="R685" s="490"/>
      <c r="S685" s="490"/>
      <c r="T685" s="490"/>
      <c r="U685" s="490"/>
      <c r="V685" s="490"/>
      <c r="W685" s="490"/>
      <c r="X685" s="490"/>
      <c r="Y685" s="490"/>
      <c r="Z685" s="490"/>
      <c r="AA685" s="490"/>
      <c r="AB685" s="490"/>
      <c r="AC685" s="490"/>
      <c r="AD685" s="490"/>
      <c r="AE685" s="490"/>
      <c r="AF685" s="490"/>
      <c r="AG685" s="490"/>
      <c r="AH685" s="490"/>
      <c r="AI685" s="490"/>
      <c r="AJ685" s="490"/>
      <c r="AK685" s="490"/>
      <c r="AL685" s="490"/>
      <c r="AM685" s="490"/>
      <c r="AN685" s="490"/>
      <c r="AO685" s="490"/>
      <c r="AP685" s="490"/>
      <c r="AQ685" s="490"/>
      <c r="AR685" s="490"/>
      <c r="AS685" s="490"/>
      <c r="AT685" s="490"/>
      <c r="AU685" s="490"/>
      <c r="AV685" s="485"/>
      <c r="AW685" s="485"/>
      <c r="AX685" s="485"/>
      <c r="AY685" s="485"/>
      <c r="AZ685" s="485"/>
      <c r="BA685" s="485"/>
      <c r="BB685" s="485"/>
      <c r="BC685" s="485"/>
      <c r="BD685" s="485"/>
      <c r="BE685" s="485"/>
      <c r="BF685" s="485"/>
      <c r="BG685" s="485"/>
      <c r="BH685" s="485"/>
      <c r="BI685" s="485"/>
      <c r="BJ685" s="485"/>
      <c r="BK685" s="485"/>
    </row>
    <row r="686" spans="1:63" ht="15.75" customHeight="1" x14ac:dyDescent="0.25">
      <c r="A686" s="490"/>
      <c r="B686" s="490"/>
      <c r="C686" s="490"/>
      <c r="D686" s="490"/>
      <c r="E686" s="490"/>
      <c r="F686" s="490"/>
      <c r="G686" s="490"/>
      <c r="H686" s="490"/>
      <c r="I686" s="490"/>
      <c r="J686" s="490"/>
      <c r="K686" s="490"/>
      <c r="L686" s="490"/>
      <c r="M686" s="490"/>
      <c r="N686" s="490"/>
      <c r="O686" s="490"/>
      <c r="P686" s="490"/>
      <c r="Q686" s="490"/>
      <c r="R686" s="490"/>
      <c r="S686" s="490"/>
      <c r="T686" s="490"/>
      <c r="U686" s="490"/>
      <c r="V686" s="490"/>
      <c r="W686" s="490"/>
      <c r="X686" s="490"/>
      <c r="Y686" s="490"/>
      <c r="Z686" s="490"/>
      <c r="AA686" s="490"/>
      <c r="AB686" s="490"/>
      <c r="AC686" s="490"/>
      <c r="AD686" s="490"/>
      <c r="AE686" s="490"/>
      <c r="AF686" s="490"/>
      <c r="AG686" s="490"/>
      <c r="AH686" s="490"/>
      <c r="AI686" s="490"/>
      <c r="AJ686" s="490"/>
      <c r="AK686" s="490"/>
      <c r="AL686" s="490"/>
      <c r="AM686" s="490"/>
      <c r="AN686" s="490"/>
      <c r="AO686" s="490"/>
      <c r="AP686" s="490"/>
      <c r="AQ686" s="490"/>
      <c r="AR686" s="490"/>
      <c r="AS686" s="490"/>
      <c r="AT686" s="490"/>
      <c r="AU686" s="490"/>
      <c r="AV686" s="485"/>
      <c r="AW686" s="485"/>
      <c r="AX686" s="485"/>
      <c r="AY686" s="485"/>
      <c r="AZ686" s="485"/>
      <c r="BA686" s="485"/>
      <c r="BB686" s="485"/>
      <c r="BC686" s="485"/>
      <c r="BD686" s="485"/>
      <c r="BE686" s="485"/>
      <c r="BF686" s="485"/>
      <c r="BG686" s="485"/>
      <c r="BH686" s="485"/>
      <c r="BI686" s="485"/>
      <c r="BJ686" s="485"/>
      <c r="BK686" s="485"/>
    </row>
    <row r="687" spans="1:63" ht="15.75" customHeight="1" x14ac:dyDescent="0.25">
      <c r="A687" s="490"/>
      <c r="B687" s="490"/>
      <c r="C687" s="490"/>
      <c r="D687" s="490"/>
      <c r="E687" s="490"/>
      <c r="F687" s="490"/>
      <c r="G687" s="490"/>
      <c r="H687" s="490"/>
      <c r="I687" s="490"/>
      <c r="J687" s="490"/>
      <c r="K687" s="490"/>
      <c r="L687" s="490"/>
      <c r="M687" s="490"/>
      <c r="N687" s="490"/>
      <c r="O687" s="490"/>
      <c r="P687" s="490"/>
      <c r="Q687" s="490"/>
      <c r="R687" s="490"/>
      <c r="S687" s="490"/>
      <c r="T687" s="490"/>
      <c r="U687" s="490"/>
      <c r="V687" s="490"/>
      <c r="W687" s="490"/>
      <c r="X687" s="490"/>
      <c r="Y687" s="490"/>
      <c r="Z687" s="490"/>
      <c r="AA687" s="490"/>
      <c r="AB687" s="490"/>
      <c r="AC687" s="490"/>
      <c r="AD687" s="490"/>
      <c r="AE687" s="490"/>
      <c r="AF687" s="490"/>
      <c r="AG687" s="490"/>
      <c r="AH687" s="490"/>
      <c r="AI687" s="490"/>
      <c r="AJ687" s="490"/>
      <c r="AK687" s="490"/>
      <c r="AL687" s="490"/>
      <c r="AM687" s="490"/>
      <c r="AN687" s="490"/>
      <c r="AO687" s="490"/>
      <c r="AP687" s="490"/>
      <c r="AQ687" s="490"/>
      <c r="AR687" s="490"/>
      <c r="AS687" s="490"/>
      <c r="AT687" s="490"/>
      <c r="AU687" s="490"/>
      <c r="AV687" s="485"/>
      <c r="AW687" s="485"/>
      <c r="AX687" s="485"/>
      <c r="AY687" s="485"/>
      <c r="AZ687" s="485"/>
      <c r="BA687" s="485"/>
      <c r="BB687" s="485"/>
      <c r="BC687" s="485"/>
      <c r="BD687" s="485"/>
      <c r="BE687" s="485"/>
      <c r="BF687" s="485"/>
      <c r="BG687" s="485"/>
      <c r="BH687" s="485"/>
      <c r="BI687" s="485"/>
      <c r="BJ687" s="485"/>
      <c r="BK687" s="485"/>
    </row>
    <row r="688" spans="1:63" ht="15.75" customHeight="1" x14ac:dyDescent="0.25">
      <c r="A688" s="490"/>
      <c r="B688" s="490"/>
      <c r="C688" s="490"/>
      <c r="D688" s="490"/>
      <c r="E688" s="490"/>
      <c r="F688" s="490"/>
      <c r="G688" s="490"/>
      <c r="H688" s="490"/>
      <c r="I688" s="490"/>
      <c r="J688" s="490"/>
      <c r="K688" s="490"/>
      <c r="L688" s="490"/>
      <c r="M688" s="490"/>
      <c r="N688" s="490"/>
      <c r="O688" s="490"/>
      <c r="P688" s="490"/>
      <c r="Q688" s="490"/>
      <c r="R688" s="490"/>
      <c r="S688" s="490"/>
      <c r="T688" s="490"/>
      <c r="U688" s="490"/>
      <c r="V688" s="490"/>
      <c r="W688" s="490"/>
      <c r="X688" s="490"/>
      <c r="Y688" s="490"/>
      <c r="Z688" s="490"/>
      <c r="AA688" s="490"/>
      <c r="AB688" s="490"/>
      <c r="AC688" s="490"/>
      <c r="AD688" s="490"/>
      <c r="AE688" s="490"/>
      <c r="AF688" s="490"/>
      <c r="AG688" s="490"/>
      <c r="AH688" s="490"/>
      <c r="AI688" s="490"/>
      <c r="AJ688" s="490"/>
      <c r="AK688" s="490"/>
      <c r="AL688" s="490"/>
      <c r="AM688" s="490"/>
      <c r="AN688" s="490"/>
      <c r="AO688" s="490"/>
      <c r="AP688" s="490"/>
      <c r="AQ688" s="490"/>
      <c r="AR688" s="490"/>
      <c r="AS688" s="490"/>
      <c r="AT688" s="490"/>
      <c r="AU688" s="490"/>
      <c r="AV688" s="485"/>
      <c r="AW688" s="485"/>
      <c r="AX688" s="485"/>
      <c r="AY688" s="485"/>
      <c r="AZ688" s="485"/>
      <c r="BA688" s="485"/>
      <c r="BB688" s="485"/>
      <c r="BC688" s="485"/>
      <c r="BD688" s="485"/>
      <c r="BE688" s="485"/>
      <c r="BF688" s="485"/>
      <c r="BG688" s="485"/>
      <c r="BH688" s="485"/>
      <c r="BI688" s="485"/>
      <c r="BJ688" s="485"/>
      <c r="BK688" s="485"/>
    </row>
    <row r="689" spans="1:63" ht="15.75" customHeight="1" x14ac:dyDescent="0.25">
      <c r="A689" s="490"/>
      <c r="B689" s="490"/>
      <c r="C689" s="490"/>
      <c r="D689" s="490"/>
      <c r="E689" s="490"/>
      <c r="F689" s="490"/>
      <c r="G689" s="490"/>
      <c r="H689" s="490"/>
      <c r="I689" s="490"/>
      <c r="J689" s="490"/>
      <c r="K689" s="490"/>
      <c r="L689" s="490"/>
      <c r="M689" s="490"/>
      <c r="N689" s="490"/>
      <c r="O689" s="490"/>
      <c r="P689" s="490"/>
      <c r="Q689" s="490"/>
      <c r="R689" s="490"/>
      <c r="S689" s="490"/>
      <c r="T689" s="490"/>
      <c r="U689" s="490"/>
      <c r="V689" s="490"/>
      <c r="W689" s="490"/>
      <c r="X689" s="490"/>
      <c r="Y689" s="490"/>
      <c r="Z689" s="490"/>
      <c r="AA689" s="490"/>
      <c r="AB689" s="490"/>
      <c r="AC689" s="490"/>
      <c r="AD689" s="490"/>
      <c r="AE689" s="490"/>
      <c r="AF689" s="490"/>
      <c r="AG689" s="490"/>
      <c r="AH689" s="490"/>
      <c r="AI689" s="490"/>
      <c r="AJ689" s="490"/>
      <c r="AK689" s="490"/>
      <c r="AL689" s="490"/>
      <c r="AM689" s="490"/>
      <c r="AN689" s="490"/>
      <c r="AO689" s="490"/>
      <c r="AP689" s="490"/>
      <c r="AQ689" s="490"/>
      <c r="AR689" s="490"/>
      <c r="AS689" s="490"/>
      <c r="AT689" s="490"/>
      <c r="AU689" s="490"/>
      <c r="AV689" s="485"/>
      <c r="AW689" s="485"/>
      <c r="AX689" s="485"/>
      <c r="AY689" s="485"/>
      <c r="AZ689" s="485"/>
      <c r="BA689" s="485"/>
      <c r="BB689" s="485"/>
      <c r="BC689" s="485"/>
      <c r="BD689" s="485"/>
      <c r="BE689" s="485"/>
      <c r="BF689" s="485"/>
      <c r="BG689" s="485"/>
      <c r="BH689" s="485"/>
      <c r="BI689" s="485"/>
      <c r="BJ689" s="485"/>
      <c r="BK689" s="485"/>
    </row>
    <row r="690" spans="1:63" ht="15.75" customHeight="1" x14ac:dyDescent="0.25">
      <c r="A690" s="490"/>
      <c r="B690" s="490"/>
      <c r="C690" s="490"/>
      <c r="D690" s="490"/>
      <c r="E690" s="490"/>
      <c r="F690" s="490"/>
      <c r="G690" s="490"/>
      <c r="H690" s="490"/>
      <c r="I690" s="490"/>
      <c r="J690" s="490"/>
      <c r="K690" s="490"/>
      <c r="L690" s="490"/>
      <c r="M690" s="490"/>
      <c r="N690" s="490"/>
      <c r="O690" s="490"/>
      <c r="P690" s="490"/>
      <c r="Q690" s="490"/>
      <c r="R690" s="490"/>
      <c r="S690" s="490"/>
      <c r="T690" s="490"/>
      <c r="U690" s="490"/>
      <c r="V690" s="490"/>
      <c r="W690" s="490"/>
      <c r="X690" s="490"/>
      <c r="Y690" s="490"/>
      <c r="Z690" s="490"/>
      <c r="AA690" s="490"/>
      <c r="AB690" s="490"/>
      <c r="AC690" s="490"/>
      <c r="AD690" s="490"/>
      <c r="AE690" s="490"/>
      <c r="AF690" s="490"/>
      <c r="AG690" s="490"/>
      <c r="AH690" s="490"/>
      <c r="AI690" s="490"/>
      <c r="AJ690" s="490"/>
      <c r="AK690" s="490"/>
      <c r="AL690" s="490"/>
      <c r="AM690" s="490"/>
      <c r="AN690" s="490"/>
      <c r="AO690" s="490"/>
      <c r="AP690" s="490"/>
      <c r="AQ690" s="490"/>
      <c r="AR690" s="490"/>
      <c r="AS690" s="490"/>
      <c r="AT690" s="490"/>
      <c r="AU690" s="490"/>
      <c r="AV690" s="485"/>
      <c r="AW690" s="485"/>
      <c r="AX690" s="485"/>
      <c r="AY690" s="485"/>
      <c r="AZ690" s="485"/>
      <c r="BA690" s="485"/>
      <c r="BB690" s="485"/>
      <c r="BC690" s="485"/>
      <c r="BD690" s="485"/>
      <c r="BE690" s="485"/>
      <c r="BF690" s="485"/>
      <c r="BG690" s="485"/>
      <c r="BH690" s="485"/>
      <c r="BI690" s="485"/>
      <c r="BJ690" s="485"/>
      <c r="BK690" s="485"/>
    </row>
    <row r="691" spans="1:63" ht="15.75" customHeight="1" x14ac:dyDescent="0.25">
      <c r="A691" s="490"/>
      <c r="B691" s="490"/>
      <c r="C691" s="490"/>
      <c r="D691" s="490"/>
      <c r="E691" s="490"/>
      <c r="F691" s="490"/>
      <c r="G691" s="490"/>
      <c r="H691" s="490"/>
      <c r="I691" s="490"/>
      <c r="J691" s="490"/>
      <c r="K691" s="490"/>
      <c r="L691" s="490"/>
      <c r="M691" s="490"/>
      <c r="N691" s="490"/>
      <c r="O691" s="490"/>
      <c r="P691" s="490"/>
      <c r="Q691" s="490"/>
      <c r="R691" s="490"/>
      <c r="S691" s="490"/>
      <c r="T691" s="490"/>
      <c r="U691" s="490"/>
      <c r="V691" s="490"/>
      <c r="W691" s="490"/>
      <c r="X691" s="490"/>
      <c r="Y691" s="490"/>
      <c r="Z691" s="490"/>
      <c r="AA691" s="490"/>
      <c r="AB691" s="490"/>
      <c r="AC691" s="490"/>
      <c r="AD691" s="490"/>
      <c r="AE691" s="490"/>
      <c r="AF691" s="490"/>
      <c r="AG691" s="490"/>
      <c r="AH691" s="490"/>
      <c r="AI691" s="490"/>
      <c r="AJ691" s="490"/>
      <c r="AK691" s="490"/>
      <c r="AL691" s="490"/>
      <c r="AM691" s="490"/>
      <c r="AN691" s="490"/>
      <c r="AO691" s="490"/>
      <c r="AP691" s="490"/>
      <c r="AQ691" s="490"/>
      <c r="AR691" s="490"/>
      <c r="AS691" s="490"/>
      <c r="AT691" s="490"/>
      <c r="AU691" s="490"/>
      <c r="AV691" s="485"/>
      <c r="AW691" s="485"/>
      <c r="AX691" s="485"/>
      <c r="AY691" s="485"/>
      <c r="AZ691" s="485"/>
      <c r="BA691" s="485"/>
      <c r="BB691" s="485"/>
      <c r="BC691" s="485"/>
      <c r="BD691" s="485"/>
      <c r="BE691" s="485"/>
      <c r="BF691" s="485"/>
      <c r="BG691" s="485"/>
      <c r="BH691" s="485"/>
      <c r="BI691" s="485"/>
      <c r="BJ691" s="485"/>
      <c r="BK691" s="485"/>
    </row>
    <row r="692" spans="1:63" ht="15.75" customHeight="1" x14ac:dyDescent="0.25">
      <c r="A692" s="490"/>
      <c r="B692" s="490"/>
      <c r="C692" s="490"/>
      <c r="D692" s="490"/>
      <c r="E692" s="490"/>
      <c r="F692" s="490"/>
      <c r="G692" s="490"/>
      <c r="H692" s="490"/>
      <c r="I692" s="490"/>
      <c r="J692" s="490"/>
      <c r="K692" s="490"/>
      <c r="L692" s="490"/>
      <c r="M692" s="490"/>
      <c r="N692" s="490"/>
      <c r="O692" s="490"/>
      <c r="P692" s="490"/>
      <c r="Q692" s="490"/>
      <c r="R692" s="490"/>
      <c r="S692" s="490"/>
      <c r="T692" s="490"/>
      <c r="U692" s="490"/>
      <c r="V692" s="490"/>
      <c r="W692" s="490"/>
      <c r="X692" s="490"/>
      <c r="Y692" s="490"/>
      <c r="Z692" s="490"/>
      <c r="AA692" s="490"/>
      <c r="AB692" s="490"/>
      <c r="AC692" s="490"/>
      <c r="AD692" s="490"/>
      <c r="AE692" s="490"/>
      <c r="AF692" s="490"/>
      <c r="AG692" s="490"/>
      <c r="AH692" s="490"/>
      <c r="AI692" s="490"/>
      <c r="AJ692" s="490"/>
      <c r="AK692" s="490"/>
      <c r="AL692" s="490"/>
      <c r="AM692" s="490"/>
      <c r="AN692" s="490"/>
      <c r="AO692" s="490"/>
      <c r="AP692" s="490"/>
      <c r="AQ692" s="490"/>
      <c r="AR692" s="490"/>
      <c r="AS692" s="490"/>
      <c r="AT692" s="490"/>
      <c r="AU692" s="490"/>
      <c r="AV692" s="485"/>
      <c r="AW692" s="485"/>
      <c r="AX692" s="485"/>
      <c r="AY692" s="485"/>
      <c r="AZ692" s="485"/>
      <c r="BA692" s="485"/>
      <c r="BB692" s="485"/>
      <c r="BC692" s="485"/>
      <c r="BD692" s="485"/>
      <c r="BE692" s="485"/>
      <c r="BF692" s="485"/>
      <c r="BG692" s="485"/>
      <c r="BH692" s="485"/>
      <c r="BI692" s="485"/>
      <c r="BJ692" s="485"/>
      <c r="BK692" s="485"/>
    </row>
    <row r="693" spans="1:63" ht="15.75" customHeight="1" x14ac:dyDescent="0.25">
      <c r="A693" s="490"/>
      <c r="B693" s="490"/>
      <c r="C693" s="490"/>
      <c r="D693" s="490"/>
      <c r="E693" s="490"/>
      <c r="F693" s="490"/>
      <c r="G693" s="490"/>
      <c r="H693" s="490"/>
      <c r="I693" s="490"/>
      <c r="J693" s="490"/>
      <c r="K693" s="490"/>
      <c r="L693" s="490"/>
      <c r="M693" s="490"/>
      <c r="N693" s="490"/>
      <c r="O693" s="490"/>
      <c r="P693" s="490"/>
      <c r="Q693" s="490"/>
      <c r="R693" s="490"/>
      <c r="S693" s="490"/>
      <c r="T693" s="490"/>
      <c r="U693" s="490"/>
      <c r="V693" s="490"/>
      <c r="W693" s="490"/>
      <c r="X693" s="490"/>
      <c r="Y693" s="490"/>
      <c r="Z693" s="490"/>
      <c r="AA693" s="490"/>
      <c r="AB693" s="490"/>
      <c r="AC693" s="490"/>
      <c r="AD693" s="490"/>
      <c r="AE693" s="490"/>
      <c r="AF693" s="490"/>
      <c r="AG693" s="490"/>
      <c r="AH693" s="490"/>
      <c r="AI693" s="490"/>
      <c r="AJ693" s="490"/>
      <c r="AK693" s="490"/>
      <c r="AL693" s="490"/>
      <c r="AM693" s="490"/>
      <c r="AN693" s="490"/>
      <c r="AO693" s="490"/>
      <c r="AP693" s="490"/>
      <c r="AQ693" s="490"/>
      <c r="AR693" s="490"/>
      <c r="AS693" s="490"/>
      <c r="AT693" s="490"/>
      <c r="AU693" s="490"/>
      <c r="AV693" s="485"/>
      <c r="AW693" s="485"/>
      <c r="AX693" s="485"/>
      <c r="AY693" s="485"/>
      <c r="AZ693" s="485"/>
      <c r="BA693" s="485"/>
      <c r="BB693" s="485"/>
      <c r="BC693" s="485"/>
      <c r="BD693" s="485"/>
      <c r="BE693" s="485"/>
      <c r="BF693" s="485"/>
      <c r="BG693" s="485"/>
      <c r="BH693" s="485"/>
      <c r="BI693" s="485"/>
      <c r="BJ693" s="485"/>
      <c r="BK693" s="485"/>
    </row>
    <row r="694" spans="1:63" ht="15.75" customHeight="1" x14ac:dyDescent="0.25">
      <c r="A694" s="490"/>
      <c r="B694" s="490"/>
      <c r="C694" s="490"/>
      <c r="D694" s="490"/>
      <c r="E694" s="490"/>
      <c r="F694" s="490"/>
      <c r="G694" s="490"/>
      <c r="H694" s="490"/>
      <c r="I694" s="490"/>
      <c r="J694" s="490"/>
      <c r="K694" s="490"/>
      <c r="L694" s="490"/>
      <c r="M694" s="490"/>
      <c r="N694" s="490"/>
      <c r="O694" s="490"/>
      <c r="P694" s="490"/>
      <c r="Q694" s="490"/>
      <c r="R694" s="490"/>
      <c r="S694" s="490"/>
      <c r="T694" s="490"/>
      <c r="U694" s="490"/>
      <c r="V694" s="490"/>
      <c r="W694" s="490"/>
      <c r="X694" s="490"/>
      <c r="Y694" s="490"/>
      <c r="Z694" s="490"/>
      <c r="AA694" s="490"/>
      <c r="AB694" s="490"/>
      <c r="AC694" s="490"/>
      <c r="AD694" s="490"/>
      <c r="AE694" s="490"/>
      <c r="AF694" s="490"/>
      <c r="AG694" s="490"/>
      <c r="AH694" s="490"/>
      <c r="AI694" s="490"/>
      <c r="AJ694" s="490"/>
      <c r="AK694" s="490"/>
      <c r="AL694" s="490"/>
      <c r="AM694" s="490"/>
      <c r="AN694" s="490"/>
      <c r="AO694" s="490"/>
      <c r="AP694" s="490"/>
      <c r="AQ694" s="490"/>
      <c r="AR694" s="490"/>
      <c r="AS694" s="490"/>
      <c r="AT694" s="490"/>
      <c r="AU694" s="490"/>
      <c r="AV694" s="485"/>
      <c r="AW694" s="485"/>
      <c r="AX694" s="485"/>
      <c r="AY694" s="485"/>
      <c r="AZ694" s="485"/>
      <c r="BA694" s="485"/>
      <c r="BB694" s="485"/>
      <c r="BC694" s="485"/>
      <c r="BD694" s="485"/>
      <c r="BE694" s="485"/>
      <c r="BF694" s="485"/>
      <c r="BG694" s="485"/>
      <c r="BH694" s="485"/>
      <c r="BI694" s="485"/>
      <c r="BJ694" s="485"/>
      <c r="BK694" s="485"/>
    </row>
    <row r="695" spans="1:63" ht="15.75" customHeight="1" x14ac:dyDescent="0.25">
      <c r="A695" s="490"/>
      <c r="B695" s="490"/>
      <c r="C695" s="490"/>
      <c r="D695" s="490"/>
      <c r="E695" s="490"/>
      <c r="F695" s="490"/>
      <c r="G695" s="490"/>
      <c r="H695" s="490"/>
      <c r="I695" s="490"/>
      <c r="J695" s="490"/>
      <c r="K695" s="490"/>
      <c r="L695" s="490"/>
      <c r="M695" s="490"/>
      <c r="N695" s="490"/>
      <c r="O695" s="490"/>
      <c r="P695" s="490"/>
      <c r="Q695" s="490"/>
      <c r="R695" s="490"/>
      <c r="S695" s="490"/>
      <c r="T695" s="490"/>
      <c r="U695" s="490"/>
      <c r="V695" s="490"/>
      <c r="W695" s="490"/>
      <c r="X695" s="490"/>
      <c r="Y695" s="490"/>
      <c r="Z695" s="490"/>
      <c r="AA695" s="490"/>
      <c r="AB695" s="490"/>
      <c r="AC695" s="490"/>
      <c r="AD695" s="490"/>
      <c r="AE695" s="490"/>
      <c r="AF695" s="490"/>
      <c r="AG695" s="490"/>
      <c r="AH695" s="490"/>
      <c r="AI695" s="490"/>
      <c r="AJ695" s="490"/>
      <c r="AK695" s="490"/>
      <c r="AL695" s="490"/>
      <c r="AM695" s="490"/>
      <c r="AN695" s="490"/>
      <c r="AO695" s="490"/>
      <c r="AP695" s="490"/>
      <c r="AQ695" s="490"/>
      <c r="AR695" s="490"/>
      <c r="AS695" s="490"/>
      <c r="AT695" s="490"/>
      <c r="AU695" s="490"/>
      <c r="AV695" s="485"/>
      <c r="AW695" s="485"/>
      <c r="AX695" s="485"/>
      <c r="AY695" s="485"/>
      <c r="AZ695" s="485"/>
      <c r="BA695" s="485"/>
      <c r="BB695" s="485"/>
      <c r="BC695" s="485"/>
      <c r="BD695" s="485"/>
      <c r="BE695" s="485"/>
      <c r="BF695" s="485"/>
      <c r="BG695" s="485"/>
      <c r="BH695" s="485"/>
      <c r="BI695" s="485"/>
      <c r="BJ695" s="485"/>
      <c r="BK695" s="485"/>
    </row>
    <row r="696" spans="1:63" ht="15.75" customHeight="1" x14ac:dyDescent="0.25">
      <c r="A696" s="490"/>
      <c r="B696" s="490"/>
      <c r="C696" s="490"/>
      <c r="D696" s="490"/>
      <c r="E696" s="490"/>
      <c r="F696" s="490"/>
      <c r="G696" s="490"/>
      <c r="H696" s="490"/>
      <c r="I696" s="490"/>
      <c r="J696" s="490"/>
      <c r="K696" s="490"/>
      <c r="L696" s="490"/>
      <c r="M696" s="490"/>
      <c r="N696" s="490"/>
      <c r="O696" s="490"/>
      <c r="P696" s="490"/>
      <c r="Q696" s="490"/>
      <c r="R696" s="490"/>
      <c r="S696" s="490"/>
      <c r="T696" s="490"/>
      <c r="U696" s="490"/>
      <c r="V696" s="490"/>
      <c r="W696" s="490"/>
      <c r="X696" s="490"/>
      <c r="Y696" s="490"/>
      <c r="Z696" s="490"/>
      <c r="AA696" s="490"/>
      <c r="AB696" s="490"/>
      <c r="AC696" s="490"/>
      <c r="AD696" s="490"/>
      <c r="AE696" s="490"/>
      <c r="AF696" s="490"/>
      <c r="AG696" s="490"/>
      <c r="AH696" s="490"/>
      <c r="AI696" s="490"/>
      <c r="AJ696" s="490"/>
      <c r="AK696" s="490"/>
      <c r="AL696" s="490"/>
      <c r="AM696" s="490"/>
      <c r="AN696" s="490"/>
      <c r="AO696" s="490"/>
      <c r="AP696" s="490"/>
      <c r="AQ696" s="490"/>
      <c r="AR696" s="490"/>
      <c r="AS696" s="490"/>
      <c r="AT696" s="490"/>
      <c r="AU696" s="490"/>
      <c r="AV696" s="485"/>
      <c r="AW696" s="485"/>
      <c r="AX696" s="485"/>
      <c r="AY696" s="485"/>
      <c r="AZ696" s="485"/>
      <c r="BA696" s="485"/>
      <c r="BB696" s="485"/>
      <c r="BC696" s="485"/>
      <c r="BD696" s="485"/>
      <c r="BE696" s="485"/>
      <c r="BF696" s="485"/>
      <c r="BG696" s="485"/>
      <c r="BH696" s="485"/>
      <c r="BI696" s="485"/>
      <c r="BJ696" s="485"/>
      <c r="BK696" s="485"/>
    </row>
    <row r="697" spans="1:63" ht="15.75" customHeight="1" x14ac:dyDescent="0.25">
      <c r="A697" s="490"/>
      <c r="B697" s="490"/>
      <c r="C697" s="490"/>
      <c r="D697" s="490"/>
      <c r="E697" s="490"/>
      <c r="F697" s="490"/>
      <c r="G697" s="490"/>
      <c r="H697" s="490"/>
      <c r="I697" s="490"/>
      <c r="J697" s="490"/>
      <c r="K697" s="490"/>
      <c r="L697" s="490"/>
      <c r="M697" s="490"/>
      <c r="N697" s="490"/>
      <c r="O697" s="490"/>
      <c r="P697" s="490"/>
      <c r="Q697" s="490"/>
      <c r="R697" s="490"/>
      <c r="S697" s="490"/>
      <c r="T697" s="490"/>
      <c r="U697" s="490"/>
      <c r="V697" s="490"/>
      <c r="W697" s="490"/>
      <c r="X697" s="490"/>
      <c r="Y697" s="490"/>
      <c r="Z697" s="490"/>
      <c r="AA697" s="490"/>
      <c r="AB697" s="490"/>
      <c r="AC697" s="490"/>
      <c r="AD697" s="490"/>
      <c r="AE697" s="490"/>
      <c r="AF697" s="490"/>
      <c r="AG697" s="490"/>
      <c r="AH697" s="490"/>
      <c r="AI697" s="490"/>
      <c r="AJ697" s="490"/>
      <c r="AK697" s="490"/>
      <c r="AL697" s="490"/>
      <c r="AM697" s="490"/>
      <c r="AN697" s="490"/>
      <c r="AO697" s="490"/>
      <c r="AP697" s="490"/>
      <c r="AQ697" s="490"/>
      <c r="AR697" s="490"/>
      <c r="AS697" s="490"/>
      <c r="AT697" s="490"/>
      <c r="AU697" s="490"/>
      <c r="AV697" s="485"/>
      <c r="AW697" s="485"/>
      <c r="AX697" s="485"/>
      <c r="AY697" s="485"/>
      <c r="AZ697" s="485"/>
      <c r="BA697" s="485"/>
      <c r="BB697" s="485"/>
      <c r="BC697" s="485"/>
      <c r="BD697" s="485"/>
      <c r="BE697" s="485"/>
      <c r="BF697" s="485"/>
      <c r="BG697" s="485"/>
      <c r="BH697" s="485"/>
      <c r="BI697" s="485"/>
      <c r="BJ697" s="485"/>
      <c r="BK697" s="485"/>
    </row>
    <row r="698" spans="1:63" ht="15.75" customHeight="1" x14ac:dyDescent="0.25">
      <c r="A698" s="490"/>
      <c r="B698" s="490"/>
      <c r="C698" s="490"/>
      <c r="D698" s="490"/>
      <c r="E698" s="490"/>
      <c r="F698" s="490"/>
      <c r="G698" s="490"/>
      <c r="H698" s="490"/>
      <c r="I698" s="490"/>
      <c r="J698" s="490"/>
      <c r="K698" s="490"/>
      <c r="L698" s="490"/>
      <c r="M698" s="490"/>
      <c r="N698" s="490"/>
      <c r="O698" s="490"/>
      <c r="P698" s="490"/>
      <c r="Q698" s="490"/>
      <c r="R698" s="490"/>
      <c r="S698" s="490"/>
      <c r="T698" s="490"/>
      <c r="U698" s="490"/>
      <c r="V698" s="490"/>
      <c r="W698" s="490"/>
      <c r="X698" s="490"/>
      <c r="Y698" s="490"/>
      <c r="Z698" s="490"/>
      <c r="AA698" s="490"/>
      <c r="AB698" s="490"/>
      <c r="AC698" s="490"/>
      <c r="AD698" s="490"/>
      <c r="AE698" s="490"/>
      <c r="AF698" s="490"/>
      <c r="AG698" s="490"/>
      <c r="AH698" s="490"/>
      <c r="AI698" s="490"/>
      <c r="AJ698" s="490"/>
      <c r="AK698" s="490"/>
      <c r="AL698" s="490"/>
      <c r="AM698" s="490"/>
      <c r="AN698" s="490"/>
      <c r="AO698" s="490"/>
      <c r="AP698" s="490"/>
      <c r="AQ698" s="490"/>
      <c r="AR698" s="490"/>
      <c r="AS698" s="490"/>
      <c r="AT698" s="490"/>
      <c r="AU698" s="490"/>
      <c r="AV698" s="485"/>
      <c r="AW698" s="485"/>
      <c r="AX698" s="485"/>
      <c r="AY698" s="485"/>
      <c r="AZ698" s="485"/>
      <c r="BA698" s="485"/>
      <c r="BB698" s="485"/>
      <c r="BC698" s="485"/>
      <c r="BD698" s="485"/>
      <c r="BE698" s="485"/>
      <c r="BF698" s="485"/>
      <c r="BG698" s="485"/>
      <c r="BH698" s="485"/>
      <c r="BI698" s="485"/>
      <c r="BJ698" s="485"/>
      <c r="BK698" s="485"/>
    </row>
    <row r="699" spans="1:63" ht="15.75" customHeight="1" x14ac:dyDescent="0.25">
      <c r="A699" s="490"/>
      <c r="B699" s="490"/>
      <c r="C699" s="490"/>
      <c r="D699" s="490"/>
      <c r="E699" s="490"/>
      <c r="F699" s="490"/>
      <c r="G699" s="490"/>
      <c r="H699" s="490"/>
      <c r="I699" s="490"/>
      <c r="J699" s="490"/>
      <c r="K699" s="490"/>
      <c r="L699" s="490"/>
      <c r="M699" s="490"/>
      <c r="N699" s="490"/>
      <c r="O699" s="490"/>
      <c r="P699" s="490"/>
      <c r="Q699" s="490"/>
      <c r="R699" s="490"/>
      <c r="S699" s="490"/>
      <c r="T699" s="490"/>
      <c r="U699" s="490"/>
      <c r="V699" s="490"/>
      <c r="W699" s="490"/>
      <c r="X699" s="490"/>
      <c r="Y699" s="490"/>
      <c r="Z699" s="490"/>
      <c r="AA699" s="490"/>
      <c r="AB699" s="490"/>
      <c r="AC699" s="490"/>
      <c r="AD699" s="490"/>
      <c r="AE699" s="490"/>
      <c r="AF699" s="490"/>
      <c r="AG699" s="490"/>
      <c r="AH699" s="490"/>
      <c r="AI699" s="490"/>
      <c r="AJ699" s="490"/>
      <c r="AK699" s="490"/>
      <c r="AL699" s="490"/>
      <c r="AM699" s="490"/>
      <c r="AN699" s="490"/>
      <c r="AO699" s="490"/>
      <c r="AP699" s="490"/>
      <c r="AQ699" s="490"/>
      <c r="AR699" s="490"/>
      <c r="AS699" s="490"/>
      <c r="AT699" s="490"/>
      <c r="AU699" s="490"/>
      <c r="AV699" s="485"/>
      <c r="AW699" s="485"/>
      <c r="AX699" s="485"/>
      <c r="AY699" s="485"/>
      <c r="AZ699" s="485"/>
      <c r="BA699" s="485"/>
      <c r="BB699" s="485"/>
      <c r="BC699" s="485"/>
      <c r="BD699" s="485"/>
      <c r="BE699" s="485"/>
      <c r="BF699" s="485"/>
      <c r="BG699" s="485"/>
      <c r="BH699" s="485"/>
      <c r="BI699" s="485"/>
      <c r="BJ699" s="485"/>
      <c r="BK699" s="485"/>
    </row>
    <row r="700" spans="1:63" ht="15.75" customHeight="1" x14ac:dyDescent="0.25">
      <c r="A700" s="490"/>
      <c r="B700" s="490"/>
      <c r="C700" s="490"/>
      <c r="D700" s="490"/>
      <c r="E700" s="490"/>
      <c r="F700" s="490"/>
      <c r="G700" s="490"/>
      <c r="H700" s="490"/>
      <c r="I700" s="490"/>
      <c r="J700" s="490"/>
      <c r="K700" s="490"/>
      <c r="L700" s="490"/>
      <c r="M700" s="490"/>
      <c r="N700" s="490"/>
      <c r="O700" s="490"/>
      <c r="P700" s="490"/>
      <c r="Q700" s="490"/>
      <c r="R700" s="490"/>
      <c r="S700" s="490"/>
      <c r="T700" s="490"/>
      <c r="U700" s="490"/>
      <c r="V700" s="490"/>
      <c r="W700" s="490"/>
      <c r="X700" s="490"/>
      <c r="Y700" s="490"/>
      <c r="Z700" s="490"/>
      <c r="AA700" s="490"/>
      <c r="AB700" s="490"/>
      <c r="AC700" s="490"/>
      <c r="AD700" s="490"/>
      <c r="AE700" s="490"/>
      <c r="AF700" s="490"/>
      <c r="AG700" s="490"/>
      <c r="AH700" s="490"/>
      <c r="AI700" s="490"/>
      <c r="AJ700" s="490"/>
      <c r="AK700" s="490"/>
      <c r="AL700" s="490"/>
      <c r="AM700" s="490"/>
      <c r="AN700" s="490"/>
      <c r="AO700" s="490"/>
      <c r="AP700" s="490"/>
      <c r="AQ700" s="490"/>
      <c r="AR700" s="490"/>
      <c r="AS700" s="490"/>
      <c r="AT700" s="490"/>
      <c r="AU700" s="490"/>
      <c r="AV700" s="485"/>
      <c r="AW700" s="485"/>
      <c r="AX700" s="485"/>
      <c r="AY700" s="485"/>
      <c r="AZ700" s="485"/>
      <c r="BA700" s="485"/>
      <c r="BB700" s="485"/>
      <c r="BC700" s="485"/>
      <c r="BD700" s="485"/>
      <c r="BE700" s="485"/>
      <c r="BF700" s="485"/>
      <c r="BG700" s="485"/>
      <c r="BH700" s="485"/>
      <c r="BI700" s="485"/>
      <c r="BJ700" s="485"/>
      <c r="BK700" s="485"/>
    </row>
    <row r="701" spans="1:63" ht="15.75" customHeight="1" x14ac:dyDescent="0.25">
      <c r="A701" s="490"/>
      <c r="B701" s="490"/>
      <c r="C701" s="490"/>
      <c r="D701" s="490"/>
      <c r="E701" s="490"/>
      <c r="F701" s="490"/>
      <c r="G701" s="490"/>
      <c r="H701" s="490"/>
      <c r="I701" s="490"/>
      <c r="J701" s="490"/>
      <c r="K701" s="490"/>
      <c r="L701" s="490"/>
      <c r="M701" s="490"/>
      <c r="N701" s="490"/>
      <c r="O701" s="490"/>
      <c r="P701" s="490"/>
      <c r="Q701" s="490"/>
      <c r="R701" s="490"/>
      <c r="S701" s="490"/>
      <c r="T701" s="490"/>
      <c r="U701" s="490"/>
      <c r="V701" s="490"/>
      <c r="W701" s="490"/>
      <c r="X701" s="490"/>
      <c r="Y701" s="490"/>
      <c r="Z701" s="490"/>
      <c r="AA701" s="490"/>
      <c r="AB701" s="490"/>
      <c r="AC701" s="490"/>
      <c r="AD701" s="490"/>
      <c r="AE701" s="490"/>
      <c r="AF701" s="490"/>
      <c r="AG701" s="490"/>
      <c r="AH701" s="490"/>
      <c r="AI701" s="490"/>
      <c r="AJ701" s="490"/>
      <c r="AK701" s="490"/>
      <c r="AL701" s="490"/>
      <c r="AM701" s="490"/>
      <c r="AN701" s="490"/>
      <c r="AO701" s="490"/>
      <c r="AP701" s="490"/>
      <c r="AQ701" s="490"/>
      <c r="AR701" s="490"/>
      <c r="AS701" s="490"/>
      <c r="AT701" s="490"/>
      <c r="AU701" s="490"/>
      <c r="AV701" s="485"/>
      <c r="AW701" s="485"/>
      <c r="AX701" s="485"/>
      <c r="AY701" s="485"/>
      <c r="AZ701" s="485"/>
      <c r="BA701" s="485"/>
      <c r="BB701" s="485"/>
      <c r="BC701" s="485"/>
      <c r="BD701" s="485"/>
      <c r="BE701" s="485"/>
      <c r="BF701" s="485"/>
      <c r="BG701" s="485"/>
      <c r="BH701" s="485"/>
      <c r="BI701" s="485"/>
      <c r="BJ701" s="485"/>
      <c r="BK701" s="485"/>
    </row>
    <row r="702" spans="1:63" ht="15.75" customHeight="1" x14ac:dyDescent="0.25">
      <c r="A702" s="490"/>
      <c r="B702" s="490"/>
      <c r="C702" s="490"/>
      <c r="D702" s="490"/>
      <c r="E702" s="490"/>
      <c r="F702" s="490"/>
      <c r="G702" s="490"/>
      <c r="H702" s="490"/>
      <c r="I702" s="490"/>
      <c r="J702" s="490"/>
      <c r="K702" s="490"/>
      <c r="L702" s="490"/>
      <c r="M702" s="490"/>
      <c r="N702" s="490"/>
      <c r="O702" s="490"/>
      <c r="P702" s="490"/>
      <c r="Q702" s="490"/>
      <c r="R702" s="490"/>
      <c r="S702" s="490"/>
      <c r="T702" s="490"/>
      <c r="U702" s="490"/>
      <c r="V702" s="490"/>
      <c r="W702" s="490"/>
      <c r="X702" s="490"/>
      <c r="Y702" s="490"/>
      <c r="Z702" s="490"/>
      <c r="AA702" s="490"/>
      <c r="AB702" s="490"/>
      <c r="AC702" s="490"/>
      <c r="AD702" s="490"/>
      <c r="AE702" s="490"/>
      <c r="AF702" s="490"/>
      <c r="AG702" s="490"/>
      <c r="AH702" s="490"/>
      <c r="AI702" s="490"/>
      <c r="AJ702" s="490"/>
      <c r="AK702" s="490"/>
      <c r="AL702" s="490"/>
      <c r="AM702" s="490"/>
      <c r="AN702" s="490"/>
      <c r="AO702" s="490"/>
      <c r="AP702" s="490"/>
      <c r="AQ702" s="490"/>
      <c r="AR702" s="490"/>
      <c r="AS702" s="490"/>
      <c r="AT702" s="490"/>
      <c r="AU702" s="490"/>
      <c r="AV702" s="485"/>
      <c r="AW702" s="485"/>
      <c r="AX702" s="485"/>
      <c r="AY702" s="485"/>
      <c r="AZ702" s="485"/>
      <c r="BA702" s="485"/>
      <c r="BB702" s="485"/>
      <c r="BC702" s="485"/>
      <c r="BD702" s="485"/>
      <c r="BE702" s="485"/>
      <c r="BF702" s="485"/>
      <c r="BG702" s="485"/>
      <c r="BH702" s="485"/>
      <c r="BI702" s="485"/>
      <c r="BJ702" s="485"/>
      <c r="BK702" s="485"/>
    </row>
    <row r="703" spans="1:63" ht="15.75" customHeight="1" x14ac:dyDescent="0.25">
      <c r="A703" s="490"/>
      <c r="B703" s="490"/>
      <c r="C703" s="490"/>
      <c r="D703" s="490"/>
      <c r="E703" s="490"/>
      <c r="F703" s="490"/>
      <c r="G703" s="490"/>
      <c r="H703" s="490"/>
      <c r="I703" s="490"/>
      <c r="J703" s="490"/>
      <c r="K703" s="490"/>
      <c r="L703" s="490"/>
      <c r="M703" s="490"/>
      <c r="N703" s="490"/>
      <c r="O703" s="490"/>
      <c r="P703" s="490"/>
      <c r="Q703" s="490"/>
      <c r="R703" s="490"/>
      <c r="S703" s="490"/>
      <c r="T703" s="490"/>
      <c r="U703" s="490"/>
      <c r="V703" s="490"/>
      <c r="W703" s="490"/>
      <c r="X703" s="490"/>
      <c r="Y703" s="490"/>
      <c r="Z703" s="490"/>
      <c r="AA703" s="490"/>
      <c r="AB703" s="490"/>
      <c r="AC703" s="490"/>
      <c r="AD703" s="490"/>
      <c r="AE703" s="490"/>
      <c r="AF703" s="490"/>
      <c r="AG703" s="490"/>
      <c r="AH703" s="490"/>
      <c r="AI703" s="490"/>
      <c r="AJ703" s="490"/>
      <c r="AK703" s="490"/>
      <c r="AL703" s="490"/>
      <c r="AM703" s="490"/>
      <c r="AN703" s="490"/>
      <c r="AO703" s="490"/>
      <c r="AP703" s="490"/>
      <c r="AQ703" s="490"/>
      <c r="AR703" s="490"/>
      <c r="AS703" s="490"/>
      <c r="AT703" s="490"/>
      <c r="AU703" s="490"/>
      <c r="AV703" s="485"/>
      <c r="AW703" s="485"/>
      <c r="AX703" s="485"/>
      <c r="AY703" s="485"/>
      <c r="AZ703" s="485"/>
      <c r="BA703" s="485"/>
      <c r="BB703" s="485"/>
      <c r="BC703" s="485"/>
      <c r="BD703" s="485"/>
      <c r="BE703" s="485"/>
      <c r="BF703" s="485"/>
      <c r="BG703" s="485"/>
      <c r="BH703" s="485"/>
      <c r="BI703" s="485"/>
      <c r="BJ703" s="485"/>
      <c r="BK703" s="485"/>
    </row>
    <row r="704" spans="1:63" ht="15.75" customHeight="1" x14ac:dyDescent="0.25">
      <c r="A704" s="490"/>
      <c r="B704" s="490"/>
      <c r="C704" s="490"/>
      <c r="D704" s="490"/>
      <c r="E704" s="490"/>
      <c r="F704" s="490"/>
      <c r="G704" s="490"/>
      <c r="H704" s="490"/>
      <c r="I704" s="490"/>
      <c r="J704" s="490"/>
      <c r="K704" s="490"/>
      <c r="L704" s="490"/>
      <c r="M704" s="490"/>
      <c r="N704" s="490"/>
      <c r="O704" s="490"/>
      <c r="P704" s="490"/>
      <c r="Q704" s="490"/>
      <c r="R704" s="490"/>
      <c r="S704" s="490"/>
      <c r="T704" s="490"/>
      <c r="U704" s="490"/>
      <c r="V704" s="490"/>
      <c r="W704" s="490"/>
      <c r="X704" s="490"/>
      <c r="Y704" s="490"/>
      <c r="Z704" s="490"/>
      <c r="AA704" s="490"/>
      <c r="AB704" s="490"/>
      <c r="AC704" s="490"/>
      <c r="AD704" s="490"/>
      <c r="AE704" s="490"/>
      <c r="AF704" s="490"/>
      <c r="AG704" s="490"/>
      <c r="AH704" s="490"/>
      <c r="AI704" s="490"/>
      <c r="AJ704" s="490"/>
      <c r="AK704" s="490"/>
      <c r="AL704" s="490"/>
      <c r="AM704" s="490"/>
      <c r="AN704" s="490"/>
      <c r="AO704" s="490"/>
      <c r="AP704" s="490"/>
      <c r="AQ704" s="490"/>
      <c r="AR704" s="490"/>
      <c r="AS704" s="490"/>
      <c r="AT704" s="490"/>
      <c r="AU704" s="490"/>
      <c r="AV704" s="485"/>
      <c r="AW704" s="485"/>
      <c r="AX704" s="485"/>
      <c r="AY704" s="485"/>
      <c r="AZ704" s="485"/>
      <c r="BA704" s="485"/>
      <c r="BB704" s="485"/>
      <c r="BC704" s="485"/>
      <c r="BD704" s="485"/>
      <c r="BE704" s="485"/>
      <c r="BF704" s="485"/>
      <c r="BG704" s="485"/>
      <c r="BH704" s="485"/>
      <c r="BI704" s="485"/>
      <c r="BJ704" s="485"/>
      <c r="BK704" s="485"/>
    </row>
    <row r="705" spans="1:63" ht="15.75" customHeight="1" x14ac:dyDescent="0.25">
      <c r="A705" s="490"/>
      <c r="B705" s="490"/>
      <c r="C705" s="490"/>
      <c r="D705" s="490"/>
      <c r="E705" s="490"/>
      <c r="F705" s="490"/>
      <c r="G705" s="490"/>
      <c r="H705" s="490"/>
      <c r="I705" s="490"/>
      <c r="J705" s="490"/>
      <c r="K705" s="490"/>
      <c r="L705" s="490"/>
      <c r="M705" s="490"/>
      <c r="N705" s="490"/>
      <c r="O705" s="490"/>
      <c r="P705" s="490"/>
      <c r="Q705" s="490"/>
      <c r="R705" s="490"/>
      <c r="S705" s="490"/>
      <c r="T705" s="490"/>
      <c r="U705" s="490"/>
      <c r="V705" s="490"/>
      <c r="W705" s="490"/>
      <c r="X705" s="490"/>
      <c r="Y705" s="490"/>
      <c r="Z705" s="490"/>
      <c r="AA705" s="490"/>
      <c r="AB705" s="490"/>
      <c r="AC705" s="490"/>
      <c r="AD705" s="490"/>
      <c r="AE705" s="490"/>
      <c r="AF705" s="490"/>
      <c r="AG705" s="490"/>
      <c r="AH705" s="490"/>
      <c r="AI705" s="490"/>
      <c r="AJ705" s="490"/>
      <c r="AK705" s="490"/>
      <c r="AL705" s="490"/>
      <c r="AM705" s="490"/>
      <c r="AN705" s="490"/>
      <c r="AO705" s="490"/>
      <c r="AP705" s="490"/>
      <c r="AQ705" s="490"/>
      <c r="AR705" s="490"/>
      <c r="AS705" s="490"/>
      <c r="AT705" s="490"/>
      <c r="AU705" s="490"/>
      <c r="AV705" s="485"/>
      <c r="AW705" s="485"/>
      <c r="AX705" s="485"/>
      <c r="AY705" s="485"/>
      <c r="AZ705" s="485"/>
      <c r="BA705" s="485"/>
      <c r="BB705" s="485"/>
      <c r="BC705" s="485"/>
      <c r="BD705" s="485"/>
      <c r="BE705" s="485"/>
      <c r="BF705" s="485"/>
      <c r="BG705" s="485"/>
      <c r="BH705" s="485"/>
      <c r="BI705" s="485"/>
      <c r="BJ705" s="485"/>
      <c r="BK705" s="485"/>
    </row>
    <row r="706" spans="1:63" ht="15.75" customHeight="1" x14ac:dyDescent="0.25">
      <c r="A706" s="490"/>
      <c r="B706" s="490"/>
      <c r="C706" s="490"/>
      <c r="D706" s="490"/>
      <c r="E706" s="490"/>
      <c r="F706" s="490"/>
      <c r="G706" s="490"/>
      <c r="H706" s="490"/>
      <c r="I706" s="490"/>
      <c r="J706" s="490"/>
      <c r="K706" s="490"/>
      <c r="L706" s="490"/>
      <c r="M706" s="490"/>
      <c r="N706" s="490"/>
      <c r="O706" s="490"/>
      <c r="P706" s="490"/>
      <c r="Q706" s="490"/>
      <c r="R706" s="490"/>
      <c r="S706" s="490"/>
      <c r="T706" s="490"/>
      <c r="U706" s="490"/>
      <c r="V706" s="490"/>
      <c r="W706" s="490"/>
      <c r="X706" s="490"/>
      <c r="Y706" s="490"/>
      <c r="Z706" s="490"/>
      <c r="AA706" s="490"/>
      <c r="AB706" s="490"/>
      <c r="AC706" s="490"/>
      <c r="AD706" s="490"/>
      <c r="AE706" s="490"/>
      <c r="AF706" s="490"/>
      <c r="AG706" s="490"/>
      <c r="AH706" s="490"/>
      <c r="AI706" s="490"/>
      <c r="AJ706" s="490"/>
      <c r="AK706" s="490"/>
      <c r="AL706" s="490"/>
      <c r="AM706" s="490"/>
      <c r="AN706" s="490"/>
      <c r="AO706" s="490"/>
      <c r="AP706" s="490"/>
      <c r="AQ706" s="490"/>
      <c r="AR706" s="490"/>
      <c r="AS706" s="490"/>
      <c r="AT706" s="490"/>
      <c r="AU706" s="490"/>
      <c r="AV706" s="485"/>
      <c r="AW706" s="485"/>
      <c r="AX706" s="485"/>
      <c r="AY706" s="485"/>
      <c r="AZ706" s="485"/>
      <c r="BA706" s="485"/>
      <c r="BB706" s="485"/>
      <c r="BC706" s="485"/>
      <c r="BD706" s="485"/>
      <c r="BE706" s="485"/>
      <c r="BF706" s="485"/>
      <c r="BG706" s="485"/>
      <c r="BH706" s="485"/>
      <c r="BI706" s="485"/>
      <c r="BJ706" s="485"/>
      <c r="BK706" s="485"/>
    </row>
    <row r="707" spans="1:63" ht="15.75" customHeight="1" x14ac:dyDescent="0.25">
      <c r="A707" s="490"/>
      <c r="B707" s="490"/>
      <c r="C707" s="490"/>
      <c r="D707" s="490"/>
      <c r="E707" s="490"/>
      <c r="F707" s="490"/>
      <c r="G707" s="490"/>
      <c r="H707" s="490"/>
      <c r="I707" s="490"/>
      <c r="J707" s="490"/>
      <c r="K707" s="490"/>
      <c r="L707" s="490"/>
      <c r="M707" s="490"/>
      <c r="N707" s="490"/>
      <c r="O707" s="490"/>
      <c r="P707" s="490"/>
      <c r="Q707" s="490"/>
      <c r="R707" s="490"/>
      <c r="S707" s="490"/>
      <c r="T707" s="490"/>
      <c r="U707" s="490"/>
      <c r="V707" s="490"/>
      <c r="W707" s="490"/>
      <c r="X707" s="490"/>
      <c r="Y707" s="490"/>
      <c r="Z707" s="490"/>
      <c r="AA707" s="490"/>
      <c r="AB707" s="490"/>
      <c r="AC707" s="490"/>
      <c r="AD707" s="490"/>
      <c r="AE707" s="490"/>
      <c r="AF707" s="490"/>
      <c r="AG707" s="490"/>
      <c r="AH707" s="490"/>
      <c r="AI707" s="490"/>
      <c r="AJ707" s="490"/>
      <c r="AK707" s="490"/>
      <c r="AL707" s="490"/>
      <c r="AM707" s="490"/>
      <c r="AN707" s="490"/>
      <c r="AO707" s="490"/>
      <c r="AP707" s="490"/>
      <c r="AQ707" s="490"/>
      <c r="AR707" s="490"/>
      <c r="AS707" s="490"/>
      <c r="AT707" s="490"/>
      <c r="AU707" s="490"/>
      <c r="AV707" s="485"/>
      <c r="AW707" s="485"/>
      <c r="AX707" s="485"/>
      <c r="AY707" s="485"/>
      <c r="AZ707" s="485"/>
      <c r="BA707" s="485"/>
      <c r="BB707" s="485"/>
      <c r="BC707" s="485"/>
      <c r="BD707" s="485"/>
      <c r="BE707" s="485"/>
      <c r="BF707" s="485"/>
      <c r="BG707" s="485"/>
      <c r="BH707" s="485"/>
      <c r="BI707" s="485"/>
      <c r="BJ707" s="485"/>
      <c r="BK707" s="485"/>
    </row>
    <row r="708" spans="1:63" ht="15.75" customHeight="1" x14ac:dyDescent="0.25">
      <c r="A708" s="490"/>
      <c r="B708" s="490"/>
      <c r="C708" s="490"/>
      <c r="D708" s="490"/>
      <c r="E708" s="490"/>
      <c r="F708" s="490"/>
      <c r="G708" s="490"/>
      <c r="H708" s="490"/>
      <c r="I708" s="490"/>
      <c r="J708" s="490"/>
      <c r="K708" s="490"/>
      <c r="L708" s="490"/>
      <c r="M708" s="490"/>
      <c r="N708" s="490"/>
      <c r="O708" s="490"/>
      <c r="P708" s="490"/>
      <c r="Q708" s="490"/>
      <c r="R708" s="490"/>
      <c r="S708" s="490"/>
      <c r="T708" s="490"/>
      <c r="U708" s="490"/>
      <c r="V708" s="490"/>
      <c r="W708" s="490"/>
      <c r="X708" s="490"/>
      <c r="Y708" s="490"/>
      <c r="Z708" s="490"/>
      <c r="AA708" s="490"/>
      <c r="AB708" s="490"/>
      <c r="AC708" s="490"/>
      <c r="AD708" s="490"/>
      <c r="AE708" s="490"/>
      <c r="AF708" s="490"/>
      <c r="AG708" s="490"/>
      <c r="AH708" s="490"/>
      <c r="AI708" s="490"/>
      <c r="AJ708" s="490"/>
      <c r="AK708" s="490"/>
      <c r="AL708" s="490"/>
      <c r="AM708" s="490"/>
      <c r="AN708" s="490"/>
      <c r="AO708" s="490"/>
      <c r="AP708" s="490"/>
      <c r="AQ708" s="490"/>
      <c r="AR708" s="490"/>
      <c r="AS708" s="490"/>
      <c r="AT708" s="490"/>
      <c r="AU708" s="490"/>
      <c r="AV708" s="485"/>
      <c r="AW708" s="485"/>
      <c r="AX708" s="485"/>
      <c r="AY708" s="485"/>
      <c r="AZ708" s="485"/>
      <c r="BA708" s="485"/>
      <c r="BB708" s="485"/>
      <c r="BC708" s="485"/>
      <c r="BD708" s="485"/>
      <c r="BE708" s="485"/>
      <c r="BF708" s="485"/>
      <c r="BG708" s="485"/>
      <c r="BH708" s="485"/>
      <c r="BI708" s="485"/>
      <c r="BJ708" s="485"/>
      <c r="BK708" s="485"/>
    </row>
    <row r="709" spans="1:63" ht="15.75" customHeight="1" x14ac:dyDescent="0.25">
      <c r="A709" s="490"/>
      <c r="B709" s="490"/>
      <c r="C709" s="490"/>
      <c r="D709" s="490"/>
      <c r="E709" s="490"/>
      <c r="F709" s="490"/>
      <c r="G709" s="490"/>
      <c r="H709" s="490"/>
      <c r="I709" s="490"/>
      <c r="J709" s="490"/>
      <c r="K709" s="490"/>
      <c r="L709" s="490"/>
      <c r="M709" s="490"/>
      <c r="N709" s="490"/>
      <c r="O709" s="490"/>
      <c r="P709" s="490"/>
      <c r="Q709" s="490"/>
      <c r="R709" s="490"/>
      <c r="S709" s="490"/>
      <c r="T709" s="490"/>
      <c r="U709" s="490"/>
      <c r="V709" s="490"/>
      <c r="W709" s="490"/>
      <c r="X709" s="490"/>
      <c r="Y709" s="490"/>
      <c r="Z709" s="490"/>
      <c r="AA709" s="490"/>
      <c r="AB709" s="490"/>
      <c r="AC709" s="490"/>
      <c r="AD709" s="490"/>
      <c r="AE709" s="490"/>
      <c r="AF709" s="490"/>
      <c r="AG709" s="490"/>
      <c r="AH709" s="490"/>
      <c r="AI709" s="490"/>
      <c r="AJ709" s="490"/>
      <c r="AK709" s="490"/>
      <c r="AL709" s="490"/>
      <c r="AM709" s="490"/>
      <c r="AN709" s="490"/>
      <c r="AO709" s="490"/>
      <c r="AP709" s="490"/>
      <c r="AQ709" s="490"/>
      <c r="AR709" s="490"/>
      <c r="AS709" s="490"/>
      <c r="AT709" s="490"/>
      <c r="AU709" s="490"/>
      <c r="AV709" s="485"/>
      <c r="AW709" s="485"/>
      <c r="AX709" s="485"/>
      <c r="AY709" s="485"/>
      <c r="AZ709" s="485"/>
      <c r="BA709" s="485"/>
      <c r="BB709" s="485"/>
      <c r="BC709" s="485"/>
      <c r="BD709" s="485"/>
      <c r="BE709" s="485"/>
      <c r="BF709" s="485"/>
      <c r="BG709" s="485"/>
      <c r="BH709" s="485"/>
      <c r="BI709" s="485"/>
      <c r="BJ709" s="485"/>
      <c r="BK709" s="485"/>
    </row>
    <row r="710" spans="1:63" ht="15.75" customHeight="1" x14ac:dyDescent="0.25">
      <c r="A710" s="490"/>
      <c r="B710" s="490"/>
      <c r="C710" s="490"/>
      <c r="D710" s="490"/>
      <c r="E710" s="490"/>
      <c r="F710" s="490"/>
      <c r="G710" s="490"/>
      <c r="H710" s="490"/>
      <c r="I710" s="490"/>
      <c r="J710" s="490"/>
      <c r="K710" s="490"/>
      <c r="L710" s="490"/>
      <c r="M710" s="490"/>
      <c r="N710" s="490"/>
      <c r="O710" s="490"/>
      <c r="P710" s="490"/>
      <c r="Q710" s="490"/>
      <c r="R710" s="490"/>
      <c r="S710" s="490"/>
      <c r="T710" s="490"/>
      <c r="U710" s="490"/>
      <c r="V710" s="490"/>
      <c r="W710" s="490"/>
      <c r="X710" s="490"/>
      <c r="Y710" s="490"/>
      <c r="Z710" s="490"/>
      <c r="AA710" s="490"/>
      <c r="AB710" s="490"/>
      <c r="AC710" s="490"/>
      <c r="AD710" s="490"/>
      <c r="AE710" s="490"/>
      <c r="AF710" s="490"/>
      <c r="AG710" s="490"/>
      <c r="AH710" s="490"/>
      <c r="AI710" s="490"/>
      <c r="AJ710" s="490"/>
      <c r="AK710" s="490"/>
      <c r="AL710" s="490"/>
      <c r="AM710" s="490"/>
      <c r="AN710" s="490"/>
      <c r="AO710" s="490"/>
      <c r="AP710" s="490"/>
      <c r="AQ710" s="490"/>
      <c r="AR710" s="490"/>
      <c r="AS710" s="490"/>
      <c r="AT710" s="490"/>
      <c r="AU710" s="490"/>
      <c r="AV710" s="485"/>
      <c r="AW710" s="485"/>
      <c r="AX710" s="485"/>
      <c r="AY710" s="485"/>
      <c r="AZ710" s="485"/>
      <c r="BA710" s="485"/>
      <c r="BB710" s="485"/>
      <c r="BC710" s="485"/>
      <c r="BD710" s="485"/>
      <c r="BE710" s="485"/>
      <c r="BF710" s="485"/>
      <c r="BG710" s="485"/>
      <c r="BH710" s="485"/>
      <c r="BI710" s="485"/>
      <c r="BJ710" s="485"/>
      <c r="BK710" s="485"/>
    </row>
    <row r="711" spans="1:63" ht="15.75" customHeight="1" x14ac:dyDescent="0.25">
      <c r="A711" s="490"/>
      <c r="B711" s="490"/>
      <c r="C711" s="490"/>
      <c r="D711" s="490"/>
      <c r="E711" s="490"/>
      <c r="F711" s="490"/>
      <c r="G711" s="490"/>
      <c r="H711" s="490"/>
      <c r="I711" s="490"/>
      <c r="J711" s="490"/>
      <c r="K711" s="490"/>
      <c r="L711" s="490"/>
      <c r="M711" s="490"/>
      <c r="N711" s="490"/>
      <c r="O711" s="490"/>
      <c r="P711" s="490"/>
      <c r="Q711" s="490"/>
      <c r="R711" s="490"/>
      <c r="S711" s="490"/>
      <c r="T711" s="490"/>
      <c r="U711" s="490"/>
      <c r="V711" s="490"/>
      <c r="W711" s="490"/>
      <c r="X711" s="490"/>
      <c r="Y711" s="490"/>
      <c r="Z711" s="490"/>
      <c r="AA711" s="490"/>
      <c r="AB711" s="490"/>
      <c r="AC711" s="490"/>
      <c r="AD711" s="490"/>
      <c r="AE711" s="490"/>
      <c r="AF711" s="490"/>
      <c r="AG711" s="490"/>
      <c r="AH711" s="490"/>
      <c r="AI711" s="490"/>
      <c r="AJ711" s="490"/>
      <c r="AK711" s="490"/>
      <c r="AL711" s="490"/>
      <c r="AM711" s="490"/>
      <c r="AN711" s="490"/>
      <c r="AO711" s="490"/>
      <c r="AP711" s="490"/>
      <c r="AQ711" s="490"/>
      <c r="AR711" s="490"/>
      <c r="AS711" s="490"/>
      <c r="AT711" s="490"/>
      <c r="AU711" s="490"/>
      <c r="AV711" s="485"/>
      <c r="AW711" s="485"/>
      <c r="AX711" s="485"/>
      <c r="AY711" s="485"/>
      <c r="AZ711" s="485"/>
      <c r="BA711" s="485"/>
      <c r="BB711" s="485"/>
      <c r="BC711" s="485"/>
      <c r="BD711" s="485"/>
      <c r="BE711" s="485"/>
      <c r="BF711" s="485"/>
      <c r="BG711" s="485"/>
      <c r="BH711" s="485"/>
      <c r="BI711" s="485"/>
      <c r="BJ711" s="485"/>
      <c r="BK711" s="485"/>
    </row>
    <row r="712" spans="1:63" ht="15.75" customHeight="1" x14ac:dyDescent="0.25">
      <c r="A712" s="490"/>
      <c r="B712" s="490"/>
      <c r="C712" s="490"/>
      <c r="D712" s="490"/>
      <c r="E712" s="490"/>
      <c r="F712" s="490"/>
      <c r="G712" s="490"/>
      <c r="H712" s="490"/>
      <c r="I712" s="490"/>
      <c r="J712" s="490"/>
      <c r="K712" s="490"/>
      <c r="L712" s="490"/>
      <c r="M712" s="490"/>
      <c r="N712" s="490"/>
      <c r="O712" s="490"/>
      <c r="P712" s="490"/>
      <c r="Q712" s="490"/>
      <c r="R712" s="490"/>
      <c r="S712" s="490"/>
      <c r="T712" s="490"/>
      <c r="U712" s="490"/>
      <c r="V712" s="490"/>
      <c r="W712" s="490"/>
      <c r="X712" s="490"/>
      <c r="Y712" s="490"/>
      <c r="Z712" s="490"/>
      <c r="AA712" s="490"/>
      <c r="AB712" s="490"/>
      <c r="AC712" s="490"/>
      <c r="AD712" s="490"/>
      <c r="AE712" s="490"/>
      <c r="AF712" s="490"/>
      <c r="AG712" s="490"/>
      <c r="AH712" s="490"/>
      <c r="AI712" s="490"/>
      <c r="AJ712" s="490"/>
      <c r="AK712" s="490"/>
      <c r="AL712" s="490"/>
      <c r="AM712" s="490"/>
      <c r="AN712" s="490"/>
      <c r="AO712" s="490"/>
      <c r="AP712" s="490"/>
      <c r="AQ712" s="490"/>
      <c r="AR712" s="490"/>
      <c r="AS712" s="490"/>
      <c r="AT712" s="490"/>
      <c r="AU712" s="490"/>
      <c r="AV712" s="485"/>
      <c r="AW712" s="485"/>
      <c r="AX712" s="485"/>
      <c r="AY712" s="485"/>
      <c r="AZ712" s="485"/>
      <c r="BA712" s="485"/>
      <c r="BB712" s="485"/>
      <c r="BC712" s="485"/>
      <c r="BD712" s="485"/>
      <c r="BE712" s="485"/>
      <c r="BF712" s="485"/>
      <c r="BG712" s="485"/>
      <c r="BH712" s="485"/>
      <c r="BI712" s="485"/>
      <c r="BJ712" s="485"/>
      <c r="BK712" s="485"/>
    </row>
    <row r="713" spans="1:63" ht="15.75" customHeight="1" x14ac:dyDescent="0.25">
      <c r="A713" s="490"/>
      <c r="B713" s="490"/>
      <c r="C713" s="490"/>
      <c r="D713" s="490"/>
      <c r="E713" s="490"/>
      <c r="F713" s="490"/>
      <c r="G713" s="490"/>
      <c r="H713" s="490"/>
      <c r="I713" s="490"/>
      <c r="J713" s="490"/>
      <c r="K713" s="490"/>
      <c r="L713" s="490"/>
      <c r="M713" s="490"/>
      <c r="N713" s="490"/>
      <c r="O713" s="490"/>
      <c r="P713" s="490"/>
      <c r="Q713" s="490"/>
      <c r="R713" s="490"/>
      <c r="S713" s="490"/>
      <c r="T713" s="490"/>
      <c r="U713" s="490"/>
      <c r="V713" s="490"/>
      <c r="W713" s="490"/>
      <c r="X713" s="490"/>
      <c r="Y713" s="490"/>
      <c r="Z713" s="490"/>
      <c r="AA713" s="490"/>
      <c r="AB713" s="490"/>
      <c r="AC713" s="490"/>
      <c r="AD713" s="490"/>
      <c r="AE713" s="490"/>
      <c r="AF713" s="490"/>
      <c r="AG713" s="490"/>
      <c r="AH713" s="490"/>
      <c r="AI713" s="490"/>
      <c r="AJ713" s="490"/>
      <c r="AK713" s="490"/>
      <c r="AL713" s="490"/>
      <c r="AM713" s="490"/>
      <c r="AN713" s="490"/>
      <c r="AO713" s="490"/>
      <c r="AP713" s="490"/>
      <c r="AQ713" s="490"/>
      <c r="AR713" s="490"/>
      <c r="AS713" s="490"/>
      <c r="AT713" s="490"/>
      <c r="AU713" s="490"/>
      <c r="AV713" s="485"/>
      <c r="AW713" s="485"/>
      <c r="AX713" s="485"/>
      <c r="AY713" s="485"/>
      <c r="AZ713" s="485"/>
      <c r="BA713" s="485"/>
      <c r="BB713" s="485"/>
      <c r="BC713" s="485"/>
      <c r="BD713" s="485"/>
      <c r="BE713" s="485"/>
      <c r="BF713" s="485"/>
      <c r="BG713" s="485"/>
      <c r="BH713" s="485"/>
      <c r="BI713" s="485"/>
      <c r="BJ713" s="485"/>
      <c r="BK713" s="485"/>
    </row>
    <row r="714" spans="1:63" ht="15.75" customHeight="1" x14ac:dyDescent="0.25">
      <c r="A714" s="490"/>
      <c r="B714" s="490"/>
      <c r="C714" s="490"/>
      <c r="D714" s="490"/>
      <c r="E714" s="490"/>
      <c r="F714" s="490"/>
      <c r="G714" s="490"/>
      <c r="H714" s="490"/>
      <c r="I714" s="490"/>
      <c r="J714" s="490"/>
      <c r="K714" s="490"/>
      <c r="L714" s="490"/>
      <c r="M714" s="490"/>
      <c r="N714" s="490"/>
      <c r="O714" s="490"/>
      <c r="P714" s="490"/>
      <c r="Q714" s="490"/>
      <c r="R714" s="490"/>
      <c r="S714" s="490"/>
      <c r="T714" s="490"/>
      <c r="U714" s="490"/>
      <c r="V714" s="490"/>
      <c r="W714" s="490"/>
      <c r="X714" s="490"/>
      <c r="Y714" s="490"/>
      <c r="Z714" s="490"/>
      <c r="AA714" s="490"/>
      <c r="AB714" s="490"/>
      <c r="AC714" s="490"/>
      <c r="AD714" s="490"/>
      <c r="AE714" s="490"/>
      <c r="AF714" s="490"/>
      <c r="AG714" s="490"/>
      <c r="AH714" s="490"/>
      <c r="AI714" s="490"/>
      <c r="AJ714" s="490"/>
      <c r="AK714" s="490"/>
      <c r="AL714" s="490"/>
      <c r="AM714" s="490"/>
      <c r="AN714" s="490"/>
      <c r="AO714" s="490"/>
      <c r="AP714" s="490"/>
      <c r="AQ714" s="490"/>
      <c r="AR714" s="490"/>
      <c r="AS714" s="490"/>
      <c r="AT714" s="490"/>
      <c r="AU714" s="490"/>
      <c r="AV714" s="485"/>
      <c r="AW714" s="485"/>
      <c r="AX714" s="485"/>
      <c r="AY714" s="485"/>
      <c r="AZ714" s="485"/>
      <c r="BA714" s="485"/>
      <c r="BB714" s="485"/>
      <c r="BC714" s="485"/>
      <c r="BD714" s="485"/>
      <c r="BE714" s="485"/>
      <c r="BF714" s="485"/>
      <c r="BG714" s="485"/>
      <c r="BH714" s="485"/>
      <c r="BI714" s="485"/>
      <c r="BJ714" s="485"/>
      <c r="BK714" s="485"/>
    </row>
    <row r="715" spans="1:63" ht="15.75" customHeight="1" x14ac:dyDescent="0.25">
      <c r="A715" s="490"/>
      <c r="B715" s="490"/>
      <c r="C715" s="490"/>
      <c r="D715" s="490"/>
      <c r="E715" s="490"/>
      <c r="F715" s="490"/>
      <c r="G715" s="490"/>
      <c r="H715" s="490"/>
      <c r="I715" s="490"/>
      <c r="J715" s="490"/>
      <c r="K715" s="490"/>
      <c r="L715" s="490"/>
      <c r="M715" s="490"/>
      <c r="N715" s="490"/>
      <c r="O715" s="490"/>
      <c r="P715" s="490"/>
      <c r="Q715" s="490"/>
      <c r="R715" s="490"/>
      <c r="S715" s="490"/>
      <c r="T715" s="490"/>
      <c r="U715" s="490"/>
      <c r="V715" s="490"/>
      <c r="W715" s="490"/>
      <c r="X715" s="490"/>
      <c r="Y715" s="490"/>
      <c r="Z715" s="490"/>
      <c r="AA715" s="490"/>
      <c r="AB715" s="490"/>
      <c r="AC715" s="490"/>
      <c r="AD715" s="490"/>
      <c r="AE715" s="490"/>
      <c r="AF715" s="490"/>
      <c r="AG715" s="490"/>
      <c r="AH715" s="490"/>
      <c r="AI715" s="490"/>
      <c r="AJ715" s="490"/>
      <c r="AK715" s="490"/>
      <c r="AL715" s="490"/>
      <c r="AM715" s="490"/>
      <c r="AN715" s="490"/>
      <c r="AO715" s="490"/>
      <c r="AP715" s="490"/>
      <c r="AQ715" s="490"/>
      <c r="AR715" s="490"/>
      <c r="AS715" s="490"/>
      <c r="AT715" s="490"/>
      <c r="AU715" s="490"/>
      <c r="AV715" s="485"/>
      <c r="AW715" s="485"/>
      <c r="AX715" s="485"/>
      <c r="AY715" s="485"/>
      <c r="AZ715" s="485"/>
      <c r="BA715" s="485"/>
      <c r="BB715" s="485"/>
      <c r="BC715" s="485"/>
      <c r="BD715" s="485"/>
      <c r="BE715" s="485"/>
      <c r="BF715" s="485"/>
      <c r="BG715" s="485"/>
      <c r="BH715" s="485"/>
      <c r="BI715" s="485"/>
      <c r="BJ715" s="485"/>
      <c r="BK715" s="485"/>
    </row>
    <row r="716" spans="1:63" ht="15.75" customHeight="1" x14ac:dyDescent="0.25">
      <c r="A716" s="490"/>
      <c r="B716" s="490"/>
      <c r="C716" s="490"/>
      <c r="D716" s="490"/>
      <c r="E716" s="490"/>
      <c r="F716" s="490"/>
      <c r="G716" s="490"/>
      <c r="H716" s="490"/>
      <c r="I716" s="490"/>
      <c r="J716" s="490"/>
      <c r="K716" s="490"/>
      <c r="L716" s="490"/>
      <c r="M716" s="490"/>
      <c r="N716" s="490"/>
      <c r="O716" s="490"/>
      <c r="P716" s="490"/>
      <c r="Q716" s="490"/>
      <c r="R716" s="490"/>
      <c r="S716" s="490"/>
      <c r="T716" s="490"/>
      <c r="U716" s="490"/>
      <c r="V716" s="490"/>
      <c r="W716" s="490"/>
      <c r="X716" s="490"/>
      <c r="Y716" s="490"/>
      <c r="Z716" s="490"/>
      <c r="AA716" s="490"/>
      <c r="AB716" s="490"/>
      <c r="AC716" s="490"/>
      <c r="AD716" s="490"/>
      <c r="AE716" s="490"/>
      <c r="AF716" s="490"/>
      <c r="AG716" s="490"/>
      <c r="AH716" s="490"/>
      <c r="AI716" s="490"/>
      <c r="AJ716" s="490"/>
      <c r="AK716" s="490"/>
      <c r="AL716" s="490"/>
      <c r="AM716" s="490"/>
      <c r="AN716" s="490"/>
      <c r="AO716" s="490"/>
      <c r="AP716" s="490"/>
      <c r="AQ716" s="490"/>
      <c r="AR716" s="490"/>
      <c r="AS716" s="490"/>
      <c r="AT716" s="490"/>
      <c r="AU716" s="490"/>
      <c r="AV716" s="485"/>
      <c r="AW716" s="485"/>
      <c r="AX716" s="485"/>
      <c r="AY716" s="485"/>
      <c r="AZ716" s="485"/>
      <c r="BA716" s="485"/>
      <c r="BB716" s="485"/>
      <c r="BC716" s="485"/>
      <c r="BD716" s="485"/>
      <c r="BE716" s="485"/>
      <c r="BF716" s="485"/>
      <c r="BG716" s="485"/>
      <c r="BH716" s="485"/>
      <c r="BI716" s="485"/>
      <c r="BJ716" s="485"/>
      <c r="BK716" s="485"/>
    </row>
    <row r="717" spans="1:63" ht="15.75" customHeight="1" x14ac:dyDescent="0.25">
      <c r="A717" s="490"/>
      <c r="B717" s="490"/>
      <c r="C717" s="490"/>
      <c r="D717" s="490"/>
      <c r="E717" s="490"/>
      <c r="F717" s="490"/>
      <c r="G717" s="490"/>
      <c r="H717" s="490"/>
      <c r="I717" s="490"/>
      <c r="J717" s="490"/>
      <c r="K717" s="490"/>
      <c r="L717" s="490"/>
      <c r="M717" s="490"/>
      <c r="N717" s="490"/>
      <c r="O717" s="490"/>
      <c r="P717" s="490"/>
      <c r="Q717" s="490"/>
      <c r="R717" s="490"/>
      <c r="S717" s="490"/>
      <c r="T717" s="490"/>
      <c r="U717" s="490"/>
      <c r="V717" s="490"/>
      <c r="W717" s="490"/>
      <c r="X717" s="490"/>
      <c r="Y717" s="490"/>
      <c r="Z717" s="490"/>
      <c r="AA717" s="490"/>
      <c r="AB717" s="490"/>
      <c r="AC717" s="490"/>
      <c r="AD717" s="490"/>
      <c r="AE717" s="490"/>
      <c r="AF717" s="490"/>
      <c r="AG717" s="490"/>
      <c r="AH717" s="490"/>
      <c r="AI717" s="490"/>
      <c r="AJ717" s="490"/>
      <c r="AK717" s="490"/>
      <c r="AL717" s="490"/>
      <c r="AM717" s="490"/>
      <c r="AN717" s="490"/>
      <c r="AO717" s="490"/>
      <c r="AP717" s="490"/>
      <c r="AQ717" s="490"/>
      <c r="AR717" s="490"/>
      <c r="AS717" s="490"/>
      <c r="AT717" s="490"/>
      <c r="AU717" s="490"/>
      <c r="AV717" s="485"/>
      <c r="AW717" s="485"/>
      <c r="AX717" s="485"/>
      <c r="AY717" s="485"/>
      <c r="AZ717" s="485"/>
      <c r="BA717" s="485"/>
      <c r="BB717" s="485"/>
      <c r="BC717" s="485"/>
      <c r="BD717" s="485"/>
      <c r="BE717" s="485"/>
      <c r="BF717" s="485"/>
      <c r="BG717" s="485"/>
      <c r="BH717" s="485"/>
      <c r="BI717" s="485"/>
      <c r="BJ717" s="485"/>
      <c r="BK717" s="485"/>
    </row>
    <row r="718" spans="1:63" ht="15.75" customHeight="1" x14ac:dyDescent="0.25">
      <c r="A718" s="490"/>
      <c r="B718" s="490"/>
      <c r="C718" s="490"/>
      <c r="D718" s="490"/>
      <c r="E718" s="490"/>
      <c r="F718" s="490"/>
      <c r="G718" s="490"/>
      <c r="H718" s="490"/>
      <c r="I718" s="490"/>
      <c r="J718" s="490"/>
      <c r="K718" s="490"/>
      <c r="L718" s="490"/>
      <c r="M718" s="490"/>
      <c r="N718" s="490"/>
      <c r="O718" s="490"/>
      <c r="P718" s="490"/>
      <c r="Q718" s="490"/>
      <c r="R718" s="490"/>
      <c r="S718" s="490"/>
      <c r="T718" s="490"/>
      <c r="U718" s="490"/>
      <c r="V718" s="490"/>
      <c r="W718" s="490"/>
      <c r="X718" s="490"/>
      <c r="Y718" s="490"/>
      <c r="Z718" s="490"/>
      <c r="AA718" s="490"/>
      <c r="AB718" s="490"/>
      <c r="AC718" s="490"/>
      <c r="AD718" s="490"/>
      <c r="AE718" s="490"/>
      <c r="AF718" s="490"/>
      <c r="AG718" s="490"/>
      <c r="AH718" s="490"/>
      <c r="AI718" s="490"/>
      <c r="AJ718" s="490"/>
      <c r="AK718" s="490"/>
      <c r="AL718" s="490"/>
      <c r="AM718" s="490"/>
      <c r="AN718" s="490"/>
      <c r="AO718" s="490"/>
      <c r="AP718" s="490"/>
      <c r="AQ718" s="490"/>
      <c r="AR718" s="490"/>
      <c r="AS718" s="490"/>
      <c r="AT718" s="490"/>
      <c r="AU718" s="490"/>
      <c r="AV718" s="485"/>
      <c r="AW718" s="485"/>
      <c r="AX718" s="485"/>
      <c r="AY718" s="485"/>
      <c r="AZ718" s="485"/>
      <c r="BA718" s="485"/>
      <c r="BB718" s="485"/>
      <c r="BC718" s="485"/>
      <c r="BD718" s="485"/>
      <c r="BE718" s="485"/>
      <c r="BF718" s="485"/>
      <c r="BG718" s="485"/>
      <c r="BH718" s="485"/>
      <c r="BI718" s="485"/>
      <c r="BJ718" s="485"/>
      <c r="BK718" s="485"/>
    </row>
    <row r="719" spans="1:63" ht="15.75" customHeight="1" x14ac:dyDescent="0.25">
      <c r="A719" s="490"/>
      <c r="B719" s="490"/>
      <c r="C719" s="490"/>
      <c r="D719" s="490"/>
      <c r="E719" s="490"/>
      <c r="F719" s="490"/>
      <c r="G719" s="490"/>
      <c r="H719" s="490"/>
      <c r="I719" s="490"/>
      <c r="J719" s="490"/>
      <c r="K719" s="490"/>
      <c r="L719" s="490"/>
      <c r="M719" s="490"/>
      <c r="N719" s="490"/>
      <c r="O719" s="490"/>
      <c r="P719" s="490"/>
      <c r="Q719" s="490"/>
      <c r="R719" s="490"/>
      <c r="S719" s="490"/>
      <c r="T719" s="490"/>
      <c r="U719" s="490"/>
      <c r="V719" s="490"/>
      <c r="W719" s="490"/>
      <c r="X719" s="490"/>
      <c r="Y719" s="490"/>
      <c r="Z719" s="490"/>
      <c r="AA719" s="490"/>
      <c r="AB719" s="490"/>
      <c r="AC719" s="490"/>
      <c r="AD719" s="490"/>
      <c r="AE719" s="490"/>
      <c r="AF719" s="490"/>
      <c r="AG719" s="490"/>
      <c r="AH719" s="490"/>
      <c r="AI719" s="490"/>
      <c r="AJ719" s="490"/>
      <c r="AK719" s="490"/>
      <c r="AL719" s="490"/>
      <c r="AM719" s="490"/>
      <c r="AN719" s="490"/>
      <c r="AO719" s="490"/>
      <c r="AP719" s="490"/>
      <c r="AQ719" s="490"/>
      <c r="AR719" s="490"/>
      <c r="AS719" s="490"/>
      <c r="AT719" s="490"/>
      <c r="AU719" s="490"/>
      <c r="AV719" s="485"/>
      <c r="AW719" s="485"/>
      <c r="AX719" s="485"/>
      <c r="AY719" s="485"/>
      <c r="AZ719" s="485"/>
      <c r="BA719" s="485"/>
      <c r="BB719" s="485"/>
      <c r="BC719" s="485"/>
      <c r="BD719" s="485"/>
      <c r="BE719" s="485"/>
      <c r="BF719" s="485"/>
      <c r="BG719" s="485"/>
      <c r="BH719" s="485"/>
      <c r="BI719" s="485"/>
      <c r="BJ719" s="485"/>
      <c r="BK719" s="485"/>
    </row>
    <row r="720" spans="1:63" ht="15.75" customHeight="1" x14ac:dyDescent="0.25">
      <c r="A720" s="490"/>
      <c r="B720" s="490"/>
      <c r="C720" s="490"/>
      <c r="D720" s="490"/>
      <c r="E720" s="490"/>
      <c r="F720" s="490"/>
      <c r="G720" s="490"/>
      <c r="H720" s="490"/>
      <c r="I720" s="490"/>
      <c r="J720" s="490"/>
      <c r="K720" s="490"/>
      <c r="L720" s="490"/>
      <c r="M720" s="490"/>
      <c r="N720" s="490"/>
      <c r="O720" s="490"/>
      <c r="P720" s="490"/>
      <c r="Q720" s="490"/>
      <c r="R720" s="490"/>
      <c r="S720" s="490"/>
      <c r="T720" s="490"/>
      <c r="U720" s="490"/>
      <c r="V720" s="490"/>
      <c r="W720" s="490"/>
      <c r="X720" s="490"/>
      <c r="Y720" s="490"/>
      <c r="Z720" s="490"/>
      <c r="AA720" s="490"/>
      <c r="AB720" s="490"/>
      <c r="AC720" s="490"/>
      <c r="AD720" s="490"/>
      <c r="AE720" s="490"/>
      <c r="AF720" s="490"/>
      <c r="AG720" s="490"/>
      <c r="AH720" s="490"/>
      <c r="AI720" s="490"/>
      <c r="AJ720" s="490"/>
      <c r="AK720" s="490"/>
      <c r="AL720" s="490"/>
      <c r="AM720" s="490"/>
      <c r="AN720" s="490"/>
      <c r="AO720" s="490"/>
      <c r="AP720" s="490"/>
      <c r="AQ720" s="490"/>
      <c r="AR720" s="490"/>
      <c r="AS720" s="490"/>
      <c r="AT720" s="490"/>
      <c r="AU720" s="490"/>
      <c r="AV720" s="485"/>
      <c r="AW720" s="485"/>
      <c r="AX720" s="485"/>
      <c r="AY720" s="485"/>
      <c r="AZ720" s="485"/>
      <c r="BA720" s="485"/>
      <c r="BB720" s="485"/>
      <c r="BC720" s="485"/>
      <c r="BD720" s="485"/>
      <c r="BE720" s="485"/>
      <c r="BF720" s="485"/>
      <c r="BG720" s="485"/>
      <c r="BH720" s="485"/>
      <c r="BI720" s="485"/>
      <c r="BJ720" s="485"/>
      <c r="BK720" s="485"/>
    </row>
    <row r="721" spans="1:63" ht="15.75" customHeight="1" x14ac:dyDescent="0.25">
      <c r="A721" s="490"/>
      <c r="B721" s="490"/>
      <c r="C721" s="490"/>
      <c r="D721" s="490"/>
      <c r="E721" s="490"/>
      <c r="F721" s="490"/>
      <c r="G721" s="490"/>
      <c r="H721" s="490"/>
      <c r="I721" s="490"/>
      <c r="J721" s="490"/>
      <c r="K721" s="490"/>
      <c r="L721" s="490"/>
      <c r="M721" s="490"/>
      <c r="N721" s="490"/>
      <c r="O721" s="490"/>
      <c r="P721" s="490"/>
      <c r="Q721" s="490"/>
      <c r="R721" s="490"/>
      <c r="S721" s="490"/>
      <c r="T721" s="490"/>
      <c r="U721" s="490"/>
      <c r="V721" s="490"/>
      <c r="W721" s="490"/>
      <c r="X721" s="490"/>
      <c r="Y721" s="490"/>
      <c r="Z721" s="490"/>
      <c r="AA721" s="490"/>
      <c r="AB721" s="490"/>
      <c r="AC721" s="490"/>
      <c r="AD721" s="490"/>
      <c r="AE721" s="490"/>
      <c r="AF721" s="490"/>
      <c r="AG721" s="490"/>
      <c r="AH721" s="490"/>
      <c r="AI721" s="490"/>
      <c r="AJ721" s="490"/>
      <c r="AK721" s="490"/>
      <c r="AL721" s="490"/>
      <c r="AM721" s="490"/>
      <c r="AN721" s="490"/>
      <c r="AO721" s="490"/>
      <c r="AP721" s="490"/>
      <c r="AQ721" s="490"/>
      <c r="AR721" s="490"/>
      <c r="AS721" s="490"/>
      <c r="AT721" s="490"/>
      <c r="AU721" s="490"/>
      <c r="AV721" s="485"/>
      <c r="AW721" s="485"/>
      <c r="AX721" s="485"/>
      <c r="AY721" s="485"/>
      <c r="AZ721" s="485"/>
      <c r="BA721" s="485"/>
      <c r="BB721" s="485"/>
      <c r="BC721" s="485"/>
      <c r="BD721" s="485"/>
      <c r="BE721" s="485"/>
      <c r="BF721" s="485"/>
      <c r="BG721" s="485"/>
      <c r="BH721" s="485"/>
      <c r="BI721" s="485"/>
      <c r="BJ721" s="485"/>
      <c r="BK721" s="485"/>
    </row>
    <row r="722" spans="1:63" ht="15.75" customHeight="1" x14ac:dyDescent="0.25">
      <c r="A722" s="490"/>
      <c r="B722" s="490"/>
      <c r="C722" s="490"/>
      <c r="D722" s="490"/>
      <c r="E722" s="490"/>
      <c r="F722" s="490"/>
      <c r="G722" s="490"/>
      <c r="H722" s="490"/>
      <c r="I722" s="490"/>
      <c r="J722" s="490"/>
      <c r="K722" s="490"/>
      <c r="L722" s="490"/>
      <c r="M722" s="490"/>
      <c r="N722" s="490"/>
      <c r="O722" s="490"/>
      <c r="P722" s="490"/>
      <c r="Q722" s="490"/>
      <c r="R722" s="490"/>
      <c r="S722" s="490"/>
      <c r="T722" s="490"/>
      <c r="U722" s="490"/>
      <c r="V722" s="490"/>
      <c r="W722" s="490"/>
      <c r="X722" s="490"/>
      <c r="Y722" s="490"/>
      <c r="Z722" s="490"/>
      <c r="AA722" s="490"/>
      <c r="AB722" s="490"/>
      <c r="AC722" s="490"/>
      <c r="AD722" s="490"/>
      <c r="AE722" s="490"/>
      <c r="AF722" s="490"/>
      <c r="AG722" s="490"/>
      <c r="AH722" s="490"/>
      <c r="AI722" s="490"/>
      <c r="AJ722" s="490"/>
      <c r="AK722" s="490"/>
      <c r="AL722" s="490"/>
      <c r="AM722" s="490"/>
      <c r="AN722" s="490"/>
      <c r="AO722" s="490"/>
      <c r="AP722" s="490"/>
      <c r="AQ722" s="490"/>
      <c r="AR722" s="490"/>
      <c r="AS722" s="490"/>
      <c r="AT722" s="490"/>
      <c r="AU722" s="490"/>
      <c r="AV722" s="485"/>
      <c r="AW722" s="485"/>
      <c r="AX722" s="485"/>
      <c r="AY722" s="485"/>
      <c r="AZ722" s="485"/>
      <c r="BA722" s="485"/>
      <c r="BB722" s="485"/>
      <c r="BC722" s="485"/>
      <c r="BD722" s="485"/>
      <c r="BE722" s="485"/>
      <c r="BF722" s="485"/>
      <c r="BG722" s="485"/>
      <c r="BH722" s="485"/>
      <c r="BI722" s="485"/>
      <c r="BJ722" s="485"/>
      <c r="BK722" s="485"/>
    </row>
    <row r="723" spans="1:63" ht="15.75" customHeight="1" x14ac:dyDescent="0.25">
      <c r="A723" s="490"/>
      <c r="B723" s="490"/>
      <c r="C723" s="490"/>
      <c r="D723" s="490"/>
      <c r="E723" s="490"/>
      <c r="F723" s="490"/>
      <c r="G723" s="490"/>
      <c r="H723" s="490"/>
      <c r="I723" s="490"/>
      <c r="J723" s="490"/>
      <c r="K723" s="490"/>
      <c r="L723" s="490"/>
      <c r="M723" s="490"/>
      <c r="N723" s="490"/>
      <c r="O723" s="490"/>
      <c r="P723" s="490"/>
      <c r="Q723" s="490"/>
      <c r="R723" s="490"/>
      <c r="S723" s="490"/>
      <c r="T723" s="490"/>
      <c r="U723" s="490"/>
      <c r="V723" s="490"/>
      <c r="W723" s="490"/>
      <c r="X723" s="490"/>
      <c r="Y723" s="490"/>
      <c r="Z723" s="490"/>
      <c r="AA723" s="490"/>
      <c r="AB723" s="490"/>
      <c r="AC723" s="490"/>
      <c r="AD723" s="490"/>
      <c r="AE723" s="490"/>
      <c r="AF723" s="490"/>
      <c r="AG723" s="490"/>
      <c r="AH723" s="490"/>
      <c r="AI723" s="490"/>
      <c r="AJ723" s="490"/>
      <c r="AK723" s="490"/>
      <c r="AL723" s="490"/>
      <c r="AM723" s="490"/>
      <c r="AN723" s="490"/>
      <c r="AO723" s="490"/>
      <c r="AP723" s="490"/>
      <c r="AQ723" s="490"/>
      <c r="AR723" s="490"/>
      <c r="AS723" s="490"/>
      <c r="AT723" s="490"/>
      <c r="AU723" s="490"/>
      <c r="AV723" s="485"/>
      <c r="AW723" s="485"/>
      <c r="AX723" s="485"/>
      <c r="AY723" s="485"/>
      <c r="AZ723" s="485"/>
      <c r="BA723" s="485"/>
      <c r="BB723" s="485"/>
      <c r="BC723" s="485"/>
      <c r="BD723" s="485"/>
      <c r="BE723" s="485"/>
      <c r="BF723" s="485"/>
      <c r="BG723" s="485"/>
      <c r="BH723" s="485"/>
      <c r="BI723" s="485"/>
      <c r="BJ723" s="485"/>
      <c r="BK723" s="485"/>
    </row>
    <row r="724" spans="1:63" ht="15.75" customHeight="1" x14ac:dyDescent="0.25">
      <c r="A724" s="490"/>
      <c r="B724" s="490"/>
      <c r="C724" s="490"/>
      <c r="D724" s="490"/>
      <c r="E724" s="490"/>
      <c r="F724" s="490"/>
      <c r="G724" s="490"/>
      <c r="H724" s="490"/>
      <c r="I724" s="490"/>
      <c r="J724" s="490"/>
      <c r="K724" s="490"/>
      <c r="L724" s="490"/>
      <c r="M724" s="490"/>
      <c r="N724" s="490"/>
      <c r="O724" s="490"/>
      <c r="P724" s="490"/>
      <c r="Q724" s="490"/>
      <c r="R724" s="490"/>
      <c r="S724" s="490"/>
      <c r="T724" s="490"/>
      <c r="U724" s="490"/>
      <c r="V724" s="490"/>
      <c r="W724" s="490"/>
      <c r="X724" s="490"/>
      <c r="Y724" s="490"/>
      <c r="Z724" s="490"/>
      <c r="AA724" s="490"/>
      <c r="AB724" s="490"/>
      <c r="AC724" s="490"/>
      <c r="AD724" s="490"/>
      <c r="AE724" s="490"/>
      <c r="AF724" s="490"/>
      <c r="AG724" s="490"/>
      <c r="AH724" s="490"/>
      <c r="AI724" s="490"/>
      <c r="AJ724" s="490"/>
      <c r="AK724" s="490"/>
      <c r="AL724" s="490"/>
      <c r="AM724" s="490"/>
      <c r="AN724" s="490"/>
      <c r="AO724" s="490"/>
      <c r="AP724" s="490"/>
      <c r="AQ724" s="490"/>
      <c r="AR724" s="490"/>
      <c r="AS724" s="490"/>
      <c r="AT724" s="490"/>
      <c r="AU724" s="490"/>
      <c r="AV724" s="485"/>
      <c r="AW724" s="485"/>
      <c r="AX724" s="485"/>
      <c r="AY724" s="485"/>
      <c r="AZ724" s="485"/>
      <c r="BA724" s="485"/>
      <c r="BB724" s="485"/>
      <c r="BC724" s="485"/>
      <c r="BD724" s="485"/>
      <c r="BE724" s="485"/>
      <c r="BF724" s="485"/>
      <c r="BG724" s="485"/>
      <c r="BH724" s="485"/>
      <c r="BI724" s="485"/>
      <c r="BJ724" s="485"/>
      <c r="BK724" s="485"/>
    </row>
    <row r="725" spans="1:63" ht="15.75" customHeight="1" x14ac:dyDescent="0.25">
      <c r="A725" s="490"/>
      <c r="B725" s="490"/>
      <c r="C725" s="490"/>
      <c r="D725" s="490"/>
      <c r="E725" s="490"/>
      <c r="F725" s="490"/>
      <c r="G725" s="490"/>
      <c r="H725" s="490"/>
      <c r="I725" s="490"/>
      <c r="J725" s="490"/>
      <c r="K725" s="490"/>
      <c r="L725" s="490"/>
      <c r="M725" s="490"/>
      <c r="N725" s="490"/>
      <c r="O725" s="490"/>
      <c r="P725" s="490"/>
      <c r="Q725" s="490"/>
      <c r="R725" s="490"/>
      <c r="S725" s="490"/>
      <c r="T725" s="490"/>
      <c r="U725" s="490"/>
      <c r="V725" s="490"/>
      <c r="W725" s="490"/>
      <c r="X725" s="490"/>
      <c r="Y725" s="490"/>
      <c r="Z725" s="490"/>
      <c r="AA725" s="490"/>
      <c r="AB725" s="490"/>
      <c r="AC725" s="490"/>
      <c r="AD725" s="490"/>
      <c r="AE725" s="490"/>
      <c r="AF725" s="490"/>
      <c r="AG725" s="490"/>
      <c r="AH725" s="490"/>
      <c r="AI725" s="490"/>
      <c r="AJ725" s="490"/>
      <c r="AK725" s="490"/>
      <c r="AL725" s="490"/>
      <c r="AM725" s="490"/>
      <c r="AN725" s="490"/>
      <c r="AO725" s="490"/>
      <c r="AP725" s="490"/>
      <c r="AQ725" s="490"/>
      <c r="AR725" s="490"/>
      <c r="AS725" s="490"/>
      <c r="AT725" s="490"/>
      <c r="AU725" s="490"/>
      <c r="AV725" s="485"/>
      <c r="AW725" s="485"/>
      <c r="AX725" s="485"/>
      <c r="AY725" s="485"/>
      <c r="AZ725" s="485"/>
      <c r="BA725" s="485"/>
      <c r="BB725" s="485"/>
      <c r="BC725" s="485"/>
      <c r="BD725" s="485"/>
      <c r="BE725" s="485"/>
      <c r="BF725" s="485"/>
      <c r="BG725" s="485"/>
      <c r="BH725" s="485"/>
      <c r="BI725" s="485"/>
      <c r="BJ725" s="485"/>
      <c r="BK725" s="485"/>
    </row>
    <row r="726" spans="1:63" ht="15.75" customHeight="1" x14ac:dyDescent="0.25">
      <c r="A726" s="490"/>
      <c r="B726" s="490"/>
      <c r="C726" s="490"/>
      <c r="D726" s="490"/>
      <c r="E726" s="490"/>
      <c r="F726" s="490"/>
      <c r="G726" s="490"/>
      <c r="H726" s="490"/>
      <c r="I726" s="490"/>
      <c r="J726" s="490"/>
      <c r="K726" s="490"/>
      <c r="L726" s="490"/>
      <c r="M726" s="490"/>
      <c r="N726" s="490"/>
      <c r="O726" s="490"/>
      <c r="P726" s="490"/>
      <c r="Q726" s="490"/>
      <c r="R726" s="490"/>
      <c r="S726" s="490"/>
      <c r="T726" s="490"/>
      <c r="U726" s="490"/>
      <c r="V726" s="490"/>
      <c r="W726" s="490"/>
      <c r="X726" s="490"/>
      <c r="Y726" s="490"/>
      <c r="Z726" s="490"/>
      <c r="AA726" s="490"/>
      <c r="AB726" s="490"/>
      <c r="AC726" s="490"/>
      <c r="AD726" s="490"/>
      <c r="AE726" s="490"/>
      <c r="AF726" s="490"/>
      <c r="AG726" s="490"/>
      <c r="AH726" s="490"/>
      <c r="AI726" s="490"/>
      <c r="AJ726" s="490"/>
      <c r="AK726" s="490"/>
      <c r="AL726" s="490"/>
      <c r="AM726" s="490"/>
      <c r="AN726" s="490"/>
      <c r="AO726" s="490"/>
      <c r="AP726" s="490"/>
      <c r="AQ726" s="490"/>
      <c r="AR726" s="490"/>
      <c r="AS726" s="490"/>
      <c r="AT726" s="490"/>
      <c r="AU726" s="490"/>
      <c r="AV726" s="485"/>
      <c r="AW726" s="485"/>
      <c r="AX726" s="485"/>
      <c r="AY726" s="485"/>
      <c r="AZ726" s="485"/>
      <c r="BA726" s="485"/>
      <c r="BB726" s="485"/>
      <c r="BC726" s="485"/>
      <c r="BD726" s="485"/>
      <c r="BE726" s="485"/>
      <c r="BF726" s="485"/>
      <c r="BG726" s="485"/>
      <c r="BH726" s="485"/>
      <c r="BI726" s="485"/>
      <c r="BJ726" s="485"/>
      <c r="BK726" s="485"/>
    </row>
    <row r="727" spans="1:63" ht="15.75" customHeight="1" x14ac:dyDescent="0.25">
      <c r="A727" s="490"/>
      <c r="B727" s="490"/>
      <c r="C727" s="490"/>
      <c r="D727" s="490"/>
      <c r="E727" s="490"/>
      <c r="F727" s="490"/>
      <c r="G727" s="490"/>
      <c r="H727" s="490"/>
      <c r="I727" s="490"/>
      <c r="J727" s="490"/>
      <c r="K727" s="490"/>
      <c r="L727" s="490"/>
      <c r="M727" s="490"/>
      <c r="N727" s="490"/>
      <c r="O727" s="490"/>
      <c r="P727" s="490"/>
      <c r="Q727" s="490"/>
      <c r="R727" s="490"/>
      <c r="S727" s="490"/>
      <c r="T727" s="490"/>
      <c r="U727" s="490"/>
      <c r="V727" s="490"/>
      <c r="W727" s="490"/>
      <c r="X727" s="490"/>
      <c r="Y727" s="490"/>
      <c r="Z727" s="490"/>
      <c r="AA727" s="490"/>
      <c r="AB727" s="490"/>
      <c r="AC727" s="490"/>
      <c r="AD727" s="490"/>
      <c r="AE727" s="490"/>
      <c r="AF727" s="490"/>
      <c r="AG727" s="490"/>
      <c r="AH727" s="490"/>
      <c r="AI727" s="490"/>
      <c r="AJ727" s="490"/>
      <c r="AK727" s="490"/>
      <c r="AL727" s="490"/>
      <c r="AM727" s="490"/>
      <c r="AN727" s="490"/>
      <c r="AO727" s="490"/>
      <c r="AP727" s="490"/>
      <c r="AQ727" s="490"/>
      <c r="AR727" s="490"/>
      <c r="AS727" s="490"/>
      <c r="AT727" s="490"/>
      <c r="AU727" s="490"/>
      <c r="AV727" s="485"/>
      <c r="AW727" s="485"/>
      <c r="AX727" s="485"/>
      <c r="AY727" s="485"/>
      <c r="AZ727" s="485"/>
      <c r="BA727" s="485"/>
      <c r="BB727" s="485"/>
      <c r="BC727" s="485"/>
      <c r="BD727" s="485"/>
      <c r="BE727" s="485"/>
      <c r="BF727" s="485"/>
      <c r="BG727" s="485"/>
      <c r="BH727" s="485"/>
      <c r="BI727" s="485"/>
      <c r="BJ727" s="485"/>
      <c r="BK727" s="485"/>
    </row>
    <row r="728" spans="1:63" ht="15.75" customHeight="1" x14ac:dyDescent="0.25">
      <c r="A728" s="490"/>
      <c r="B728" s="490"/>
      <c r="C728" s="490"/>
      <c r="D728" s="490"/>
      <c r="E728" s="490"/>
      <c r="F728" s="490"/>
      <c r="G728" s="490"/>
      <c r="H728" s="490"/>
      <c r="I728" s="490"/>
      <c r="J728" s="490"/>
      <c r="K728" s="490"/>
      <c r="L728" s="490"/>
      <c r="M728" s="490"/>
      <c r="N728" s="490"/>
      <c r="O728" s="490"/>
      <c r="P728" s="490"/>
      <c r="Q728" s="490"/>
      <c r="R728" s="490"/>
      <c r="S728" s="490"/>
      <c r="T728" s="490"/>
      <c r="U728" s="490"/>
      <c r="V728" s="490"/>
      <c r="W728" s="490"/>
      <c r="X728" s="490"/>
      <c r="Y728" s="490"/>
      <c r="Z728" s="490"/>
      <c r="AA728" s="490"/>
      <c r="AB728" s="490"/>
      <c r="AC728" s="490"/>
      <c r="AD728" s="490"/>
      <c r="AE728" s="490"/>
      <c r="AF728" s="490"/>
      <c r="AG728" s="490"/>
      <c r="AH728" s="490"/>
      <c r="AI728" s="490"/>
      <c r="AJ728" s="490"/>
      <c r="AK728" s="490"/>
      <c r="AL728" s="490"/>
      <c r="AM728" s="490"/>
      <c r="AN728" s="490"/>
      <c r="AO728" s="490"/>
      <c r="AP728" s="490"/>
      <c r="AQ728" s="490"/>
      <c r="AR728" s="490"/>
      <c r="AS728" s="490"/>
      <c r="AT728" s="490"/>
      <c r="AU728" s="490"/>
      <c r="AV728" s="485"/>
      <c r="AW728" s="485"/>
      <c r="AX728" s="485"/>
      <c r="AY728" s="485"/>
      <c r="AZ728" s="485"/>
      <c r="BA728" s="485"/>
      <c r="BB728" s="485"/>
      <c r="BC728" s="485"/>
      <c r="BD728" s="485"/>
      <c r="BE728" s="485"/>
      <c r="BF728" s="485"/>
      <c r="BG728" s="485"/>
      <c r="BH728" s="485"/>
      <c r="BI728" s="485"/>
      <c r="BJ728" s="485"/>
      <c r="BK728" s="485"/>
    </row>
    <row r="729" spans="1:63" ht="15.75" customHeight="1" x14ac:dyDescent="0.25">
      <c r="A729" s="490"/>
      <c r="B729" s="490"/>
      <c r="C729" s="490"/>
      <c r="D729" s="490"/>
      <c r="E729" s="490"/>
      <c r="F729" s="490"/>
      <c r="G729" s="490"/>
      <c r="H729" s="490"/>
      <c r="I729" s="490"/>
      <c r="J729" s="490"/>
      <c r="K729" s="490"/>
      <c r="L729" s="490"/>
      <c r="M729" s="490"/>
      <c r="N729" s="490"/>
      <c r="O729" s="490"/>
      <c r="P729" s="490"/>
      <c r="Q729" s="490"/>
      <c r="R729" s="490"/>
      <c r="S729" s="490"/>
      <c r="T729" s="490"/>
      <c r="U729" s="490"/>
      <c r="V729" s="490"/>
      <c r="W729" s="490"/>
      <c r="X729" s="490"/>
      <c r="Y729" s="490"/>
      <c r="Z729" s="490"/>
      <c r="AA729" s="490"/>
      <c r="AB729" s="490"/>
      <c r="AC729" s="490"/>
      <c r="AD729" s="490"/>
      <c r="AE729" s="490"/>
      <c r="AF729" s="490"/>
      <c r="AG729" s="490"/>
      <c r="AH729" s="490"/>
      <c r="AI729" s="490"/>
      <c r="AJ729" s="490"/>
      <c r="AK729" s="490"/>
      <c r="AL729" s="490"/>
      <c r="AM729" s="490"/>
      <c r="AN729" s="490"/>
      <c r="AO729" s="490"/>
      <c r="AP729" s="490"/>
      <c r="AQ729" s="490"/>
      <c r="AR729" s="490"/>
      <c r="AS729" s="490"/>
      <c r="AT729" s="490"/>
      <c r="AU729" s="490"/>
      <c r="AV729" s="485"/>
      <c r="AW729" s="485"/>
      <c r="AX729" s="485"/>
      <c r="AY729" s="485"/>
      <c r="AZ729" s="485"/>
      <c r="BA729" s="485"/>
      <c r="BB729" s="485"/>
      <c r="BC729" s="485"/>
      <c r="BD729" s="485"/>
      <c r="BE729" s="485"/>
      <c r="BF729" s="485"/>
      <c r="BG729" s="485"/>
      <c r="BH729" s="485"/>
      <c r="BI729" s="485"/>
      <c r="BJ729" s="485"/>
      <c r="BK729" s="485"/>
    </row>
    <row r="730" spans="1:63" ht="15.75" customHeight="1" x14ac:dyDescent="0.25">
      <c r="A730" s="490"/>
      <c r="B730" s="490"/>
      <c r="C730" s="490"/>
      <c r="D730" s="490"/>
      <c r="E730" s="490"/>
      <c r="F730" s="490"/>
      <c r="G730" s="490"/>
      <c r="H730" s="490"/>
      <c r="I730" s="490"/>
      <c r="J730" s="490"/>
      <c r="K730" s="490"/>
      <c r="L730" s="490"/>
      <c r="M730" s="490"/>
      <c r="N730" s="490"/>
      <c r="O730" s="490"/>
      <c r="P730" s="490"/>
      <c r="Q730" s="490"/>
      <c r="R730" s="490"/>
      <c r="S730" s="490"/>
      <c r="T730" s="490"/>
      <c r="U730" s="490"/>
      <c r="V730" s="490"/>
      <c r="W730" s="490"/>
      <c r="X730" s="490"/>
      <c r="Y730" s="490"/>
      <c r="Z730" s="490"/>
      <c r="AA730" s="490"/>
      <c r="AB730" s="490"/>
      <c r="AC730" s="490"/>
      <c r="AD730" s="490"/>
      <c r="AE730" s="490"/>
      <c r="AF730" s="490"/>
      <c r="AG730" s="490"/>
      <c r="AH730" s="490"/>
      <c r="AI730" s="490"/>
      <c r="AJ730" s="490"/>
      <c r="AK730" s="490"/>
      <c r="AL730" s="490"/>
      <c r="AM730" s="490"/>
      <c r="AN730" s="490"/>
      <c r="AO730" s="490"/>
      <c r="AP730" s="490"/>
      <c r="AQ730" s="490"/>
      <c r="AR730" s="490"/>
      <c r="AS730" s="490"/>
      <c r="AT730" s="490"/>
      <c r="AU730" s="490"/>
      <c r="AV730" s="485"/>
      <c r="AW730" s="485"/>
      <c r="AX730" s="485"/>
      <c r="AY730" s="485"/>
      <c r="AZ730" s="485"/>
      <c r="BA730" s="485"/>
      <c r="BB730" s="485"/>
      <c r="BC730" s="485"/>
      <c r="BD730" s="485"/>
      <c r="BE730" s="485"/>
      <c r="BF730" s="485"/>
      <c r="BG730" s="485"/>
      <c r="BH730" s="485"/>
      <c r="BI730" s="485"/>
      <c r="BJ730" s="485"/>
      <c r="BK730" s="485"/>
    </row>
    <row r="731" spans="1:63" ht="15.75" customHeight="1" x14ac:dyDescent="0.25">
      <c r="A731" s="490"/>
      <c r="B731" s="490"/>
      <c r="C731" s="490"/>
      <c r="D731" s="490"/>
      <c r="E731" s="490"/>
      <c r="F731" s="490"/>
      <c r="G731" s="490"/>
      <c r="H731" s="490"/>
      <c r="I731" s="490"/>
      <c r="J731" s="490"/>
      <c r="K731" s="490"/>
      <c r="L731" s="490"/>
      <c r="M731" s="490"/>
      <c r="N731" s="490"/>
      <c r="O731" s="490"/>
      <c r="P731" s="490"/>
      <c r="Q731" s="490"/>
      <c r="R731" s="490"/>
      <c r="S731" s="490"/>
      <c r="T731" s="490"/>
      <c r="U731" s="490"/>
      <c r="V731" s="490"/>
      <c r="W731" s="490"/>
      <c r="X731" s="490"/>
      <c r="Y731" s="490"/>
      <c r="Z731" s="490"/>
      <c r="AA731" s="490"/>
      <c r="AB731" s="490"/>
      <c r="AC731" s="490"/>
      <c r="AD731" s="490"/>
      <c r="AE731" s="490"/>
      <c r="AF731" s="490"/>
      <c r="AG731" s="490"/>
      <c r="AH731" s="490"/>
      <c r="AI731" s="490"/>
      <c r="AJ731" s="490"/>
      <c r="AK731" s="490"/>
      <c r="AL731" s="490"/>
      <c r="AM731" s="490"/>
      <c r="AN731" s="490"/>
      <c r="AO731" s="490"/>
      <c r="AP731" s="490"/>
      <c r="AQ731" s="490"/>
      <c r="AR731" s="490"/>
      <c r="AS731" s="490"/>
      <c r="AT731" s="490"/>
      <c r="AU731" s="490"/>
      <c r="AV731" s="485"/>
      <c r="AW731" s="485"/>
      <c r="AX731" s="485"/>
      <c r="AY731" s="485"/>
      <c r="AZ731" s="485"/>
      <c r="BA731" s="485"/>
      <c r="BB731" s="485"/>
      <c r="BC731" s="485"/>
      <c r="BD731" s="485"/>
      <c r="BE731" s="485"/>
      <c r="BF731" s="485"/>
      <c r="BG731" s="485"/>
      <c r="BH731" s="485"/>
      <c r="BI731" s="485"/>
      <c r="BJ731" s="485"/>
      <c r="BK731" s="485"/>
    </row>
    <row r="732" spans="1:63" ht="15.75" customHeight="1" x14ac:dyDescent="0.25">
      <c r="A732" s="490"/>
      <c r="B732" s="490"/>
      <c r="C732" s="490"/>
      <c r="D732" s="490"/>
      <c r="E732" s="490"/>
      <c r="F732" s="490"/>
      <c r="G732" s="490"/>
      <c r="H732" s="490"/>
      <c r="I732" s="490"/>
      <c r="J732" s="490"/>
      <c r="K732" s="490"/>
      <c r="L732" s="490"/>
      <c r="M732" s="490"/>
      <c r="N732" s="490"/>
      <c r="O732" s="490"/>
      <c r="P732" s="490"/>
      <c r="Q732" s="490"/>
      <c r="R732" s="490"/>
      <c r="S732" s="490"/>
      <c r="T732" s="490"/>
      <c r="U732" s="490"/>
      <c r="V732" s="490"/>
      <c r="W732" s="490"/>
      <c r="X732" s="490"/>
      <c r="Y732" s="490"/>
      <c r="Z732" s="490"/>
      <c r="AA732" s="490"/>
      <c r="AB732" s="490"/>
      <c r="AC732" s="490"/>
      <c r="AD732" s="490"/>
      <c r="AE732" s="490"/>
      <c r="AF732" s="490"/>
      <c r="AG732" s="490"/>
      <c r="AH732" s="490"/>
      <c r="AI732" s="490"/>
      <c r="AJ732" s="490"/>
      <c r="AK732" s="490"/>
      <c r="AL732" s="490"/>
      <c r="AM732" s="490"/>
      <c r="AN732" s="490"/>
      <c r="AO732" s="490"/>
      <c r="AP732" s="490"/>
      <c r="AQ732" s="490"/>
      <c r="AR732" s="490"/>
      <c r="AS732" s="490"/>
      <c r="AT732" s="490"/>
      <c r="AU732" s="490"/>
      <c r="AV732" s="485"/>
      <c r="AW732" s="485"/>
      <c r="AX732" s="485"/>
      <c r="AY732" s="485"/>
      <c r="AZ732" s="485"/>
      <c r="BA732" s="485"/>
      <c r="BB732" s="485"/>
      <c r="BC732" s="485"/>
      <c r="BD732" s="485"/>
      <c r="BE732" s="485"/>
      <c r="BF732" s="485"/>
      <c r="BG732" s="485"/>
      <c r="BH732" s="485"/>
      <c r="BI732" s="485"/>
      <c r="BJ732" s="485"/>
      <c r="BK732" s="485"/>
    </row>
    <row r="733" spans="1:63" ht="15.75" customHeight="1" x14ac:dyDescent="0.25">
      <c r="A733" s="490"/>
      <c r="B733" s="490"/>
      <c r="C733" s="490"/>
      <c r="D733" s="490"/>
      <c r="E733" s="490"/>
      <c r="F733" s="490"/>
      <c r="G733" s="490"/>
      <c r="H733" s="490"/>
      <c r="I733" s="490"/>
      <c r="J733" s="490"/>
      <c r="K733" s="490"/>
      <c r="L733" s="490"/>
      <c r="M733" s="490"/>
      <c r="N733" s="490"/>
      <c r="O733" s="490"/>
      <c r="P733" s="490"/>
      <c r="Q733" s="490"/>
      <c r="R733" s="490"/>
      <c r="S733" s="490"/>
      <c r="T733" s="490"/>
      <c r="U733" s="490"/>
      <c r="V733" s="490"/>
      <c r="W733" s="490"/>
      <c r="X733" s="490"/>
      <c r="Y733" s="490"/>
      <c r="Z733" s="490"/>
      <c r="AA733" s="490"/>
      <c r="AB733" s="490"/>
      <c r="AC733" s="490"/>
      <c r="AD733" s="490"/>
      <c r="AE733" s="490"/>
      <c r="AF733" s="490"/>
      <c r="AG733" s="490"/>
      <c r="AH733" s="490"/>
      <c r="AI733" s="490"/>
      <c r="AJ733" s="490"/>
      <c r="AK733" s="490"/>
      <c r="AL733" s="490"/>
      <c r="AM733" s="490"/>
      <c r="AN733" s="490"/>
      <c r="AO733" s="490"/>
      <c r="AP733" s="490"/>
      <c r="AQ733" s="490"/>
      <c r="AR733" s="490"/>
      <c r="AS733" s="490"/>
      <c r="AT733" s="490"/>
      <c r="AU733" s="490"/>
      <c r="AV733" s="485"/>
      <c r="AW733" s="485"/>
      <c r="AX733" s="485"/>
      <c r="AY733" s="485"/>
      <c r="AZ733" s="485"/>
      <c r="BA733" s="485"/>
      <c r="BB733" s="485"/>
      <c r="BC733" s="485"/>
      <c r="BD733" s="485"/>
      <c r="BE733" s="485"/>
      <c r="BF733" s="485"/>
      <c r="BG733" s="485"/>
      <c r="BH733" s="485"/>
      <c r="BI733" s="485"/>
      <c r="BJ733" s="485"/>
      <c r="BK733" s="485"/>
    </row>
    <row r="734" spans="1:63" ht="15.75" customHeight="1" x14ac:dyDescent="0.25">
      <c r="A734" s="490"/>
      <c r="B734" s="490"/>
      <c r="C734" s="490"/>
      <c r="D734" s="490"/>
      <c r="E734" s="490"/>
      <c r="F734" s="490"/>
      <c r="G734" s="490"/>
      <c r="H734" s="490"/>
      <c r="I734" s="490"/>
      <c r="J734" s="490"/>
      <c r="K734" s="490"/>
      <c r="L734" s="490"/>
      <c r="M734" s="490"/>
      <c r="N734" s="490"/>
      <c r="O734" s="490"/>
      <c r="P734" s="490"/>
      <c r="Q734" s="490"/>
      <c r="R734" s="490"/>
      <c r="S734" s="490"/>
      <c r="T734" s="490"/>
      <c r="U734" s="490"/>
      <c r="V734" s="490"/>
      <c r="W734" s="490"/>
      <c r="X734" s="490"/>
      <c r="Y734" s="490"/>
      <c r="Z734" s="490"/>
      <c r="AA734" s="490"/>
      <c r="AB734" s="490"/>
      <c r="AC734" s="490"/>
      <c r="AD734" s="490"/>
      <c r="AE734" s="490"/>
      <c r="AF734" s="490"/>
      <c r="AG734" s="490"/>
      <c r="AH734" s="490"/>
      <c r="AI734" s="490"/>
      <c r="AJ734" s="490"/>
      <c r="AK734" s="490"/>
      <c r="AL734" s="490"/>
      <c r="AM734" s="490"/>
      <c r="AN734" s="490"/>
      <c r="AO734" s="490"/>
      <c r="AP734" s="490"/>
      <c r="AQ734" s="490"/>
      <c r="AR734" s="490"/>
      <c r="AS734" s="490"/>
      <c r="AT734" s="490"/>
      <c r="AU734" s="490"/>
      <c r="AV734" s="485"/>
      <c r="AW734" s="485"/>
      <c r="AX734" s="485"/>
      <c r="AY734" s="485"/>
      <c r="AZ734" s="485"/>
      <c r="BA734" s="485"/>
      <c r="BB734" s="485"/>
      <c r="BC734" s="485"/>
      <c r="BD734" s="485"/>
      <c r="BE734" s="485"/>
      <c r="BF734" s="485"/>
      <c r="BG734" s="485"/>
      <c r="BH734" s="485"/>
      <c r="BI734" s="485"/>
      <c r="BJ734" s="485"/>
      <c r="BK734" s="485"/>
    </row>
    <row r="735" spans="1:63" ht="15.75" customHeight="1" x14ac:dyDescent="0.25">
      <c r="A735" s="490"/>
      <c r="B735" s="490"/>
      <c r="C735" s="490"/>
      <c r="D735" s="490"/>
      <c r="E735" s="490"/>
      <c r="F735" s="490"/>
      <c r="G735" s="490"/>
      <c r="H735" s="490"/>
      <c r="I735" s="490"/>
      <c r="J735" s="490"/>
      <c r="K735" s="490"/>
      <c r="L735" s="490"/>
      <c r="M735" s="490"/>
      <c r="N735" s="490"/>
      <c r="O735" s="490"/>
      <c r="P735" s="490"/>
      <c r="Q735" s="490"/>
      <c r="R735" s="490"/>
      <c r="S735" s="490"/>
      <c r="T735" s="490"/>
      <c r="U735" s="490"/>
      <c r="V735" s="490"/>
      <c r="W735" s="490"/>
      <c r="X735" s="490"/>
      <c r="Y735" s="490"/>
      <c r="Z735" s="490"/>
      <c r="AA735" s="490"/>
      <c r="AB735" s="490"/>
      <c r="AC735" s="490"/>
      <c r="AD735" s="490"/>
      <c r="AE735" s="490"/>
      <c r="AF735" s="490"/>
      <c r="AG735" s="490"/>
      <c r="AH735" s="490"/>
      <c r="AI735" s="490"/>
      <c r="AJ735" s="490"/>
      <c r="AK735" s="490"/>
      <c r="AL735" s="490"/>
      <c r="AM735" s="490"/>
      <c r="AN735" s="490"/>
      <c r="AO735" s="490"/>
      <c r="AP735" s="490"/>
      <c r="AQ735" s="490"/>
      <c r="AR735" s="490"/>
      <c r="AS735" s="490"/>
      <c r="AT735" s="490"/>
      <c r="AU735" s="490"/>
      <c r="AV735" s="485"/>
      <c r="AW735" s="485"/>
      <c r="AX735" s="485"/>
      <c r="AY735" s="485"/>
      <c r="AZ735" s="485"/>
      <c r="BA735" s="485"/>
      <c r="BB735" s="485"/>
      <c r="BC735" s="485"/>
      <c r="BD735" s="485"/>
      <c r="BE735" s="485"/>
      <c r="BF735" s="485"/>
      <c r="BG735" s="485"/>
      <c r="BH735" s="485"/>
      <c r="BI735" s="485"/>
      <c r="BJ735" s="485"/>
      <c r="BK735" s="485"/>
    </row>
    <row r="736" spans="1:63" ht="15.75" customHeight="1" x14ac:dyDescent="0.25">
      <c r="A736" s="490"/>
      <c r="B736" s="490"/>
      <c r="C736" s="490"/>
      <c r="D736" s="490"/>
      <c r="E736" s="490"/>
      <c r="F736" s="490"/>
      <c r="G736" s="490"/>
      <c r="H736" s="490"/>
      <c r="I736" s="490"/>
      <c r="J736" s="490"/>
      <c r="K736" s="490"/>
      <c r="L736" s="490"/>
      <c r="M736" s="490"/>
      <c r="N736" s="490"/>
      <c r="O736" s="490"/>
      <c r="P736" s="490"/>
      <c r="Q736" s="490"/>
      <c r="R736" s="490"/>
      <c r="S736" s="490"/>
      <c r="T736" s="490"/>
      <c r="U736" s="490"/>
      <c r="V736" s="490"/>
      <c r="W736" s="490"/>
      <c r="X736" s="490"/>
      <c r="Y736" s="490"/>
      <c r="Z736" s="490"/>
      <c r="AA736" s="490"/>
      <c r="AB736" s="490"/>
      <c r="AC736" s="490"/>
      <c r="AD736" s="490"/>
      <c r="AE736" s="490"/>
      <c r="AF736" s="490"/>
      <c r="AG736" s="490"/>
      <c r="AH736" s="490"/>
      <c r="AI736" s="490"/>
      <c r="AJ736" s="490"/>
      <c r="AK736" s="490"/>
      <c r="AL736" s="490"/>
      <c r="AM736" s="490"/>
      <c r="AN736" s="490"/>
      <c r="AO736" s="490"/>
      <c r="AP736" s="490"/>
      <c r="AQ736" s="490"/>
      <c r="AR736" s="490"/>
      <c r="AS736" s="490"/>
      <c r="AT736" s="490"/>
      <c r="AU736" s="490"/>
      <c r="AV736" s="485"/>
      <c r="AW736" s="485"/>
      <c r="AX736" s="485"/>
      <c r="AY736" s="485"/>
      <c r="AZ736" s="485"/>
      <c r="BA736" s="485"/>
      <c r="BB736" s="485"/>
      <c r="BC736" s="485"/>
      <c r="BD736" s="485"/>
      <c r="BE736" s="485"/>
      <c r="BF736" s="485"/>
      <c r="BG736" s="485"/>
      <c r="BH736" s="485"/>
      <c r="BI736" s="485"/>
      <c r="BJ736" s="485"/>
      <c r="BK736" s="485"/>
    </row>
    <row r="737" spans="1:63" ht="15.75" customHeight="1" x14ac:dyDescent="0.25">
      <c r="A737" s="490"/>
      <c r="B737" s="490"/>
      <c r="C737" s="490"/>
      <c r="D737" s="490"/>
      <c r="E737" s="490"/>
      <c r="F737" s="490"/>
      <c r="G737" s="490"/>
      <c r="H737" s="490"/>
      <c r="I737" s="490"/>
      <c r="J737" s="490"/>
      <c r="K737" s="490"/>
      <c r="L737" s="490"/>
      <c r="M737" s="490"/>
      <c r="N737" s="490"/>
      <c r="O737" s="490"/>
      <c r="P737" s="490"/>
      <c r="Q737" s="490"/>
      <c r="R737" s="490"/>
      <c r="S737" s="490"/>
      <c r="T737" s="490"/>
      <c r="U737" s="490"/>
      <c r="V737" s="490"/>
      <c r="W737" s="490"/>
      <c r="X737" s="490"/>
      <c r="Y737" s="490"/>
      <c r="Z737" s="490"/>
      <c r="AA737" s="490"/>
      <c r="AB737" s="490"/>
      <c r="AC737" s="490"/>
      <c r="AD737" s="490"/>
      <c r="AE737" s="490"/>
      <c r="AF737" s="490"/>
      <c r="AG737" s="490"/>
      <c r="AH737" s="490"/>
      <c r="AI737" s="490"/>
      <c r="AJ737" s="490"/>
      <c r="AK737" s="490"/>
      <c r="AL737" s="490"/>
      <c r="AM737" s="490"/>
      <c r="AN737" s="490"/>
      <c r="AO737" s="490"/>
      <c r="AP737" s="490"/>
      <c r="AQ737" s="490"/>
      <c r="AR737" s="490"/>
      <c r="AS737" s="490"/>
      <c r="AT737" s="490"/>
      <c r="AU737" s="490"/>
      <c r="AV737" s="485"/>
      <c r="AW737" s="485"/>
      <c r="AX737" s="485"/>
      <c r="AY737" s="485"/>
      <c r="AZ737" s="485"/>
      <c r="BA737" s="485"/>
      <c r="BB737" s="485"/>
      <c r="BC737" s="485"/>
      <c r="BD737" s="485"/>
      <c r="BE737" s="485"/>
      <c r="BF737" s="485"/>
      <c r="BG737" s="485"/>
      <c r="BH737" s="485"/>
      <c r="BI737" s="485"/>
      <c r="BJ737" s="485"/>
      <c r="BK737" s="485"/>
    </row>
    <row r="738" spans="1:63" ht="15.75" customHeight="1" x14ac:dyDescent="0.25">
      <c r="A738" s="490"/>
      <c r="B738" s="490"/>
      <c r="C738" s="490"/>
      <c r="D738" s="490"/>
      <c r="E738" s="490"/>
      <c r="F738" s="490"/>
      <c r="G738" s="490"/>
      <c r="H738" s="490"/>
      <c r="I738" s="490"/>
      <c r="J738" s="490"/>
      <c r="K738" s="490"/>
      <c r="L738" s="490"/>
      <c r="M738" s="490"/>
      <c r="N738" s="490"/>
      <c r="O738" s="490"/>
      <c r="P738" s="490"/>
      <c r="Q738" s="490"/>
      <c r="R738" s="490"/>
      <c r="S738" s="490"/>
      <c r="T738" s="490"/>
      <c r="U738" s="490"/>
      <c r="V738" s="490"/>
      <c r="W738" s="490"/>
      <c r="X738" s="490"/>
      <c r="Y738" s="490"/>
      <c r="Z738" s="490"/>
      <c r="AA738" s="490"/>
      <c r="AB738" s="490"/>
      <c r="AC738" s="490"/>
      <c r="AD738" s="490"/>
      <c r="AE738" s="490"/>
      <c r="AF738" s="490"/>
      <c r="AG738" s="490"/>
      <c r="AH738" s="490"/>
      <c r="AI738" s="490"/>
      <c r="AJ738" s="490"/>
      <c r="AK738" s="490"/>
      <c r="AL738" s="490"/>
      <c r="AM738" s="490"/>
      <c r="AN738" s="490"/>
      <c r="AO738" s="490"/>
      <c r="AP738" s="490"/>
      <c r="AQ738" s="490"/>
      <c r="AR738" s="490"/>
      <c r="AS738" s="490"/>
      <c r="AT738" s="490"/>
      <c r="AU738" s="490"/>
      <c r="AV738" s="485"/>
      <c r="AW738" s="485"/>
      <c r="AX738" s="485"/>
      <c r="AY738" s="485"/>
      <c r="AZ738" s="485"/>
      <c r="BA738" s="485"/>
      <c r="BB738" s="485"/>
      <c r="BC738" s="485"/>
      <c r="BD738" s="485"/>
      <c r="BE738" s="485"/>
      <c r="BF738" s="485"/>
      <c r="BG738" s="485"/>
      <c r="BH738" s="485"/>
      <c r="BI738" s="485"/>
      <c r="BJ738" s="485"/>
      <c r="BK738" s="485"/>
    </row>
    <row r="739" spans="1:63" ht="15.75" customHeight="1" x14ac:dyDescent="0.25">
      <c r="A739" s="490"/>
      <c r="B739" s="490"/>
      <c r="C739" s="490"/>
      <c r="D739" s="490"/>
      <c r="E739" s="490"/>
      <c r="F739" s="490"/>
      <c r="G739" s="490"/>
      <c r="H739" s="490"/>
      <c r="I739" s="490"/>
      <c r="J739" s="490"/>
      <c r="K739" s="490"/>
      <c r="L739" s="490"/>
      <c r="M739" s="490"/>
      <c r="N739" s="490"/>
      <c r="O739" s="490"/>
      <c r="P739" s="490"/>
      <c r="Q739" s="490"/>
      <c r="R739" s="490"/>
      <c r="S739" s="490"/>
      <c r="T739" s="490"/>
      <c r="U739" s="490"/>
      <c r="V739" s="490"/>
      <c r="W739" s="490"/>
      <c r="X739" s="490"/>
      <c r="Y739" s="490"/>
      <c r="Z739" s="490"/>
      <c r="AA739" s="490"/>
      <c r="AB739" s="490"/>
      <c r="AC739" s="490"/>
      <c r="AD739" s="490"/>
      <c r="AE739" s="490"/>
      <c r="AF739" s="490"/>
      <c r="AG739" s="490"/>
      <c r="AH739" s="490"/>
      <c r="AI739" s="490"/>
      <c r="AJ739" s="490"/>
      <c r="AK739" s="490"/>
      <c r="AL739" s="490"/>
      <c r="AM739" s="490"/>
      <c r="AN739" s="490"/>
      <c r="AO739" s="490"/>
      <c r="AP739" s="490"/>
      <c r="AQ739" s="490"/>
      <c r="AR739" s="490"/>
      <c r="AS739" s="490"/>
      <c r="AT739" s="490"/>
      <c r="AU739" s="490"/>
      <c r="AV739" s="485"/>
      <c r="AW739" s="485"/>
      <c r="AX739" s="485"/>
      <c r="AY739" s="485"/>
      <c r="AZ739" s="485"/>
      <c r="BA739" s="485"/>
      <c r="BB739" s="485"/>
      <c r="BC739" s="485"/>
      <c r="BD739" s="485"/>
      <c r="BE739" s="485"/>
      <c r="BF739" s="485"/>
      <c r="BG739" s="485"/>
      <c r="BH739" s="485"/>
      <c r="BI739" s="485"/>
      <c r="BJ739" s="485"/>
      <c r="BK739" s="485"/>
    </row>
    <row r="740" spans="1:63" ht="15.75" customHeight="1" x14ac:dyDescent="0.25">
      <c r="A740" s="490"/>
      <c r="B740" s="490"/>
      <c r="C740" s="490"/>
      <c r="D740" s="490"/>
      <c r="E740" s="490"/>
      <c r="F740" s="490"/>
      <c r="G740" s="490"/>
      <c r="H740" s="490"/>
      <c r="I740" s="490"/>
      <c r="J740" s="490"/>
      <c r="K740" s="490"/>
      <c r="L740" s="490"/>
      <c r="M740" s="490"/>
      <c r="N740" s="490"/>
      <c r="O740" s="490"/>
      <c r="P740" s="490"/>
      <c r="Q740" s="490"/>
      <c r="R740" s="490"/>
      <c r="S740" s="490"/>
      <c r="T740" s="490"/>
      <c r="U740" s="490"/>
      <c r="V740" s="490"/>
      <c r="W740" s="490"/>
      <c r="X740" s="490"/>
      <c r="Y740" s="490"/>
      <c r="Z740" s="490"/>
      <c r="AA740" s="490"/>
      <c r="AB740" s="490"/>
      <c r="AC740" s="490"/>
      <c r="AD740" s="490"/>
      <c r="AE740" s="490"/>
      <c r="AF740" s="490"/>
      <c r="AG740" s="490"/>
      <c r="AH740" s="490"/>
      <c r="AI740" s="490"/>
      <c r="AJ740" s="490"/>
      <c r="AK740" s="490"/>
      <c r="AL740" s="490"/>
      <c r="AM740" s="490"/>
      <c r="AN740" s="490"/>
      <c r="AO740" s="490"/>
      <c r="AP740" s="490"/>
      <c r="AQ740" s="490"/>
      <c r="AR740" s="490"/>
      <c r="AS740" s="490"/>
      <c r="AT740" s="490"/>
      <c r="AU740" s="490"/>
      <c r="AV740" s="485"/>
      <c r="AW740" s="485"/>
      <c r="AX740" s="485"/>
      <c r="AY740" s="485"/>
      <c r="AZ740" s="485"/>
      <c r="BA740" s="485"/>
      <c r="BB740" s="485"/>
      <c r="BC740" s="485"/>
      <c r="BD740" s="485"/>
      <c r="BE740" s="485"/>
      <c r="BF740" s="485"/>
      <c r="BG740" s="485"/>
      <c r="BH740" s="485"/>
      <c r="BI740" s="485"/>
      <c r="BJ740" s="485"/>
      <c r="BK740" s="485"/>
    </row>
    <row r="741" spans="1:63" ht="15.75" customHeight="1" x14ac:dyDescent="0.25">
      <c r="A741" s="490"/>
      <c r="B741" s="490"/>
      <c r="C741" s="490"/>
      <c r="D741" s="490"/>
      <c r="E741" s="490"/>
      <c r="F741" s="490"/>
      <c r="G741" s="490"/>
      <c r="H741" s="490"/>
      <c r="I741" s="490"/>
      <c r="J741" s="490"/>
      <c r="K741" s="490"/>
      <c r="L741" s="490"/>
      <c r="M741" s="490"/>
      <c r="N741" s="490"/>
      <c r="O741" s="490"/>
      <c r="P741" s="490"/>
      <c r="Q741" s="490"/>
      <c r="R741" s="490"/>
      <c r="S741" s="490"/>
      <c r="T741" s="490"/>
      <c r="U741" s="490"/>
      <c r="V741" s="490"/>
      <c r="W741" s="490"/>
      <c r="X741" s="490"/>
      <c r="Y741" s="490"/>
      <c r="Z741" s="490"/>
      <c r="AA741" s="490"/>
      <c r="AB741" s="490"/>
      <c r="AC741" s="490"/>
      <c r="AD741" s="490"/>
      <c r="AE741" s="490"/>
      <c r="AF741" s="490"/>
      <c r="AG741" s="490"/>
      <c r="AH741" s="490"/>
      <c r="AI741" s="490"/>
      <c r="AJ741" s="490"/>
      <c r="AK741" s="490"/>
      <c r="AL741" s="490"/>
      <c r="AM741" s="490"/>
      <c r="AN741" s="490"/>
      <c r="AO741" s="490"/>
      <c r="AP741" s="490"/>
      <c r="AQ741" s="490"/>
      <c r="AR741" s="490"/>
      <c r="AS741" s="490"/>
      <c r="AT741" s="490"/>
      <c r="AU741" s="490"/>
      <c r="AV741" s="485"/>
      <c r="AW741" s="485"/>
      <c r="AX741" s="485"/>
      <c r="AY741" s="485"/>
      <c r="AZ741" s="485"/>
      <c r="BA741" s="485"/>
      <c r="BB741" s="485"/>
      <c r="BC741" s="485"/>
      <c r="BD741" s="485"/>
      <c r="BE741" s="485"/>
      <c r="BF741" s="485"/>
      <c r="BG741" s="485"/>
      <c r="BH741" s="485"/>
      <c r="BI741" s="485"/>
      <c r="BJ741" s="485"/>
      <c r="BK741" s="485"/>
    </row>
    <row r="742" spans="1:63" ht="15.75" customHeight="1" x14ac:dyDescent="0.25">
      <c r="A742" s="490"/>
      <c r="B742" s="490"/>
      <c r="C742" s="490"/>
      <c r="D742" s="490"/>
      <c r="E742" s="490"/>
      <c r="F742" s="490"/>
      <c r="G742" s="490"/>
      <c r="H742" s="490"/>
      <c r="I742" s="490"/>
      <c r="J742" s="490"/>
      <c r="K742" s="490"/>
      <c r="L742" s="490"/>
      <c r="M742" s="490"/>
      <c r="N742" s="490"/>
      <c r="O742" s="490"/>
      <c r="P742" s="490"/>
      <c r="Q742" s="490"/>
      <c r="R742" s="490"/>
      <c r="S742" s="490"/>
      <c r="T742" s="490"/>
      <c r="U742" s="490"/>
      <c r="V742" s="490"/>
      <c r="W742" s="490"/>
      <c r="X742" s="490"/>
      <c r="Y742" s="490"/>
      <c r="Z742" s="490"/>
      <c r="AA742" s="490"/>
      <c r="AB742" s="490"/>
      <c r="AC742" s="490"/>
      <c r="AD742" s="490"/>
      <c r="AE742" s="490"/>
      <c r="AF742" s="490"/>
      <c r="AG742" s="490"/>
      <c r="AH742" s="490"/>
      <c r="AI742" s="490"/>
      <c r="AJ742" s="490"/>
      <c r="AK742" s="490"/>
      <c r="AL742" s="490"/>
      <c r="AM742" s="490"/>
      <c r="AN742" s="490"/>
      <c r="AO742" s="490"/>
      <c r="AP742" s="490"/>
      <c r="AQ742" s="490"/>
      <c r="AR742" s="490"/>
      <c r="AS742" s="490"/>
      <c r="AT742" s="490"/>
      <c r="AU742" s="490"/>
      <c r="AV742" s="485"/>
      <c r="AW742" s="485"/>
      <c r="AX742" s="485"/>
      <c r="AY742" s="485"/>
      <c r="AZ742" s="485"/>
      <c r="BA742" s="485"/>
      <c r="BB742" s="485"/>
      <c r="BC742" s="485"/>
      <c r="BD742" s="485"/>
      <c r="BE742" s="485"/>
      <c r="BF742" s="485"/>
      <c r="BG742" s="485"/>
      <c r="BH742" s="485"/>
      <c r="BI742" s="485"/>
      <c r="BJ742" s="485"/>
      <c r="BK742" s="485"/>
    </row>
    <row r="743" spans="1:63" ht="15.75" customHeight="1" x14ac:dyDescent="0.25">
      <c r="A743" s="490"/>
      <c r="B743" s="490"/>
      <c r="C743" s="490"/>
      <c r="D743" s="490"/>
      <c r="E743" s="490"/>
      <c r="F743" s="490"/>
      <c r="G743" s="490"/>
      <c r="H743" s="490"/>
      <c r="I743" s="490"/>
      <c r="J743" s="490"/>
      <c r="K743" s="490"/>
      <c r="L743" s="490"/>
      <c r="M743" s="490"/>
      <c r="N743" s="490"/>
      <c r="O743" s="490"/>
      <c r="P743" s="490"/>
      <c r="Q743" s="490"/>
      <c r="R743" s="490"/>
      <c r="S743" s="490"/>
      <c r="T743" s="490"/>
      <c r="U743" s="490"/>
      <c r="V743" s="490"/>
      <c r="W743" s="490"/>
      <c r="X743" s="490"/>
      <c r="Y743" s="490"/>
      <c r="Z743" s="490"/>
      <c r="AA743" s="490"/>
      <c r="AB743" s="490"/>
      <c r="AC743" s="490"/>
      <c r="AD743" s="490"/>
      <c r="AE743" s="490"/>
      <c r="AF743" s="490"/>
      <c r="AG743" s="490"/>
      <c r="AH743" s="490"/>
      <c r="AI743" s="490"/>
      <c r="AJ743" s="490"/>
      <c r="AK743" s="490"/>
      <c r="AL743" s="490"/>
      <c r="AM743" s="490"/>
      <c r="AN743" s="490"/>
      <c r="AO743" s="490"/>
      <c r="AP743" s="490"/>
      <c r="AQ743" s="490"/>
      <c r="AR743" s="490"/>
      <c r="AS743" s="490"/>
      <c r="AT743" s="490"/>
      <c r="AU743" s="490"/>
      <c r="AV743" s="485"/>
      <c r="AW743" s="485"/>
      <c r="AX743" s="485"/>
      <c r="AY743" s="485"/>
      <c r="AZ743" s="485"/>
      <c r="BA743" s="485"/>
      <c r="BB743" s="485"/>
      <c r="BC743" s="485"/>
      <c r="BD743" s="485"/>
      <c r="BE743" s="485"/>
      <c r="BF743" s="485"/>
      <c r="BG743" s="485"/>
      <c r="BH743" s="485"/>
      <c r="BI743" s="485"/>
      <c r="BJ743" s="485"/>
      <c r="BK743" s="485"/>
    </row>
    <row r="744" spans="1:63" ht="15.75" customHeight="1" x14ac:dyDescent="0.25">
      <c r="A744" s="490"/>
      <c r="B744" s="490"/>
      <c r="C744" s="490"/>
      <c r="D744" s="490"/>
      <c r="E744" s="490"/>
      <c r="F744" s="490"/>
      <c r="G744" s="490"/>
      <c r="H744" s="490"/>
      <c r="I744" s="490"/>
      <c r="J744" s="490"/>
      <c r="K744" s="490"/>
      <c r="L744" s="490"/>
      <c r="M744" s="490"/>
      <c r="N744" s="490"/>
      <c r="O744" s="490"/>
      <c r="P744" s="490"/>
      <c r="Q744" s="490"/>
      <c r="R744" s="490"/>
      <c r="S744" s="490"/>
      <c r="T744" s="490"/>
      <c r="U744" s="490"/>
      <c r="V744" s="490"/>
      <c r="W744" s="490"/>
      <c r="X744" s="490"/>
      <c r="Y744" s="490"/>
      <c r="Z744" s="490"/>
      <c r="AA744" s="490"/>
      <c r="AB744" s="490"/>
      <c r="AC744" s="490"/>
      <c r="AD744" s="490"/>
      <c r="AE744" s="490"/>
      <c r="AF744" s="490"/>
      <c r="AG744" s="490"/>
      <c r="AH744" s="490"/>
      <c r="AI744" s="490"/>
      <c r="AJ744" s="490"/>
      <c r="AK744" s="490"/>
      <c r="AL744" s="490"/>
      <c r="AM744" s="490"/>
      <c r="AN744" s="490"/>
      <c r="AO744" s="490"/>
      <c r="AP744" s="490"/>
      <c r="AQ744" s="490"/>
      <c r="AR744" s="490"/>
      <c r="AS744" s="490"/>
      <c r="AT744" s="490"/>
      <c r="AU744" s="490"/>
      <c r="AV744" s="485"/>
      <c r="AW744" s="485"/>
      <c r="AX744" s="485"/>
      <c r="AY744" s="485"/>
      <c r="AZ744" s="485"/>
      <c r="BA744" s="485"/>
      <c r="BB744" s="485"/>
      <c r="BC744" s="485"/>
      <c r="BD744" s="485"/>
      <c r="BE744" s="485"/>
      <c r="BF744" s="485"/>
      <c r="BG744" s="485"/>
      <c r="BH744" s="485"/>
      <c r="BI744" s="485"/>
      <c r="BJ744" s="485"/>
      <c r="BK744" s="485"/>
    </row>
    <row r="745" spans="1:63" ht="15.75" customHeight="1" x14ac:dyDescent="0.25">
      <c r="A745" s="490"/>
      <c r="B745" s="490"/>
      <c r="C745" s="490"/>
      <c r="D745" s="490"/>
      <c r="E745" s="490"/>
      <c r="F745" s="490"/>
      <c r="G745" s="490"/>
      <c r="H745" s="490"/>
      <c r="I745" s="490"/>
      <c r="J745" s="490"/>
      <c r="K745" s="490"/>
      <c r="L745" s="490"/>
      <c r="M745" s="490"/>
      <c r="N745" s="490"/>
      <c r="O745" s="490"/>
      <c r="P745" s="490"/>
      <c r="Q745" s="490"/>
      <c r="R745" s="490"/>
      <c r="S745" s="490"/>
      <c r="T745" s="490"/>
      <c r="U745" s="490"/>
      <c r="V745" s="490"/>
      <c r="W745" s="490"/>
      <c r="X745" s="490"/>
      <c r="Y745" s="490"/>
      <c r="Z745" s="490"/>
      <c r="AA745" s="490"/>
      <c r="AB745" s="490"/>
      <c r="AC745" s="490"/>
      <c r="AD745" s="490"/>
      <c r="AE745" s="490"/>
      <c r="AF745" s="490"/>
      <c r="AG745" s="490"/>
      <c r="AH745" s="490"/>
      <c r="AI745" s="490"/>
      <c r="AJ745" s="490"/>
      <c r="AK745" s="490"/>
      <c r="AL745" s="490"/>
      <c r="AM745" s="490"/>
      <c r="AN745" s="490"/>
      <c r="AO745" s="490"/>
      <c r="AP745" s="490"/>
      <c r="AQ745" s="490"/>
      <c r="AR745" s="490"/>
      <c r="AS745" s="490"/>
      <c r="AT745" s="490"/>
      <c r="AU745" s="490"/>
      <c r="AV745" s="485"/>
      <c r="AW745" s="485"/>
      <c r="AX745" s="485"/>
      <c r="AY745" s="485"/>
      <c r="AZ745" s="485"/>
      <c r="BA745" s="485"/>
      <c r="BB745" s="485"/>
      <c r="BC745" s="485"/>
      <c r="BD745" s="485"/>
      <c r="BE745" s="485"/>
      <c r="BF745" s="485"/>
      <c r="BG745" s="485"/>
      <c r="BH745" s="485"/>
      <c r="BI745" s="485"/>
      <c r="BJ745" s="485"/>
      <c r="BK745" s="485"/>
    </row>
    <row r="746" spans="1:63" ht="15.75" customHeight="1" x14ac:dyDescent="0.25">
      <c r="A746" s="490"/>
      <c r="B746" s="490"/>
      <c r="C746" s="490"/>
      <c r="D746" s="490"/>
      <c r="E746" s="490"/>
      <c r="F746" s="490"/>
      <c r="G746" s="490"/>
      <c r="H746" s="490"/>
      <c r="I746" s="490"/>
      <c r="J746" s="490"/>
      <c r="K746" s="490"/>
      <c r="L746" s="490"/>
      <c r="M746" s="490"/>
      <c r="N746" s="490"/>
      <c r="O746" s="490"/>
      <c r="P746" s="490"/>
      <c r="Q746" s="490"/>
      <c r="R746" s="490"/>
      <c r="S746" s="490"/>
      <c r="T746" s="490"/>
      <c r="U746" s="490"/>
      <c r="V746" s="490"/>
      <c r="W746" s="490"/>
      <c r="X746" s="490"/>
      <c r="Y746" s="490"/>
      <c r="Z746" s="490"/>
      <c r="AA746" s="490"/>
      <c r="AB746" s="490"/>
      <c r="AC746" s="490"/>
      <c r="AD746" s="490"/>
      <c r="AE746" s="490"/>
      <c r="AF746" s="490"/>
      <c r="AG746" s="490"/>
      <c r="AH746" s="490"/>
      <c r="AI746" s="490"/>
      <c r="AJ746" s="490"/>
      <c r="AK746" s="490"/>
      <c r="AL746" s="490"/>
      <c r="AM746" s="490"/>
      <c r="AN746" s="490"/>
      <c r="AO746" s="490"/>
      <c r="AP746" s="490"/>
      <c r="AQ746" s="490"/>
      <c r="AR746" s="490"/>
      <c r="AS746" s="490"/>
      <c r="AT746" s="490"/>
      <c r="AU746" s="490"/>
      <c r="AV746" s="485"/>
      <c r="AW746" s="485"/>
      <c r="AX746" s="485"/>
      <c r="AY746" s="485"/>
      <c r="AZ746" s="485"/>
      <c r="BA746" s="485"/>
      <c r="BB746" s="485"/>
      <c r="BC746" s="485"/>
      <c r="BD746" s="485"/>
      <c r="BE746" s="485"/>
      <c r="BF746" s="485"/>
      <c r="BG746" s="485"/>
      <c r="BH746" s="485"/>
      <c r="BI746" s="485"/>
      <c r="BJ746" s="485"/>
      <c r="BK746" s="485"/>
    </row>
    <row r="747" spans="1:63" ht="15.75" customHeight="1" x14ac:dyDescent="0.25">
      <c r="A747" s="490"/>
      <c r="B747" s="490"/>
      <c r="C747" s="490"/>
      <c r="D747" s="490"/>
      <c r="E747" s="490"/>
      <c r="F747" s="490"/>
      <c r="G747" s="490"/>
      <c r="H747" s="490"/>
      <c r="I747" s="490"/>
      <c r="J747" s="490"/>
      <c r="K747" s="490"/>
      <c r="L747" s="490"/>
      <c r="M747" s="490"/>
      <c r="N747" s="490"/>
      <c r="O747" s="490"/>
      <c r="P747" s="490"/>
      <c r="Q747" s="490"/>
      <c r="R747" s="490"/>
      <c r="S747" s="490"/>
      <c r="T747" s="490"/>
      <c r="U747" s="490"/>
      <c r="V747" s="490"/>
      <c r="W747" s="490"/>
      <c r="X747" s="490"/>
      <c r="Y747" s="490"/>
      <c r="Z747" s="490"/>
      <c r="AA747" s="490"/>
      <c r="AB747" s="490"/>
      <c r="AC747" s="490"/>
      <c r="AD747" s="490"/>
      <c r="AE747" s="490"/>
      <c r="AF747" s="490"/>
      <c r="AG747" s="490"/>
      <c r="AH747" s="490"/>
      <c r="AI747" s="490"/>
      <c r="AJ747" s="490"/>
      <c r="AK747" s="490"/>
      <c r="AL747" s="490"/>
      <c r="AM747" s="490"/>
      <c r="AN747" s="490"/>
      <c r="AO747" s="490"/>
      <c r="AP747" s="490"/>
      <c r="AQ747" s="490"/>
      <c r="AR747" s="490"/>
      <c r="AS747" s="490"/>
      <c r="AT747" s="490"/>
      <c r="AU747" s="490"/>
      <c r="AV747" s="485"/>
      <c r="AW747" s="485"/>
      <c r="AX747" s="485"/>
      <c r="AY747" s="485"/>
      <c r="AZ747" s="485"/>
      <c r="BA747" s="485"/>
      <c r="BB747" s="485"/>
      <c r="BC747" s="485"/>
      <c r="BD747" s="485"/>
      <c r="BE747" s="485"/>
      <c r="BF747" s="485"/>
      <c r="BG747" s="485"/>
      <c r="BH747" s="485"/>
      <c r="BI747" s="485"/>
      <c r="BJ747" s="485"/>
      <c r="BK747" s="485"/>
    </row>
    <row r="748" spans="1:63" ht="15.75" customHeight="1" x14ac:dyDescent="0.25">
      <c r="A748" s="490"/>
      <c r="B748" s="490"/>
      <c r="C748" s="490"/>
      <c r="D748" s="490"/>
      <c r="E748" s="490"/>
      <c r="F748" s="490"/>
      <c r="G748" s="490"/>
      <c r="H748" s="490"/>
      <c r="I748" s="490"/>
      <c r="J748" s="490"/>
      <c r="K748" s="490"/>
      <c r="L748" s="490"/>
      <c r="M748" s="490"/>
      <c r="N748" s="490"/>
      <c r="O748" s="490"/>
      <c r="P748" s="490"/>
      <c r="Q748" s="490"/>
      <c r="R748" s="490"/>
      <c r="S748" s="490"/>
      <c r="T748" s="490"/>
      <c r="U748" s="490"/>
      <c r="V748" s="490"/>
      <c r="W748" s="490"/>
      <c r="X748" s="490"/>
      <c r="Y748" s="490"/>
      <c r="Z748" s="490"/>
      <c r="AA748" s="490"/>
      <c r="AB748" s="490"/>
      <c r="AC748" s="490"/>
      <c r="AD748" s="490"/>
      <c r="AE748" s="490"/>
      <c r="AF748" s="490"/>
      <c r="AG748" s="490"/>
      <c r="AH748" s="490"/>
      <c r="AI748" s="490"/>
      <c r="AJ748" s="490"/>
      <c r="AK748" s="490"/>
      <c r="AL748" s="490"/>
      <c r="AM748" s="490"/>
      <c r="AN748" s="490"/>
      <c r="AO748" s="490"/>
      <c r="AP748" s="490"/>
      <c r="AQ748" s="490"/>
      <c r="AR748" s="490"/>
      <c r="AS748" s="490"/>
      <c r="AT748" s="490"/>
      <c r="AU748" s="490"/>
      <c r="AV748" s="485"/>
      <c r="AW748" s="485"/>
      <c r="AX748" s="485"/>
      <c r="AY748" s="485"/>
      <c r="AZ748" s="485"/>
      <c r="BA748" s="485"/>
      <c r="BB748" s="485"/>
      <c r="BC748" s="485"/>
      <c r="BD748" s="485"/>
      <c r="BE748" s="485"/>
      <c r="BF748" s="485"/>
      <c r="BG748" s="485"/>
      <c r="BH748" s="485"/>
      <c r="BI748" s="485"/>
      <c r="BJ748" s="485"/>
      <c r="BK748" s="485"/>
    </row>
    <row r="749" spans="1:63" ht="15.75" customHeight="1" x14ac:dyDescent="0.25">
      <c r="A749" s="490"/>
      <c r="B749" s="490"/>
      <c r="C749" s="490"/>
      <c r="D749" s="490"/>
      <c r="E749" s="490"/>
      <c r="F749" s="490"/>
      <c r="G749" s="490"/>
      <c r="H749" s="490"/>
      <c r="I749" s="490"/>
      <c r="J749" s="490"/>
      <c r="K749" s="490"/>
      <c r="L749" s="490"/>
      <c r="M749" s="490"/>
      <c r="N749" s="490"/>
      <c r="O749" s="490"/>
      <c r="P749" s="490"/>
      <c r="Q749" s="490"/>
      <c r="R749" s="490"/>
      <c r="S749" s="490"/>
      <c r="T749" s="490"/>
      <c r="U749" s="490"/>
      <c r="V749" s="490"/>
      <c r="W749" s="490"/>
      <c r="X749" s="490"/>
      <c r="Y749" s="490"/>
      <c r="Z749" s="490"/>
      <c r="AA749" s="490"/>
      <c r="AB749" s="490"/>
      <c r="AC749" s="490"/>
      <c r="AD749" s="490"/>
      <c r="AE749" s="490"/>
      <c r="AF749" s="490"/>
      <c r="AG749" s="490"/>
      <c r="AH749" s="490"/>
      <c r="AI749" s="490"/>
      <c r="AJ749" s="490"/>
      <c r="AK749" s="490"/>
      <c r="AL749" s="490"/>
      <c r="AM749" s="490"/>
      <c r="AN749" s="490"/>
      <c r="AO749" s="490"/>
      <c r="AP749" s="490"/>
      <c r="AQ749" s="490"/>
      <c r="AR749" s="490"/>
      <c r="AS749" s="490"/>
      <c r="AT749" s="490"/>
      <c r="AU749" s="490"/>
      <c r="AV749" s="485"/>
      <c r="AW749" s="485"/>
      <c r="AX749" s="485"/>
      <c r="AY749" s="485"/>
      <c r="AZ749" s="485"/>
      <c r="BA749" s="485"/>
      <c r="BB749" s="485"/>
      <c r="BC749" s="485"/>
      <c r="BD749" s="485"/>
      <c r="BE749" s="485"/>
      <c r="BF749" s="485"/>
      <c r="BG749" s="485"/>
      <c r="BH749" s="485"/>
      <c r="BI749" s="485"/>
      <c r="BJ749" s="485"/>
      <c r="BK749" s="485"/>
    </row>
    <row r="750" spans="1:63" ht="15.75" customHeight="1" x14ac:dyDescent="0.25">
      <c r="A750" s="490"/>
      <c r="B750" s="490"/>
      <c r="C750" s="490"/>
      <c r="D750" s="490"/>
      <c r="E750" s="490"/>
      <c r="F750" s="490"/>
      <c r="G750" s="490"/>
      <c r="H750" s="490"/>
      <c r="I750" s="490"/>
      <c r="J750" s="490"/>
      <c r="K750" s="490"/>
      <c r="L750" s="490"/>
      <c r="M750" s="490"/>
      <c r="N750" s="490"/>
      <c r="O750" s="490"/>
      <c r="P750" s="490"/>
      <c r="Q750" s="490"/>
      <c r="R750" s="490"/>
      <c r="S750" s="490"/>
      <c r="T750" s="490"/>
      <c r="U750" s="490"/>
      <c r="V750" s="490"/>
      <c r="W750" s="490"/>
      <c r="X750" s="490"/>
      <c r="Y750" s="490"/>
      <c r="Z750" s="490"/>
      <c r="AA750" s="490"/>
      <c r="AB750" s="490"/>
      <c r="AC750" s="490"/>
      <c r="AD750" s="490"/>
      <c r="AE750" s="490"/>
      <c r="AF750" s="490"/>
      <c r="AG750" s="490"/>
      <c r="AH750" s="490"/>
      <c r="AI750" s="490"/>
      <c r="AJ750" s="490"/>
      <c r="AK750" s="490"/>
      <c r="AL750" s="490"/>
      <c r="AM750" s="490"/>
      <c r="AN750" s="490"/>
      <c r="AO750" s="490"/>
      <c r="AP750" s="490"/>
      <c r="AQ750" s="490"/>
      <c r="AR750" s="490"/>
      <c r="AS750" s="490"/>
      <c r="AT750" s="490"/>
      <c r="AU750" s="490"/>
      <c r="AV750" s="485"/>
      <c r="AW750" s="485"/>
      <c r="AX750" s="485"/>
      <c r="AY750" s="485"/>
      <c r="AZ750" s="485"/>
      <c r="BA750" s="485"/>
      <c r="BB750" s="485"/>
      <c r="BC750" s="485"/>
      <c r="BD750" s="485"/>
      <c r="BE750" s="485"/>
      <c r="BF750" s="485"/>
      <c r="BG750" s="485"/>
      <c r="BH750" s="485"/>
      <c r="BI750" s="485"/>
      <c r="BJ750" s="485"/>
      <c r="BK750" s="485"/>
    </row>
    <row r="751" spans="1:63" ht="15.75" customHeight="1" x14ac:dyDescent="0.25">
      <c r="A751" s="490"/>
      <c r="B751" s="490"/>
      <c r="C751" s="490"/>
      <c r="D751" s="490"/>
      <c r="E751" s="490"/>
      <c r="F751" s="490"/>
      <c r="G751" s="490"/>
      <c r="H751" s="490"/>
      <c r="I751" s="490"/>
      <c r="J751" s="490"/>
      <c r="K751" s="490"/>
      <c r="L751" s="490"/>
      <c r="M751" s="490"/>
      <c r="N751" s="490"/>
      <c r="O751" s="490"/>
      <c r="P751" s="490"/>
      <c r="Q751" s="490"/>
      <c r="R751" s="490"/>
      <c r="S751" s="490"/>
      <c r="T751" s="490"/>
      <c r="U751" s="490"/>
      <c r="V751" s="490"/>
      <c r="W751" s="490"/>
      <c r="X751" s="490"/>
      <c r="Y751" s="490"/>
      <c r="Z751" s="490"/>
      <c r="AA751" s="490"/>
      <c r="AB751" s="490"/>
      <c r="AC751" s="490"/>
      <c r="AD751" s="490"/>
      <c r="AE751" s="490"/>
      <c r="AF751" s="490"/>
      <c r="AG751" s="490"/>
      <c r="AH751" s="490"/>
      <c r="AI751" s="490"/>
      <c r="AJ751" s="490"/>
      <c r="AK751" s="490"/>
      <c r="AL751" s="490"/>
      <c r="AM751" s="490"/>
      <c r="AN751" s="490"/>
      <c r="AO751" s="490"/>
      <c r="AP751" s="490"/>
      <c r="AQ751" s="490"/>
      <c r="AR751" s="490"/>
      <c r="AS751" s="490"/>
      <c r="AT751" s="490"/>
      <c r="AU751" s="490"/>
      <c r="AV751" s="485"/>
      <c r="AW751" s="485"/>
      <c r="AX751" s="485"/>
      <c r="AY751" s="485"/>
      <c r="AZ751" s="485"/>
      <c r="BA751" s="485"/>
      <c r="BB751" s="485"/>
      <c r="BC751" s="485"/>
      <c r="BD751" s="485"/>
      <c r="BE751" s="485"/>
      <c r="BF751" s="485"/>
      <c r="BG751" s="485"/>
      <c r="BH751" s="485"/>
      <c r="BI751" s="485"/>
      <c r="BJ751" s="485"/>
      <c r="BK751" s="485"/>
    </row>
    <row r="752" spans="1:63" ht="15.75" customHeight="1" x14ac:dyDescent="0.25">
      <c r="A752" s="490"/>
      <c r="B752" s="490"/>
      <c r="C752" s="490"/>
      <c r="D752" s="490"/>
      <c r="E752" s="490"/>
      <c r="F752" s="490"/>
      <c r="G752" s="490"/>
      <c r="H752" s="490"/>
      <c r="I752" s="490"/>
      <c r="J752" s="490"/>
      <c r="K752" s="490"/>
      <c r="L752" s="490"/>
      <c r="M752" s="490"/>
      <c r="N752" s="490"/>
      <c r="O752" s="490"/>
      <c r="P752" s="490"/>
      <c r="Q752" s="490"/>
      <c r="R752" s="490"/>
      <c r="S752" s="490"/>
      <c r="T752" s="490"/>
      <c r="U752" s="490"/>
      <c r="V752" s="490"/>
      <c r="W752" s="490"/>
      <c r="X752" s="490"/>
      <c r="Y752" s="490"/>
      <c r="Z752" s="490"/>
      <c r="AA752" s="490"/>
      <c r="AB752" s="490"/>
      <c r="AC752" s="490"/>
      <c r="AD752" s="490"/>
      <c r="AE752" s="490"/>
      <c r="AF752" s="490"/>
      <c r="AG752" s="490"/>
      <c r="AH752" s="490"/>
      <c r="AI752" s="490"/>
      <c r="AJ752" s="490"/>
      <c r="AK752" s="490"/>
      <c r="AL752" s="490"/>
      <c r="AM752" s="490"/>
      <c r="AN752" s="490"/>
      <c r="AO752" s="490"/>
      <c r="AP752" s="490"/>
      <c r="AQ752" s="490"/>
      <c r="AR752" s="490"/>
      <c r="AS752" s="490"/>
      <c r="AT752" s="490"/>
      <c r="AU752" s="490"/>
      <c r="AV752" s="485"/>
      <c r="AW752" s="485"/>
      <c r="AX752" s="485"/>
      <c r="AY752" s="485"/>
      <c r="AZ752" s="485"/>
      <c r="BA752" s="485"/>
      <c r="BB752" s="485"/>
      <c r="BC752" s="485"/>
      <c r="BD752" s="485"/>
      <c r="BE752" s="485"/>
      <c r="BF752" s="485"/>
      <c r="BG752" s="485"/>
      <c r="BH752" s="485"/>
      <c r="BI752" s="485"/>
      <c r="BJ752" s="485"/>
      <c r="BK752" s="485"/>
    </row>
    <row r="753" spans="1:63" ht="15.75" customHeight="1" x14ac:dyDescent="0.25">
      <c r="A753" s="490"/>
      <c r="B753" s="490"/>
      <c r="C753" s="490"/>
      <c r="D753" s="490"/>
      <c r="E753" s="490"/>
      <c r="F753" s="490"/>
      <c r="G753" s="490"/>
      <c r="H753" s="490"/>
      <c r="I753" s="490"/>
      <c r="J753" s="490"/>
      <c r="K753" s="490"/>
      <c r="L753" s="490"/>
      <c r="M753" s="490"/>
      <c r="N753" s="490"/>
      <c r="O753" s="490"/>
      <c r="P753" s="490"/>
      <c r="Q753" s="490"/>
      <c r="R753" s="490"/>
      <c r="S753" s="490"/>
      <c r="T753" s="490"/>
      <c r="U753" s="490"/>
      <c r="V753" s="490"/>
      <c r="W753" s="490"/>
      <c r="X753" s="490"/>
      <c r="Y753" s="490"/>
      <c r="Z753" s="490"/>
      <c r="AA753" s="490"/>
      <c r="AB753" s="490"/>
      <c r="AC753" s="490"/>
      <c r="AD753" s="490"/>
      <c r="AE753" s="490"/>
      <c r="AF753" s="490"/>
      <c r="AG753" s="490"/>
      <c r="AH753" s="490"/>
      <c r="AI753" s="490"/>
      <c r="AJ753" s="490"/>
      <c r="AK753" s="490"/>
      <c r="AL753" s="490"/>
      <c r="AM753" s="490"/>
      <c r="AN753" s="490"/>
      <c r="AO753" s="490"/>
      <c r="AP753" s="490"/>
      <c r="AQ753" s="490"/>
      <c r="AR753" s="490"/>
      <c r="AS753" s="490"/>
      <c r="AT753" s="490"/>
      <c r="AU753" s="490"/>
      <c r="AV753" s="485"/>
      <c r="AW753" s="485"/>
      <c r="AX753" s="485"/>
      <c r="AY753" s="485"/>
      <c r="AZ753" s="485"/>
      <c r="BA753" s="485"/>
      <c r="BB753" s="485"/>
      <c r="BC753" s="485"/>
      <c r="BD753" s="485"/>
      <c r="BE753" s="485"/>
      <c r="BF753" s="485"/>
      <c r="BG753" s="485"/>
      <c r="BH753" s="485"/>
      <c r="BI753" s="485"/>
      <c r="BJ753" s="485"/>
      <c r="BK753" s="485"/>
    </row>
    <row r="754" spans="1:63" ht="15.75" customHeight="1" x14ac:dyDescent="0.25">
      <c r="A754" s="490"/>
      <c r="B754" s="490"/>
      <c r="C754" s="490"/>
      <c r="D754" s="490"/>
      <c r="E754" s="490"/>
      <c r="F754" s="490"/>
      <c r="G754" s="490"/>
      <c r="H754" s="490"/>
      <c r="I754" s="490"/>
      <c r="J754" s="490"/>
      <c r="K754" s="490"/>
      <c r="L754" s="490"/>
      <c r="M754" s="490"/>
      <c r="N754" s="490"/>
      <c r="O754" s="490"/>
      <c r="P754" s="490"/>
      <c r="Q754" s="490"/>
      <c r="R754" s="490"/>
      <c r="S754" s="490"/>
      <c r="T754" s="490"/>
      <c r="U754" s="490"/>
      <c r="V754" s="490"/>
      <c r="W754" s="490"/>
      <c r="X754" s="490"/>
      <c r="Y754" s="490"/>
      <c r="Z754" s="490"/>
      <c r="AA754" s="490"/>
      <c r="AB754" s="490"/>
      <c r="AC754" s="490"/>
      <c r="AD754" s="490"/>
      <c r="AE754" s="490"/>
      <c r="AF754" s="490"/>
      <c r="AG754" s="490"/>
      <c r="AH754" s="490"/>
      <c r="AI754" s="490"/>
      <c r="AJ754" s="490"/>
      <c r="AK754" s="490"/>
      <c r="AL754" s="490"/>
      <c r="AM754" s="490"/>
      <c r="AN754" s="490"/>
      <c r="AO754" s="490"/>
      <c r="AP754" s="490"/>
      <c r="AQ754" s="490"/>
      <c r="AR754" s="490"/>
      <c r="AS754" s="490"/>
      <c r="AT754" s="490"/>
      <c r="AU754" s="490"/>
      <c r="AV754" s="485"/>
      <c r="AW754" s="485"/>
      <c r="AX754" s="485"/>
      <c r="AY754" s="485"/>
      <c r="AZ754" s="485"/>
      <c r="BA754" s="485"/>
      <c r="BB754" s="485"/>
      <c r="BC754" s="485"/>
      <c r="BD754" s="485"/>
      <c r="BE754" s="485"/>
      <c r="BF754" s="485"/>
      <c r="BG754" s="485"/>
      <c r="BH754" s="485"/>
      <c r="BI754" s="485"/>
      <c r="BJ754" s="485"/>
      <c r="BK754" s="485"/>
    </row>
    <row r="755" spans="1:63" ht="15.75" customHeight="1" x14ac:dyDescent="0.25">
      <c r="A755" s="490"/>
      <c r="B755" s="490"/>
      <c r="C755" s="490"/>
      <c r="D755" s="490"/>
      <c r="E755" s="490"/>
      <c r="F755" s="490"/>
      <c r="G755" s="490"/>
      <c r="H755" s="490"/>
      <c r="I755" s="490"/>
      <c r="J755" s="490"/>
      <c r="K755" s="490"/>
      <c r="L755" s="490"/>
      <c r="M755" s="490"/>
      <c r="N755" s="490"/>
      <c r="O755" s="490"/>
      <c r="P755" s="490"/>
      <c r="Q755" s="490"/>
      <c r="R755" s="490"/>
      <c r="S755" s="490"/>
      <c r="T755" s="490"/>
      <c r="U755" s="490"/>
      <c r="V755" s="490"/>
      <c r="W755" s="490"/>
      <c r="X755" s="490"/>
      <c r="Y755" s="490"/>
      <c r="Z755" s="490"/>
      <c r="AA755" s="490"/>
      <c r="AB755" s="490"/>
      <c r="AC755" s="490"/>
      <c r="AD755" s="490"/>
      <c r="AE755" s="490"/>
      <c r="AF755" s="490"/>
      <c r="AG755" s="490"/>
      <c r="AH755" s="490"/>
      <c r="AI755" s="490"/>
      <c r="AJ755" s="490"/>
      <c r="AK755" s="490"/>
      <c r="AL755" s="490"/>
      <c r="AM755" s="490"/>
      <c r="AN755" s="490"/>
      <c r="AO755" s="490"/>
      <c r="AP755" s="490"/>
      <c r="AQ755" s="490"/>
      <c r="AR755" s="490"/>
      <c r="AS755" s="490"/>
      <c r="AT755" s="490"/>
      <c r="AU755" s="490"/>
      <c r="AV755" s="485"/>
      <c r="AW755" s="485"/>
      <c r="AX755" s="485"/>
      <c r="AY755" s="485"/>
      <c r="AZ755" s="485"/>
      <c r="BA755" s="485"/>
      <c r="BB755" s="485"/>
      <c r="BC755" s="485"/>
      <c r="BD755" s="485"/>
      <c r="BE755" s="485"/>
      <c r="BF755" s="485"/>
      <c r="BG755" s="485"/>
      <c r="BH755" s="485"/>
      <c r="BI755" s="485"/>
      <c r="BJ755" s="485"/>
      <c r="BK755" s="485"/>
    </row>
    <row r="756" spans="1:63" ht="15.75" customHeight="1" x14ac:dyDescent="0.25">
      <c r="A756" s="490"/>
      <c r="B756" s="490"/>
      <c r="C756" s="490"/>
      <c r="D756" s="490"/>
      <c r="E756" s="490"/>
      <c r="F756" s="490"/>
      <c r="G756" s="490"/>
      <c r="H756" s="490"/>
      <c r="I756" s="490"/>
      <c r="J756" s="490"/>
      <c r="K756" s="490"/>
      <c r="L756" s="490"/>
      <c r="M756" s="490"/>
      <c r="N756" s="490"/>
      <c r="O756" s="490"/>
      <c r="P756" s="490"/>
      <c r="Q756" s="490"/>
      <c r="R756" s="490"/>
      <c r="S756" s="490"/>
      <c r="T756" s="490"/>
      <c r="U756" s="490"/>
      <c r="V756" s="490"/>
      <c r="W756" s="490"/>
      <c r="X756" s="490"/>
      <c r="Y756" s="490"/>
      <c r="Z756" s="490"/>
      <c r="AA756" s="490"/>
      <c r="AB756" s="490"/>
      <c r="AC756" s="490"/>
      <c r="AD756" s="490"/>
      <c r="AE756" s="490"/>
      <c r="AF756" s="490"/>
      <c r="AG756" s="490"/>
      <c r="AH756" s="490"/>
      <c r="AI756" s="490"/>
      <c r="AJ756" s="490"/>
      <c r="AK756" s="490"/>
      <c r="AL756" s="490"/>
      <c r="AM756" s="490"/>
      <c r="AN756" s="490"/>
      <c r="AO756" s="490"/>
      <c r="AP756" s="490"/>
      <c r="AQ756" s="490"/>
      <c r="AR756" s="490"/>
      <c r="AS756" s="490"/>
      <c r="AT756" s="490"/>
      <c r="AU756" s="490"/>
      <c r="AV756" s="485"/>
      <c r="AW756" s="485"/>
      <c r="AX756" s="485"/>
      <c r="AY756" s="485"/>
      <c r="AZ756" s="485"/>
      <c r="BA756" s="485"/>
      <c r="BB756" s="485"/>
      <c r="BC756" s="485"/>
      <c r="BD756" s="485"/>
      <c r="BE756" s="485"/>
      <c r="BF756" s="485"/>
      <c r="BG756" s="485"/>
      <c r="BH756" s="485"/>
      <c r="BI756" s="485"/>
      <c r="BJ756" s="485"/>
      <c r="BK756" s="485"/>
    </row>
    <row r="757" spans="1:63" ht="15.75" customHeight="1" x14ac:dyDescent="0.25">
      <c r="A757" s="490"/>
      <c r="B757" s="490"/>
      <c r="C757" s="490"/>
      <c r="D757" s="490"/>
      <c r="E757" s="490"/>
      <c r="F757" s="490"/>
      <c r="G757" s="490"/>
      <c r="H757" s="490"/>
      <c r="I757" s="490"/>
      <c r="J757" s="490"/>
      <c r="K757" s="490"/>
      <c r="L757" s="490"/>
      <c r="M757" s="490"/>
      <c r="N757" s="490"/>
      <c r="O757" s="490"/>
      <c r="P757" s="490"/>
      <c r="Q757" s="490"/>
      <c r="R757" s="490"/>
      <c r="S757" s="490"/>
      <c r="T757" s="490"/>
      <c r="U757" s="490"/>
      <c r="V757" s="490"/>
      <c r="W757" s="490"/>
      <c r="X757" s="490"/>
      <c r="Y757" s="490"/>
      <c r="Z757" s="490"/>
      <c r="AA757" s="490"/>
      <c r="AB757" s="490"/>
      <c r="AC757" s="490"/>
      <c r="AD757" s="490"/>
      <c r="AE757" s="490"/>
      <c r="AF757" s="490"/>
      <c r="AG757" s="490"/>
      <c r="AH757" s="490"/>
      <c r="AI757" s="490"/>
      <c r="AJ757" s="490"/>
      <c r="AK757" s="490"/>
      <c r="AL757" s="490"/>
      <c r="AM757" s="490"/>
      <c r="AN757" s="490"/>
      <c r="AO757" s="490"/>
      <c r="AP757" s="490"/>
      <c r="AQ757" s="490"/>
      <c r="AR757" s="490"/>
      <c r="AS757" s="490"/>
      <c r="AT757" s="490"/>
      <c r="AU757" s="490"/>
      <c r="AV757" s="485"/>
      <c r="AW757" s="485"/>
      <c r="AX757" s="485"/>
      <c r="AY757" s="485"/>
      <c r="AZ757" s="485"/>
      <c r="BA757" s="485"/>
      <c r="BB757" s="485"/>
      <c r="BC757" s="485"/>
      <c r="BD757" s="485"/>
      <c r="BE757" s="485"/>
      <c r="BF757" s="485"/>
      <c r="BG757" s="485"/>
      <c r="BH757" s="485"/>
      <c r="BI757" s="485"/>
      <c r="BJ757" s="485"/>
      <c r="BK757" s="485"/>
    </row>
    <row r="758" spans="1:63" ht="15.75" customHeight="1" x14ac:dyDescent="0.25">
      <c r="A758" s="490"/>
      <c r="B758" s="490"/>
      <c r="C758" s="490"/>
      <c r="D758" s="490"/>
      <c r="E758" s="490"/>
      <c r="F758" s="490"/>
      <c r="G758" s="490"/>
      <c r="H758" s="490"/>
      <c r="I758" s="490"/>
      <c r="J758" s="490"/>
      <c r="K758" s="490"/>
      <c r="L758" s="490"/>
      <c r="M758" s="490"/>
      <c r="N758" s="490"/>
      <c r="O758" s="490"/>
      <c r="P758" s="490"/>
      <c r="Q758" s="490"/>
      <c r="R758" s="490"/>
      <c r="S758" s="490"/>
      <c r="T758" s="490"/>
      <c r="U758" s="490"/>
      <c r="V758" s="490"/>
      <c r="W758" s="490"/>
      <c r="X758" s="490"/>
      <c r="Y758" s="490"/>
      <c r="Z758" s="490"/>
      <c r="AA758" s="490"/>
      <c r="AB758" s="490"/>
      <c r="AC758" s="490"/>
      <c r="AD758" s="490"/>
      <c r="AE758" s="490"/>
      <c r="AF758" s="490"/>
      <c r="AG758" s="490"/>
      <c r="AH758" s="490"/>
      <c r="AI758" s="490"/>
      <c r="AJ758" s="490"/>
      <c r="AK758" s="490"/>
      <c r="AL758" s="490"/>
      <c r="AM758" s="490"/>
      <c r="AN758" s="490"/>
      <c r="AO758" s="490"/>
      <c r="AP758" s="490"/>
      <c r="AQ758" s="490"/>
      <c r="AR758" s="490"/>
      <c r="AS758" s="490"/>
      <c r="AT758" s="490"/>
      <c r="AU758" s="490"/>
      <c r="AV758" s="485"/>
      <c r="AW758" s="485"/>
      <c r="AX758" s="485"/>
      <c r="AY758" s="485"/>
      <c r="AZ758" s="485"/>
      <c r="BA758" s="485"/>
      <c r="BB758" s="485"/>
      <c r="BC758" s="485"/>
      <c r="BD758" s="485"/>
      <c r="BE758" s="485"/>
      <c r="BF758" s="485"/>
      <c r="BG758" s="485"/>
      <c r="BH758" s="485"/>
      <c r="BI758" s="485"/>
      <c r="BJ758" s="485"/>
      <c r="BK758" s="485"/>
    </row>
    <row r="759" spans="1:63" ht="15.75" customHeight="1" x14ac:dyDescent="0.25">
      <c r="A759" s="490"/>
      <c r="B759" s="490"/>
      <c r="C759" s="490"/>
      <c r="D759" s="490"/>
      <c r="E759" s="490"/>
      <c r="F759" s="490"/>
      <c r="G759" s="490"/>
      <c r="H759" s="490"/>
      <c r="I759" s="490"/>
      <c r="J759" s="490"/>
      <c r="K759" s="490"/>
      <c r="L759" s="490"/>
      <c r="M759" s="490"/>
      <c r="N759" s="490"/>
      <c r="O759" s="490"/>
      <c r="P759" s="490"/>
      <c r="Q759" s="490"/>
      <c r="R759" s="490"/>
      <c r="S759" s="490"/>
      <c r="T759" s="490"/>
      <c r="U759" s="490"/>
      <c r="V759" s="490"/>
      <c r="W759" s="490"/>
      <c r="X759" s="490"/>
      <c r="Y759" s="490"/>
      <c r="Z759" s="490"/>
      <c r="AA759" s="490"/>
      <c r="AB759" s="490"/>
      <c r="AC759" s="490"/>
      <c r="AD759" s="490"/>
      <c r="AE759" s="490"/>
      <c r="AF759" s="490"/>
      <c r="AG759" s="490"/>
      <c r="AH759" s="490"/>
      <c r="AI759" s="490"/>
      <c r="AJ759" s="490"/>
      <c r="AK759" s="490"/>
      <c r="AL759" s="490"/>
      <c r="AM759" s="490"/>
      <c r="AN759" s="490"/>
      <c r="AO759" s="490"/>
      <c r="AP759" s="490"/>
      <c r="AQ759" s="490"/>
      <c r="AR759" s="489"/>
      <c r="AS759" s="489"/>
      <c r="AT759" s="489"/>
      <c r="AU759" s="489"/>
      <c r="AV759" s="485"/>
      <c r="AW759" s="485"/>
      <c r="AX759" s="485"/>
      <c r="AY759" s="485"/>
      <c r="AZ759" s="485"/>
      <c r="BA759" s="485"/>
      <c r="BB759" s="485"/>
      <c r="BC759" s="485"/>
      <c r="BD759" s="485"/>
      <c r="BE759" s="485"/>
      <c r="BF759" s="485"/>
      <c r="BG759" s="485"/>
      <c r="BH759" s="485"/>
      <c r="BI759" s="485"/>
      <c r="BJ759" s="485"/>
      <c r="BK759" s="485"/>
    </row>
    <row r="760" spans="1:63" ht="15.75" customHeight="1" x14ac:dyDescent="0.25">
      <c r="A760" s="490"/>
      <c r="B760" s="490"/>
      <c r="C760" s="490"/>
      <c r="D760" s="490"/>
      <c r="E760" s="490"/>
      <c r="F760" s="490"/>
      <c r="G760" s="490"/>
      <c r="H760" s="490"/>
      <c r="I760" s="490"/>
      <c r="J760" s="490"/>
      <c r="K760" s="490"/>
      <c r="L760" s="490"/>
      <c r="M760" s="490"/>
      <c r="N760" s="490"/>
      <c r="O760" s="490"/>
      <c r="P760" s="490"/>
      <c r="Q760" s="490"/>
      <c r="R760" s="490"/>
      <c r="S760" s="490"/>
      <c r="T760" s="490"/>
      <c r="U760" s="490"/>
      <c r="V760" s="490"/>
      <c r="W760" s="490"/>
      <c r="X760" s="490"/>
      <c r="Y760" s="490"/>
      <c r="Z760" s="490"/>
      <c r="AA760" s="490"/>
      <c r="AB760" s="490"/>
      <c r="AC760" s="490"/>
      <c r="AD760" s="490"/>
      <c r="AE760" s="490"/>
      <c r="AF760" s="490"/>
      <c r="AG760" s="490"/>
      <c r="AH760" s="490"/>
      <c r="AI760" s="490"/>
      <c r="AJ760" s="490"/>
      <c r="AK760" s="490"/>
      <c r="AL760" s="490"/>
      <c r="AM760" s="490"/>
      <c r="AN760" s="490"/>
      <c r="AO760" s="490"/>
      <c r="AP760" s="490"/>
      <c r="AQ760" s="490"/>
      <c r="AR760" s="489"/>
      <c r="AS760" s="489"/>
      <c r="AT760" s="489"/>
      <c r="AU760" s="489"/>
      <c r="AV760" s="485"/>
      <c r="AW760" s="485"/>
      <c r="AX760" s="485"/>
      <c r="AY760" s="485"/>
      <c r="AZ760" s="485"/>
      <c r="BA760" s="485"/>
      <c r="BB760" s="485"/>
      <c r="BC760" s="485"/>
      <c r="BD760" s="485"/>
      <c r="BE760" s="485"/>
      <c r="BF760" s="485"/>
      <c r="BG760" s="485"/>
      <c r="BH760" s="485"/>
      <c r="BI760" s="485"/>
      <c r="BJ760" s="485"/>
      <c r="BK760" s="485"/>
    </row>
    <row r="761" spans="1:63" ht="15.75" customHeight="1" x14ac:dyDescent="0.25">
      <c r="A761" s="490"/>
      <c r="B761" s="490"/>
      <c r="C761" s="490"/>
      <c r="D761" s="490"/>
      <c r="E761" s="490"/>
      <c r="F761" s="490"/>
      <c r="G761" s="490"/>
      <c r="H761" s="490"/>
      <c r="I761" s="490"/>
      <c r="J761" s="490"/>
      <c r="K761" s="490"/>
      <c r="L761" s="490"/>
      <c r="M761" s="490"/>
      <c r="N761" s="490"/>
      <c r="O761" s="490"/>
      <c r="P761" s="490"/>
      <c r="Q761" s="490"/>
      <c r="R761" s="490"/>
      <c r="S761" s="490"/>
      <c r="T761" s="490"/>
      <c r="U761" s="490"/>
      <c r="V761" s="490"/>
      <c r="W761" s="490"/>
      <c r="X761" s="490"/>
      <c r="Y761" s="490"/>
      <c r="Z761" s="490"/>
      <c r="AA761" s="490"/>
      <c r="AB761" s="490"/>
      <c r="AC761" s="490"/>
      <c r="AD761" s="490"/>
      <c r="AE761" s="490"/>
      <c r="AF761" s="490"/>
      <c r="AG761" s="490"/>
      <c r="AH761" s="490"/>
      <c r="AI761" s="490"/>
      <c r="AJ761" s="490"/>
      <c r="AK761" s="490"/>
      <c r="AL761" s="490"/>
      <c r="AM761" s="490"/>
      <c r="AN761" s="490"/>
      <c r="AO761" s="490"/>
      <c r="AP761" s="490"/>
      <c r="AQ761" s="490"/>
      <c r="AR761" s="489"/>
      <c r="AS761" s="489"/>
      <c r="AT761" s="489"/>
      <c r="AU761" s="489"/>
      <c r="AV761" s="485"/>
      <c r="AW761" s="485"/>
      <c r="AX761" s="485"/>
      <c r="AY761" s="485"/>
      <c r="AZ761" s="485"/>
      <c r="BA761" s="485"/>
      <c r="BB761" s="485"/>
      <c r="BC761" s="485"/>
      <c r="BD761" s="485"/>
      <c r="BE761" s="485"/>
      <c r="BF761" s="485"/>
      <c r="BG761" s="485"/>
      <c r="BH761" s="485"/>
      <c r="BI761" s="485"/>
      <c r="BJ761" s="485"/>
      <c r="BK761" s="485"/>
    </row>
    <row r="762" spans="1:63" ht="15.75" customHeight="1" x14ac:dyDescent="0.25">
      <c r="A762" s="490"/>
      <c r="B762" s="490"/>
      <c r="C762" s="490"/>
      <c r="D762" s="490"/>
      <c r="E762" s="490"/>
      <c r="F762" s="490"/>
      <c r="G762" s="490"/>
      <c r="H762" s="490"/>
      <c r="I762" s="490"/>
      <c r="J762" s="490"/>
      <c r="K762" s="490"/>
      <c r="L762" s="490"/>
      <c r="M762" s="490"/>
      <c r="N762" s="490"/>
      <c r="O762" s="490"/>
      <c r="P762" s="490"/>
      <c r="Q762" s="490"/>
      <c r="R762" s="490"/>
      <c r="S762" s="490"/>
      <c r="T762" s="490"/>
      <c r="U762" s="490"/>
      <c r="V762" s="490"/>
      <c r="W762" s="490"/>
      <c r="X762" s="490"/>
      <c r="Y762" s="490"/>
      <c r="Z762" s="490"/>
      <c r="AA762" s="490"/>
      <c r="AB762" s="490"/>
      <c r="AC762" s="490"/>
      <c r="AD762" s="490"/>
      <c r="AE762" s="490"/>
      <c r="AF762" s="490"/>
      <c r="AG762" s="490"/>
      <c r="AH762" s="490"/>
      <c r="AI762" s="490"/>
      <c r="AJ762" s="490"/>
      <c r="AK762" s="490"/>
      <c r="AL762" s="490"/>
      <c r="AM762" s="490"/>
      <c r="AN762" s="490"/>
      <c r="AO762" s="490"/>
      <c r="AP762" s="490"/>
      <c r="AQ762" s="490"/>
      <c r="AR762" s="489"/>
      <c r="AS762" s="489"/>
      <c r="AT762" s="489"/>
      <c r="AU762" s="489"/>
      <c r="AV762" s="485"/>
      <c r="AW762" s="485"/>
      <c r="AX762" s="485"/>
      <c r="AY762" s="485"/>
      <c r="AZ762" s="485"/>
      <c r="BA762" s="485"/>
      <c r="BB762" s="485"/>
      <c r="BC762" s="485"/>
      <c r="BD762" s="485"/>
      <c r="BE762" s="485"/>
      <c r="BF762" s="485"/>
      <c r="BG762" s="485"/>
      <c r="BH762" s="485"/>
      <c r="BI762" s="485"/>
      <c r="BJ762" s="485"/>
      <c r="BK762" s="485"/>
    </row>
    <row r="763" spans="1:63" ht="15.75" customHeight="1" x14ac:dyDescent="0.25">
      <c r="A763" s="490"/>
      <c r="B763" s="490"/>
      <c r="C763" s="490"/>
      <c r="D763" s="490"/>
      <c r="E763" s="490"/>
      <c r="F763" s="490"/>
      <c r="G763" s="490"/>
      <c r="H763" s="490"/>
      <c r="I763" s="490"/>
      <c r="J763" s="490"/>
      <c r="K763" s="490"/>
      <c r="L763" s="490"/>
      <c r="M763" s="490"/>
      <c r="N763" s="490"/>
      <c r="O763" s="490"/>
      <c r="P763" s="490"/>
      <c r="Q763" s="490"/>
      <c r="R763" s="490"/>
      <c r="S763" s="490"/>
      <c r="T763" s="490"/>
      <c r="U763" s="490"/>
      <c r="V763" s="490"/>
      <c r="W763" s="490"/>
      <c r="X763" s="490"/>
      <c r="Y763" s="490"/>
      <c r="Z763" s="490"/>
      <c r="AA763" s="490"/>
      <c r="AB763" s="490"/>
      <c r="AC763" s="490"/>
      <c r="AD763" s="490"/>
      <c r="AE763" s="490"/>
      <c r="AF763" s="490"/>
      <c r="AG763" s="490"/>
      <c r="AH763" s="490"/>
      <c r="AI763" s="490"/>
      <c r="AJ763" s="490"/>
      <c r="AK763" s="490"/>
      <c r="AL763" s="490"/>
      <c r="AM763" s="490"/>
      <c r="AN763" s="490"/>
      <c r="AO763" s="490"/>
      <c r="AP763" s="490"/>
      <c r="AQ763" s="490"/>
      <c r="AR763" s="489"/>
      <c r="AS763" s="489"/>
      <c r="AT763" s="489"/>
      <c r="AU763" s="489"/>
      <c r="AV763" s="485"/>
      <c r="AW763" s="485"/>
      <c r="AX763" s="485"/>
      <c r="AY763" s="485"/>
      <c r="AZ763" s="485"/>
      <c r="BA763" s="485"/>
      <c r="BB763" s="485"/>
      <c r="BC763" s="485"/>
      <c r="BD763" s="485"/>
      <c r="BE763" s="485"/>
      <c r="BF763" s="485"/>
      <c r="BG763" s="485"/>
      <c r="BH763" s="485"/>
      <c r="BI763" s="485"/>
      <c r="BJ763" s="485"/>
      <c r="BK763" s="485"/>
    </row>
    <row r="764" spans="1:63" ht="15.75" customHeight="1" x14ac:dyDescent="0.25">
      <c r="A764" s="490"/>
      <c r="B764" s="490"/>
      <c r="C764" s="490"/>
      <c r="D764" s="490"/>
      <c r="E764" s="490"/>
      <c r="F764" s="490"/>
      <c r="G764" s="490"/>
      <c r="H764" s="490"/>
      <c r="I764" s="490"/>
      <c r="J764" s="490"/>
      <c r="K764" s="490"/>
      <c r="L764" s="490"/>
      <c r="M764" s="490"/>
      <c r="N764" s="490"/>
      <c r="O764" s="490"/>
      <c r="P764" s="490"/>
      <c r="Q764" s="490"/>
      <c r="R764" s="490"/>
      <c r="S764" s="490"/>
      <c r="T764" s="490"/>
      <c r="U764" s="490"/>
      <c r="V764" s="490"/>
      <c r="W764" s="490"/>
      <c r="X764" s="490"/>
      <c r="Y764" s="490"/>
      <c r="Z764" s="490"/>
      <c r="AA764" s="490"/>
      <c r="AB764" s="490"/>
      <c r="AC764" s="490"/>
      <c r="AD764" s="490"/>
      <c r="AE764" s="490"/>
      <c r="AF764" s="490"/>
      <c r="AG764" s="490"/>
      <c r="AH764" s="490"/>
      <c r="AI764" s="490"/>
      <c r="AJ764" s="490"/>
      <c r="AK764" s="490"/>
      <c r="AL764" s="490"/>
      <c r="AM764" s="490"/>
      <c r="AN764" s="490"/>
      <c r="AO764" s="490"/>
      <c r="AP764" s="490"/>
      <c r="AQ764" s="490"/>
      <c r="AR764" s="489"/>
      <c r="AS764" s="489"/>
      <c r="AT764" s="489"/>
      <c r="AU764" s="489"/>
      <c r="AV764" s="485"/>
      <c r="AW764" s="485"/>
      <c r="AX764" s="485"/>
      <c r="AY764" s="485"/>
      <c r="AZ764" s="485"/>
      <c r="BA764" s="485"/>
      <c r="BB764" s="485"/>
      <c r="BC764" s="485"/>
      <c r="BD764" s="485"/>
      <c r="BE764" s="485"/>
      <c r="BF764" s="485"/>
      <c r="BG764" s="485"/>
      <c r="BH764" s="485"/>
      <c r="BI764" s="485"/>
      <c r="BJ764" s="485"/>
      <c r="BK764" s="485"/>
    </row>
    <row r="765" spans="1:63" ht="15.75" customHeight="1" x14ac:dyDescent="0.25">
      <c r="A765" s="490"/>
      <c r="B765" s="490"/>
      <c r="C765" s="490"/>
      <c r="D765" s="490"/>
      <c r="E765" s="490"/>
      <c r="F765" s="490"/>
      <c r="G765" s="490"/>
      <c r="H765" s="490"/>
      <c r="I765" s="490"/>
      <c r="J765" s="490"/>
      <c r="K765" s="490"/>
      <c r="L765" s="490"/>
      <c r="M765" s="490"/>
      <c r="N765" s="490"/>
      <c r="O765" s="490"/>
      <c r="P765" s="490"/>
      <c r="Q765" s="490"/>
      <c r="R765" s="490"/>
      <c r="S765" s="490"/>
      <c r="T765" s="490"/>
      <c r="U765" s="490"/>
      <c r="V765" s="490"/>
      <c r="W765" s="490"/>
      <c r="X765" s="490"/>
      <c r="Y765" s="490"/>
      <c r="Z765" s="490"/>
      <c r="AA765" s="490"/>
      <c r="AB765" s="490"/>
      <c r="AC765" s="490"/>
      <c r="AD765" s="490"/>
      <c r="AE765" s="490"/>
      <c r="AF765" s="490"/>
      <c r="AG765" s="490"/>
      <c r="AH765" s="490"/>
      <c r="AI765" s="490"/>
      <c r="AJ765" s="490"/>
      <c r="AK765" s="490"/>
      <c r="AL765" s="490"/>
      <c r="AM765" s="490"/>
      <c r="AN765" s="490"/>
      <c r="AO765" s="490"/>
      <c r="AP765" s="490"/>
      <c r="AQ765" s="490"/>
      <c r="AR765" s="489"/>
      <c r="AS765" s="489"/>
      <c r="AT765" s="489"/>
      <c r="AU765" s="489"/>
      <c r="AV765" s="485"/>
      <c r="AW765" s="485"/>
      <c r="AX765" s="485"/>
      <c r="AY765" s="485"/>
      <c r="AZ765" s="485"/>
      <c r="BA765" s="485"/>
      <c r="BB765" s="485"/>
      <c r="BC765" s="485"/>
      <c r="BD765" s="485"/>
      <c r="BE765" s="485"/>
      <c r="BF765" s="485"/>
      <c r="BG765" s="485"/>
      <c r="BH765" s="485"/>
      <c r="BI765" s="485"/>
      <c r="BJ765" s="485"/>
      <c r="BK765" s="485"/>
    </row>
    <row r="766" spans="1:63" ht="15.75" customHeight="1" x14ac:dyDescent="0.25">
      <c r="A766" s="490"/>
      <c r="B766" s="490"/>
      <c r="C766" s="490"/>
      <c r="D766" s="490"/>
      <c r="E766" s="490"/>
      <c r="F766" s="490"/>
      <c r="G766" s="490"/>
      <c r="H766" s="490"/>
      <c r="I766" s="490"/>
      <c r="J766" s="490"/>
      <c r="K766" s="490"/>
      <c r="L766" s="490"/>
      <c r="M766" s="490"/>
      <c r="N766" s="490"/>
      <c r="O766" s="490"/>
      <c r="P766" s="490"/>
      <c r="Q766" s="490"/>
      <c r="R766" s="490"/>
      <c r="S766" s="490"/>
      <c r="T766" s="490"/>
      <c r="U766" s="490"/>
      <c r="V766" s="490"/>
      <c r="W766" s="490"/>
      <c r="X766" s="490"/>
      <c r="Y766" s="490"/>
      <c r="Z766" s="490"/>
      <c r="AA766" s="490"/>
      <c r="AB766" s="490"/>
      <c r="AC766" s="490"/>
      <c r="AD766" s="490"/>
      <c r="AE766" s="490"/>
      <c r="AF766" s="490"/>
      <c r="AG766" s="490"/>
      <c r="AH766" s="490"/>
      <c r="AI766" s="490"/>
      <c r="AJ766" s="490"/>
      <c r="AK766" s="490"/>
      <c r="AL766" s="490"/>
      <c r="AM766" s="490"/>
      <c r="AN766" s="490"/>
      <c r="AO766" s="490"/>
      <c r="AP766" s="490"/>
      <c r="AQ766" s="490"/>
      <c r="AR766" s="489"/>
      <c r="AS766" s="489"/>
      <c r="AT766" s="489"/>
      <c r="AU766" s="489"/>
      <c r="AV766" s="485"/>
      <c r="AW766" s="485"/>
      <c r="AX766" s="485"/>
      <c r="AY766" s="485"/>
      <c r="AZ766" s="485"/>
      <c r="BA766" s="485"/>
      <c r="BB766" s="485"/>
      <c r="BC766" s="485"/>
      <c r="BD766" s="485"/>
      <c r="BE766" s="485"/>
      <c r="BF766" s="485"/>
      <c r="BG766" s="485"/>
      <c r="BH766" s="485"/>
      <c r="BI766" s="485"/>
      <c r="BJ766" s="485"/>
      <c r="BK766" s="485"/>
    </row>
    <row r="767" spans="1:63" ht="15.75" customHeight="1" x14ac:dyDescent="0.25">
      <c r="A767" s="490"/>
      <c r="B767" s="490"/>
      <c r="C767" s="490"/>
      <c r="D767" s="490"/>
      <c r="E767" s="490"/>
      <c r="F767" s="490"/>
      <c r="G767" s="490"/>
      <c r="H767" s="490"/>
      <c r="I767" s="490"/>
      <c r="J767" s="490"/>
      <c r="K767" s="490"/>
      <c r="L767" s="490"/>
      <c r="M767" s="490"/>
      <c r="N767" s="490"/>
      <c r="O767" s="490"/>
      <c r="P767" s="490"/>
      <c r="Q767" s="490"/>
      <c r="R767" s="490"/>
      <c r="S767" s="490"/>
      <c r="T767" s="490"/>
      <c r="U767" s="490"/>
      <c r="V767" s="490"/>
      <c r="W767" s="490"/>
      <c r="X767" s="490"/>
      <c r="Y767" s="490"/>
      <c r="Z767" s="490"/>
      <c r="AA767" s="490"/>
      <c r="AB767" s="490"/>
      <c r="AC767" s="490"/>
      <c r="AD767" s="490"/>
      <c r="AE767" s="490"/>
      <c r="AF767" s="490"/>
      <c r="AG767" s="490"/>
      <c r="AH767" s="490"/>
      <c r="AI767" s="490"/>
      <c r="AJ767" s="490"/>
      <c r="AK767" s="490"/>
      <c r="AL767" s="490"/>
      <c r="AM767" s="490"/>
      <c r="AN767" s="490"/>
      <c r="AO767" s="490"/>
      <c r="AP767" s="490"/>
      <c r="AQ767" s="490"/>
      <c r="AR767" s="489"/>
      <c r="AS767" s="489"/>
      <c r="AT767" s="489"/>
      <c r="AU767" s="489"/>
      <c r="AV767" s="485"/>
      <c r="AW767" s="485"/>
      <c r="AX767" s="485"/>
      <c r="AY767" s="485"/>
      <c r="AZ767" s="485"/>
      <c r="BA767" s="485"/>
      <c r="BB767" s="485"/>
      <c r="BC767" s="485"/>
      <c r="BD767" s="485"/>
      <c r="BE767" s="485"/>
      <c r="BF767" s="485"/>
      <c r="BG767" s="485"/>
      <c r="BH767" s="485"/>
      <c r="BI767" s="485"/>
      <c r="BJ767" s="485"/>
      <c r="BK767" s="485"/>
    </row>
    <row r="768" spans="1:63" ht="15.75" customHeight="1" x14ac:dyDescent="0.25">
      <c r="A768" s="490"/>
      <c r="B768" s="490"/>
      <c r="C768" s="490"/>
      <c r="D768" s="490"/>
      <c r="E768" s="490"/>
      <c r="F768" s="490"/>
      <c r="G768" s="490"/>
      <c r="H768" s="490"/>
      <c r="I768" s="490"/>
      <c r="J768" s="490"/>
      <c r="K768" s="490"/>
      <c r="L768" s="490"/>
      <c r="M768" s="490"/>
      <c r="N768" s="490"/>
      <c r="O768" s="490"/>
      <c r="P768" s="490"/>
      <c r="Q768" s="490"/>
      <c r="R768" s="490"/>
      <c r="S768" s="490"/>
      <c r="T768" s="490"/>
      <c r="U768" s="490"/>
      <c r="V768" s="490"/>
      <c r="W768" s="490"/>
      <c r="X768" s="490"/>
      <c r="Y768" s="490"/>
      <c r="Z768" s="490"/>
      <c r="AA768" s="490"/>
      <c r="AB768" s="490"/>
      <c r="AC768" s="490"/>
      <c r="AD768" s="490"/>
      <c r="AE768" s="490"/>
      <c r="AF768" s="490"/>
      <c r="AG768" s="490"/>
      <c r="AH768" s="490"/>
      <c r="AI768" s="490"/>
      <c r="AJ768" s="490"/>
      <c r="AK768" s="490"/>
      <c r="AL768" s="490"/>
      <c r="AM768" s="490"/>
      <c r="AN768" s="490"/>
      <c r="AO768" s="490"/>
      <c r="AP768" s="490"/>
      <c r="AQ768" s="490"/>
      <c r="AR768" s="489"/>
      <c r="AS768" s="489"/>
      <c r="AT768" s="489"/>
      <c r="AU768" s="489"/>
      <c r="AV768" s="485"/>
      <c r="AW768" s="485"/>
      <c r="AX768" s="485"/>
      <c r="AY768" s="485"/>
      <c r="AZ768" s="485"/>
      <c r="BA768" s="485"/>
      <c r="BB768" s="485"/>
      <c r="BC768" s="485"/>
      <c r="BD768" s="485"/>
      <c r="BE768" s="485"/>
      <c r="BF768" s="485"/>
      <c r="BG768" s="485"/>
      <c r="BH768" s="485"/>
      <c r="BI768" s="485"/>
      <c r="BJ768" s="485"/>
      <c r="BK768" s="485"/>
    </row>
    <row r="769" spans="1:63" ht="15.75" customHeight="1" x14ac:dyDescent="0.25">
      <c r="A769" s="490"/>
      <c r="B769" s="490"/>
      <c r="C769" s="490"/>
      <c r="D769" s="490"/>
      <c r="E769" s="490"/>
      <c r="F769" s="490"/>
      <c r="G769" s="490"/>
      <c r="H769" s="490"/>
      <c r="I769" s="490"/>
      <c r="J769" s="490"/>
      <c r="K769" s="490"/>
      <c r="L769" s="490"/>
      <c r="M769" s="490"/>
      <c r="N769" s="490"/>
      <c r="O769" s="490"/>
      <c r="P769" s="490"/>
      <c r="Q769" s="490"/>
      <c r="R769" s="490"/>
      <c r="S769" s="490"/>
      <c r="T769" s="490"/>
      <c r="U769" s="490"/>
      <c r="V769" s="490"/>
      <c r="W769" s="490"/>
      <c r="X769" s="490"/>
      <c r="Y769" s="490"/>
      <c r="Z769" s="490"/>
      <c r="AA769" s="490"/>
      <c r="AB769" s="490"/>
      <c r="AC769" s="490"/>
      <c r="AD769" s="490"/>
      <c r="AE769" s="490"/>
      <c r="AF769" s="490"/>
      <c r="AG769" s="490"/>
      <c r="AH769" s="490"/>
      <c r="AI769" s="490"/>
      <c r="AJ769" s="490"/>
      <c r="AK769" s="490"/>
      <c r="AL769" s="490"/>
      <c r="AM769" s="490"/>
      <c r="AN769" s="490"/>
      <c r="AO769" s="490"/>
      <c r="AP769" s="490"/>
      <c r="AQ769" s="490"/>
      <c r="AR769" s="489"/>
      <c r="AS769" s="489"/>
      <c r="AT769" s="489"/>
      <c r="AU769" s="489"/>
      <c r="AV769" s="485"/>
      <c r="AW769" s="485"/>
      <c r="AX769" s="485"/>
      <c r="AY769" s="485"/>
      <c r="AZ769" s="485"/>
      <c r="BA769" s="485"/>
      <c r="BB769" s="485"/>
      <c r="BC769" s="485"/>
      <c r="BD769" s="485"/>
      <c r="BE769" s="485"/>
      <c r="BF769" s="485"/>
      <c r="BG769" s="485"/>
      <c r="BH769" s="485"/>
      <c r="BI769" s="485"/>
      <c r="BJ769" s="485"/>
      <c r="BK769" s="485"/>
    </row>
    <row r="770" spans="1:63" ht="15.75" customHeight="1" x14ac:dyDescent="0.25">
      <c r="A770" s="490"/>
      <c r="B770" s="490"/>
      <c r="C770" s="490"/>
      <c r="D770" s="490"/>
      <c r="E770" s="490"/>
      <c r="F770" s="490"/>
      <c r="G770" s="490"/>
      <c r="H770" s="490"/>
      <c r="I770" s="490"/>
      <c r="J770" s="490"/>
      <c r="K770" s="490"/>
      <c r="L770" s="490"/>
      <c r="M770" s="490"/>
      <c r="N770" s="490"/>
      <c r="O770" s="490"/>
      <c r="P770" s="490"/>
      <c r="Q770" s="490"/>
      <c r="R770" s="490"/>
      <c r="S770" s="490"/>
      <c r="T770" s="490"/>
      <c r="U770" s="490"/>
      <c r="V770" s="490"/>
      <c r="W770" s="490"/>
      <c r="X770" s="490"/>
      <c r="Y770" s="490"/>
      <c r="Z770" s="490"/>
      <c r="AA770" s="490"/>
      <c r="AB770" s="490"/>
      <c r="AC770" s="490"/>
      <c r="AD770" s="490"/>
      <c r="AE770" s="490"/>
      <c r="AF770" s="490"/>
      <c r="AG770" s="490"/>
      <c r="AH770" s="490"/>
      <c r="AI770" s="490"/>
      <c r="AJ770" s="490"/>
      <c r="AK770" s="490"/>
      <c r="AL770" s="490"/>
      <c r="AM770" s="490"/>
      <c r="AN770" s="490"/>
      <c r="AO770" s="490"/>
      <c r="AP770" s="490"/>
      <c r="AQ770" s="490"/>
      <c r="AR770" s="489"/>
      <c r="AS770" s="489"/>
      <c r="AT770" s="489"/>
      <c r="AU770" s="489"/>
      <c r="AV770" s="485"/>
      <c r="AW770" s="485"/>
      <c r="AX770" s="485"/>
      <c r="AY770" s="485"/>
      <c r="AZ770" s="485"/>
      <c r="BA770" s="485"/>
      <c r="BB770" s="485"/>
      <c r="BC770" s="485"/>
      <c r="BD770" s="485"/>
      <c r="BE770" s="485"/>
      <c r="BF770" s="485"/>
      <c r="BG770" s="485"/>
      <c r="BH770" s="485"/>
      <c r="BI770" s="485"/>
      <c r="BJ770" s="485"/>
      <c r="BK770" s="485"/>
    </row>
    <row r="771" spans="1:63" ht="15.75" customHeight="1" x14ac:dyDescent="0.25">
      <c r="A771" s="490"/>
      <c r="B771" s="490"/>
      <c r="C771" s="490"/>
      <c r="D771" s="490"/>
      <c r="E771" s="490"/>
      <c r="F771" s="490"/>
      <c r="G771" s="490"/>
      <c r="H771" s="490"/>
      <c r="I771" s="490"/>
      <c r="J771" s="490"/>
      <c r="K771" s="490"/>
      <c r="L771" s="490"/>
      <c r="M771" s="490"/>
      <c r="N771" s="490"/>
      <c r="O771" s="490"/>
      <c r="P771" s="490"/>
      <c r="Q771" s="490"/>
      <c r="R771" s="490"/>
      <c r="S771" s="490"/>
      <c r="T771" s="490"/>
      <c r="U771" s="490"/>
      <c r="V771" s="490"/>
      <c r="W771" s="490"/>
      <c r="X771" s="490"/>
      <c r="Y771" s="490"/>
      <c r="Z771" s="490"/>
      <c r="AA771" s="490"/>
      <c r="AB771" s="490"/>
      <c r="AC771" s="490"/>
      <c r="AD771" s="490"/>
      <c r="AE771" s="490"/>
      <c r="AF771" s="490"/>
      <c r="AG771" s="490"/>
      <c r="AH771" s="490"/>
      <c r="AI771" s="490"/>
      <c r="AJ771" s="490"/>
      <c r="AK771" s="490"/>
      <c r="AL771" s="490"/>
      <c r="AM771" s="490"/>
      <c r="AN771" s="490"/>
      <c r="AO771" s="490"/>
      <c r="AP771" s="490"/>
      <c r="AQ771" s="490"/>
      <c r="AR771" s="489"/>
      <c r="AS771" s="489"/>
      <c r="AT771" s="489"/>
      <c r="AU771" s="489"/>
      <c r="AV771" s="485"/>
      <c r="AW771" s="485"/>
      <c r="AX771" s="485"/>
      <c r="AY771" s="485"/>
      <c r="AZ771" s="485"/>
      <c r="BA771" s="485"/>
      <c r="BB771" s="485"/>
      <c r="BC771" s="485"/>
      <c r="BD771" s="485"/>
      <c r="BE771" s="485"/>
      <c r="BF771" s="485"/>
      <c r="BG771" s="485"/>
      <c r="BH771" s="485"/>
      <c r="BI771" s="485"/>
      <c r="BJ771" s="485"/>
      <c r="BK771" s="485"/>
    </row>
    <row r="772" spans="1:63" ht="15.75" customHeight="1" x14ac:dyDescent="0.25">
      <c r="A772" s="490"/>
      <c r="B772" s="490"/>
      <c r="C772" s="490"/>
      <c r="D772" s="490"/>
      <c r="E772" s="490"/>
      <c r="F772" s="490"/>
      <c r="G772" s="490"/>
      <c r="H772" s="490"/>
      <c r="I772" s="490"/>
      <c r="J772" s="490"/>
      <c r="K772" s="490"/>
      <c r="L772" s="490"/>
      <c r="M772" s="490"/>
      <c r="N772" s="490"/>
      <c r="O772" s="490"/>
      <c r="P772" s="490"/>
      <c r="Q772" s="490"/>
      <c r="R772" s="490"/>
      <c r="S772" s="490"/>
      <c r="T772" s="490"/>
      <c r="U772" s="490"/>
      <c r="V772" s="490"/>
      <c r="W772" s="490"/>
      <c r="X772" s="490"/>
      <c r="Y772" s="490"/>
      <c r="Z772" s="490"/>
      <c r="AA772" s="490"/>
      <c r="AB772" s="490"/>
      <c r="AC772" s="490"/>
      <c r="AD772" s="490"/>
      <c r="AE772" s="490"/>
      <c r="AF772" s="490"/>
      <c r="AG772" s="490"/>
      <c r="AH772" s="490"/>
      <c r="AI772" s="490"/>
      <c r="AJ772" s="490"/>
      <c r="AK772" s="490"/>
      <c r="AL772" s="490"/>
      <c r="AM772" s="490"/>
      <c r="AN772" s="490"/>
      <c r="AO772" s="490"/>
      <c r="AP772" s="490"/>
      <c r="AQ772" s="490"/>
      <c r="AR772" s="489"/>
      <c r="AS772" s="489"/>
      <c r="AT772" s="489"/>
      <c r="AU772" s="489"/>
      <c r="AV772" s="485"/>
      <c r="AW772" s="485"/>
      <c r="AX772" s="485"/>
      <c r="AY772" s="485"/>
      <c r="AZ772" s="485"/>
      <c r="BA772" s="485"/>
      <c r="BB772" s="485"/>
      <c r="BC772" s="485"/>
      <c r="BD772" s="485"/>
      <c r="BE772" s="485"/>
      <c r="BF772" s="485"/>
      <c r="BG772" s="485"/>
      <c r="BH772" s="485"/>
      <c r="BI772" s="485"/>
      <c r="BJ772" s="485"/>
      <c r="BK772" s="485"/>
    </row>
    <row r="773" spans="1:63" ht="15.75" customHeight="1" x14ac:dyDescent="0.25">
      <c r="A773" s="490"/>
      <c r="B773" s="490"/>
      <c r="C773" s="490"/>
      <c r="D773" s="490"/>
      <c r="E773" s="490"/>
      <c r="F773" s="490"/>
      <c r="G773" s="490"/>
      <c r="H773" s="490"/>
      <c r="I773" s="490"/>
      <c r="J773" s="490"/>
      <c r="K773" s="490"/>
      <c r="L773" s="490"/>
      <c r="M773" s="490"/>
      <c r="N773" s="490"/>
      <c r="O773" s="490"/>
      <c r="P773" s="490"/>
      <c r="Q773" s="490"/>
      <c r="R773" s="490"/>
      <c r="S773" s="490"/>
      <c r="T773" s="490"/>
      <c r="U773" s="490"/>
      <c r="V773" s="490"/>
      <c r="W773" s="490"/>
      <c r="X773" s="490"/>
      <c r="Y773" s="490"/>
      <c r="Z773" s="490"/>
      <c r="AA773" s="490"/>
      <c r="AB773" s="490"/>
      <c r="AC773" s="490"/>
      <c r="AD773" s="490"/>
      <c r="AE773" s="490"/>
      <c r="AF773" s="490"/>
      <c r="AG773" s="490"/>
      <c r="AH773" s="490"/>
      <c r="AI773" s="490"/>
      <c r="AJ773" s="490"/>
      <c r="AK773" s="490"/>
      <c r="AL773" s="490"/>
      <c r="AM773" s="490"/>
      <c r="AN773" s="490"/>
      <c r="AO773" s="490"/>
      <c r="AP773" s="490"/>
      <c r="AQ773" s="490"/>
      <c r="AR773" s="489"/>
      <c r="AS773" s="489"/>
      <c r="AT773" s="489"/>
      <c r="AU773" s="489"/>
      <c r="AV773" s="485"/>
      <c r="AW773" s="485"/>
      <c r="AX773" s="485"/>
      <c r="AY773" s="485"/>
      <c r="AZ773" s="485"/>
      <c r="BA773" s="485"/>
      <c r="BB773" s="485"/>
      <c r="BC773" s="485"/>
      <c r="BD773" s="485"/>
      <c r="BE773" s="485"/>
      <c r="BF773" s="485"/>
      <c r="BG773" s="485"/>
      <c r="BH773" s="485"/>
      <c r="BI773" s="485"/>
      <c r="BJ773" s="485"/>
      <c r="BK773" s="485"/>
    </row>
    <row r="774" spans="1:63" ht="15.75" customHeight="1" x14ac:dyDescent="0.25">
      <c r="A774" s="490"/>
      <c r="B774" s="490"/>
      <c r="C774" s="490"/>
      <c r="D774" s="490"/>
      <c r="E774" s="490"/>
      <c r="F774" s="490"/>
      <c r="G774" s="490"/>
      <c r="H774" s="490"/>
      <c r="I774" s="490"/>
      <c r="J774" s="490"/>
      <c r="K774" s="490"/>
      <c r="L774" s="490"/>
      <c r="M774" s="490"/>
      <c r="N774" s="490"/>
      <c r="O774" s="490"/>
      <c r="P774" s="490"/>
      <c r="Q774" s="490"/>
      <c r="R774" s="490"/>
      <c r="S774" s="490"/>
      <c r="T774" s="490"/>
      <c r="U774" s="490"/>
      <c r="V774" s="490"/>
      <c r="W774" s="490"/>
      <c r="X774" s="490"/>
      <c r="Y774" s="490"/>
      <c r="Z774" s="490"/>
      <c r="AA774" s="490"/>
      <c r="AB774" s="490"/>
      <c r="AC774" s="490"/>
      <c r="AD774" s="490"/>
      <c r="AE774" s="490"/>
      <c r="AF774" s="490"/>
      <c r="AG774" s="490"/>
      <c r="AH774" s="490"/>
      <c r="AI774" s="490"/>
      <c r="AJ774" s="490"/>
      <c r="AK774" s="490"/>
      <c r="AL774" s="490"/>
      <c r="AM774" s="490"/>
      <c r="AN774" s="490"/>
      <c r="AO774" s="490"/>
      <c r="AP774" s="490"/>
      <c r="AQ774" s="490"/>
      <c r="AR774" s="489"/>
      <c r="AS774" s="489"/>
      <c r="AT774" s="489"/>
      <c r="AU774" s="489"/>
      <c r="AV774" s="485"/>
      <c r="AW774" s="485"/>
      <c r="AX774" s="485"/>
      <c r="AY774" s="485"/>
      <c r="AZ774" s="485"/>
      <c r="BA774" s="485"/>
      <c r="BB774" s="485"/>
      <c r="BC774" s="485"/>
      <c r="BD774" s="485"/>
      <c r="BE774" s="485"/>
      <c r="BF774" s="485"/>
      <c r="BG774" s="485"/>
      <c r="BH774" s="485"/>
      <c r="BI774" s="485"/>
      <c r="BJ774" s="485"/>
      <c r="BK774" s="485"/>
    </row>
    <row r="775" spans="1:63" ht="15.75" customHeight="1" x14ac:dyDescent="0.25">
      <c r="A775" s="490"/>
      <c r="B775" s="490"/>
      <c r="C775" s="490"/>
      <c r="D775" s="490"/>
      <c r="E775" s="490"/>
      <c r="F775" s="490"/>
      <c r="G775" s="490"/>
      <c r="H775" s="490"/>
      <c r="I775" s="490"/>
      <c r="J775" s="490"/>
      <c r="K775" s="490"/>
      <c r="L775" s="490"/>
      <c r="M775" s="490"/>
      <c r="N775" s="490"/>
      <c r="O775" s="490"/>
      <c r="P775" s="490"/>
      <c r="Q775" s="490"/>
      <c r="R775" s="490"/>
      <c r="S775" s="490"/>
      <c r="T775" s="490"/>
      <c r="U775" s="490"/>
      <c r="V775" s="490"/>
      <c r="W775" s="490"/>
      <c r="X775" s="490"/>
      <c r="Y775" s="490"/>
      <c r="Z775" s="490"/>
      <c r="AA775" s="490"/>
      <c r="AB775" s="490"/>
      <c r="AC775" s="490"/>
      <c r="AD775" s="490"/>
      <c r="AE775" s="490"/>
      <c r="AF775" s="490"/>
      <c r="AG775" s="490"/>
      <c r="AH775" s="490"/>
      <c r="AI775" s="490"/>
      <c r="AJ775" s="490"/>
      <c r="AK775" s="490"/>
      <c r="AL775" s="490"/>
      <c r="AM775" s="490"/>
      <c r="AN775" s="490"/>
      <c r="AO775" s="490"/>
      <c r="AP775" s="490"/>
      <c r="AQ775" s="490"/>
      <c r="AR775" s="489"/>
      <c r="AS775" s="489"/>
      <c r="AT775" s="489"/>
      <c r="AU775" s="489"/>
      <c r="AV775" s="485"/>
      <c r="AW775" s="485"/>
      <c r="AX775" s="485"/>
      <c r="AY775" s="485"/>
      <c r="AZ775" s="485"/>
      <c r="BA775" s="485"/>
      <c r="BB775" s="485"/>
      <c r="BC775" s="485"/>
      <c r="BD775" s="485"/>
      <c r="BE775" s="485"/>
      <c r="BF775" s="485"/>
      <c r="BG775" s="485"/>
      <c r="BH775" s="485"/>
      <c r="BI775" s="485"/>
      <c r="BJ775" s="485"/>
      <c r="BK775" s="485"/>
    </row>
    <row r="776" spans="1:63" ht="15.75" customHeight="1" x14ac:dyDescent="0.25">
      <c r="A776" s="490"/>
      <c r="B776" s="490"/>
      <c r="C776" s="490"/>
      <c r="D776" s="490"/>
      <c r="E776" s="490"/>
      <c r="F776" s="490"/>
      <c r="G776" s="490"/>
      <c r="H776" s="490"/>
      <c r="I776" s="490"/>
      <c r="J776" s="490"/>
      <c r="K776" s="490"/>
      <c r="L776" s="490"/>
      <c r="M776" s="490"/>
      <c r="N776" s="490"/>
      <c r="O776" s="490"/>
      <c r="P776" s="490"/>
      <c r="Q776" s="490"/>
      <c r="R776" s="490"/>
      <c r="S776" s="490"/>
      <c r="T776" s="490"/>
      <c r="U776" s="490"/>
      <c r="V776" s="490"/>
      <c r="W776" s="490"/>
      <c r="X776" s="490"/>
      <c r="Y776" s="490"/>
      <c r="Z776" s="490"/>
      <c r="AA776" s="490"/>
      <c r="AB776" s="490"/>
      <c r="AC776" s="490"/>
      <c r="AD776" s="490"/>
      <c r="AE776" s="490"/>
      <c r="AF776" s="490"/>
      <c r="AG776" s="490"/>
      <c r="AH776" s="490"/>
      <c r="AI776" s="490"/>
      <c r="AJ776" s="490"/>
      <c r="AK776" s="490"/>
      <c r="AL776" s="490"/>
      <c r="AM776" s="490"/>
      <c r="AN776" s="490"/>
      <c r="AO776" s="490"/>
      <c r="AP776" s="490"/>
      <c r="AQ776" s="490"/>
      <c r="AR776" s="489"/>
      <c r="AS776" s="489"/>
      <c r="AT776" s="489"/>
      <c r="AU776" s="489"/>
      <c r="AV776" s="485"/>
      <c r="AW776" s="485"/>
      <c r="AX776" s="485"/>
      <c r="AY776" s="485"/>
      <c r="AZ776" s="485"/>
      <c r="BA776" s="485"/>
      <c r="BB776" s="485"/>
      <c r="BC776" s="485"/>
      <c r="BD776" s="485"/>
      <c r="BE776" s="485"/>
      <c r="BF776" s="485"/>
      <c r="BG776" s="485"/>
      <c r="BH776" s="485"/>
      <c r="BI776" s="485"/>
      <c r="BJ776" s="485"/>
      <c r="BK776" s="485"/>
    </row>
    <row r="777" spans="1:63" ht="15.75" customHeight="1" x14ac:dyDescent="0.25">
      <c r="A777" s="490"/>
      <c r="B777" s="490"/>
      <c r="C777" s="490"/>
      <c r="D777" s="490"/>
      <c r="E777" s="490"/>
      <c r="F777" s="490"/>
      <c r="G777" s="490"/>
      <c r="H777" s="490"/>
      <c r="I777" s="490"/>
      <c r="J777" s="490"/>
      <c r="K777" s="490"/>
      <c r="L777" s="490"/>
      <c r="M777" s="490"/>
      <c r="N777" s="490"/>
      <c r="O777" s="490"/>
      <c r="P777" s="490"/>
      <c r="Q777" s="490"/>
      <c r="R777" s="490"/>
      <c r="S777" s="490"/>
      <c r="T777" s="490"/>
      <c r="U777" s="490"/>
      <c r="V777" s="490"/>
      <c r="W777" s="490"/>
      <c r="X777" s="490"/>
      <c r="Y777" s="490"/>
      <c r="Z777" s="490"/>
      <c r="AA777" s="490"/>
      <c r="AB777" s="490"/>
      <c r="AC777" s="490"/>
      <c r="AD777" s="490"/>
      <c r="AE777" s="490"/>
      <c r="AF777" s="490"/>
      <c r="AG777" s="490"/>
      <c r="AH777" s="490"/>
      <c r="AI777" s="490"/>
      <c r="AJ777" s="490"/>
      <c r="AK777" s="490"/>
      <c r="AL777" s="490"/>
      <c r="AM777" s="490"/>
      <c r="AN777" s="490"/>
      <c r="AO777" s="490"/>
      <c r="AP777" s="490"/>
      <c r="AQ777" s="490"/>
      <c r="AR777" s="489"/>
      <c r="AS777" s="489"/>
      <c r="AT777" s="489"/>
      <c r="AU777" s="489"/>
      <c r="AV777" s="485"/>
      <c r="AW777" s="485"/>
      <c r="AX777" s="485"/>
      <c r="AY777" s="485"/>
      <c r="AZ777" s="485"/>
      <c r="BA777" s="485"/>
      <c r="BB777" s="485"/>
      <c r="BC777" s="485"/>
      <c r="BD777" s="485"/>
      <c r="BE777" s="485"/>
      <c r="BF777" s="485"/>
      <c r="BG777" s="485"/>
      <c r="BH777" s="485"/>
      <c r="BI777" s="485"/>
      <c r="BJ777" s="485"/>
      <c r="BK777" s="485"/>
    </row>
    <row r="778" spans="1:63" ht="15.75" customHeight="1" x14ac:dyDescent="0.25">
      <c r="A778" s="490"/>
      <c r="B778" s="490"/>
      <c r="C778" s="490"/>
      <c r="D778" s="490"/>
      <c r="E778" s="490"/>
      <c r="F778" s="490"/>
      <c r="G778" s="490"/>
      <c r="H778" s="490"/>
      <c r="I778" s="490"/>
      <c r="J778" s="490"/>
      <c r="K778" s="490"/>
      <c r="L778" s="490"/>
      <c r="M778" s="490"/>
      <c r="N778" s="490"/>
      <c r="O778" s="490"/>
      <c r="P778" s="490"/>
      <c r="Q778" s="490"/>
      <c r="R778" s="490"/>
      <c r="S778" s="490"/>
      <c r="T778" s="490"/>
      <c r="U778" s="490"/>
      <c r="V778" s="490"/>
      <c r="W778" s="490"/>
      <c r="X778" s="490"/>
      <c r="Y778" s="490"/>
      <c r="Z778" s="490"/>
      <c r="AA778" s="490"/>
      <c r="AB778" s="490"/>
      <c r="AC778" s="490"/>
      <c r="AD778" s="490"/>
      <c r="AE778" s="490"/>
      <c r="AF778" s="490"/>
      <c r="AG778" s="490"/>
      <c r="AH778" s="490"/>
      <c r="AI778" s="490"/>
      <c r="AJ778" s="490"/>
      <c r="AK778" s="490"/>
      <c r="AL778" s="490"/>
      <c r="AM778" s="490"/>
      <c r="AN778" s="490"/>
      <c r="AO778" s="490"/>
      <c r="AP778" s="490"/>
      <c r="AQ778" s="490"/>
      <c r="AR778" s="489"/>
      <c r="AS778" s="489"/>
      <c r="AT778" s="489"/>
      <c r="AU778" s="489"/>
      <c r="AV778" s="485"/>
      <c r="AW778" s="485"/>
      <c r="AX778" s="485"/>
      <c r="AY778" s="485"/>
      <c r="AZ778" s="485"/>
      <c r="BA778" s="485"/>
      <c r="BB778" s="485"/>
      <c r="BC778" s="485"/>
      <c r="BD778" s="485"/>
      <c r="BE778" s="485"/>
      <c r="BF778" s="485"/>
      <c r="BG778" s="485"/>
      <c r="BH778" s="485"/>
      <c r="BI778" s="485"/>
      <c r="BJ778" s="485"/>
      <c r="BK778" s="485"/>
    </row>
    <row r="779" spans="1:63" ht="15.75" customHeight="1" x14ac:dyDescent="0.25">
      <c r="A779" s="490"/>
      <c r="B779" s="490"/>
      <c r="C779" s="490"/>
      <c r="D779" s="490"/>
      <c r="E779" s="490"/>
      <c r="F779" s="490"/>
      <c r="G779" s="490"/>
      <c r="H779" s="490"/>
      <c r="I779" s="490"/>
      <c r="J779" s="490"/>
      <c r="K779" s="490"/>
      <c r="L779" s="490"/>
      <c r="M779" s="490"/>
      <c r="N779" s="490"/>
      <c r="O779" s="490"/>
      <c r="P779" s="490"/>
      <c r="Q779" s="490"/>
      <c r="R779" s="490"/>
      <c r="S779" s="490"/>
      <c r="T779" s="490"/>
      <c r="U779" s="490"/>
      <c r="V779" s="490"/>
      <c r="W779" s="490"/>
      <c r="X779" s="490"/>
      <c r="Y779" s="490"/>
      <c r="Z779" s="490"/>
      <c r="AA779" s="490"/>
      <c r="AB779" s="490"/>
      <c r="AC779" s="490"/>
      <c r="AD779" s="490"/>
      <c r="AE779" s="490"/>
      <c r="AF779" s="490"/>
      <c r="AG779" s="490"/>
      <c r="AH779" s="490"/>
      <c r="AI779" s="490"/>
      <c r="AJ779" s="490"/>
      <c r="AK779" s="490"/>
      <c r="AL779" s="490"/>
      <c r="AM779" s="490"/>
      <c r="AN779" s="490"/>
      <c r="AO779" s="490"/>
      <c r="AP779" s="490"/>
      <c r="AQ779" s="490"/>
      <c r="AR779" s="489"/>
      <c r="AS779" s="489"/>
      <c r="AT779" s="489"/>
      <c r="AU779" s="489"/>
      <c r="AV779" s="485"/>
      <c r="AW779" s="485"/>
      <c r="AX779" s="485"/>
      <c r="AY779" s="485"/>
      <c r="AZ779" s="485"/>
      <c r="BA779" s="485"/>
      <c r="BB779" s="485"/>
      <c r="BC779" s="485"/>
      <c r="BD779" s="485"/>
      <c r="BE779" s="485"/>
      <c r="BF779" s="485"/>
      <c r="BG779" s="485"/>
      <c r="BH779" s="485"/>
      <c r="BI779" s="485"/>
      <c r="BJ779" s="485"/>
      <c r="BK779" s="485"/>
    </row>
    <row r="780" spans="1:63" ht="15.75" customHeight="1" x14ac:dyDescent="0.25">
      <c r="A780" s="490"/>
      <c r="B780" s="490"/>
      <c r="C780" s="490"/>
      <c r="D780" s="490"/>
      <c r="E780" s="490"/>
      <c r="F780" s="490"/>
      <c r="G780" s="490"/>
      <c r="H780" s="490"/>
      <c r="I780" s="490"/>
      <c r="J780" s="490"/>
      <c r="K780" s="490"/>
      <c r="L780" s="490"/>
      <c r="M780" s="490"/>
      <c r="N780" s="490"/>
      <c r="O780" s="490"/>
      <c r="P780" s="490"/>
      <c r="Q780" s="490"/>
      <c r="R780" s="490"/>
      <c r="S780" s="490"/>
      <c r="T780" s="490"/>
      <c r="U780" s="490"/>
      <c r="V780" s="490"/>
      <c r="W780" s="490"/>
      <c r="X780" s="490"/>
      <c r="Y780" s="490"/>
      <c r="Z780" s="490"/>
      <c r="AA780" s="490"/>
      <c r="AB780" s="490"/>
      <c r="AC780" s="490"/>
      <c r="AD780" s="490"/>
      <c r="AE780" s="490"/>
      <c r="AF780" s="490"/>
      <c r="AG780" s="490"/>
      <c r="AH780" s="490"/>
      <c r="AI780" s="490"/>
      <c r="AJ780" s="490"/>
      <c r="AK780" s="490"/>
      <c r="AL780" s="490"/>
      <c r="AM780" s="490"/>
      <c r="AN780" s="490"/>
      <c r="AO780" s="490"/>
      <c r="AP780" s="490"/>
      <c r="AQ780" s="490"/>
      <c r="AR780" s="489"/>
      <c r="AS780" s="489"/>
      <c r="AT780" s="489"/>
      <c r="AU780" s="489"/>
      <c r="AV780" s="485"/>
      <c r="AW780" s="485"/>
      <c r="AX780" s="485"/>
      <c r="AY780" s="485"/>
      <c r="AZ780" s="485"/>
      <c r="BA780" s="485"/>
      <c r="BB780" s="485"/>
      <c r="BC780" s="485"/>
      <c r="BD780" s="485"/>
      <c r="BE780" s="485"/>
      <c r="BF780" s="485"/>
      <c r="BG780" s="485"/>
      <c r="BH780" s="485"/>
      <c r="BI780" s="485"/>
      <c r="BJ780" s="485"/>
      <c r="BK780" s="485"/>
    </row>
    <row r="781" spans="1:63" ht="15.75" customHeight="1" x14ac:dyDescent="0.25">
      <c r="A781" s="490"/>
      <c r="B781" s="490"/>
      <c r="C781" s="490"/>
      <c r="D781" s="490"/>
      <c r="E781" s="490"/>
      <c r="F781" s="490"/>
      <c r="G781" s="490"/>
      <c r="H781" s="490"/>
      <c r="I781" s="490"/>
      <c r="J781" s="490"/>
      <c r="K781" s="490"/>
      <c r="L781" s="490"/>
      <c r="M781" s="490"/>
      <c r="N781" s="490"/>
      <c r="O781" s="490"/>
      <c r="P781" s="490"/>
      <c r="Q781" s="490"/>
      <c r="R781" s="490"/>
      <c r="S781" s="490"/>
      <c r="T781" s="490"/>
      <c r="U781" s="490"/>
      <c r="V781" s="490"/>
      <c r="W781" s="490"/>
      <c r="X781" s="490"/>
      <c r="Y781" s="490"/>
      <c r="Z781" s="490"/>
      <c r="AA781" s="490"/>
      <c r="AB781" s="490"/>
      <c r="AC781" s="490"/>
      <c r="AD781" s="490"/>
      <c r="AE781" s="490"/>
      <c r="AF781" s="490"/>
      <c r="AG781" s="490"/>
      <c r="AH781" s="490"/>
      <c r="AI781" s="490"/>
      <c r="AJ781" s="490"/>
      <c r="AK781" s="490"/>
      <c r="AL781" s="490"/>
      <c r="AM781" s="490"/>
      <c r="AN781" s="490"/>
      <c r="AO781" s="490"/>
      <c r="AP781" s="490"/>
      <c r="AQ781" s="490"/>
      <c r="AR781" s="489"/>
      <c r="AS781" s="489"/>
      <c r="AT781" s="489"/>
      <c r="AU781" s="489"/>
      <c r="AV781" s="485"/>
      <c r="AW781" s="485"/>
      <c r="AX781" s="485"/>
      <c r="AY781" s="485"/>
      <c r="AZ781" s="485"/>
      <c r="BA781" s="485"/>
      <c r="BB781" s="485"/>
      <c r="BC781" s="485"/>
      <c r="BD781" s="485"/>
      <c r="BE781" s="485"/>
      <c r="BF781" s="485"/>
      <c r="BG781" s="485"/>
      <c r="BH781" s="485"/>
      <c r="BI781" s="485"/>
      <c r="BJ781" s="485"/>
      <c r="BK781" s="485"/>
    </row>
    <row r="782" spans="1:63" ht="15.75" customHeight="1" x14ac:dyDescent="0.25">
      <c r="A782" s="490"/>
      <c r="B782" s="490"/>
      <c r="C782" s="490"/>
      <c r="D782" s="490"/>
      <c r="E782" s="490"/>
      <c r="F782" s="490"/>
      <c r="G782" s="490"/>
      <c r="H782" s="490"/>
      <c r="I782" s="490"/>
      <c r="J782" s="490"/>
      <c r="K782" s="490"/>
      <c r="L782" s="490"/>
      <c r="M782" s="490"/>
      <c r="N782" s="490"/>
      <c r="O782" s="490"/>
      <c r="P782" s="490"/>
      <c r="Q782" s="490"/>
      <c r="R782" s="490"/>
      <c r="S782" s="490"/>
      <c r="T782" s="490"/>
      <c r="U782" s="490"/>
      <c r="V782" s="490"/>
      <c r="W782" s="490"/>
      <c r="X782" s="490"/>
      <c r="Y782" s="490"/>
      <c r="Z782" s="490"/>
      <c r="AA782" s="490"/>
      <c r="AB782" s="490"/>
      <c r="AC782" s="490"/>
      <c r="AD782" s="490"/>
      <c r="AE782" s="490"/>
      <c r="AF782" s="490"/>
      <c r="AG782" s="490"/>
      <c r="AH782" s="490"/>
      <c r="AI782" s="490"/>
      <c r="AJ782" s="490"/>
      <c r="AK782" s="490"/>
      <c r="AL782" s="490"/>
      <c r="AM782" s="490"/>
      <c r="AN782" s="490"/>
      <c r="AO782" s="490"/>
      <c r="AP782" s="490"/>
      <c r="AQ782" s="490"/>
      <c r="AR782" s="489"/>
      <c r="AS782" s="489"/>
      <c r="AT782" s="489"/>
      <c r="AU782" s="489"/>
      <c r="AV782" s="485"/>
      <c r="AW782" s="485"/>
      <c r="AX782" s="485"/>
      <c r="AY782" s="485"/>
      <c r="AZ782" s="485"/>
      <c r="BA782" s="485"/>
      <c r="BB782" s="485"/>
      <c r="BC782" s="485"/>
      <c r="BD782" s="485"/>
      <c r="BE782" s="485"/>
      <c r="BF782" s="485"/>
      <c r="BG782" s="485"/>
      <c r="BH782" s="485"/>
      <c r="BI782" s="485"/>
      <c r="BJ782" s="485"/>
      <c r="BK782" s="485"/>
    </row>
    <row r="783" spans="1:63" ht="15.75" customHeight="1" x14ac:dyDescent="0.25">
      <c r="A783" s="490"/>
      <c r="B783" s="490"/>
      <c r="C783" s="490"/>
      <c r="D783" s="490"/>
      <c r="E783" s="490"/>
      <c r="F783" s="490"/>
      <c r="G783" s="490"/>
      <c r="H783" s="490"/>
      <c r="I783" s="490"/>
      <c r="J783" s="490"/>
      <c r="K783" s="490"/>
      <c r="L783" s="490"/>
      <c r="M783" s="490"/>
      <c r="N783" s="490"/>
      <c r="O783" s="490"/>
      <c r="P783" s="490"/>
      <c r="Q783" s="490"/>
      <c r="R783" s="490"/>
      <c r="S783" s="490"/>
      <c r="T783" s="490"/>
      <c r="U783" s="490"/>
      <c r="V783" s="490"/>
      <c r="W783" s="490"/>
      <c r="X783" s="490"/>
      <c r="Y783" s="490"/>
      <c r="Z783" s="490"/>
      <c r="AA783" s="490"/>
      <c r="AB783" s="490"/>
      <c r="AC783" s="490"/>
      <c r="AD783" s="490"/>
      <c r="AE783" s="490"/>
      <c r="AF783" s="490"/>
      <c r="AG783" s="490"/>
      <c r="AH783" s="490"/>
      <c r="AI783" s="490"/>
      <c r="AJ783" s="490"/>
      <c r="AK783" s="490"/>
      <c r="AL783" s="490"/>
      <c r="AM783" s="490"/>
      <c r="AN783" s="490"/>
      <c r="AO783" s="490"/>
      <c r="AP783" s="490"/>
      <c r="AQ783" s="490"/>
      <c r="AR783" s="489"/>
      <c r="AS783" s="489"/>
      <c r="AT783" s="489"/>
      <c r="AU783" s="489"/>
      <c r="AV783" s="485"/>
      <c r="AW783" s="485"/>
      <c r="AX783" s="485"/>
      <c r="AY783" s="485"/>
      <c r="AZ783" s="485"/>
      <c r="BA783" s="485"/>
      <c r="BB783" s="485"/>
      <c r="BC783" s="485"/>
      <c r="BD783" s="485"/>
      <c r="BE783" s="485"/>
      <c r="BF783" s="485"/>
      <c r="BG783" s="485"/>
      <c r="BH783" s="485"/>
      <c r="BI783" s="485"/>
      <c r="BJ783" s="485"/>
      <c r="BK783" s="485"/>
    </row>
    <row r="784" spans="1:63" ht="15.75" customHeight="1" x14ac:dyDescent="0.25">
      <c r="A784" s="490"/>
      <c r="B784" s="490"/>
      <c r="C784" s="490"/>
      <c r="D784" s="490"/>
      <c r="E784" s="490"/>
      <c r="F784" s="490"/>
      <c r="G784" s="490"/>
      <c r="H784" s="490"/>
      <c r="I784" s="490"/>
      <c r="J784" s="490"/>
      <c r="K784" s="490"/>
      <c r="L784" s="490"/>
      <c r="M784" s="490"/>
      <c r="N784" s="490"/>
      <c r="O784" s="490"/>
      <c r="P784" s="490"/>
      <c r="Q784" s="490"/>
      <c r="R784" s="490"/>
      <c r="S784" s="490"/>
      <c r="T784" s="490"/>
      <c r="U784" s="490"/>
      <c r="V784" s="490"/>
      <c r="W784" s="490"/>
      <c r="X784" s="490"/>
      <c r="Y784" s="490"/>
      <c r="Z784" s="490"/>
      <c r="AA784" s="490"/>
      <c r="AB784" s="490"/>
      <c r="AC784" s="490"/>
      <c r="AD784" s="490"/>
      <c r="AE784" s="490"/>
      <c r="AF784" s="490"/>
      <c r="AG784" s="490"/>
      <c r="AH784" s="490"/>
      <c r="AI784" s="490"/>
      <c r="AJ784" s="490"/>
      <c r="AK784" s="490"/>
      <c r="AL784" s="490"/>
      <c r="AM784" s="490"/>
      <c r="AN784" s="490"/>
      <c r="AO784" s="490"/>
      <c r="AP784" s="490"/>
      <c r="AQ784" s="490"/>
      <c r="AR784" s="489"/>
      <c r="AS784" s="489"/>
      <c r="AT784" s="489"/>
      <c r="AU784" s="489"/>
      <c r="AV784" s="485"/>
      <c r="AW784" s="485"/>
      <c r="AX784" s="485"/>
      <c r="AY784" s="485"/>
      <c r="AZ784" s="485"/>
      <c r="BA784" s="485"/>
      <c r="BB784" s="485"/>
      <c r="BC784" s="485"/>
      <c r="BD784" s="485"/>
      <c r="BE784" s="485"/>
      <c r="BF784" s="485"/>
      <c r="BG784" s="485"/>
      <c r="BH784" s="485"/>
      <c r="BI784" s="485"/>
      <c r="BJ784" s="485"/>
      <c r="BK784" s="485"/>
    </row>
    <row r="785" spans="1:63" ht="15.75" customHeight="1" x14ac:dyDescent="0.25">
      <c r="A785" s="490"/>
      <c r="B785" s="490"/>
      <c r="C785" s="490"/>
      <c r="D785" s="490"/>
      <c r="E785" s="490"/>
      <c r="F785" s="490"/>
      <c r="G785" s="490"/>
      <c r="H785" s="490"/>
      <c r="I785" s="490"/>
      <c r="J785" s="490"/>
      <c r="K785" s="490"/>
      <c r="L785" s="490"/>
      <c r="M785" s="490"/>
      <c r="N785" s="490"/>
      <c r="O785" s="490"/>
      <c r="P785" s="490"/>
      <c r="Q785" s="490"/>
      <c r="R785" s="490"/>
      <c r="S785" s="490"/>
      <c r="T785" s="490"/>
      <c r="U785" s="490"/>
      <c r="V785" s="490"/>
      <c r="W785" s="490"/>
      <c r="X785" s="490"/>
      <c r="Y785" s="490"/>
      <c r="Z785" s="490"/>
      <c r="AA785" s="490"/>
      <c r="AB785" s="490"/>
      <c r="AC785" s="490"/>
      <c r="AD785" s="490"/>
      <c r="AE785" s="490"/>
      <c r="AF785" s="490"/>
      <c r="AG785" s="490"/>
      <c r="AH785" s="490"/>
      <c r="AI785" s="490"/>
      <c r="AJ785" s="490"/>
      <c r="AK785" s="490"/>
      <c r="AL785" s="490"/>
      <c r="AM785" s="490"/>
      <c r="AN785" s="490"/>
      <c r="AO785" s="490"/>
      <c r="AP785" s="490"/>
      <c r="AQ785" s="490"/>
      <c r="AR785" s="489"/>
      <c r="AS785" s="489"/>
      <c r="AT785" s="489"/>
      <c r="AU785" s="489"/>
      <c r="AV785" s="485"/>
      <c r="AW785" s="485"/>
      <c r="AX785" s="485"/>
      <c r="AY785" s="485"/>
      <c r="AZ785" s="485"/>
      <c r="BA785" s="485"/>
      <c r="BB785" s="485"/>
      <c r="BC785" s="485"/>
      <c r="BD785" s="485"/>
      <c r="BE785" s="485"/>
      <c r="BF785" s="485"/>
      <c r="BG785" s="485"/>
      <c r="BH785" s="485"/>
      <c r="BI785" s="485"/>
      <c r="BJ785" s="485"/>
      <c r="BK785" s="485"/>
    </row>
    <row r="786" spans="1:63" ht="15.75" customHeight="1" x14ac:dyDescent="0.25">
      <c r="A786" s="490"/>
      <c r="B786" s="490"/>
      <c r="C786" s="490"/>
      <c r="D786" s="490"/>
      <c r="E786" s="490"/>
      <c r="F786" s="490"/>
      <c r="G786" s="490"/>
      <c r="H786" s="490"/>
      <c r="I786" s="490"/>
      <c r="J786" s="490"/>
      <c r="K786" s="490"/>
      <c r="L786" s="490"/>
      <c r="M786" s="490"/>
      <c r="N786" s="490"/>
      <c r="O786" s="490"/>
      <c r="P786" s="490"/>
      <c r="Q786" s="490"/>
      <c r="R786" s="490"/>
      <c r="S786" s="490"/>
      <c r="T786" s="490"/>
      <c r="U786" s="490"/>
      <c r="V786" s="490"/>
      <c r="W786" s="490"/>
      <c r="X786" s="490"/>
      <c r="Y786" s="490"/>
      <c r="Z786" s="490"/>
      <c r="AA786" s="490"/>
      <c r="AB786" s="490"/>
      <c r="AC786" s="490"/>
      <c r="AD786" s="490"/>
      <c r="AE786" s="490"/>
      <c r="AF786" s="490"/>
      <c r="AG786" s="490"/>
      <c r="AH786" s="490"/>
      <c r="AI786" s="490"/>
      <c r="AJ786" s="490"/>
      <c r="AK786" s="490"/>
      <c r="AL786" s="490"/>
      <c r="AM786" s="490"/>
      <c r="AN786" s="490"/>
      <c r="AO786" s="490"/>
      <c r="AP786" s="490"/>
      <c r="AQ786" s="490"/>
      <c r="AR786" s="489"/>
      <c r="AS786" s="489"/>
      <c r="AT786" s="489"/>
      <c r="AU786" s="489"/>
      <c r="AV786" s="485"/>
      <c r="AW786" s="485"/>
      <c r="AX786" s="485"/>
      <c r="AY786" s="485"/>
      <c r="AZ786" s="485"/>
      <c r="BA786" s="485"/>
      <c r="BB786" s="485"/>
      <c r="BC786" s="485"/>
      <c r="BD786" s="485"/>
      <c r="BE786" s="485"/>
      <c r="BF786" s="485"/>
      <c r="BG786" s="485"/>
      <c r="BH786" s="485"/>
      <c r="BI786" s="485"/>
      <c r="BJ786" s="485"/>
      <c r="BK786" s="485"/>
    </row>
    <row r="787" spans="1:63" ht="15.75" customHeight="1" x14ac:dyDescent="0.25">
      <c r="A787" s="490"/>
      <c r="B787" s="490"/>
      <c r="C787" s="490"/>
      <c r="D787" s="490"/>
      <c r="E787" s="490"/>
      <c r="F787" s="490"/>
      <c r="G787" s="490"/>
      <c r="H787" s="490"/>
      <c r="I787" s="490"/>
      <c r="J787" s="490"/>
      <c r="K787" s="490"/>
      <c r="L787" s="490"/>
      <c r="M787" s="490"/>
      <c r="N787" s="490"/>
      <c r="O787" s="490"/>
      <c r="P787" s="490"/>
      <c r="Q787" s="490"/>
      <c r="R787" s="490"/>
      <c r="S787" s="490"/>
      <c r="T787" s="490"/>
      <c r="U787" s="490"/>
      <c r="V787" s="490"/>
      <c r="W787" s="490"/>
      <c r="X787" s="490"/>
      <c r="Y787" s="490"/>
      <c r="Z787" s="490"/>
      <c r="AA787" s="490"/>
      <c r="AB787" s="490"/>
      <c r="AC787" s="490"/>
      <c r="AD787" s="490"/>
      <c r="AE787" s="490"/>
      <c r="AF787" s="490"/>
      <c r="AG787" s="490"/>
      <c r="AH787" s="490"/>
      <c r="AI787" s="490"/>
      <c r="AJ787" s="490"/>
      <c r="AK787" s="490"/>
      <c r="AL787" s="490"/>
      <c r="AM787" s="490"/>
      <c r="AN787" s="490"/>
      <c r="AO787" s="490"/>
      <c r="AP787" s="490"/>
      <c r="AQ787" s="490"/>
      <c r="AR787" s="489"/>
      <c r="AS787" s="489"/>
      <c r="AT787" s="489"/>
      <c r="AU787" s="489"/>
      <c r="AV787" s="485"/>
      <c r="AW787" s="485"/>
      <c r="AX787" s="485"/>
      <c r="AY787" s="485"/>
      <c r="AZ787" s="485"/>
      <c r="BA787" s="485"/>
      <c r="BB787" s="485"/>
      <c r="BC787" s="485"/>
      <c r="BD787" s="485"/>
      <c r="BE787" s="485"/>
      <c r="BF787" s="485"/>
      <c r="BG787" s="485"/>
      <c r="BH787" s="485"/>
      <c r="BI787" s="485"/>
      <c r="BJ787" s="485"/>
      <c r="BK787" s="485"/>
    </row>
    <row r="788" spans="1:63" ht="15.75" customHeight="1" x14ac:dyDescent="0.25">
      <c r="A788" s="490"/>
      <c r="B788" s="490"/>
      <c r="C788" s="490"/>
      <c r="D788" s="490"/>
      <c r="E788" s="490"/>
      <c r="F788" s="490"/>
      <c r="G788" s="490"/>
      <c r="H788" s="490"/>
      <c r="I788" s="490"/>
      <c r="J788" s="490"/>
      <c r="K788" s="490"/>
      <c r="L788" s="490"/>
      <c r="M788" s="490"/>
      <c r="N788" s="490"/>
      <c r="O788" s="490"/>
      <c r="P788" s="490"/>
      <c r="Q788" s="490"/>
      <c r="R788" s="490"/>
      <c r="S788" s="490"/>
      <c r="T788" s="490"/>
      <c r="U788" s="490"/>
      <c r="V788" s="490"/>
      <c r="W788" s="490"/>
      <c r="X788" s="490"/>
      <c r="Y788" s="490"/>
      <c r="Z788" s="490"/>
      <c r="AA788" s="490"/>
      <c r="AB788" s="490"/>
      <c r="AC788" s="490"/>
      <c r="AD788" s="490"/>
      <c r="AE788" s="490"/>
      <c r="AF788" s="490"/>
      <c r="AG788" s="490"/>
      <c r="AH788" s="490"/>
      <c r="AI788" s="490"/>
      <c r="AJ788" s="490"/>
      <c r="AK788" s="490"/>
      <c r="AL788" s="490"/>
      <c r="AM788" s="490"/>
      <c r="AN788" s="490"/>
      <c r="AO788" s="490"/>
      <c r="AP788" s="490"/>
      <c r="AQ788" s="490"/>
      <c r="AR788" s="489"/>
      <c r="AS788" s="489"/>
      <c r="AT788" s="489"/>
      <c r="AU788" s="489"/>
      <c r="AV788" s="485"/>
      <c r="AW788" s="485"/>
      <c r="AX788" s="485"/>
      <c r="AY788" s="485"/>
      <c r="AZ788" s="485"/>
      <c r="BA788" s="485"/>
      <c r="BB788" s="485"/>
      <c r="BC788" s="485"/>
      <c r="BD788" s="485"/>
      <c r="BE788" s="485"/>
      <c r="BF788" s="485"/>
      <c r="BG788" s="485"/>
      <c r="BH788" s="485"/>
      <c r="BI788" s="485"/>
      <c r="BJ788" s="485"/>
      <c r="BK788" s="485"/>
    </row>
    <row r="789" spans="1:63" ht="15.75" customHeight="1" x14ac:dyDescent="0.25">
      <c r="A789" s="490"/>
      <c r="B789" s="490"/>
      <c r="C789" s="490"/>
      <c r="D789" s="490"/>
      <c r="E789" s="490"/>
      <c r="F789" s="490"/>
      <c r="G789" s="490"/>
      <c r="H789" s="490"/>
      <c r="I789" s="490"/>
      <c r="J789" s="490"/>
      <c r="K789" s="490"/>
      <c r="L789" s="490"/>
      <c r="M789" s="490"/>
      <c r="N789" s="490"/>
      <c r="O789" s="490"/>
      <c r="P789" s="490"/>
      <c r="Q789" s="490"/>
      <c r="R789" s="490"/>
      <c r="S789" s="490"/>
      <c r="T789" s="490"/>
      <c r="U789" s="490"/>
      <c r="V789" s="490"/>
      <c r="W789" s="490"/>
      <c r="X789" s="490"/>
      <c r="Y789" s="490"/>
      <c r="Z789" s="490"/>
      <c r="AA789" s="490"/>
      <c r="AB789" s="490"/>
      <c r="AC789" s="490"/>
      <c r="AD789" s="490"/>
      <c r="AE789" s="490"/>
      <c r="AF789" s="490"/>
      <c r="AG789" s="490"/>
      <c r="AH789" s="490"/>
      <c r="AI789" s="490"/>
      <c r="AJ789" s="490"/>
      <c r="AK789" s="490"/>
      <c r="AL789" s="490"/>
      <c r="AM789" s="490"/>
      <c r="AN789" s="490"/>
      <c r="AO789" s="490"/>
      <c r="AP789" s="490"/>
      <c r="AQ789" s="490"/>
      <c r="AR789" s="489"/>
      <c r="AS789" s="489"/>
      <c r="AT789" s="489"/>
      <c r="AU789" s="489"/>
      <c r="AV789" s="485"/>
      <c r="AW789" s="485"/>
      <c r="AX789" s="485"/>
      <c r="AY789" s="485"/>
      <c r="AZ789" s="485"/>
      <c r="BA789" s="485"/>
      <c r="BB789" s="485"/>
      <c r="BC789" s="485"/>
      <c r="BD789" s="485"/>
      <c r="BE789" s="485"/>
      <c r="BF789" s="485"/>
      <c r="BG789" s="485"/>
      <c r="BH789" s="485"/>
      <c r="BI789" s="485"/>
      <c r="BJ789" s="485"/>
      <c r="BK789" s="485"/>
    </row>
    <row r="790" spans="1:63" ht="15.75" customHeight="1" x14ac:dyDescent="0.25">
      <c r="A790" s="490"/>
      <c r="B790" s="490"/>
      <c r="C790" s="490"/>
      <c r="D790" s="490"/>
      <c r="E790" s="490"/>
      <c r="F790" s="490"/>
      <c r="G790" s="490"/>
      <c r="H790" s="490"/>
      <c r="I790" s="490"/>
      <c r="J790" s="490"/>
      <c r="K790" s="490"/>
      <c r="L790" s="490"/>
      <c r="M790" s="490"/>
      <c r="N790" s="490"/>
      <c r="O790" s="490"/>
      <c r="P790" s="490"/>
      <c r="Q790" s="490"/>
      <c r="R790" s="490"/>
      <c r="S790" s="490"/>
      <c r="T790" s="490"/>
      <c r="U790" s="490"/>
      <c r="V790" s="490"/>
      <c r="W790" s="490"/>
      <c r="X790" s="490"/>
      <c r="Y790" s="490"/>
      <c r="Z790" s="490"/>
      <c r="AA790" s="490"/>
      <c r="AB790" s="490"/>
      <c r="AC790" s="490"/>
      <c r="AD790" s="490"/>
      <c r="AE790" s="490"/>
      <c r="AF790" s="490"/>
      <c r="AG790" s="490"/>
      <c r="AH790" s="490"/>
      <c r="AI790" s="490"/>
      <c r="AJ790" s="490"/>
      <c r="AK790" s="490"/>
      <c r="AL790" s="490"/>
      <c r="AM790" s="490"/>
      <c r="AN790" s="490"/>
      <c r="AO790" s="490"/>
      <c r="AP790" s="490"/>
      <c r="AQ790" s="490"/>
      <c r="AR790" s="489"/>
      <c r="AS790" s="489"/>
      <c r="AT790" s="489"/>
      <c r="AU790" s="489"/>
      <c r="AV790" s="485"/>
      <c r="AW790" s="485"/>
      <c r="AX790" s="485"/>
      <c r="AY790" s="485"/>
      <c r="AZ790" s="485"/>
      <c r="BA790" s="485"/>
      <c r="BB790" s="485"/>
      <c r="BC790" s="485"/>
      <c r="BD790" s="485"/>
      <c r="BE790" s="485"/>
      <c r="BF790" s="485"/>
      <c r="BG790" s="485"/>
      <c r="BH790" s="485"/>
      <c r="BI790" s="485"/>
      <c r="BJ790" s="485"/>
      <c r="BK790" s="485"/>
    </row>
    <row r="791" spans="1:63" ht="15.75" customHeight="1" x14ac:dyDescent="0.25">
      <c r="A791" s="490"/>
      <c r="B791" s="490"/>
      <c r="C791" s="490"/>
      <c r="D791" s="490"/>
      <c r="E791" s="490"/>
      <c r="F791" s="490"/>
      <c r="G791" s="490"/>
      <c r="H791" s="490"/>
      <c r="I791" s="490"/>
      <c r="J791" s="490"/>
      <c r="K791" s="490"/>
      <c r="L791" s="490"/>
      <c r="M791" s="490"/>
      <c r="N791" s="490"/>
      <c r="O791" s="490"/>
      <c r="P791" s="490"/>
      <c r="Q791" s="490"/>
      <c r="R791" s="490"/>
      <c r="S791" s="490"/>
      <c r="T791" s="490"/>
      <c r="U791" s="490"/>
      <c r="V791" s="490"/>
      <c r="W791" s="490"/>
      <c r="X791" s="490"/>
      <c r="Y791" s="490"/>
      <c r="Z791" s="490"/>
      <c r="AA791" s="490"/>
      <c r="AB791" s="490"/>
      <c r="AC791" s="490"/>
      <c r="AD791" s="490"/>
      <c r="AE791" s="490"/>
      <c r="AF791" s="490"/>
      <c r="AG791" s="490"/>
      <c r="AH791" s="490"/>
      <c r="AI791" s="490"/>
      <c r="AJ791" s="490"/>
      <c r="AK791" s="490"/>
      <c r="AL791" s="490"/>
      <c r="AM791" s="490"/>
      <c r="AN791" s="490"/>
      <c r="AO791" s="490"/>
      <c r="AP791" s="490"/>
      <c r="AQ791" s="490"/>
      <c r="AR791" s="489"/>
      <c r="AS791" s="489"/>
      <c r="AT791" s="489"/>
      <c r="AU791" s="489"/>
      <c r="AV791" s="485"/>
      <c r="AW791" s="485"/>
      <c r="AX791" s="485"/>
      <c r="AY791" s="485"/>
      <c r="AZ791" s="485"/>
      <c r="BA791" s="485"/>
      <c r="BB791" s="485"/>
      <c r="BC791" s="485"/>
      <c r="BD791" s="485"/>
      <c r="BE791" s="485"/>
      <c r="BF791" s="485"/>
      <c r="BG791" s="485"/>
      <c r="BH791" s="485"/>
      <c r="BI791" s="485"/>
      <c r="BJ791" s="485"/>
      <c r="BK791" s="485"/>
    </row>
    <row r="792" spans="1:63" ht="15.75" customHeight="1" x14ac:dyDescent="0.25">
      <c r="A792" s="490"/>
      <c r="B792" s="490"/>
      <c r="C792" s="490"/>
      <c r="D792" s="490"/>
      <c r="E792" s="490"/>
      <c r="F792" s="490"/>
      <c r="G792" s="490"/>
      <c r="H792" s="490"/>
      <c r="I792" s="490"/>
      <c r="J792" s="490"/>
      <c r="K792" s="490"/>
      <c r="L792" s="490"/>
      <c r="M792" s="490"/>
      <c r="N792" s="490"/>
      <c r="O792" s="490"/>
      <c r="P792" s="490"/>
      <c r="Q792" s="490"/>
      <c r="R792" s="490"/>
      <c r="S792" s="490"/>
      <c r="T792" s="490"/>
      <c r="U792" s="490"/>
      <c r="V792" s="490"/>
      <c r="W792" s="490"/>
      <c r="X792" s="490"/>
      <c r="Y792" s="490"/>
      <c r="Z792" s="490"/>
      <c r="AA792" s="490"/>
      <c r="AB792" s="490"/>
      <c r="AC792" s="490"/>
      <c r="AD792" s="490"/>
      <c r="AE792" s="490"/>
      <c r="AF792" s="490"/>
      <c r="AG792" s="490"/>
      <c r="AH792" s="490"/>
      <c r="AI792" s="490"/>
      <c r="AJ792" s="490"/>
      <c r="AK792" s="490"/>
      <c r="AL792" s="490"/>
      <c r="AM792" s="490"/>
      <c r="AN792" s="490"/>
      <c r="AO792" s="490"/>
      <c r="AP792" s="490"/>
      <c r="AQ792" s="490"/>
      <c r="AR792" s="489"/>
      <c r="AS792" s="489"/>
      <c r="AT792" s="489"/>
      <c r="AU792" s="489"/>
      <c r="AV792" s="485"/>
      <c r="AW792" s="485"/>
      <c r="AX792" s="485"/>
      <c r="AY792" s="485"/>
      <c r="AZ792" s="485"/>
      <c r="BA792" s="485"/>
      <c r="BB792" s="485"/>
      <c r="BC792" s="485"/>
      <c r="BD792" s="485"/>
      <c r="BE792" s="485"/>
      <c r="BF792" s="485"/>
      <c r="BG792" s="485"/>
      <c r="BH792" s="485"/>
      <c r="BI792" s="485"/>
      <c r="BJ792" s="485"/>
      <c r="BK792" s="485"/>
    </row>
    <row r="793" spans="1:63" ht="15.75" customHeight="1" x14ac:dyDescent="0.25">
      <c r="A793" s="490"/>
      <c r="B793" s="490"/>
      <c r="C793" s="490"/>
      <c r="D793" s="490"/>
      <c r="E793" s="490"/>
      <c r="F793" s="490"/>
      <c r="G793" s="490"/>
      <c r="H793" s="490"/>
      <c r="I793" s="490"/>
      <c r="J793" s="490"/>
      <c r="K793" s="490"/>
      <c r="L793" s="490"/>
      <c r="M793" s="490"/>
      <c r="N793" s="490"/>
      <c r="O793" s="490"/>
      <c r="P793" s="490"/>
      <c r="Q793" s="490"/>
      <c r="R793" s="490"/>
      <c r="S793" s="490"/>
      <c r="T793" s="490"/>
      <c r="U793" s="490"/>
      <c r="V793" s="490"/>
      <c r="W793" s="490"/>
      <c r="X793" s="490"/>
      <c r="Y793" s="490"/>
      <c r="Z793" s="490"/>
      <c r="AA793" s="490"/>
      <c r="AB793" s="490"/>
      <c r="AC793" s="490"/>
      <c r="AD793" s="490"/>
      <c r="AE793" s="490"/>
      <c r="AF793" s="490"/>
      <c r="AG793" s="490"/>
      <c r="AH793" s="490"/>
      <c r="AI793" s="490"/>
      <c r="AJ793" s="490"/>
      <c r="AK793" s="490"/>
      <c r="AL793" s="490"/>
      <c r="AM793" s="490"/>
      <c r="AN793" s="490"/>
      <c r="AO793" s="490"/>
      <c r="AP793" s="490"/>
      <c r="AQ793" s="490"/>
      <c r="AR793" s="489"/>
      <c r="AS793" s="489"/>
      <c r="AT793" s="489"/>
      <c r="AU793" s="489"/>
      <c r="AV793" s="485"/>
      <c r="AW793" s="485"/>
      <c r="AX793" s="485"/>
      <c r="AY793" s="485"/>
      <c r="AZ793" s="485"/>
      <c r="BA793" s="485"/>
      <c r="BB793" s="485"/>
      <c r="BC793" s="485"/>
      <c r="BD793" s="485"/>
      <c r="BE793" s="485"/>
      <c r="BF793" s="485"/>
      <c r="BG793" s="485"/>
      <c r="BH793" s="485"/>
      <c r="BI793" s="485"/>
      <c r="BJ793" s="485"/>
      <c r="BK793" s="485"/>
    </row>
    <row r="794" spans="1:63" ht="15.75" customHeight="1" x14ac:dyDescent="0.25">
      <c r="A794" s="490"/>
      <c r="B794" s="490"/>
      <c r="C794" s="490"/>
      <c r="D794" s="490"/>
      <c r="E794" s="490"/>
      <c r="F794" s="490"/>
      <c r="G794" s="490"/>
      <c r="H794" s="490"/>
      <c r="I794" s="490"/>
      <c r="J794" s="490"/>
      <c r="K794" s="490"/>
      <c r="L794" s="490"/>
      <c r="M794" s="490"/>
      <c r="N794" s="490"/>
      <c r="O794" s="490"/>
      <c r="P794" s="490"/>
      <c r="Q794" s="490"/>
      <c r="R794" s="490"/>
      <c r="S794" s="490"/>
      <c r="T794" s="490"/>
      <c r="U794" s="490"/>
      <c r="V794" s="490"/>
      <c r="W794" s="490"/>
      <c r="X794" s="490"/>
      <c r="Y794" s="490"/>
      <c r="Z794" s="490"/>
      <c r="AA794" s="490"/>
      <c r="AB794" s="490"/>
      <c r="AC794" s="490"/>
      <c r="AD794" s="490"/>
      <c r="AE794" s="490"/>
      <c r="AF794" s="490"/>
      <c r="AG794" s="490"/>
      <c r="AH794" s="490"/>
      <c r="AI794" s="490"/>
      <c r="AJ794" s="490"/>
      <c r="AK794" s="490"/>
      <c r="AL794" s="490"/>
      <c r="AM794" s="490"/>
      <c r="AN794" s="490"/>
      <c r="AO794" s="490"/>
      <c r="AP794" s="490"/>
      <c r="AQ794" s="490"/>
      <c r="AR794" s="489"/>
      <c r="AS794" s="489"/>
      <c r="AT794" s="489"/>
      <c r="AU794" s="489"/>
      <c r="AV794" s="485"/>
      <c r="AW794" s="485"/>
      <c r="AX794" s="485"/>
      <c r="AY794" s="485"/>
      <c r="AZ794" s="485"/>
      <c r="BA794" s="485"/>
      <c r="BB794" s="485"/>
      <c r="BC794" s="485"/>
      <c r="BD794" s="485"/>
      <c r="BE794" s="485"/>
      <c r="BF794" s="485"/>
      <c r="BG794" s="485"/>
      <c r="BH794" s="485"/>
      <c r="BI794" s="485"/>
      <c r="BJ794" s="485"/>
      <c r="BK794" s="485"/>
    </row>
    <row r="795" spans="1:63" ht="15.75" customHeight="1" x14ac:dyDescent="0.25">
      <c r="A795" s="490"/>
      <c r="B795" s="490"/>
      <c r="C795" s="490"/>
      <c r="D795" s="490"/>
      <c r="E795" s="490"/>
      <c r="F795" s="490"/>
      <c r="G795" s="490"/>
      <c r="H795" s="490"/>
      <c r="I795" s="490"/>
      <c r="J795" s="490"/>
      <c r="K795" s="490"/>
      <c r="L795" s="490"/>
      <c r="M795" s="490"/>
      <c r="N795" s="490"/>
      <c r="O795" s="490"/>
      <c r="P795" s="490"/>
      <c r="Q795" s="490"/>
      <c r="R795" s="490"/>
      <c r="S795" s="490"/>
      <c r="T795" s="490"/>
      <c r="U795" s="490"/>
      <c r="V795" s="490"/>
      <c r="W795" s="490"/>
      <c r="X795" s="490"/>
      <c r="Y795" s="490"/>
      <c r="Z795" s="490"/>
      <c r="AA795" s="490"/>
      <c r="AB795" s="490"/>
      <c r="AC795" s="490"/>
      <c r="AD795" s="490"/>
      <c r="AE795" s="490"/>
      <c r="AF795" s="490"/>
      <c r="AG795" s="490"/>
      <c r="AH795" s="490"/>
      <c r="AI795" s="490"/>
      <c r="AJ795" s="490"/>
      <c r="AK795" s="490"/>
      <c r="AL795" s="490"/>
      <c r="AM795" s="490"/>
      <c r="AN795" s="490"/>
      <c r="AO795" s="490"/>
      <c r="AP795" s="490"/>
      <c r="AQ795" s="490"/>
      <c r="AR795" s="489"/>
      <c r="AS795" s="489"/>
      <c r="AT795" s="489"/>
      <c r="AU795" s="489"/>
      <c r="AV795" s="485"/>
      <c r="AW795" s="485"/>
      <c r="AX795" s="485"/>
      <c r="AY795" s="485"/>
      <c r="AZ795" s="485"/>
      <c r="BA795" s="485"/>
      <c r="BB795" s="485"/>
      <c r="BC795" s="485"/>
      <c r="BD795" s="485"/>
      <c r="BE795" s="485"/>
      <c r="BF795" s="485"/>
      <c r="BG795" s="485"/>
      <c r="BH795" s="485"/>
      <c r="BI795" s="485"/>
      <c r="BJ795" s="485"/>
      <c r="BK795" s="485"/>
    </row>
    <row r="796" spans="1:63" ht="15.75" customHeight="1" x14ac:dyDescent="0.25">
      <c r="A796" s="490"/>
      <c r="B796" s="490"/>
      <c r="C796" s="490"/>
      <c r="D796" s="490"/>
      <c r="E796" s="490"/>
      <c r="F796" s="490"/>
      <c r="G796" s="490"/>
      <c r="H796" s="490"/>
      <c r="I796" s="490"/>
      <c r="J796" s="490"/>
      <c r="K796" s="490"/>
      <c r="L796" s="490"/>
      <c r="M796" s="490"/>
      <c r="N796" s="490"/>
      <c r="O796" s="490"/>
      <c r="P796" s="490"/>
      <c r="Q796" s="490"/>
      <c r="R796" s="490"/>
      <c r="S796" s="490"/>
      <c r="T796" s="490"/>
      <c r="U796" s="490"/>
      <c r="V796" s="490"/>
      <c r="W796" s="490"/>
      <c r="X796" s="490"/>
      <c r="Y796" s="490"/>
      <c r="Z796" s="490"/>
      <c r="AA796" s="490"/>
      <c r="AB796" s="490"/>
      <c r="AC796" s="490"/>
      <c r="AD796" s="490"/>
      <c r="AE796" s="490"/>
      <c r="AF796" s="490"/>
      <c r="AG796" s="490"/>
      <c r="AH796" s="490"/>
      <c r="AI796" s="490"/>
      <c r="AJ796" s="490"/>
      <c r="AK796" s="490"/>
      <c r="AL796" s="490"/>
      <c r="AM796" s="490"/>
      <c r="AN796" s="490"/>
      <c r="AO796" s="490"/>
      <c r="AP796" s="490"/>
      <c r="AQ796" s="490"/>
      <c r="AR796" s="489"/>
      <c r="AS796" s="489"/>
      <c r="AT796" s="489"/>
      <c r="AU796" s="489"/>
      <c r="AV796" s="485"/>
      <c r="AW796" s="485"/>
      <c r="AX796" s="485"/>
      <c r="AY796" s="485"/>
      <c r="AZ796" s="485"/>
      <c r="BA796" s="485"/>
      <c r="BB796" s="485"/>
      <c r="BC796" s="485"/>
      <c r="BD796" s="485"/>
      <c r="BE796" s="485"/>
      <c r="BF796" s="485"/>
      <c r="BG796" s="485"/>
      <c r="BH796" s="485"/>
      <c r="BI796" s="485"/>
      <c r="BJ796" s="485"/>
      <c r="BK796" s="485"/>
    </row>
    <row r="797" spans="1:63" ht="15.75" customHeight="1" x14ac:dyDescent="0.25">
      <c r="A797" s="490"/>
      <c r="B797" s="490"/>
      <c r="C797" s="490"/>
      <c r="D797" s="490"/>
      <c r="E797" s="490"/>
      <c r="F797" s="490"/>
      <c r="G797" s="490"/>
      <c r="H797" s="490"/>
      <c r="I797" s="490"/>
      <c r="J797" s="490"/>
      <c r="K797" s="490"/>
      <c r="L797" s="490"/>
      <c r="M797" s="490"/>
      <c r="N797" s="490"/>
      <c r="O797" s="490"/>
      <c r="P797" s="490"/>
      <c r="Q797" s="490"/>
      <c r="R797" s="490"/>
      <c r="S797" s="490"/>
      <c r="T797" s="490"/>
      <c r="U797" s="490"/>
      <c r="V797" s="490"/>
      <c r="W797" s="490"/>
      <c r="X797" s="490"/>
      <c r="Y797" s="490"/>
      <c r="Z797" s="490"/>
      <c r="AA797" s="490"/>
      <c r="AB797" s="490"/>
      <c r="AC797" s="490"/>
      <c r="AD797" s="490"/>
      <c r="AE797" s="490"/>
      <c r="AF797" s="490"/>
      <c r="AG797" s="490"/>
      <c r="AH797" s="490"/>
      <c r="AI797" s="490"/>
      <c r="AJ797" s="490"/>
      <c r="AK797" s="490"/>
      <c r="AL797" s="490"/>
      <c r="AM797" s="490"/>
      <c r="AN797" s="490"/>
      <c r="AO797" s="490"/>
      <c r="AP797" s="490"/>
      <c r="AQ797" s="490"/>
      <c r="AR797" s="489"/>
      <c r="AS797" s="489"/>
      <c r="AT797" s="489"/>
      <c r="AU797" s="489"/>
      <c r="AV797" s="485"/>
      <c r="AW797" s="485"/>
      <c r="AX797" s="485"/>
      <c r="AY797" s="485"/>
      <c r="AZ797" s="485"/>
      <c r="BA797" s="485"/>
      <c r="BB797" s="485"/>
      <c r="BC797" s="485"/>
      <c r="BD797" s="485"/>
      <c r="BE797" s="485"/>
      <c r="BF797" s="485"/>
      <c r="BG797" s="485"/>
      <c r="BH797" s="485"/>
      <c r="BI797" s="485"/>
      <c r="BJ797" s="485"/>
      <c r="BK797" s="485"/>
    </row>
    <row r="798" spans="1:63" ht="15.75" customHeight="1" x14ac:dyDescent="0.25">
      <c r="A798" s="490"/>
      <c r="B798" s="490"/>
      <c r="C798" s="490"/>
      <c r="D798" s="490"/>
      <c r="E798" s="490"/>
      <c r="F798" s="490"/>
      <c r="G798" s="490"/>
      <c r="H798" s="490"/>
      <c r="I798" s="490"/>
      <c r="J798" s="490"/>
      <c r="K798" s="490"/>
      <c r="L798" s="490"/>
      <c r="M798" s="490"/>
      <c r="N798" s="490"/>
      <c r="O798" s="490"/>
      <c r="P798" s="490"/>
      <c r="Q798" s="490"/>
      <c r="R798" s="490"/>
      <c r="S798" s="490"/>
      <c r="T798" s="490"/>
      <c r="U798" s="490"/>
      <c r="V798" s="490"/>
      <c r="W798" s="490"/>
      <c r="X798" s="490"/>
      <c r="Y798" s="490"/>
      <c r="Z798" s="490"/>
      <c r="AA798" s="490"/>
      <c r="AB798" s="490"/>
      <c r="AC798" s="490"/>
      <c r="AD798" s="490"/>
      <c r="AE798" s="490"/>
      <c r="AF798" s="490"/>
      <c r="AG798" s="490"/>
      <c r="AH798" s="490"/>
      <c r="AI798" s="490"/>
      <c r="AJ798" s="490"/>
      <c r="AK798" s="490"/>
      <c r="AL798" s="490"/>
      <c r="AM798" s="490"/>
      <c r="AN798" s="490"/>
      <c r="AO798" s="490"/>
      <c r="AP798" s="490"/>
      <c r="AQ798" s="490"/>
      <c r="AR798" s="489"/>
      <c r="AS798" s="489"/>
      <c r="AT798" s="489"/>
      <c r="AU798" s="489"/>
      <c r="AV798" s="485"/>
      <c r="AW798" s="485"/>
      <c r="AX798" s="485"/>
      <c r="AY798" s="485"/>
      <c r="AZ798" s="485"/>
      <c r="BA798" s="485"/>
      <c r="BB798" s="485"/>
      <c r="BC798" s="485"/>
      <c r="BD798" s="485"/>
      <c r="BE798" s="485"/>
      <c r="BF798" s="485"/>
      <c r="BG798" s="485"/>
      <c r="BH798" s="485"/>
      <c r="BI798" s="485"/>
      <c r="BJ798" s="485"/>
      <c r="BK798" s="485"/>
    </row>
    <row r="799" spans="1:63" ht="15.75" customHeight="1" x14ac:dyDescent="0.25">
      <c r="A799" s="490"/>
      <c r="B799" s="490"/>
      <c r="C799" s="490"/>
      <c r="D799" s="490"/>
      <c r="E799" s="490"/>
      <c r="F799" s="490"/>
      <c r="G799" s="490"/>
      <c r="H799" s="490"/>
      <c r="I799" s="490"/>
      <c r="J799" s="490"/>
      <c r="K799" s="490"/>
      <c r="L799" s="490"/>
      <c r="M799" s="490"/>
      <c r="N799" s="490"/>
      <c r="O799" s="490"/>
      <c r="P799" s="490"/>
      <c r="Q799" s="490"/>
      <c r="R799" s="490"/>
      <c r="S799" s="490"/>
      <c r="T799" s="490"/>
      <c r="U799" s="490"/>
      <c r="V799" s="490"/>
      <c r="W799" s="490"/>
      <c r="X799" s="490"/>
      <c r="Y799" s="490"/>
      <c r="Z799" s="490"/>
      <c r="AA799" s="490"/>
      <c r="AB799" s="490"/>
      <c r="AC799" s="490"/>
      <c r="AD799" s="490"/>
      <c r="AE799" s="490"/>
      <c r="AF799" s="490"/>
      <c r="AG799" s="490"/>
      <c r="AH799" s="490"/>
      <c r="AI799" s="490"/>
      <c r="AJ799" s="490"/>
      <c r="AK799" s="490"/>
      <c r="AL799" s="490"/>
      <c r="AM799" s="490"/>
      <c r="AN799" s="490"/>
      <c r="AO799" s="490"/>
      <c r="AP799" s="490"/>
      <c r="AQ799" s="490"/>
      <c r="AR799" s="489"/>
      <c r="AS799" s="489"/>
      <c r="AT799" s="489"/>
      <c r="AU799" s="489"/>
      <c r="AV799" s="485"/>
      <c r="AW799" s="485"/>
      <c r="AX799" s="485"/>
      <c r="AY799" s="485"/>
      <c r="AZ799" s="485"/>
      <c r="BA799" s="485"/>
      <c r="BB799" s="485"/>
      <c r="BC799" s="485"/>
      <c r="BD799" s="485"/>
      <c r="BE799" s="485"/>
      <c r="BF799" s="485"/>
      <c r="BG799" s="485"/>
      <c r="BH799" s="485"/>
      <c r="BI799" s="485"/>
      <c r="BJ799" s="485"/>
      <c r="BK799" s="485"/>
    </row>
    <row r="800" spans="1:63" ht="15.75" customHeight="1" x14ac:dyDescent="0.25">
      <c r="A800" s="490"/>
      <c r="B800" s="490"/>
      <c r="C800" s="490"/>
      <c r="D800" s="490"/>
      <c r="E800" s="490"/>
      <c r="F800" s="490"/>
      <c r="G800" s="490"/>
      <c r="H800" s="490"/>
      <c r="I800" s="490"/>
      <c r="J800" s="490"/>
      <c r="K800" s="490"/>
      <c r="L800" s="490"/>
      <c r="M800" s="490"/>
      <c r="N800" s="490"/>
      <c r="O800" s="490"/>
      <c r="P800" s="490"/>
      <c r="Q800" s="490"/>
      <c r="R800" s="490"/>
      <c r="S800" s="490"/>
      <c r="T800" s="490"/>
      <c r="U800" s="490"/>
      <c r="V800" s="490"/>
      <c r="W800" s="490"/>
      <c r="X800" s="490"/>
      <c r="Y800" s="490"/>
      <c r="Z800" s="490"/>
      <c r="AA800" s="490"/>
      <c r="AB800" s="490"/>
      <c r="AC800" s="490"/>
      <c r="AD800" s="490"/>
      <c r="AE800" s="490"/>
      <c r="AF800" s="490"/>
      <c r="AG800" s="490"/>
      <c r="AH800" s="490"/>
      <c r="AI800" s="490"/>
      <c r="AJ800" s="490"/>
      <c r="AK800" s="490"/>
      <c r="AL800" s="490"/>
      <c r="AM800" s="490"/>
      <c r="AN800" s="490"/>
      <c r="AO800" s="490"/>
      <c r="AP800" s="490"/>
      <c r="AQ800" s="490"/>
      <c r="AR800" s="489"/>
      <c r="AS800" s="489"/>
      <c r="AT800" s="489"/>
      <c r="AU800" s="489"/>
      <c r="AV800" s="485"/>
      <c r="AW800" s="485"/>
      <c r="AX800" s="485"/>
      <c r="AY800" s="485"/>
      <c r="AZ800" s="485"/>
      <c r="BA800" s="485"/>
      <c r="BB800" s="485"/>
      <c r="BC800" s="485"/>
      <c r="BD800" s="485"/>
      <c r="BE800" s="485"/>
      <c r="BF800" s="485"/>
      <c r="BG800" s="485"/>
      <c r="BH800" s="485"/>
      <c r="BI800" s="485"/>
      <c r="BJ800" s="485"/>
      <c r="BK800" s="485"/>
    </row>
    <row r="801" spans="1:63" ht="15.75" customHeight="1" x14ac:dyDescent="0.25">
      <c r="A801" s="490"/>
      <c r="B801" s="490"/>
      <c r="C801" s="490"/>
      <c r="D801" s="490"/>
      <c r="E801" s="490"/>
      <c r="F801" s="490"/>
      <c r="G801" s="490"/>
      <c r="H801" s="490"/>
      <c r="I801" s="490"/>
      <c r="J801" s="490"/>
      <c r="K801" s="490"/>
      <c r="L801" s="490"/>
      <c r="M801" s="490"/>
      <c r="N801" s="490"/>
      <c r="O801" s="490"/>
      <c r="P801" s="490"/>
      <c r="Q801" s="490"/>
      <c r="R801" s="490"/>
      <c r="S801" s="490"/>
      <c r="T801" s="490"/>
      <c r="U801" s="490"/>
      <c r="V801" s="490"/>
      <c r="W801" s="490"/>
      <c r="X801" s="490"/>
      <c r="Y801" s="490"/>
      <c r="Z801" s="490"/>
      <c r="AA801" s="490"/>
      <c r="AB801" s="490"/>
      <c r="AC801" s="490"/>
      <c r="AD801" s="490"/>
      <c r="AE801" s="490"/>
      <c r="AF801" s="490"/>
      <c r="AG801" s="490"/>
      <c r="AH801" s="490"/>
      <c r="AI801" s="490"/>
      <c r="AJ801" s="490"/>
      <c r="AK801" s="490"/>
      <c r="AL801" s="490"/>
      <c r="AM801" s="490"/>
      <c r="AN801" s="490"/>
      <c r="AO801" s="490"/>
      <c r="AP801" s="490"/>
      <c r="AQ801" s="490"/>
      <c r="AR801" s="489"/>
      <c r="AS801" s="489"/>
      <c r="AT801" s="489"/>
      <c r="AU801" s="489"/>
      <c r="AV801" s="485"/>
      <c r="AW801" s="485"/>
      <c r="AX801" s="485"/>
      <c r="AY801" s="485"/>
      <c r="AZ801" s="485"/>
      <c r="BA801" s="485"/>
      <c r="BB801" s="485"/>
      <c r="BC801" s="485"/>
      <c r="BD801" s="485"/>
      <c r="BE801" s="485"/>
      <c r="BF801" s="485"/>
      <c r="BG801" s="485"/>
      <c r="BH801" s="485"/>
      <c r="BI801" s="485"/>
      <c r="BJ801" s="485"/>
      <c r="BK801" s="485"/>
    </row>
    <row r="802" spans="1:63" ht="15.75" customHeight="1" x14ac:dyDescent="0.25">
      <c r="A802" s="490"/>
      <c r="B802" s="490"/>
      <c r="C802" s="490"/>
      <c r="D802" s="490"/>
      <c r="E802" s="490"/>
      <c r="F802" s="490"/>
      <c r="G802" s="490"/>
      <c r="H802" s="490"/>
      <c r="I802" s="490"/>
      <c r="J802" s="490"/>
      <c r="K802" s="490"/>
      <c r="L802" s="490"/>
      <c r="M802" s="490"/>
      <c r="N802" s="490"/>
      <c r="O802" s="490"/>
      <c r="P802" s="490"/>
      <c r="Q802" s="490"/>
      <c r="R802" s="490"/>
      <c r="S802" s="490"/>
      <c r="T802" s="490"/>
      <c r="U802" s="490"/>
      <c r="V802" s="490"/>
      <c r="W802" s="490"/>
      <c r="X802" s="490"/>
      <c r="Y802" s="490"/>
      <c r="Z802" s="490"/>
      <c r="AA802" s="490"/>
      <c r="AB802" s="490"/>
      <c r="AC802" s="490"/>
      <c r="AD802" s="490"/>
      <c r="AE802" s="490"/>
      <c r="AF802" s="490"/>
      <c r="AG802" s="490"/>
      <c r="AH802" s="490"/>
      <c r="AI802" s="490"/>
      <c r="AJ802" s="490"/>
      <c r="AK802" s="490"/>
      <c r="AL802" s="490"/>
      <c r="AM802" s="490"/>
      <c r="AN802" s="490"/>
      <c r="AO802" s="490"/>
      <c r="AP802" s="490"/>
      <c r="AQ802" s="490"/>
      <c r="AR802" s="489"/>
      <c r="AS802" s="489"/>
      <c r="AT802" s="489"/>
      <c r="AU802" s="489"/>
      <c r="AV802" s="485"/>
      <c r="AW802" s="485"/>
      <c r="AX802" s="485"/>
      <c r="AY802" s="485"/>
      <c r="AZ802" s="485"/>
      <c r="BA802" s="485"/>
      <c r="BB802" s="485"/>
      <c r="BC802" s="485"/>
      <c r="BD802" s="485"/>
      <c r="BE802" s="485"/>
      <c r="BF802" s="485"/>
      <c r="BG802" s="485"/>
      <c r="BH802" s="485"/>
      <c r="BI802" s="485"/>
      <c r="BJ802" s="485"/>
      <c r="BK802" s="485"/>
    </row>
    <row r="803" spans="1:63" ht="15.75" customHeight="1" x14ac:dyDescent="0.25">
      <c r="A803" s="490"/>
      <c r="B803" s="490"/>
      <c r="C803" s="490"/>
      <c r="D803" s="490"/>
      <c r="E803" s="490"/>
      <c r="F803" s="490"/>
      <c r="G803" s="490"/>
      <c r="H803" s="490"/>
      <c r="I803" s="490"/>
      <c r="J803" s="490"/>
      <c r="K803" s="490"/>
      <c r="L803" s="490"/>
      <c r="M803" s="490"/>
      <c r="N803" s="490"/>
      <c r="O803" s="490"/>
      <c r="P803" s="490"/>
      <c r="Q803" s="490"/>
      <c r="R803" s="490"/>
      <c r="S803" s="490"/>
      <c r="T803" s="490"/>
      <c r="U803" s="490"/>
      <c r="V803" s="490"/>
      <c r="W803" s="490"/>
      <c r="X803" s="490"/>
      <c r="Y803" s="490"/>
      <c r="Z803" s="490"/>
      <c r="AA803" s="490"/>
      <c r="AB803" s="490"/>
      <c r="AC803" s="490"/>
      <c r="AD803" s="490"/>
      <c r="AE803" s="490"/>
      <c r="AF803" s="490"/>
      <c r="AG803" s="490"/>
      <c r="AH803" s="490"/>
      <c r="AI803" s="490"/>
      <c r="AJ803" s="490"/>
      <c r="AK803" s="490"/>
      <c r="AL803" s="490"/>
      <c r="AM803" s="490"/>
      <c r="AN803" s="490"/>
      <c r="AO803" s="490"/>
      <c r="AP803" s="490"/>
      <c r="AQ803" s="490"/>
      <c r="AR803" s="489"/>
      <c r="AS803" s="489"/>
      <c r="AT803" s="489"/>
      <c r="AU803" s="489"/>
      <c r="AV803" s="485"/>
      <c r="AW803" s="485"/>
      <c r="AX803" s="485"/>
      <c r="AY803" s="485"/>
      <c r="AZ803" s="485"/>
      <c r="BA803" s="485"/>
      <c r="BB803" s="485"/>
      <c r="BC803" s="485"/>
      <c r="BD803" s="485"/>
      <c r="BE803" s="485"/>
      <c r="BF803" s="485"/>
      <c r="BG803" s="485"/>
      <c r="BH803" s="485"/>
      <c r="BI803" s="485"/>
      <c r="BJ803" s="485"/>
      <c r="BK803" s="485"/>
    </row>
    <row r="804" spans="1:63" ht="15.75" customHeight="1" x14ac:dyDescent="0.25">
      <c r="A804" s="490"/>
      <c r="B804" s="490"/>
      <c r="C804" s="490"/>
      <c r="D804" s="490"/>
      <c r="E804" s="490"/>
      <c r="F804" s="490"/>
      <c r="G804" s="490"/>
      <c r="H804" s="490"/>
      <c r="I804" s="490"/>
      <c r="J804" s="490"/>
      <c r="K804" s="490"/>
      <c r="L804" s="490"/>
      <c r="M804" s="490"/>
      <c r="N804" s="490"/>
      <c r="O804" s="490"/>
      <c r="P804" s="490"/>
      <c r="Q804" s="490"/>
      <c r="R804" s="490"/>
      <c r="S804" s="490"/>
      <c r="T804" s="490"/>
      <c r="U804" s="490"/>
      <c r="V804" s="490"/>
      <c r="W804" s="490"/>
      <c r="X804" s="490"/>
      <c r="Y804" s="490"/>
      <c r="Z804" s="490"/>
      <c r="AA804" s="490"/>
      <c r="AB804" s="490"/>
      <c r="AC804" s="490"/>
      <c r="AD804" s="490"/>
      <c r="AE804" s="490"/>
      <c r="AF804" s="490"/>
      <c r="AG804" s="490"/>
      <c r="AH804" s="490"/>
      <c r="AI804" s="490"/>
      <c r="AJ804" s="490"/>
      <c r="AK804" s="490"/>
      <c r="AL804" s="490"/>
      <c r="AM804" s="490"/>
      <c r="AN804" s="490"/>
      <c r="AO804" s="490"/>
      <c r="AP804" s="490"/>
      <c r="AQ804" s="490"/>
      <c r="AR804" s="489"/>
      <c r="AS804" s="489"/>
      <c r="AT804" s="489"/>
      <c r="AU804" s="489"/>
      <c r="AV804" s="485"/>
      <c r="AW804" s="485"/>
      <c r="AX804" s="485"/>
      <c r="AY804" s="485"/>
      <c r="AZ804" s="485"/>
      <c r="BA804" s="485"/>
      <c r="BB804" s="485"/>
      <c r="BC804" s="485"/>
      <c r="BD804" s="485"/>
      <c r="BE804" s="485"/>
      <c r="BF804" s="485"/>
      <c r="BG804" s="485"/>
      <c r="BH804" s="485"/>
      <c r="BI804" s="485"/>
      <c r="BJ804" s="485"/>
      <c r="BK804" s="485"/>
    </row>
    <row r="805" spans="1:63" ht="15.75" customHeight="1" x14ac:dyDescent="0.25">
      <c r="A805" s="490"/>
      <c r="B805" s="490"/>
      <c r="C805" s="490"/>
      <c r="D805" s="490"/>
      <c r="E805" s="490"/>
      <c r="F805" s="490"/>
      <c r="G805" s="490"/>
      <c r="H805" s="490"/>
      <c r="I805" s="490"/>
      <c r="J805" s="490"/>
      <c r="K805" s="490"/>
      <c r="L805" s="490"/>
      <c r="M805" s="490"/>
      <c r="N805" s="490"/>
      <c r="O805" s="490"/>
      <c r="P805" s="490"/>
      <c r="Q805" s="490"/>
      <c r="R805" s="490"/>
      <c r="S805" s="490"/>
      <c r="T805" s="490"/>
      <c r="U805" s="490"/>
      <c r="V805" s="490"/>
      <c r="W805" s="490"/>
      <c r="X805" s="490"/>
      <c r="Y805" s="490"/>
      <c r="Z805" s="490"/>
      <c r="AA805" s="490"/>
      <c r="AB805" s="490"/>
      <c r="AC805" s="490"/>
      <c r="AD805" s="490"/>
      <c r="AE805" s="490"/>
      <c r="AF805" s="490"/>
      <c r="AG805" s="490"/>
      <c r="AH805" s="490"/>
      <c r="AI805" s="490"/>
      <c r="AJ805" s="490"/>
      <c r="AK805" s="490"/>
      <c r="AL805" s="490"/>
      <c r="AM805" s="490"/>
      <c r="AN805" s="490"/>
      <c r="AO805" s="490"/>
      <c r="AP805" s="490"/>
      <c r="AQ805" s="490"/>
      <c r="AR805" s="489"/>
      <c r="AS805" s="489"/>
      <c r="AT805" s="489"/>
      <c r="AU805" s="489"/>
      <c r="AV805" s="485"/>
      <c r="AW805" s="485"/>
      <c r="AX805" s="485"/>
      <c r="AY805" s="485"/>
      <c r="AZ805" s="485"/>
      <c r="BA805" s="485"/>
      <c r="BB805" s="485"/>
      <c r="BC805" s="485"/>
      <c r="BD805" s="485"/>
      <c r="BE805" s="485"/>
      <c r="BF805" s="485"/>
      <c r="BG805" s="485"/>
      <c r="BH805" s="485"/>
      <c r="BI805" s="485"/>
      <c r="BJ805" s="485"/>
      <c r="BK805" s="485"/>
    </row>
    <row r="806" spans="1:63" ht="15.75" customHeight="1" x14ac:dyDescent="0.25">
      <c r="A806" s="490"/>
      <c r="B806" s="490"/>
      <c r="C806" s="490"/>
      <c r="D806" s="490"/>
      <c r="E806" s="490"/>
      <c r="F806" s="490"/>
      <c r="G806" s="490"/>
      <c r="H806" s="490"/>
      <c r="I806" s="490"/>
      <c r="J806" s="490"/>
      <c r="K806" s="490"/>
      <c r="L806" s="490"/>
      <c r="M806" s="490"/>
      <c r="N806" s="490"/>
      <c r="O806" s="490"/>
      <c r="P806" s="490"/>
      <c r="Q806" s="490"/>
      <c r="R806" s="490"/>
      <c r="S806" s="490"/>
      <c r="T806" s="490"/>
      <c r="U806" s="490"/>
      <c r="V806" s="490"/>
      <c r="W806" s="490"/>
      <c r="X806" s="490"/>
      <c r="Y806" s="490"/>
      <c r="Z806" s="490"/>
      <c r="AA806" s="490"/>
      <c r="AB806" s="490"/>
      <c r="AC806" s="490"/>
      <c r="AD806" s="490"/>
      <c r="AE806" s="490"/>
      <c r="AF806" s="490"/>
      <c r="AG806" s="490"/>
      <c r="AH806" s="490"/>
      <c r="AI806" s="490"/>
      <c r="AJ806" s="490"/>
      <c r="AK806" s="490"/>
      <c r="AL806" s="490"/>
      <c r="AM806" s="490"/>
      <c r="AN806" s="490"/>
      <c r="AO806" s="490"/>
      <c r="AP806" s="490"/>
      <c r="AQ806" s="490"/>
      <c r="AR806" s="489"/>
      <c r="AS806" s="489"/>
      <c r="AT806" s="489"/>
      <c r="AU806" s="489"/>
      <c r="AV806" s="485"/>
      <c r="AW806" s="485"/>
      <c r="AX806" s="485"/>
      <c r="AY806" s="485"/>
      <c r="AZ806" s="485"/>
      <c r="BA806" s="485"/>
      <c r="BB806" s="485"/>
      <c r="BC806" s="485"/>
      <c r="BD806" s="485"/>
      <c r="BE806" s="485"/>
      <c r="BF806" s="485"/>
      <c r="BG806" s="485"/>
      <c r="BH806" s="485"/>
      <c r="BI806" s="485"/>
      <c r="BJ806" s="485"/>
      <c r="BK806" s="485"/>
    </row>
    <row r="807" spans="1:63" ht="15.75" customHeight="1" x14ac:dyDescent="0.25">
      <c r="A807" s="490"/>
      <c r="B807" s="490"/>
      <c r="C807" s="490"/>
      <c r="D807" s="490"/>
      <c r="E807" s="490"/>
      <c r="F807" s="490"/>
      <c r="G807" s="490"/>
      <c r="H807" s="490"/>
      <c r="I807" s="490"/>
      <c r="J807" s="490"/>
      <c r="K807" s="490"/>
      <c r="L807" s="490"/>
      <c r="M807" s="490"/>
      <c r="N807" s="490"/>
      <c r="O807" s="490"/>
      <c r="P807" s="490"/>
      <c r="Q807" s="490"/>
      <c r="R807" s="490"/>
      <c r="S807" s="490"/>
      <c r="T807" s="490"/>
      <c r="U807" s="490"/>
      <c r="V807" s="490"/>
      <c r="W807" s="490"/>
      <c r="X807" s="490"/>
      <c r="Y807" s="490"/>
      <c r="Z807" s="490"/>
      <c r="AA807" s="490"/>
      <c r="AB807" s="490"/>
      <c r="AC807" s="490"/>
      <c r="AD807" s="490"/>
      <c r="AE807" s="490"/>
      <c r="AF807" s="490"/>
      <c r="AG807" s="490"/>
      <c r="AH807" s="490"/>
      <c r="AI807" s="490"/>
      <c r="AJ807" s="490"/>
      <c r="AK807" s="490"/>
      <c r="AL807" s="490"/>
      <c r="AM807" s="490"/>
      <c r="AN807" s="490"/>
      <c r="AO807" s="490"/>
      <c r="AP807" s="490"/>
      <c r="AQ807" s="490"/>
      <c r="AR807" s="489"/>
      <c r="AS807" s="489"/>
      <c r="AT807" s="489"/>
      <c r="AU807" s="489"/>
      <c r="AV807" s="485"/>
      <c r="AW807" s="485"/>
      <c r="AX807" s="485"/>
      <c r="AY807" s="485"/>
      <c r="AZ807" s="485"/>
      <c r="BA807" s="485"/>
      <c r="BB807" s="485"/>
      <c r="BC807" s="485"/>
      <c r="BD807" s="485"/>
      <c r="BE807" s="485"/>
      <c r="BF807" s="485"/>
      <c r="BG807" s="485"/>
      <c r="BH807" s="485"/>
      <c r="BI807" s="485"/>
      <c r="BJ807" s="485"/>
      <c r="BK807" s="485"/>
    </row>
    <row r="808" spans="1:63" ht="15.75" customHeight="1" x14ac:dyDescent="0.25">
      <c r="A808" s="490"/>
      <c r="B808" s="490"/>
      <c r="C808" s="490"/>
      <c r="D808" s="490"/>
      <c r="E808" s="490"/>
      <c r="F808" s="490"/>
      <c r="G808" s="490"/>
      <c r="H808" s="490"/>
      <c r="I808" s="490"/>
      <c r="J808" s="490"/>
      <c r="K808" s="490"/>
      <c r="L808" s="490"/>
      <c r="M808" s="490"/>
      <c r="N808" s="490"/>
      <c r="O808" s="490"/>
      <c r="P808" s="490"/>
      <c r="Q808" s="490"/>
      <c r="R808" s="490"/>
      <c r="S808" s="490"/>
      <c r="T808" s="490"/>
      <c r="U808" s="490"/>
      <c r="V808" s="490"/>
      <c r="W808" s="490"/>
      <c r="X808" s="490"/>
      <c r="Y808" s="490"/>
      <c r="Z808" s="490"/>
      <c r="AA808" s="490"/>
      <c r="AB808" s="490"/>
      <c r="AC808" s="490"/>
      <c r="AD808" s="490"/>
      <c r="AE808" s="490"/>
      <c r="AF808" s="490"/>
      <c r="AG808" s="490"/>
      <c r="AH808" s="490"/>
      <c r="AI808" s="490"/>
      <c r="AJ808" s="490"/>
      <c r="AK808" s="490"/>
      <c r="AL808" s="490"/>
      <c r="AM808" s="490"/>
      <c r="AN808" s="490"/>
      <c r="AO808" s="490"/>
      <c r="AP808" s="490"/>
      <c r="AQ808" s="490"/>
      <c r="AR808" s="489"/>
      <c r="AS808" s="489"/>
      <c r="AT808" s="489"/>
      <c r="AU808" s="489"/>
      <c r="AV808" s="485"/>
      <c r="AW808" s="485"/>
      <c r="AX808" s="485"/>
      <c r="AY808" s="485"/>
      <c r="AZ808" s="485"/>
      <c r="BA808" s="485"/>
      <c r="BB808" s="485"/>
      <c r="BC808" s="485"/>
      <c r="BD808" s="485"/>
      <c r="BE808" s="485"/>
      <c r="BF808" s="485"/>
      <c r="BG808" s="485"/>
      <c r="BH808" s="485"/>
      <c r="BI808" s="485"/>
      <c r="BJ808" s="485"/>
      <c r="BK808" s="485"/>
    </row>
    <row r="809" spans="1:63" ht="15.75" customHeight="1" x14ac:dyDescent="0.25">
      <c r="A809" s="490"/>
      <c r="B809" s="490"/>
      <c r="C809" s="490"/>
      <c r="D809" s="490"/>
      <c r="E809" s="490"/>
      <c r="F809" s="490"/>
      <c r="G809" s="490"/>
      <c r="H809" s="490"/>
      <c r="I809" s="490"/>
      <c r="J809" s="490"/>
      <c r="K809" s="490"/>
      <c r="L809" s="490"/>
      <c r="M809" s="490"/>
      <c r="N809" s="490"/>
      <c r="O809" s="490"/>
      <c r="P809" s="490"/>
      <c r="Q809" s="490"/>
      <c r="R809" s="490"/>
      <c r="S809" s="490"/>
      <c r="T809" s="490"/>
      <c r="U809" s="490"/>
      <c r="V809" s="490"/>
      <c r="W809" s="490"/>
      <c r="X809" s="490"/>
      <c r="Y809" s="490"/>
      <c r="Z809" s="490"/>
      <c r="AA809" s="490"/>
      <c r="AB809" s="490"/>
      <c r="AC809" s="490"/>
      <c r="AD809" s="490"/>
      <c r="AE809" s="490"/>
      <c r="AF809" s="490"/>
      <c r="AG809" s="490"/>
      <c r="AH809" s="490"/>
      <c r="AI809" s="490"/>
      <c r="AJ809" s="490"/>
      <c r="AK809" s="490"/>
      <c r="AL809" s="490"/>
      <c r="AM809" s="490"/>
      <c r="AN809" s="490"/>
      <c r="AO809" s="490"/>
      <c r="AP809" s="490"/>
      <c r="AQ809" s="490"/>
      <c r="AR809" s="489"/>
      <c r="AS809" s="489"/>
      <c r="AT809" s="489"/>
      <c r="AU809" s="489"/>
      <c r="AV809" s="485"/>
      <c r="AW809" s="485"/>
      <c r="AX809" s="485"/>
      <c r="AY809" s="485"/>
      <c r="AZ809" s="485"/>
      <c r="BA809" s="485"/>
      <c r="BB809" s="485"/>
      <c r="BC809" s="485"/>
      <c r="BD809" s="485"/>
      <c r="BE809" s="485"/>
      <c r="BF809" s="485"/>
      <c r="BG809" s="485"/>
      <c r="BH809" s="485"/>
      <c r="BI809" s="485"/>
      <c r="BJ809" s="485"/>
      <c r="BK809" s="485"/>
    </row>
    <row r="810" spans="1:63" ht="15.75" customHeight="1" x14ac:dyDescent="0.25">
      <c r="A810" s="490"/>
      <c r="B810" s="490"/>
      <c r="C810" s="490"/>
      <c r="D810" s="490"/>
      <c r="E810" s="490"/>
      <c r="F810" s="490"/>
      <c r="G810" s="490"/>
      <c r="H810" s="490"/>
      <c r="I810" s="490"/>
      <c r="J810" s="490"/>
      <c r="K810" s="490"/>
      <c r="L810" s="490"/>
      <c r="M810" s="490"/>
      <c r="N810" s="490"/>
      <c r="O810" s="490"/>
      <c r="P810" s="490"/>
      <c r="Q810" s="490"/>
      <c r="R810" s="490"/>
      <c r="S810" s="490"/>
      <c r="T810" s="490"/>
      <c r="U810" s="490"/>
      <c r="V810" s="490"/>
      <c r="W810" s="490"/>
      <c r="X810" s="490"/>
      <c r="Y810" s="490"/>
      <c r="Z810" s="490"/>
      <c r="AA810" s="490"/>
      <c r="AB810" s="490"/>
      <c r="AC810" s="490"/>
      <c r="AD810" s="490"/>
      <c r="AE810" s="490"/>
      <c r="AF810" s="490"/>
      <c r="AG810" s="490"/>
      <c r="AH810" s="490"/>
      <c r="AI810" s="490"/>
      <c r="AJ810" s="490"/>
      <c r="AK810" s="490"/>
      <c r="AL810" s="490"/>
      <c r="AM810" s="490"/>
      <c r="AN810" s="490"/>
      <c r="AO810" s="490"/>
      <c r="AP810" s="490"/>
      <c r="AQ810" s="490"/>
      <c r="AR810" s="489"/>
      <c r="AS810" s="489"/>
      <c r="AT810" s="489"/>
      <c r="AU810" s="489"/>
      <c r="AV810" s="485"/>
      <c r="AW810" s="485"/>
      <c r="AX810" s="485"/>
      <c r="AY810" s="485"/>
      <c r="AZ810" s="485"/>
      <c r="BA810" s="485"/>
      <c r="BB810" s="485"/>
      <c r="BC810" s="485"/>
      <c r="BD810" s="485"/>
      <c r="BE810" s="485"/>
      <c r="BF810" s="485"/>
      <c r="BG810" s="485"/>
      <c r="BH810" s="485"/>
      <c r="BI810" s="485"/>
      <c r="BJ810" s="485"/>
      <c r="BK810" s="485"/>
    </row>
    <row r="811" spans="1:63" ht="15.75" customHeight="1" x14ac:dyDescent="0.25">
      <c r="A811" s="490"/>
      <c r="B811" s="490"/>
      <c r="C811" s="490"/>
      <c r="D811" s="490"/>
      <c r="E811" s="490"/>
      <c r="F811" s="490"/>
      <c r="G811" s="490"/>
      <c r="H811" s="490"/>
      <c r="I811" s="490"/>
      <c r="J811" s="490"/>
      <c r="K811" s="490"/>
      <c r="L811" s="490"/>
      <c r="M811" s="490"/>
      <c r="N811" s="490"/>
      <c r="O811" s="490"/>
      <c r="P811" s="490"/>
      <c r="Q811" s="490"/>
      <c r="R811" s="490"/>
      <c r="S811" s="490"/>
      <c r="T811" s="490"/>
      <c r="U811" s="490"/>
      <c r="V811" s="490"/>
      <c r="W811" s="490"/>
      <c r="X811" s="490"/>
      <c r="Y811" s="490"/>
      <c r="Z811" s="490"/>
      <c r="AA811" s="490"/>
      <c r="AB811" s="490"/>
      <c r="AC811" s="490"/>
      <c r="AD811" s="490"/>
      <c r="AE811" s="490"/>
      <c r="AF811" s="490"/>
      <c r="AG811" s="490"/>
      <c r="AH811" s="490"/>
      <c r="AI811" s="490"/>
      <c r="AJ811" s="490"/>
      <c r="AK811" s="490"/>
      <c r="AL811" s="490"/>
      <c r="AM811" s="490"/>
      <c r="AN811" s="490"/>
      <c r="AO811" s="490"/>
      <c r="AP811" s="490"/>
      <c r="AQ811" s="490"/>
      <c r="AR811" s="489"/>
      <c r="AS811" s="489"/>
      <c r="AT811" s="489"/>
      <c r="AU811" s="489"/>
      <c r="AV811" s="485"/>
      <c r="AW811" s="485"/>
      <c r="AX811" s="485"/>
      <c r="AY811" s="485"/>
      <c r="AZ811" s="485"/>
      <c r="BA811" s="485"/>
      <c r="BB811" s="485"/>
      <c r="BC811" s="485"/>
      <c r="BD811" s="485"/>
      <c r="BE811" s="485"/>
      <c r="BF811" s="485"/>
      <c r="BG811" s="485"/>
      <c r="BH811" s="485"/>
      <c r="BI811" s="485"/>
      <c r="BJ811" s="485"/>
      <c r="BK811" s="485"/>
    </row>
    <row r="812" spans="1:63" ht="15.75" customHeight="1" x14ac:dyDescent="0.25">
      <c r="A812" s="490"/>
      <c r="B812" s="490"/>
      <c r="C812" s="490"/>
      <c r="D812" s="490"/>
      <c r="E812" s="490"/>
      <c r="F812" s="490"/>
      <c r="G812" s="490"/>
      <c r="H812" s="490"/>
      <c r="I812" s="490"/>
      <c r="J812" s="490"/>
      <c r="K812" s="490"/>
      <c r="L812" s="490"/>
      <c r="M812" s="490"/>
      <c r="N812" s="490"/>
      <c r="O812" s="490"/>
      <c r="P812" s="490"/>
      <c r="Q812" s="490"/>
      <c r="R812" s="490"/>
      <c r="S812" s="490"/>
      <c r="T812" s="490"/>
      <c r="U812" s="490"/>
      <c r="V812" s="490"/>
      <c r="W812" s="490"/>
      <c r="X812" s="490"/>
      <c r="Y812" s="490"/>
      <c r="Z812" s="490"/>
      <c r="AA812" s="490"/>
      <c r="AB812" s="490"/>
      <c r="AC812" s="490"/>
      <c r="AD812" s="490"/>
      <c r="AE812" s="490"/>
      <c r="AF812" s="490"/>
      <c r="AG812" s="490"/>
      <c r="AH812" s="490"/>
      <c r="AI812" s="490"/>
      <c r="AJ812" s="490"/>
      <c r="AK812" s="490"/>
      <c r="AL812" s="490"/>
      <c r="AM812" s="490"/>
      <c r="AN812" s="490"/>
      <c r="AO812" s="490"/>
      <c r="AP812" s="490"/>
      <c r="AQ812" s="490"/>
      <c r="AR812" s="489"/>
      <c r="AS812" s="489"/>
      <c r="AT812" s="489"/>
      <c r="AU812" s="489"/>
      <c r="AV812" s="485"/>
      <c r="AW812" s="485"/>
      <c r="AX812" s="485"/>
      <c r="AY812" s="485"/>
      <c r="AZ812" s="485"/>
      <c r="BA812" s="485"/>
      <c r="BB812" s="485"/>
      <c r="BC812" s="485"/>
      <c r="BD812" s="485"/>
      <c r="BE812" s="485"/>
      <c r="BF812" s="485"/>
      <c r="BG812" s="485"/>
      <c r="BH812" s="485"/>
      <c r="BI812" s="485"/>
      <c r="BJ812" s="485"/>
      <c r="BK812" s="485"/>
    </row>
    <row r="813" spans="1:63" ht="15.75" customHeight="1" x14ac:dyDescent="0.25">
      <c r="A813" s="490"/>
      <c r="B813" s="490"/>
      <c r="C813" s="490"/>
      <c r="D813" s="490"/>
      <c r="E813" s="490"/>
      <c r="F813" s="490"/>
      <c r="G813" s="490"/>
      <c r="H813" s="490"/>
      <c r="I813" s="490"/>
      <c r="J813" s="490"/>
      <c r="K813" s="490"/>
      <c r="L813" s="490"/>
      <c r="M813" s="490"/>
      <c r="N813" s="490"/>
      <c r="O813" s="490"/>
      <c r="P813" s="490"/>
      <c r="Q813" s="490"/>
      <c r="R813" s="490"/>
      <c r="S813" s="490"/>
      <c r="T813" s="490"/>
      <c r="U813" s="490"/>
      <c r="V813" s="490"/>
      <c r="W813" s="490"/>
      <c r="X813" s="490"/>
      <c r="Y813" s="490"/>
      <c r="Z813" s="490"/>
      <c r="AA813" s="490"/>
      <c r="AB813" s="490"/>
      <c r="AC813" s="490"/>
      <c r="AD813" s="490"/>
      <c r="AE813" s="490"/>
      <c r="AF813" s="490"/>
      <c r="AG813" s="490"/>
      <c r="AH813" s="490"/>
      <c r="AI813" s="490"/>
      <c r="AJ813" s="490"/>
      <c r="AK813" s="490"/>
      <c r="AL813" s="490"/>
      <c r="AM813" s="490"/>
      <c r="AN813" s="490"/>
      <c r="AO813" s="490"/>
      <c r="AP813" s="490"/>
      <c r="AQ813" s="490"/>
      <c r="AR813" s="489"/>
      <c r="AS813" s="489"/>
      <c r="AT813" s="489"/>
      <c r="AU813" s="489"/>
      <c r="AV813" s="485"/>
      <c r="AW813" s="485"/>
      <c r="AX813" s="485"/>
      <c r="AY813" s="485"/>
      <c r="AZ813" s="485"/>
      <c r="BA813" s="485"/>
      <c r="BB813" s="485"/>
      <c r="BC813" s="485"/>
      <c r="BD813" s="485"/>
      <c r="BE813" s="485"/>
      <c r="BF813" s="485"/>
      <c r="BG813" s="485"/>
      <c r="BH813" s="485"/>
      <c r="BI813" s="485"/>
      <c r="BJ813" s="485"/>
      <c r="BK813" s="485"/>
    </row>
    <row r="814" spans="1:63" ht="15.75" customHeight="1" x14ac:dyDescent="0.25">
      <c r="A814" s="490"/>
      <c r="B814" s="490"/>
      <c r="C814" s="490"/>
      <c r="D814" s="490"/>
      <c r="E814" s="490"/>
      <c r="F814" s="490"/>
      <c r="G814" s="490"/>
      <c r="H814" s="490"/>
      <c r="I814" s="490"/>
      <c r="J814" s="490"/>
      <c r="K814" s="490"/>
      <c r="L814" s="490"/>
      <c r="M814" s="490"/>
      <c r="N814" s="490"/>
      <c r="O814" s="490"/>
      <c r="P814" s="490"/>
      <c r="Q814" s="490"/>
      <c r="R814" s="490"/>
      <c r="S814" s="490"/>
      <c r="T814" s="490"/>
      <c r="U814" s="490"/>
      <c r="V814" s="490"/>
      <c r="W814" s="490"/>
      <c r="X814" s="490"/>
      <c r="Y814" s="490"/>
      <c r="Z814" s="490"/>
      <c r="AA814" s="490"/>
      <c r="AB814" s="490"/>
      <c r="AC814" s="490"/>
      <c r="AD814" s="490"/>
      <c r="AE814" s="490"/>
      <c r="AF814" s="490"/>
      <c r="AG814" s="490"/>
      <c r="AH814" s="490"/>
      <c r="AI814" s="490"/>
      <c r="AJ814" s="490"/>
      <c r="AK814" s="490"/>
      <c r="AL814" s="490"/>
      <c r="AM814" s="490"/>
      <c r="AN814" s="490"/>
      <c r="AO814" s="490"/>
      <c r="AP814" s="490"/>
      <c r="AQ814" s="490"/>
      <c r="AR814" s="489"/>
      <c r="AS814" s="489"/>
      <c r="AT814" s="489"/>
      <c r="AU814" s="489"/>
      <c r="AV814" s="485"/>
      <c r="AW814" s="485"/>
      <c r="AX814" s="485"/>
      <c r="AY814" s="485"/>
      <c r="AZ814" s="485"/>
      <c r="BA814" s="485"/>
      <c r="BB814" s="485"/>
      <c r="BC814" s="485"/>
      <c r="BD814" s="485"/>
      <c r="BE814" s="485"/>
      <c r="BF814" s="485"/>
      <c r="BG814" s="485"/>
      <c r="BH814" s="485"/>
      <c r="BI814" s="485"/>
      <c r="BJ814" s="485"/>
      <c r="BK814" s="485"/>
    </row>
    <row r="815" spans="1:63" ht="15.75" customHeight="1" x14ac:dyDescent="0.25">
      <c r="A815" s="490"/>
      <c r="B815" s="490"/>
      <c r="C815" s="490"/>
      <c r="D815" s="490"/>
      <c r="E815" s="490"/>
      <c r="F815" s="490"/>
      <c r="G815" s="490"/>
      <c r="H815" s="490"/>
      <c r="I815" s="490"/>
      <c r="J815" s="490"/>
      <c r="K815" s="490"/>
      <c r="L815" s="490"/>
      <c r="M815" s="490"/>
      <c r="N815" s="490"/>
      <c r="O815" s="490"/>
      <c r="P815" s="490"/>
      <c r="Q815" s="490"/>
      <c r="R815" s="490"/>
      <c r="S815" s="490"/>
      <c r="T815" s="490"/>
      <c r="U815" s="490"/>
      <c r="V815" s="490"/>
      <c r="W815" s="490"/>
      <c r="X815" s="490"/>
      <c r="Y815" s="490"/>
      <c r="Z815" s="490"/>
      <c r="AA815" s="490"/>
      <c r="AB815" s="490"/>
      <c r="AC815" s="490"/>
      <c r="AD815" s="490"/>
      <c r="AE815" s="490"/>
      <c r="AF815" s="490"/>
      <c r="AG815" s="490"/>
      <c r="AH815" s="490"/>
      <c r="AI815" s="490"/>
      <c r="AJ815" s="490"/>
      <c r="AK815" s="490"/>
      <c r="AL815" s="490"/>
      <c r="AM815" s="490"/>
      <c r="AN815" s="490"/>
      <c r="AO815" s="490"/>
      <c r="AP815" s="490"/>
      <c r="AQ815" s="490"/>
      <c r="AR815" s="489"/>
      <c r="AS815" s="489"/>
      <c r="AT815" s="489"/>
      <c r="AU815" s="489"/>
      <c r="AV815" s="485"/>
      <c r="AW815" s="485"/>
      <c r="AX815" s="485"/>
      <c r="AY815" s="485"/>
      <c r="AZ815" s="485"/>
      <c r="BA815" s="485"/>
      <c r="BB815" s="485"/>
      <c r="BC815" s="485"/>
      <c r="BD815" s="485"/>
      <c r="BE815" s="485"/>
      <c r="BF815" s="485"/>
      <c r="BG815" s="485"/>
      <c r="BH815" s="485"/>
      <c r="BI815" s="485"/>
      <c r="BJ815" s="485"/>
      <c r="BK815" s="485"/>
    </row>
    <row r="816" spans="1:63" ht="15.75" customHeight="1" x14ac:dyDescent="0.25">
      <c r="A816" s="490"/>
      <c r="B816" s="490"/>
      <c r="C816" s="490"/>
      <c r="D816" s="490"/>
      <c r="E816" s="490"/>
      <c r="F816" s="490"/>
      <c r="G816" s="490"/>
      <c r="H816" s="490"/>
      <c r="I816" s="490"/>
      <c r="J816" s="490"/>
      <c r="K816" s="490"/>
      <c r="L816" s="490"/>
      <c r="M816" s="490"/>
      <c r="N816" s="490"/>
      <c r="O816" s="490"/>
      <c r="P816" s="490"/>
      <c r="Q816" s="490"/>
      <c r="R816" s="490"/>
      <c r="S816" s="490"/>
      <c r="T816" s="490"/>
      <c r="U816" s="490"/>
      <c r="V816" s="490"/>
      <c r="W816" s="490"/>
      <c r="X816" s="490"/>
      <c r="Y816" s="490"/>
      <c r="Z816" s="490"/>
      <c r="AA816" s="490"/>
      <c r="AB816" s="490"/>
      <c r="AC816" s="490"/>
      <c r="AD816" s="490"/>
      <c r="AE816" s="490"/>
      <c r="AF816" s="490"/>
      <c r="AG816" s="490"/>
      <c r="AH816" s="490"/>
      <c r="AI816" s="490"/>
      <c r="AJ816" s="490"/>
      <c r="AK816" s="490"/>
      <c r="AL816" s="490"/>
      <c r="AM816" s="490"/>
      <c r="AN816" s="490"/>
      <c r="AO816" s="490"/>
      <c r="AP816" s="490"/>
      <c r="AQ816" s="490"/>
      <c r="AR816" s="489"/>
      <c r="AS816" s="489"/>
      <c r="AT816" s="489"/>
      <c r="AU816" s="489"/>
      <c r="AV816" s="485"/>
      <c r="AW816" s="485"/>
      <c r="AX816" s="485"/>
      <c r="AY816" s="485"/>
      <c r="AZ816" s="485"/>
      <c r="BA816" s="485"/>
      <c r="BB816" s="485"/>
      <c r="BC816" s="485"/>
      <c r="BD816" s="485"/>
      <c r="BE816" s="485"/>
      <c r="BF816" s="485"/>
      <c r="BG816" s="485"/>
      <c r="BH816" s="485"/>
      <c r="BI816" s="485"/>
      <c r="BJ816" s="485"/>
      <c r="BK816" s="485"/>
    </row>
    <row r="817" spans="1:63" ht="15.75" customHeight="1" x14ac:dyDescent="0.25">
      <c r="A817" s="490"/>
      <c r="B817" s="490"/>
      <c r="C817" s="490"/>
      <c r="D817" s="490"/>
      <c r="E817" s="490"/>
      <c r="F817" s="490"/>
      <c r="G817" s="490"/>
      <c r="H817" s="490"/>
      <c r="I817" s="490"/>
      <c r="J817" s="490"/>
      <c r="K817" s="490"/>
      <c r="L817" s="490"/>
      <c r="M817" s="490"/>
      <c r="N817" s="490"/>
      <c r="O817" s="490"/>
      <c r="P817" s="490"/>
      <c r="Q817" s="490"/>
      <c r="R817" s="490"/>
      <c r="S817" s="490"/>
      <c r="T817" s="490"/>
      <c r="U817" s="490"/>
      <c r="V817" s="490"/>
      <c r="W817" s="490"/>
      <c r="X817" s="490"/>
      <c r="Y817" s="490"/>
      <c r="Z817" s="490"/>
      <c r="AA817" s="490"/>
      <c r="AB817" s="490"/>
      <c r="AC817" s="490"/>
      <c r="AD817" s="490"/>
      <c r="AE817" s="490"/>
      <c r="AF817" s="490"/>
      <c r="AG817" s="490"/>
      <c r="AH817" s="490"/>
      <c r="AI817" s="490"/>
      <c r="AJ817" s="490"/>
      <c r="AK817" s="490"/>
      <c r="AL817" s="490"/>
      <c r="AM817" s="490"/>
      <c r="AN817" s="490"/>
      <c r="AO817" s="490"/>
      <c r="AP817" s="490"/>
      <c r="AQ817" s="490"/>
      <c r="AR817" s="489"/>
      <c r="AS817" s="489"/>
      <c r="AT817" s="489"/>
      <c r="AU817" s="489"/>
      <c r="AV817" s="485"/>
      <c r="AW817" s="485"/>
      <c r="AX817" s="485"/>
      <c r="AY817" s="485"/>
      <c r="AZ817" s="485"/>
      <c r="BA817" s="485"/>
      <c r="BB817" s="485"/>
      <c r="BC817" s="485"/>
      <c r="BD817" s="485"/>
      <c r="BE817" s="485"/>
      <c r="BF817" s="485"/>
      <c r="BG817" s="485"/>
      <c r="BH817" s="485"/>
      <c r="BI817" s="485"/>
      <c r="BJ817" s="485"/>
      <c r="BK817" s="485"/>
    </row>
    <row r="818" spans="1:63" ht="15.75" customHeight="1" x14ac:dyDescent="0.25">
      <c r="A818" s="490"/>
      <c r="B818" s="490"/>
      <c r="C818" s="490"/>
      <c r="D818" s="490"/>
      <c r="E818" s="490"/>
      <c r="F818" s="490"/>
      <c r="G818" s="490"/>
      <c r="H818" s="490"/>
      <c r="I818" s="490"/>
      <c r="J818" s="490"/>
      <c r="K818" s="490"/>
      <c r="L818" s="490"/>
      <c r="M818" s="490"/>
      <c r="N818" s="490"/>
      <c r="O818" s="490"/>
      <c r="P818" s="490"/>
      <c r="Q818" s="490"/>
      <c r="R818" s="490"/>
      <c r="S818" s="490"/>
      <c r="T818" s="490"/>
      <c r="U818" s="490"/>
      <c r="V818" s="490"/>
      <c r="W818" s="490"/>
      <c r="X818" s="490"/>
      <c r="Y818" s="490"/>
      <c r="Z818" s="490"/>
      <c r="AA818" s="490"/>
      <c r="AB818" s="490"/>
      <c r="AC818" s="490"/>
      <c r="AD818" s="490"/>
      <c r="AE818" s="490"/>
      <c r="AF818" s="490"/>
      <c r="AG818" s="490"/>
      <c r="AH818" s="490"/>
      <c r="AI818" s="490"/>
      <c r="AJ818" s="490"/>
      <c r="AK818" s="490"/>
      <c r="AL818" s="490"/>
      <c r="AM818" s="490"/>
      <c r="AN818" s="490"/>
      <c r="AO818" s="490"/>
      <c r="AP818" s="490"/>
      <c r="AQ818" s="490"/>
      <c r="AR818" s="489"/>
      <c r="AS818" s="489"/>
      <c r="AT818" s="489"/>
      <c r="AU818" s="489"/>
      <c r="AV818" s="485"/>
      <c r="AW818" s="485"/>
      <c r="AX818" s="485"/>
      <c r="AY818" s="485"/>
      <c r="AZ818" s="485"/>
      <c r="BA818" s="485"/>
      <c r="BB818" s="485"/>
      <c r="BC818" s="485"/>
      <c r="BD818" s="485"/>
      <c r="BE818" s="485"/>
      <c r="BF818" s="485"/>
      <c r="BG818" s="485"/>
      <c r="BH818" s="485"/>
      <c r="BI818" s="485"/>
      <c r="BJ818" s="485"/>
      <c r="BK818" s="485"/>
    </row>
    <row r="819" spans="1:63" ht="15.75" customHeight="1" x14ac:dyDescent="0.25">
      <c r="A819" s="490"/>
      <c r="B819" s="490"/>
      <c r="C819" s="490"/>
      <c r="D819" s="490"/>
      <c r="E819" s="490"/>
      <c r="F819" s="490"/>
      <c r="G819" s="490"/>
      <c r="H819" s="490"/>
      <c r="I819" s="490"/>
      <c r="J819" s="490"/>
      <c r="K819" s="490"/>
      <c r="L819" s="490"/>
      <c r="M819" s="490"/>
      <c r="N819" s="490"/>
      <c r="O819" s="490"/>
      <c r="P819" s="490"/>
      <c r="Q819" s="490"/>
      <c r="R819" s="490"/>
      <c r="S819" s="490"/>
      <c r="T819" s="490"/>
      <c r="U819" s="490"/>
      <c r="V819" s="490"/>
      <c r="W819" s="490"/>
      <c r="X819" s="490"/>
      <c r="Y819" s="490"/>
      <c r="Z819" s="490"/>
      <c r="AA819" s="490"/>
      <c r="AB819" s="490"/>
      <c r="AC819" s="490"/>
      <c r="AD819" s="490"/>
      <c r="AE819" s="490"/>
      <c r="AF819" s="490"/>
      <c r="AG819" s="490"/>
      <c r="AH819" s="490"/>
      <c r="AI819" s="490"/>
      <c r="AJ819" s="490"/>
      <c r="AK819" s="490"/>
      <c r="AL819" s="490"/>
      <c r="AM819" s="490"/>
      <c r="AN819" s="490"/>
      <c r="AO819" s="490"/>
      <c r="AP819" s="490"/>
      <c r="AQ819" s="490"/>
      <c r="AR819" s="489"/>
      <c r="AS819" s="489"/>
      <c r="AT819" s="489"/>
      <c r="AU819" s="489"/>
      <c r="AV819" s="485"/>
      <c r="AW819" s="485"/>
      <c r="AX819" s="485"/>
      <c r="AY819" s="485"/>
      <c r="AZ819" s="485"/>
      <c r="BA819" s="485"/>
      <c r="BB819" s="485"/>
      <c r="BC819" s="485"/>
      <c r="BD819" s="485"/>
      <c r="BE819" s="485"/>
      <c r="BF819" s="485"/>
      <c r="BG819" s="485"/>
      <c r="BH819" s="485"/>
      <c r="BI819" s="485"/>
      <c r="BJ819" s="485"/>
      <c r="BK819" s="485"/>
    </row>
    <row r="820" spans="1:63" ht="15.75" customHeight="1" x14ac:dyDescent="0.25">
      <c r="A820" s="490"/>
      <c r="B820" s="490"/>
      <c r="C820" s="490"/>
      <c r="D820" s="490"/>
      <c r="E820" s="490"/>
      <c r="F820" s="490"/>
      <c r="G820" s="490"/>
      <c r="H820" s="490"/>
      <c r="I820" s="490"/>
      <c r="J820" s="490"/>
      <c r="K820" s="490"/>
      <c r="L820" s="490"/>
      <c r="M820" s="490"/>
      <c r="N820" s="490"/>
      <c r="O820" s="490"/>
      <c r="P820" s="490"/>
      <c r="Q820" s="490"/>
      <c r="R820" s="490"/>
      <c r="S820" s="490"/>
      <c r="T820" s="490"/>
      <c r="U820" s="490"/>
      <c r="V820" s="490"/>
      <c r="W820" s="490"/>
      <c r="X820" s="490"/>
      <c r="Y820" s="490"/>
      <c r="Z820" s="490"/>
      <c r="AA820" s="490"/>
      <c r="AB820" s="490"/>
      <c r="AC820" s="490"/>
      <c r="AD820" s="490"/>
      <c r="AE820" s="490"/>
      <c r="AF820" s="490"/>
      <c r="AG820" s="490"/>
      <c r="AH820" s="490"/>
      <c r="AI820" s="490"/>
      <c r="AJ820" s="490"/>
      <c r="AK820" s="490"/>
      <c r="AL820" s="490"/>
      <c r="AM820" s="490"/>
      <c r="AN820" s="490"/>
      <c r="AO820" s="490"/>
      <c r="AP820" s="490"/>
      <c r="AQ820" s="490"/>
      <c r="AR820" s="489"/>
      <c r="AS820" s="489"/>
      <c r="AT820" s="489"/>
      <c r="AU820" s="489"/>
      <c r="AV820" s="485"/>
      <c r="AW820" s="485"/>
      <c r="AX820" s="485"/>
      <c r="AY820" s="485"/>
      <c r="AZ820" s="485"/>
      <c r="BA820" s="485"/>
      <c r="BB820" s="485"/>
      <c r="BC820" s="485"/>
      <c r="BD820" s="485"/>
      <c r="BE820" s="485"/>
      <c r="BF820" s="485"/>
      <c r="BG820" s="485"/>
      <c r="BH820" s="485"/>
      <c r="BI820" s="485"/>
      <c r="BJ820" s="485"/>
      <c r="BK820" s="485"/>
    </row>
    <row r="821" spans="1:63" ht="15.75" customHeight="1" x14ac:dyDescent="0.25">
      <c r="A821" s="490"/>
      <c r="B821" s="490"/>
      <c r="C821" s="490"/>
      <c r="D821" s="490"/>
      <c r="E821" s="490"/>
      <c r="F821" s="490"/>
      <c r="G821" s="490"/>
      <c r="H821" s="490"/>
      <c r="I821" s="490"/>
      <c r="J821" s="490"/>
      <c r="K821" s="490"/>
      <c r="L821" s="490"/>
      <c r="M821" s="490"/>
      <c r="N821" s="490"/>
      <c r="O821" s="490"/>
      <c r="P821" s="490"/>
      <c r="Q821" s="490"/>
      <c r="R821" s="490"/>
      <c r="S821" s="490"/>
      <c r="T821" s="490"/>
      <c r="U821" s="490"/>
      <c r="V821" s="490"/>
      <c r="W821" s="490"/>
      <c r="X821" s="490"/>
      <c r="Y821" s="490"/>
      <c r="Z821" s="490"/>
      <c r="AA821" s="490"/>
      <c r="AB821" s="490"/>
      <c r="AC821" s="490"/>
      <c r="AD821" s="490"/>
      <c r="AE821" s="490"/>
      <c r="AF821" s="490"/>
      <c r="AG821" s="490"/>
      <c r="AH821" s="490"/>
      <c r="AI821" s="490"/>
      <c r="AJ821" s="490"/>
      <c r="AK821" s="490"/>
      <c r="AL821" s="490"/>
      <c r="AM821" s="490"/>
      <c r="AN821" s="490"/>
      <c r="AO821" s="490"/>
      <c r="AP821" s="490"/>
      <c r="AQ821" s="490"/>
      <c r="AR821" s="489"/>
      <c r="AS821" s="489"/>
      <c r="AT821" s="489"/>
      <c r="AU821" s="489"/>
      <c r="AV821" s="485"/>
      <c r="AW821" s="485"/>
      <c r="AX821" s="485"/>
      <c r="AY821" s="485"/>
      <c r="AZ821" s="485"/>
      <c r="BA821" s="485"/>
      <c r="BB821" s="485"/>
      <c r="BC821" s="485"/>
      <c r="BD821" s="485"/>
      <c r="BE821" s="485"/>
      <c r="BF821" s="485"/>
      <c r="BG821" s="485"/>
      <c r="BH821" s="485"/>
      <c r="BI821" s="485"/>
      <c r="BJ821" s="485"/>
      <c r="BK821" s="485"/>
    </row>
    <row r="822" spans="1:63" ht="15.75" customHeight="1" x14ac:dyDescent="0.25">
      <c r="A822" s="490"/>
      <c r="B822" s="490"/>
      <c r="C822" s="490"/>
      <c r="D822" s="490"/>
      <c r="E822" s="490"/>
      <c r="F822" s="490"/>
      <c r="G822" s="490"/>
      <c r="H822" s="490"/>
      <c r="I822" s="490"/>
      <c r="J822" s="490"/>
      <c r="K822" s="490"/>
      <c r="L822" s="490"/>
      <c r="M822" s="490"/>
      <c r="N822" s="490"/>
      <c r="O822" s="490"/>
      <c r="P822" s="490"/>
      <c r="Q822" s="490"/>
      <c r="R822" s="490"/>
      <c r="S822" s="490"/>
      <c r="T822" s="490"/>
      <c r="U822" s="490"/>
      <c r="V822" s="490"/>
      <c r="W822" s="490"/>
      <c r="X822" s="490"/>
      <c r="Y822" s="490"/>
      <c r="Z822" s="490"/>
      <c r="AA822" s="490"/>
      <c r="AB822" s="490"/>
      <c r="AC822" s="490"/>
      <c r="AD822" s="490"/>
      <c r="AE822" s="490"/>
      <c r="AF822" s="490"/>
      <c r="AG822" s="490"/>
      <c r="AH822" s="490"/>
      <c r="AI822" s="490"/>
      <c r="AJ822" s="490"/>
      <c r="AK822" s="490"/>
      <c r="AL822" s="490"/>
      <c r="AM822" s="490"/>
      <c r="AN822" s="490"/>
      <c r="AO822" s="490"/>
      <c r="AP822" s="490"/>
      <c r="AQ822" s="490"/>
      <c r="AR822" s="489"/>
      <c r="AS822" s="489"/>
      <c r="AT822" s="489"/>
      <c r="AU822" s="489"/>
      <c r="AV822" s="485"/>
      <c r="AW822" s="485"/>
      <c r="AX822" s="485"/>
      <c r="AY822" s="485"/>
      <c r="AZ822" s="485"/>
      <c r="BA822" s="485"/>
      <c r="BB822" s="485"/>
      <c r="BC822" s="485"/>
      <c r="BD822" s="485"/>
      <c r="BE822" s="485"/>
      <c r="BF822" s="485"/>
      <c r="BG822" s="485"/>
      <c r="BH822" s="485"/>
      <c r="BI822" s="485"/>
      <c r="BJ822" s="485"/>
      <c r="BK822" s="485"/>
    </row>
    <row r="823" spans="1:63" ht="15.75" customHeight="1" x14ac:dyDescent="0.25">
      <c r="A823" s="490"/>
      <c r="B823" s="490"/>
      <c r="C823" s="490"/>
      <c r="D823" s="490"/>
      <c r="E823" s="490"/>
      <c r="F823" s="490"/>
      <c r="G823" s="490"/>
      <c r="H823" s="490"/>
      <c r="I823" s="490"/>
      <c r="J823" s="490"/>
      <c r="K823" s="490"/>
      <c r="L823" s="490"/>
      <c r="M823" s="490"/>
      <c r="N823" s="490"/>
      <c r="O823" s="490"/>
      <c r="P823" s="490"/>
      <c r="Q823" s="490"/>
      <c r="R823" s="490"/>
      <c r="S823" s="490"/>
      <c r="T823" s="490"/>
      <c r="U823" s="490"/>
      <c r="V823" s="490"/>
      <c r="W823" s="490"/>
      <c r="X823" s="490"/>
      <c r="Y823" s="490"/>
      <c r="Z823" s="490"/>
      <c r="AA823" s="490"/>
      <c r="AB823" s="490"/>
      <c r="AC823" s="490"/>
      <c r="AD823" s="490"/>
      <c r="AE823" s="490"/>
      <c r="AF823" s="490"/>
      <c r="AG823" s="490"/>
      <c r="AH823" s="490"/>
      <c r="AI823" s="490"/>
      <c r="AJ823" s="490"/>
      <c r="AK823" s="490"/>
      <c r="AL823" s="490"/>
      <c r="AM823" s="490"/>
      <c r="AN823" s="490"/>
      <c r="AO823" s="490"/>
      <c r="AP823" s="490"/>
      <c r="AQ823" s="490"/>
      <c r="AR823" s="489"/>
      <c r="AS823" s="489"/>
      <c r="AT823" s="489"/>
      <c r="AU823" s="489"/>
      <c r="AV823" s="485"/>
      <c r="AW823" s="485"/>
      <c r="AX823" s="485"/>
      <c r="AY823" s="485"/>
      <c r="AZ823" s="485"/>
      <c r="BA823" s="485"/>
      <c r="BB823" s="485"/>
      <c r="BC823" s="485"/>
      <c r="BD823" s="485"/>
      <c r="BE823" s="485"/>
      <c r="BF823" s="485"/>
      <c r="BG823" s="485"/>
      <c r="BH823" s="485"/>
      <c r="BI823" s="485"/>
      <c r="BJ823" s="485"/>
      <c r="BK823" s="485"/>
    </row>
    <row r="824" spans="1:63" ht="15.75" customHeight="1" x14ac:dyDescent="0.25">
      <c r="A824" s="490"/>
      <c r="B824" s="490"/>
      <c r="C824" s="490"/>
      <c r="D824" s="490"/>
      <c r="E824" s="490"/>
      <c r="F824" s="490"/>
      <c r="G824" s="490"/>
      <c r="H824" s="490"/>
      <c r="I824" s="490"/>
      <c r="J824" s="490"/>
      <c r="K824" s="490"/>
      <c r="L824" s="490"/>
      <c r="M824" s="490"/>
      <c r="N824" s="490"/>
      <c r="O824" s="490"/>
      <c r="P824" s="490"/>
      <c r="Q824" s="490"/>
      <c r="R824" s="490"/>
      <c r="S824" s="490"/>
      <c r="T824" s="490"/>
      <c r="U824" s="490"/>
      <c r="V824" s="490"/>
      <c r="W824" s="490"/>
      <c r="X824" s="490"/>
      <c r="Y824" s="490"/>
      <c r="Z824" s="490"/>
      <c r="AA824" s="490"/>
      <c r="AB824" s="490"/>
      <c r="AC824" s="490"/>
      <c r="AD824" s="490"/>
      <c r="AE824" s="490"/>
      <c r="AF824" s="490"/>
      <c r="AG824" s="490"/>
      <c r="AH824" s="490"/>
      <c r="AI824" s="490"/>
      <c r="AJ824" s="490"/>
      <c r="AK824" s="490"/>
      <c r="AL824" s="490"/>
      <c r="AM824" s="490"/>
      <c r="AN824" s="490"/>
      <c r="AO824" s="490"/>
      <c r="AP824" s="490"/>
      <c r="AQ824" s="490"/>
      <c r="AR824" s="489"/>
      <c r="AS824" s="489"/>
      <c r="AT824" s="489"/>
      <c r="AU824" s="489"/>
      <c r="AV824" s="485"/>
      <c r="AW824" s="485"/>
      <c r="AX824" s="485"/>
      <c r="AY824" s="485"/>
      <c r="AZ824" s="485"/>
      <c r="BA824" s="485"/>
      <c r="BB824" s="485"/>
      <c r="BC824" s="485"/>
      <c r="BD824" s="485"/>
      <c r="BE824" s="485"/>
      <c r="BF824" s="485"/>
      <c r="BG824" s="485"/>
      <c r="BH824" s="485"/>
      <c r="BI824" s="485"/>
      <c r="BJ824" s="485"/>
      <c r="BK824" s="485"/>
    </row>
    <row r="825" spans="1:63" ht="15.75" customHeight="1" x14ac:dyDescent="0.25">
      <c r="A825" s="490"/>
      <c r="B825" s="490"/>
      <c r="C825" s="490"/>
      <c r="D825" s="490"/>
      <c r="E825" s="490"/>
      <c r="F825" s="490"/>
      <c r="G825" s="490"/>
      <c r="H825" s="490"/>
      <c r="I825" s="490"/>
      <c r="J825" s="490"/>
      <c r="K825" s="490"/>
      <c r="L825" s="490"/>
      <c r="M825" s="490"/>
      <c r="N825" s="490"/>
      <c r="O825" s="490"/>
      <c r="P825" s="490"/>
      <c r="Q825" s="490"/>
      <c r="R825" s="490"/>
      <c r="S825" s="490"/>
      <c r="T825" s="490"/>
      <c r="U825" s="490"/>
      <c r="V825" s="490"/>
      <c r="W825" s="490"/>
      <c r="X825" s="490"/>
      <c r="Y825" s="490"/>
      <c r="Z825" s="490"/>
      <c r="AA825" s="490"/>
      <c r="AB825" s="490"/>
      <c r="AC825" s="490"/>
      <c r="AD825" s="490"/>
      <c r="AE825" s="490"/>
      <c r="AF825" s="490"/>
      <c r="AG825" s="490"/>
      <c r="AH825" s="490"/>
      <c r="AI825" s="490"/>
      <c r="AJ825" s="490"/>
      <c r="AK825" s="490"/>
      <c r="AL825" s="490"/>
      <c r="AM825" s="490"/>
      <c r="AN825" s="490"/>
      <c r="AO825" s="490"/>
      <c r="AP825" s="490"/>
      <c r="AQ825" s="490"/>
      <c r="AR825" s="489"/>
      <c r="AS825" s="489"/>
      <c r="AT825" s="489"/>
      <c r="AU825" s="489"/>
      <c r="AV825" s="485"/>
      <c r="AW825" s="485"/>
      <c r="AX825" s="485"/>
      <c r="AY825" s="485"/>
      <c r="AZ825" s="485"/>
      <c r="BA825" s="485"/>
      <c r="BB825" s="485"/>
      <c r="BC825" s="485"/>
      <c r="BD825" s="485"/>
      <c r="BE825" s="485"/>
      <c r="BF825" s="485"/>
      <c r="BG825" s="485"/>
      <c r="BH825" s="485"/>
      <c r="BI825" s="485"/>
      <c r="BJ825" s="485"/>
      <c r="BK825" s="485"/>
    </row>
    <row r="826" spans="1:63" ht="15.75" customHeight="1" x14ac:dyDescent="0.25">
      <c r="A826" s="490"/>
      <c r="B826" s="490"/>
      <c r="C826" s="490"/>
      <c r="D826" s="490"/>
      <c r="E826" s="490"/>
      <c r="F826" s="490"/>
      <c r="G826" s="490"/>
      <c r="H826" s="490"/>
      <c r="I826" s="490"/>
      <c r="J826" s="490"/>
      <c r="K826" s="490"/>
      <c r="L826" s="490"/>
      <c r="M826" s="490"/>
      <c r="N826" s="490"/>
      <c r="O826" s="490"/>
      <c r="P826" s="490"/>
      <c r="Q826" s="490"/>
      <c r="R826" s="490"/>
      <c r="S826" s="490"/>
      <c r="T826" s="490"/>
      <c r="U826" s="490"/>
      <c r="V826" s="490"/>
      <c r="W826" s="490"/>
      <c r="X826" s="490"/>
      <c r="Y826" s="490"/>
      <c r="Z826" s="490"/>
      <c r="AA826" s="490"/>
      <c r="AB826" s="490"/>
      <c r="AC826" s="490"/>
      <c r="AD826" s="490"/>
      <c r="AE826" s="490"/>
      <c r="AF826" s="490"/>
      <c r="AG826" s="490"/>
      <c r="AH826" s="490"/>
      <c r="AI826" s="490"/>
      <c r="AJ826" s="490"/>
      <c r="AK826" s="490"/>
      <c r="AL826" s="490"/>
      <c r="AM826" s="490"/>
      <c r="AN826" s="490"/>
      <c r="AO826" s="490"/>
      <c r="AP826" s="490"/>
      <c r="AQ826" s="490"/>
      <c r="AR826" s="489"/>
      <c r="AS826" s="489"/>
      <c r="AT826" s="489"/>
      <c r="AU826" s="489"/>
      <c r="AV826" s="485"/>
      <c r="AW826" s="485"/>
      <c r="AX826" s="485"/>
      <c r="AY826" s="485"/>
      <c r="AZ826" s="485"/>
      <c r="BA826" s="485"/>
      <c r="BB826" s="485"/>
      <c r="BC826" s="485"/>
      <c r="BD826" s="485"/>
      <c r="BE826" s="485"/>
      <c r="BF826" s="485"/>
      <c r="BG826" s="485"/>
      <c r="BH826" s="485"/>
      <c r="BI826" s="485"/>
      <c r="BJ826" s="485"/>
      <c r="BK826" s="485"/>
    </row>
    <row r="827" spans="1:63" ht="15.75" customHeight="1" x14ac:dyDescent="0.25">
      <c r="A827" s="490"/>
      <c r="B827" s="490"/>
      <c r="C827" s="490"/>
      <c r="D827" s="490"/>
      <c r="E827" s="490"/>
      <c r="F827" s="490"/>
      <c r="G827" s="490"/>
      <c r="H827" s="490"/>
      <c r="I827" s="490"/>
      <c r="J827" s="490"/>
      <c r="K827" s="490"/>
      <c r="L827" s="490"/>
      <c r="M827" s="490"/>
      <c r="N827" s="490"/>
      <c r="O827" s="490"/>
      <c r="P827" s="490"/>
      <c r="Q827" s="490"/>
      <c r="R827" s="490"/>
      <c r="S827" s="490"/>
      <c r="T827" s="490"/>
      <c r="U827" s="490"/>
      <c r="V827" s="490"/>
      <c r="W827" s="490"/>
      <c r="X827" s="490"/>
      <c r="Y827" s="490"/>
      <c r="Z827" s="490"/>
      <c r="AA827" s="490"/>
      <c r="AB827" s="490"/>
      <c r="AC827" s="490"/>
      <c r="AD827" s="490"/>
      <c r="AE827" s="490"/>
      <c r="AF827" s="490"/>
      <c r="AG827" s="490"/>
      <c r="AH827" s="490"/>
      <c r="AI827" s="490"/>
      <c r="AJ827" s="490"/>
      <c r="AK827" s="490"/>
      <c r="AL827" s="490"/>
      <c r="AM827" s="490"/>
      <c r="AN827" s="490"/>
      <c r="AO827" s="490"/>
      <c r="AP827" s="490"/>
      <c r="AQ827" s="490"/>
      <c r="AR827" s="489"/>
      <c r="AS827" s="489"/>
      <c r="AT827" s="489"/>
      <c r="AU827" s="489"/>
      <c r="AV827" s="485"/>
      <c r="AW827" s="485"/>
      <c r="AX827" s="485"/>
      <c r="AY827" s="485"/>
      <c r="AZ827" s="485"/>
      <c r="BA827" s="485"/>
      <c r="BB827" s="485"/>
      <c r="BC827" s="485"/>
      <c r="BD827" s="485"/>
      <c r="BE827" s="485"/>
      <c r="BF827" s="485"/>
      <c r="BG827" s="485"/>
      <c r="BH827" s="485"/>
      <c r="BI827" s="485"/>
      <c r="BJ827" s="485"/>
      <c r="BK827" s="485"/>
    </row>
    <row r="828" spans="1:63" ht="15.75" customHeight="1" x14ac:dyDescent="0.25">
      <c r="A828" s="490"/>
      <c r="B828" s="490"/>
      <c r="C828" s="490"/>
      <c r="D828" s="490"/>
      <c r="E828" s="490"/>
      <c r="F828" s="490"/>
      <c r="G828" s="490"/>
      <c r="H828" s="490"/>
      <c r="I828" s="490"/>
      <c r="J828" s="490"/>
      <c r="K828" s="490"/>
      <c r="L828" s="490"/>
      <c r="M828" s="490"/>
      <c r="N828" s="490"/>
      <c r="O828" s="490"/>
      <c r="P828" s="490"/>
      <c r="Q828" s="490"/>
      <c r="R828" s="490"/>
      <c r="S828" s="490"/>
      <c r="T828" s="490"/>
      <c r="U828" s="490"/>
      <c r="V828" s="490"/>
      <c r="W828" s="490"/>
      <c r="X828" s="490"/>
      <c r="Y828" s="490"/>
      <c r="Z828" s="490"/>
      <c r="AA828" s="490"/>
      <c r="AB828" s="490"/>
      <c r="AC828" s="490"/>
      <c r="AD828" s="490"/>
      <c r="AE828" s="490"/>
      <c r="AF828" s="490"/>
      <c r="AG828" s="490"/>
      <c r="AH828" s="490"/>
      <c r="AI828" s="490"/>
      <c r="AJ828" s="490"/>
      <c r="AK828" s="490"/>
      <c r="AL828" s="490"/>
      <c r="AM828" s="490"/>
      <c r="AN828" s="490"/>
      <c r="AO828" s="490"/>
      <c r="AP828" s="490"/>
      <c r="AQ828" s="490"/>
      <c r="AR828" s="489"/>
      <c r="AS828" s="489"/>
      <c r="AT828" s="489"/>
      <c r="AU828" s="489"/>
      <c r="AV828" s="485"/>
      <c r="AW828" s="485"/>
      <c r="AX828" s="485"/>
      <c r="AY828" s="485"/>
      <c r="AZ828" s="485"/>
      <c r="BA828" s="485"/>
      <c r="BB828" s="485"/>
      <c r="BC828" s="485"/>
      <c r="BD828" s="485"/>
      <c r="BE828" s="485"/>
      <c r="BF828" s="485"/>
      <c r="BG828" s="485"/>
      <c r="BH828" s="485"/>
      <c r="BI828" s="485"/>
      <c r="BJ828" s="485"/>
      <c r="BK828" s="485"/>
    </row>
    <row r="829" spans="1:63" ht="15.75" customHeight="1" x14ac:dyDescent="0.25">
      <c r="A829" s="490"/>
      <c r="B829" s="490"/>
      <c r="C829" s="490"/>
      <c r="D829" s="490"/>
      <c r="E829" s="490"/>
      <c r="F829" s="490"/>
      <c r="G829" s="490"/>
      <c r="H829" s="490"/>
      <c r="I829" s="490"/>
      <c r="J829" s="490"/>
      <c r="K829" s="490"/>
      <c r="L829" s="490"/>
      <c r="M829" s="490"/>
      <c r="N829" s="490"/>
      <c r="O829" s="490"/>
      <c r="P829" s="490"/>
      <c r="Q829" s="490"/>
      <c r="R829" s="490"/>
      <c r="S829" s="490"/>
      <c r="T829" s="490"/>
      <c r="U829" s="490"/>
      <c r="V829" s="490"/>
      <c r="W829" s="490"/>
      <c r="X829" s="490"/>
      <c r="Y829" s="490"/>
      <c r="Z829" s="490"/>
      <c r="AA829" s="490"/>
      <c r="AB829" s="490"/>
      <c r="AC829" s="490"/>
      <c r="AD829" s="490"/>
      <c r="AE829" s="490"/>
      <c r="AF829" s="490"/>
      <c r="AG829" s="490"/>
      <c r="AH829" s="490"/>
      <c r="AI829" s="490"/>
      <c r="AJ829" s="490"/>
      <c r="AK829" s="490"/>
      <c r="AL829" s="490"/>
      <c r="AM829" s="490"/>
      <c r="AN829" s="490"/>
      <c r="AO829" s="490"/>
      <c r="AP829" s="490"/>
      <c r="AQ829" s="490"/>
      <c r="AR829" s="489"/>
      <c r="AS829" s="489"/>
      <c r="AT829" s="489"/>
      <c r="AU829" s="489"/>
      <c r="AV829" s="485"/>
      <c r="AW829" s="485"/>
      <c r="AX829" s="485"/>
      <c r="AY829" s="485"/>
      <c r="AZ829" s="485"/>
      <c r="BA829" s="485"/>
      <c r="BB829" s="485"/>
      <c r="BC829" s="485"/>
      <c r="BD829" s="485"/>
      <c r="BE829" s="485"/>
      <c r="BF829" s="485"/>
      <c r="BG829" s="485"/>
      <c r="BH829" s="485"/>
      <c r="BI829" s="485"/>
      <c r="BJ829" s="485"/>
      <c r="BK829" s="485"/>
    </row>
    <row r="830" spans="1:63" ht="15.75" customHeight="1" x14ac:dyDescent="0.25">
      <c r="A830" s="490"/>
      <c r="B830" s="490"/>
      <c r="C830" s="490"/>
      <c r="D830" s="490"/>
      <c r="E830" s="490"/>
      <c r="F830" s="490"/>
      <c r="G830" s="490"/>
      <c r="H830" s="490"/>
      <c r="I830" s="490"/>
      <c r="J830" s="490"/>
      <c r="K830" s="490"/>
      <c r="L830" s="490"/>
      <c r="M830" s="490"/>
      <c r="N830" s="490"/>
      <c r="O830" s="490"/>
      <c r="P830" s="490"/>
      <c r="Q830" s="490"/>
      <c r="R830" s="490"/>
      <c r="S830" s="490"/>
      <c r="T830" s="490"/>
      <c r="U830" s="490"/>
      <c r="V830" s="490"/>
      <c r="W830" s="490"/>
      <c r="X830" s="490"/>
      <c r="Y830" s="490"/>
      <c r="Z830" s="490"/>
      <c r="AA830" s="490"/>
      <c r="AB830" s="490"/>
      <c r="AC830" s="490"/>
      <c r="AD830" s="490"/>
      <c r="AE830" s="490"/>
      <c r="AF830" s="490"/>
      <c r="AG830" s="490"/>
      <c r="AH830" s="490"/>
      <c r="AI830" s="490"/>
      <c r="AJ830" s="490"/>
      <c r="AK830" s="490"/>
      <c r="AL830" s="490"/>
      <c r="AM830" s="490"/>
      <c r="AN830" s="490"/>
      <c r="AO830" s="490"/>
      <c r="AP830" s="490"/>
      <c r="AQ830" s="490"/>
      <c r="AR830" s="489"/>
      <c r="AS830" s="489"/>
      <c r="AT830" s="489"/>
      <c r="AU830" s="489"/>
      <c r="AV830" s="485"/>
      <c r="AW830" s="485"/>
      <c r="AX830" s="485"/>
      <c r="AY830" s="485"/>
      <c r="AZ830" s="485"/>
      <c r="BA830" s="485"/>
      <c r="BB830" s="485"/>
      <c r="BC830" s="485"/>
      <c r="BD830" s="485"/>
      <c r="BE830" s="485"/>
      <c r="BF830" s="485"/>
      <c r="BG830" s="485"/>
      <c r="BH830" s="485"/>
      <c r="BI830" s="485"/>
      <c r="BJ830" s="485"/>
      <c r="BK830" s="485"/>
    </row>
    <row r="831" spans="1:63" ht="15.75" customHeight="1" x14ac:dyDescent="0.25">
      <c r="A831" s="490"/>
      <c r="B831" s="490"/>
      <c r="C831" s="490"/>
      <c r="D831" s="490"/>
      <c r="E831" s="490"/>
      <c r="F831" s="490"/>
      <c r="G831" s="490"/>
      <c r="H831" s="490"/>
      <c r="I831" s="490"/>
      <c r="J831" s="490"/>
      <c r="K831" s="490"/>
      <c r="L831" s="490"/>
      <c r="M831" s="490"/>
      <c r="N831" s="490"/>
      <c r="O831" s="490"/>
      <c r="P831" s="490"/>
      <c r="Q831" s="490"/>
      <c r="R831" s="490"/>
      <c r="S831" s="490"/>
      <c r="T831" s="490"/>
      <c r="U831" s="490"/>
      <c r="V831" s="490"/>
      <c r="W831" s="490"/>
      <c r="X831" s="490"/>
      <c r="Y831" s="490"/>
      <c r="Z831" s="490"/>
      <c r="AA831" s="490"/>
      <c r="AB831" s="490"/>
      <c r="AC831" s="490"/>
      <c r="AD831" s="490"/>
      <c r="AE831" s="490"/>
      <c r="AF831" s="490"/>
      <c r="AG831" s="490"/>
      <c r="AH831" s="490"/>
      <c r="AI831" s="490"/>
      <c r="AJ831" s="490"/>
      <c r="AK831" s="490"/>
      <c r="AL831" s="490"/>
      <c r="AM831" s="490"/>
      <c r="AN831" s="490"/>
      <c r="AO831" s="490"/>
      <c r="AP831" s="490"/>
      <c r="AQ831" s="490"/>
      <c r="AR831" s="489"/>
      <c r="AS831" s="489"/>
      <c r="AT831" s="489"/>
      <c r="AU831" s="489"/>
      <c r="AV831" s="485"/>
      <c r="AW831" s="485"/>
      <c r="AX831" s="485"/>
      <c r="AY831" s="485"/>
      <c r="AZ831" s="485"/>
      <c r="BA831" s="485"/>
      <c r="BB831" s="485"/>
      <c r="BC831" s="485"/>
      <c r="BD831" s="485"/>
      <c r="BE831" s="485"/>
      <c r="BF831" s="485"/>
      <c r="BG831" s="485"/>
      <c r="BH831" s="485"/>
      <c r="BI831" s="485"/>
      <c r="BJ831" s="485"/>
      <c r="BK831" s="485"/>
    </row>
    <row r="832" spans="1:63" ht="15.75" customHeight="1" x14ac:dyDescent="0.25">
      <c r="A832" s="490"/>
      <c r="B832" s="490"/>
      <c r="C832" s="490"/>
      <c r="D832" s="490"/>
      <c r="E832" s="490"/>
      <c r="F832" s="490"/>
      <c r="G832" s="490"/>
      <c r="H832" s="490"/>
      <c r="I832" s="490"/>
      <c r="J832" s="490"/>
      <c r="K832" s="490"/>
      <c r="L832" s="490"/>
      <c r="M832" s="490"/>
      <c r="N832" s="490"/>
      <c r="O832" s="490"/>
      <c r="P832" s="490"/>
      <c r="Q832" s="490"/>
      <c r="R832" s="490"/>
      <c r="S832" s="490"/>
      <c r="T832" s="490"/>
      <c r="U832" s="490"/>
      <c r="V832" s="490"/>
      <c r="W832" s="490"/>
      <c r="X832" s="490"/>
      <c r="Y832" s="490"/>
      <c r="Z832" s="490"/>
      <c r="AA832" s="490"/>
      <c r="AB832" s="490"/>
      <c r="AC832" s="490"/>
      <c r="AD832" s="490"/>
      <c r="AE832" s="490"/>
      <c r="AF832" s="490"/>
      <c r="AG832" s="490"/>
      <c r="AH832" s="490"/>
      <c r="AI832" s="490"/>
      <c r="AJ832" s="490"/>
      <c r="AK832" s="490"/>
      <c r="AL832" s="490"/>
      <c r="AM832" s="490"/>
      <c r="AN832" s="490"/>
      <c r="AO832" s="490"/>
      <c r="AP832" s="490"/>
      <c r="AQ832" s="490"/>
      <c r="AR832" s="489"/>
      <c r="AS832" s="489"/>
      <c r="AT832" s="489"/>
      <c r="AU832" s="489"/>
      <c r="AV832" s="485"/>
      <c r="AW832" s="485"/>
      <c r="AX832" s="485"/>
      <c r="AY832" s="485"/>
      <c r="AZ832" s="485"/>
      <c r="BA832" s="485"/>
      <c r="BB832" s="485"/>
      <c r="BC832" s="485"/>
      <c r="BD832" s="485"/>
      <c r="BE832" s="485"/>
      <c r="BF832" s="485"/>
      <c r="BG832" s="485"/>
      <c r="BH832" s="485"/>
      <c r="BI832" s="485"/>
      <c r="BJ832" s="485"/>
      <c r="BK832" s="485"/>
    </row>
    <row r="833" spans="1:63" ht="15.75" customHeight="1" x14ac:dyDescent="0.25">
      <c r="A833" s="490"/>
      <c r="B833" s="490"/>
      <c r="C833" s="490"/>
      <c r="D833" s="490"/>
      <c r="E833" s="490"/>
      <c r="F833" s="490"/>
      <c r="G833" s="490"/>
      <c r="H833" s="490"/>
      <c r="I833" s="490"/>
      <c r="J833" s="490"/>
      <c r="K833" s="490"/>
      <c r="L833" s="490"/>
      <c r="M833" s="490"/>
      <c r="N833" s="490"/>
      <c r="O833" s="490"/>
      <c r="P833" s="490"/>
      <c r="Q833" s="490"/>
      <c r="R833" s="490"/>
      <c r="S833" s="490"/>
      <c r="T833" s="490"/>
      <c r="U833" s="490"/>
      <c r="V833" s="490"/>
      <c r="W833" s="490"/>
      <c r="X833" s="490"/>
      <c r="Y833" s="490"/>
      <c r="Z833" s="490"/>
      <c r="AA833" s="490"/>
      <c r="AB833" s="490"/>
      <c r="AC833" s="490"/>
      <c r="AD833" s="490"/>
      <c r="AE833" s="490"/>
      <c r="AF833" s="490"/>
      <c r="AG833" s="490"/>
      <c r="AH833" s="490"/>
      <c r="AI833" s="490"/>
      <c r="AJ833" s="490"/>
      <c r="AK833" s="490"/>
      <c r="AL833" s="490"/>
      <c r="AM833" s="490"/>
      <c r="AN833" s="490"/>
      <c r="AO833" s="490"/>
      <c r="AP833" s="490"/>
      <c r="AQ833" s="490"/>
      <c r="AR833" s="489"/>
      <c r="AS833" s="489"/>
      <c r="AT833" s="489"/>
      <c r="AU833" s="489"/>
      <c r="AV833" s="485"/>
      <c r="AW833" s="485"/>
      <c r="AX833" s="485"/>
      <c r="AY833" s="485"/>
      <c r="AZ833" s="485"/>
      <c r="BA833" s="485"/>
      <c r="BB833" s="485"/>
      <c r="BC833" s="485"/>
      <c r="BD833" s="485"/>
      <c r="BE833" s="485"/>
      <c r="BF833" s="485"/>
      <c r="BG833" s="485"/>
      <c r="BH833" s="485"/>
      <c r="BI833" s="485"/>
      <c r="BJ833" s="485"/>
      <c r="BK833" s="485"/>
    </row>
    <row r="834" spans="1:63" ht="15.75" customHeight="1" x14ac:dyDescent="0.25">
      <c r="A834" s="490"/>
      <c r="B834" s="490"/>
      <c r="C834" s="490"/>
      <c r="D834" s="490"/>
      <c r="E834" s="490"/>
      <c r="F834" s="490"/>
      <c r="G834" s="490"/>
      <c r="H834" s="490"/>
      <c r="I834" s="490"/>
      <c r="J834" s="490"/>
      <c r="K834" s="490"/>
      <c r="L834" s="490"/>
      <c r="M834" s="490"/>
      <c r="N834" s="490"/>
      <c r="O834" s="490"/>
      <c r="P834" s="490"/>
      <c r="Q834" s="490"/>
      <c r="R834" s="490"/>
      <c r="S834" s="490"/>
      <c r="T834" s="490"/>
      <c r="U834" s="490"/>
      <c r="V834" s="490"/>
      <c r="W834" s="490"/>
      <c r="X834" s="490"/>
      <c r="Y834" s="490"/>
      <c r="Z834" s="490"/>
      <c r="AA834" s="490"/>
      <c r="AB834" s="490"/>
      <c r="AC834" s="490"/>
      <c r="AD834" s="490"/>
      <c r="AE834" s="490"/>
      <c r="AF834" s="490"/>
      <c r="AG834" s="490"/>
      <c r="AH834" s="490"/>
      <c r="AI834" s="490"/>
      <c r="AJ834" s="490"/>
      <c r="AK834" s="490"/>
      <c r="AL834" s="490"/>
      <c r="AM834" s="490"/>
      <c r="AN834" s="490"/>
      <c r="AO834" s="490"/>
      <c r="AP834" s="490"/>
      <c r="AQ834" s="490"/>
      <c r="AR834" s="489"/>
      <c r="AS834" s="489"/>
      <c r="AT834" s="489"/>
      <c r="AU834" s="489"/>
      <c r="AV834" s="485"/>
      <c r="AW834" s="485"/>
      <c r="AX834" s="485"/>
      <c r="AY834" s="485"/>
      <c r="AZ834" s="485"/>
      <c r="BA834" s="485"/>
      <c r="BB834" s="485"/>
      <c r="BC834" s="485"/>
      <c r="BD834" s="485"/>
      <c r="BE834" s="485"/>
      <c r="BF834" s="485"/>
      <c r="BG834" s="485"/>
      <c r="BH834" s="485"/>
      <c r="BI834" s="485"/>
      <c r="BJ834" s="485"/>
      <c r="BK834" s="485"/>
    </row>
    <row r="835" spans="1:63" ht="15.75" customHeight="1" x14ac:dyDescent="0.25">
      <c r="A835" s="490"/>
      <c r="B835" s="490"/>
      <c r="C835" s="490"/>
      <c r="D835" s="490"/>
      <c r="E835" s="490"/>
      <c r="F835" s="490"/>
      <c r="G835" s="490"/>
      <c r="H835" s="490"/>
      <c r="I835" s="490"/>
      <c r="J835" s="490"/>
      <c r="K835" s="490"/>
      <c r="L835" s="490"/>
      <c r="M835" s="490"/>
      <c r="N835" s="490"/>
      <c r="O835" s="490"/>
      <c r="P835" s="490"/>
      <c r="Q835" s="490"/>
      <c r="R835" s="490"/>
      <c r="S835" s="490"/>
      <c r="T835" s="490"/>
      <c r="U835" s="490"/>
      <c r="V835" s="490"/>
      <c r="W835" s="490"/>
      <c r="X835" s="490"/>
      <c r="Y835" s="490"/>
      <c r="Z835" s="490"/>
      <c r="AA835" s="490"/>
      <c r="AB835" s="490"/>
      <c r="AC835" s="490"/>
      <c r="AD835" s="490"/>
      <c r="AE835" s="490"/>
      <c r="AF835" s="490"/>
      <c r="AG835" s="490"/>
      <c r="AH835" s="490"/>
      <c r="AI835" s="490"/>
      <c r="AJ835" s="490"/>
      <c r="AK835" s="490"/>
      <c r="AL835" s="490"/>
      <c r="AM835" s="490"/>
      <c r="AN835" s="490"/>
      <c r="AO835" s="490"/>
      <c r="AP835" s="490"/>
      <c r="AQ835" s="490"/>
      <c r="AR835" s="489"/>
      <c r="AS835" s="489"/>
      <c r="AT835" s="489"/>
      <c r="AU835" s="489"/>
      <c r="AV835" s="485"/>
      <c r="AW835" s="485"/>
      <c r="AX835" s="485"/>
      <c r="AY835" s="485"/>
      <c r="AZ835" s="485"/>
      <c r="BA835" s="485"/>
      <c r="BB835" s="485"/>
      <c r="BC835" s="485"/>
      <c r="BD835" s="485"/>
      <c r="BE835" s="485"/>
      <c r="BF835" s="485"/>
      <c r="BG835" s="485"/>
      <c r="BH835" s="485"/>
      <c r="BI835" s="485"/>
      <c r="BJ835" s="485"/>
      <c r="BK835" s="485"/>
    </row>
    <row r="836" spans="1:63" ht="15.75" customHeight="1" x14ac:dyDescent="0.25">
      <c r="A836" s="490"/>
      <c r="B836" s="490"/>
      <c r="C836" s="490"/>
      <c r="D836" s="490"/>
      <c r="E836" s="490"/>
      <c r="F836" s="490"/>
      <c r="G836" s="490"/>
      <c r="H836" s="490"/>
      <c r="I836" s="490"/>
      <c r="J836" s="490"/>
      <c r="K836" s="490"/>
      <c r="L836" s="490"/>
      <c r="M836" s="490"/>
      <c r="N836" s="490"/>
      <c r="O836" s="490"/>
      <c r="P836" s="490"/>
      <c r="Q836" s="490"/>
      <c r="R836" s="490"/>
      <c r="S836" s="490"/>
      <c r="T836" s="490"/>
      <c r="U836" s="490"/>
      <c r="V836" s="490"/>
      <c r="W836" s="490"/>
      <c r="X836" s="490"/>
      <c r="Y836" s="490"/>
      <c r="Z836" s="490"/>
      <c r="AA836" s="490"/>
      <c r="AB836" s="490"/>
      <c r="AC836" s="490"/>
      <c r="AD836" s="490"/>
      <c r="AE836" s="490"/>
      <c r="AF836" s="490"/>
      <c r="AG836" s="490"/>
      <c r="AH836" s="490"/>
      <c r="AI836" s="490"/>
      <c r="AJ836" s="490"/>
      <c r="AK836" s="490"/>
      <c r="AL836" s="490"/>
      <c r="AM836" s="490"/>
      <c r="AN836" s="490"/>
      <c r="AO836" s="490"/>
      <c r="AP836" s="490"/>
      <c r="AQ836" s="490"/>
      <c r="AR836" s="489"/>
      <c r="AS836" s="489"/>
      <c r="AT836" s="489"/>
      <c r="AU836" s="489"/>
      <c r="AV836" s="485"/>
      <c r="AW836" s="485"/>
      <c r="AX836" s="485"/>
      <c r="AY836" s="485"/>
      <c r="AZ836" s="485"/>
      <c r="BA836" s="485"/>
      <c r="BB836" s="485"/>
      <c r="BC836" s="485"/>
      <c r="BD836" s="485"/>
      <c r="BE836" s="485"/>
      <c r="BF836" s="485"/>
      <c r="BG836" s="485"/>
      <c r="BH836" s="485"/>
      <c r="BI836" s="485"/>
      <c r="BJ836" s="485"/>
      <c r="BK836" s="485"/>
    </row>
    <row r="837" spans="1:63" ht="15.75" customHeight="1" x14ac:dyDescent="0.25">
      <c r="A837" s="490"/>
      <c r="B837" s="490"/>
      <c r="C837" s="490"/>
      <c r="D837" s="490"/>
      <c r="E837" s="490"/>
      <c r="F837" s="490"/>
      <c r="G837" s="490"/>
      <c r="H837" s="490"/>
      <c r="I837" s="490"/>
      <c r="J837" s="490"/>
      <c r="K837" s="490"/>
      <c r="L837" s="490"/>
      <c r="M837" s="490"/>
      <c r="N837" s="490"/>
      <c r="O837" s="490"/>
      <c r="P837" s="490"/>
      <c r="Q837" s="490"/>
      <c r="R837" s="490"/>
      <c r="S837" s="490"/>
      <c r="T837" s="490"/>
      <c r="U837" s="490"/>
      <c r="V837" s="490"/>
      <c r="W837" s="490"/>
      <c r="X837" s="490"/>
      <c r="Y837" s="490"/>
      <c r="Z837" s="490"/>
      <c r="AA837" s="490"/>
      <c r="AB837" s="490"/>
      <c r="AC837" s="490"/>
      <c r="AD837" s="490"/>
      <c r="AE837" s="490"/>
      <c r="AF837" s="490"/>
      <c r="AG837" s="490"/>
      <c r="AH837" s="490"/>
      <c r="AI837" s="490"/>
      <c r="AJ837" s="490"/>
      <c r="AK837" s="490"/>
      <c r="AL837" s="490"/>
      <c r="AM837" s="490"/>
      <c r="AN837" s="490"/>
      <c r="AO837" s="490"/>
      <c r="AP837" s="490"/>
      <c r="AQ837" s="490"/>
      <c r="AR837" s="489"/>
      <c r="AS837" s="489"/>
      <c r="AT837" s="489"/>
      <c r="AU837" s="489"/>
      <c r="AV837" s="485"/>
      <c r="AW837" s="485"/>
      <c r="AX837" s="485"/>
      <c r="AY837" s="485"/>
      <c r="AZ837" s="485"/>
      <c r="BA837" s="485"/>
      <c r="BB837" s="485"/>
      <c r="BC837" s="485"/>
      <c r="BD837" s="485"/>
      <c r="BE837" s="485"/>
      <c r="BF837" s="485"/>
      <c r="BG837" s="485"/>
      <c r="BH837" s="485"/>
      <c r="BI837" s="485"/>
      <c r="BJ837" s="485"/>
      <c r="BK837" s="485"/>
    </row>
    <row r="838" spans="1:63" ht="15.75" customHeight="1" x14ac:dyDescent="0.25">
      <c r="A838" s="490"/>
      <c r="B838" s="490"/>
      <c r="C838" s="490"/>
      <c r="D838" s="490"/>
      <c r="E838" s="490"/>
      <c r="F838" s="490"/>
      <c r="G838" s="490"/>
      <c r="H838" s="490"/>
      <c r="I838" s="490"/>
      <c r="J838" s="490"/>
      <c r="K838" s="490"/>
      <c r="L838" s="490"/>
      <c r="M838" s="490"/>
      <c r="N838" s="490"/>
      <c r="O838" s="490"/>
      <c r="P838" s="490"/>
      <c r="Q838" s="490"/>
      <c r="R838" s="490"/>
      <c r="S838" s="490"/>
      <c r="T838" s="490"/>
      <c r="U838" s="490"/>
      <c r="V838" s="490"/>
      <c r="W838" s="490"/>
      <c r="X838" s="490"/>
      <c r="Y838" s="490"/>
      <c r="Z838" s="490"/>
      <c r="AA838" s="490"/>
      <c r="AB838" s="490"/>
      <c r="AC838" s="490"/>
      <c r="AD838" s="490"/>
      <c r="AE838" s="490"/>
      <c r="AF838" s="490"/>
      <c r="AG838" s="490"/>
      <c r="AH838" s="490"/>
      <c r="AI838" s="490"/>
      <c r="AJ838" s="490"/>
      <c r="AK838" s="490"/>
      <c r="AL838" s="490"/>
      <c r="AM838" s="490"/>
      <c r="AN838" s="490"/>
      <c r="AO838" s="490"/>
      <c r="AP838" s="490"/>
      <c r="AQ838" s="490"/>
      <c r="AR838" s="489"/>
      <c r="AS838" s="489"/>
      <c r="AT838" s="489"/>
      <c r="AU838" s="489"/>
      <c r="AV838" s="485"/>
      <c r="AW838" s="485"/>
      <c r="AX838" s="485"/>
      <c r="AY838" s="485"/>
      <c r="AZ838" s="485"/>
      <c r="BA838" s="485"/>
      <c r="BB838" s="485"/>
      <c r="BC838" s="485"/>
      <c r="BD838" s="485"/>
      <c r="BE838" s="485"/>
      <c r="BF838" s="485"/>
      <c r="BG838" s="485"/>
      <c r="BH838" s="485"/>
      <c r="BI838" s="485"/>
      <c r="BJ838" s="485"/>
      <c r="BK838" s="485"/>
    </row>
    <row r="839" spans="1:63" ht="15.75" customHeight="1" x14ac:dyDescent="0.25">
      <c r="A839" s="490"/>
      <c r="B839" s="490"/>
      <c r="C839" s="490"/>
      <c r="D839" s="490"/>
      <c r="E839" s="490"/>
      <c r="F839" s="490"/>
      <c r="G839" s="490"/>
      <c r="H839" s="490"/>
      <c r="I839" s="490"/>
      <c r="J839" s="490"/>
      <c r="K839" s="490"/>
      <c r="L839" s="490"/>
      <c r="M839" s="490"/>
      <c r="N839" s="490"/>
      <c r="O839" s="490"/>
      <c r="P839" s="490"/>
      <c r="Q839" s="490"/>
      <c r="R839" s="490"/>
      <c r="S839" s="490"/>
      <c r="T839" s="490"/>
      <c r="U839" s="490"/>
      <c r="V839" s="490"/>
      <c r="W839" s="490"/>
      <c r="X839" s="490"/>
      <c r="Y839" s="490"/>
      <c r="Z839" s="490"/>
      <c r="AA839" s="490"/>
      <c r="AB839" s="490"/>
      <c r="AC839" s="490"/>
      <c r="AD839" s="490"/>
      <c r="AE839" s="490"/>
      <c r="AF839" s="490"/>
      <c r="AG839" s="490"/>
      <c r="AH839" s="490"/>
      <c r="AI839" s="490"/>
      <c r="AJ839" s="490"/>
      <c r="AK839" s="490"/>
      <c r="AL839" s="490"/>
      <c r="AM839" s="490"/>
      <c r="AN839" s="490"/>
      <c r="AO839" s="490"/>
      <c r="AP839" s="490"/>
      <c r="AQ839" s="490"/>
      <c r="AR839" s="489"/>
      <c r="AS839" s="489"/>
      <c r="AT839" s="489"/>
      <c r="AU839" s="489"/>
      <c r="AV839" s="485"/>
      <c r="AW839" s="485"/>
      <c r="AX839" s="485"/>
      <c r="AY839" s="485"/>
      <c r="AZ839" s="485"/>
      <c r="BA839" s="485"/>
      <c r="BB839" s="485"/>
      <c r="BC839" s="485"/>
      <c r="BD839" s="485"/>
      <c r="BE839" s="485"/>
      <c r="BF839" s="485"/>
      <c r="BG839" s="485"/>
      <c r="BH839" s="485"/>
      <c r="BI839" s="485"/>
      <c r="BJ839" s="485"/>
      <c r="BK839" s="485"/>
    </row>
    <row r="840" spans="1:63" ht="15.75" customHeight="1" x14ac:dyDescent="0.25">
      <c r="A840" s="490"/>
      <c r="B840" s="490"/>
      <c r="C840" s="490"/>
      <c r="D840" s="490"/>
      <c r="E840" s="490"/>
      <c r="F840" s="490"/>
      <c r="G840" s="490"/>
      <c r="H840" s="490"/>
      <c r="I840" s="490"/>
      <c r="J840" s="490"/>
      <c r="K840" s="490"/>
      <c r="L840" s="490"/>
      <c r="M840" s="490"/>
      <c r="N840" s="490"/>
      <c r="O840" s="490"/>
      <c r="P840" s="490"/>
      <c r="Q840" s="490"/>
      <c r="R840" s="490"/>
      <c r="S840" s="490"/>
      <c r="T840" s="490"/>
      <c r="U840" s="490"/>
      <c r="V840" s="490"/>
      <c r="W840" s="490"/>
      <c r="X840" s="490"/>
      <c r="Y840" s="490"/>
      <c r="Z840" s="490"/>
      <c r="AA840" s="490"/>
      <c r="AB840" s="490"/>
      <c r="AC840" s="490"/>
      <c r="AD840" s="490"/>
      <c r="AE840" s="490"/>
      <c r="AF840" s="490"/>
      <c r="AG840" s="490"/>
      <c r="AH840" s="490"/>
      <c r="AI840" s="490"/>
      <c r="AJ840" s="490"/>
      <c r="AK840" s="490"/>
      <c r="AL840" s="490"/>
      <c r="AM840" s="490"/>
      <c r="AN840" s="490"/>
      <c r="AO840" s="490"/>
      <c r="AP840" s="490"/>
      <c r="AQ840" s="490"/>
      <c r="AR840" s="489"/>
      <c r="AS840" s="489"/>
      <c r="AT840" s="489"/>
      <c r="AU840" s="489"/>
      <c r="AV840" s="485"/>
      <c r="AW840" s="485"/>
      <c r="AX840" s="485"/>
      <c r="AY840" s="485"/>
      <c r="AZ840" s="485"/>
      <c r="BA840" s="485"/>
      <c r="BB840" s="485"/>
      <c r="BC840" s="485"/>
      <c r="BD840" s="485"/>
      <c r="BE840" s="485"/>
      <c r="BF840" s="485"/>
      <c r="BG840" s="485"/>
      <c r="BH840" s="485"/>
      <c r="BI840" s="485"/>
      <c r="BJ840" s="485"/>
      <c r="BK840" s="485"/>
    </row>
    <row r="841" spans="1:63" ht="15.75" customHeight="1" x14ac:dyDescent="0.25">
      <c r="A841" s="490"/>
      <c r="B841" s="490"/>
      <c r="C841" s="490"/>
      <c r="D841" s="490"/>
      <c r="E841" s="490"/>
      <c r="F841" s="490"/>
      <c r="G841" s="490"/>
      <c r="H841" s="490"/>
      <c r="I841" s="490"/>
      <c r="J841" s="490"/>
      <c r="K841" s="490"/>
      <c r="L841" s="490"/>
      <c r="M841" s="490"/>
      <c r="N841" s="490"/>
      <c r="O841" s="490"/>
      <c r="P841" s="490"/>
      <c r="Q841" s="490"/>
      <c r="R841" s="490"/>
      <c r="S841" s="490"/>
      <c r="T841" s="490"/>
      <c r="U841" s="490"/>
      <c r="V841" s="490"/>
      <c r="W841" s="490"/>
      <c r="X841" s="490"/>
      <c r="Y841" s="490"/>
      <c r="Z841" s="490"/>
      <c r="AA841" s="490"/>
      <c r="AB841" s="490"/>
      <c r="AC841" s="490"/>
      <c r="AD841" s="490"/>
      <c r="AE841" s="490"/>
      <c r="AF841" s="490"/>
      <c r="AG841" s="490"/>
      <c r="AH841" s="490"/>
      <c r="AI841" s="490"/>
      <c r="AJ841" s="490"/>
      <c r="AK841" s="490"/>
      <c r="AL841" s="490"/>
      <c r="AM841" s="490"/>
      <c r="AN841" s="490"/>
      <c r="AO841" s="490"/>
      <c r="AP841" s="490"/>
      <c r="AQ841" s="490"/>
      <c r="AR841" s="489"/>
      <c r="AS841" s="489"/>
      <c r="AT841" s="489"/>
      <c r="AU841" s="489"/>
      <c r="AV841" s="485"/>
      <c r="AW841" s="485"/>
      <c r="AX841" s="485"/>
      <c r="AY841" s="485"/>
      <c r="AZ841" s="485"/>
      <c r="BA841" s="485"/>
      <c r="BB841" s="485"/>
      <c r="BC841" s="485"/>
      <c r="BD841" s="485"/>
      <c r="BE841" s="485"/>
      <c r="BF841" s="485"/>
      <c r="BG841" s="485"/>
      <c r="BH841" s="485"/>
      <c r="BI841" s="485"/>
      <c r="BJ841" s="485"/>
      <c r="BK841" s="485"/>
    </row>
    <row r="842" spans="1:63" ht="15.75" customHeight="1" x14ac:dyDescent="0.25">
      <c r="A842" s="490"/>
      <c r="B842" s="490"/>
      <c r="C842" s="490"/>
      <c r="D842" s="490"/>
      <c r="E842" s="490"/>
      <c r="F842" s="490"/>
      <c r="G842" s="490"/>
      <c r="H842" s="490"/>
      <c r="I842" s="490"/>
      <c r="J842" s="490"/>
      <c r="K842" s="490"/>
      <c r="L842" s="490"/>
      <c r="M842" s="490"/>
      <c r="N842" s="490"/>
      <c r="O842" s="490"/>
      <c r="P842" s="490"/>
      <c r="Q842" s="490"/>
      <c r="R842" s="490"/>
      <c r="S842" s="490"/>
      <c r="T842" s="490"/>
      <c r="U842" s="490"/>
      <c r="V842" s="490"/>
      <c r="W842" s="490"/>
      <c r="X842" s="490"/>
      <c r="Y842" s="490"/>
      <c r="Z842" s="490"/>
      <c r="AA842" s="490"/>
      <c r="AB842" s="490"/>
      <c r="AC842" s="490"/>
      <c r="AD842" s="490"/>
      <c r="AE842" s="490"/>
      <c r="AF842" s="490"/>
      <c r="AG842" s="490"/>
      <c r="AH842" s="490"/>
      <c r="AI842" s="490"/>
      <c r="AJ842" s="490"/>
      <c r="AK842" s="490"/>
      <c r="AL842" s="490"/>
      <c r="AM842" s="490"/>
      <c r="AN842" s="490"/>
      <c r="AO842" s="490"/>
      <c r="AP842" s="490"/>
      <c r="AQ842" s="490"/>
      <c r="AR842" s="489"/>
      <c r="AS842" s="489"/>
      <c r="AT842" s="489"/>
      <c r="AU842" s="489"/>
      <c r="AV842" s="485"/>
      <c r="AW842" s="485"/>
      <c r="AX842" s="485"/>
      <c r="AY842" s="485"/>
      <c r="AZ842" s="485"/>
      <c r="BA842" s="485"/>
      <c r="BB842" s="485"/>
      <c r="BC842" s="485"/>
      <c r="BD842" s="485"/>
      <c r="BE842" s="485"/>
      <c r="BF842" s="485"/>
      <c r="BG842" s="485"/>
      <c r="BH842" s="485"/>
      <c r="BI842" s="485"/>
      <c r="BJ842" s="485"/>
      <c r="BK842" s="485"/>
    </row>
    <row r="843" spans="1:63" ht="15.75" customHeight="1" x14ac:dyDescent="0.25">
      <c r="A843" s="490"/>
      <c r="B843" s="490"/>
      <c r="C843" s="490"/>
      <c r="D843" s="490"/>
      <c r="E843" s="490"/>
      <c r="F843" s="490"/>
      <c r="G843" s="490"/>
      <c r="H843" s="490"/>
      <c r="I843" s="490"/>
      <c r="J843" s="490"/>
      <c r="K843" s="490"/>
      <c r="L843" s="490"/>
      <c r="M843" s="490"/>
      <c r="N843" s="490"/>
      <c r="O843" s="490"/>
      <c r="P843" s="490"/>
      <c r="Q843" s="490"/>
      <c r="R843" s="490"/>
      <c r="S843" s="490"/>
      <c r="T843" s="490"/>
      <c r="U843" s="490"/>
      <c r="V843" s="490"/>
      <c r="W843" s="490"/>
      <c r="X843" s="490"/>
      <c r="Y843" s="490"/>
      <c r="Z843" s="490"/>
      <c r="AA843" s="490"/>
      <c r="AB843" s="490"/>
      <c r="AC843" s="490"/>
      <c r="AD843" s="490"/>
      <c r="AE843" s="490"/>
      <c r="AF843" s="490"/>
      <c r="AG843" s="490"/>
      <c r="AH843" s="490"/>
      <c r="AI843" s="490"/>
      <c r="AJ843" s="490"/>
      <c r="AK843" s="490"/>
      <c r="AL843" s="490"/>
      <c r="AM843" s="490"/>
      <c r="AN843" s="490"/>
      <c r="AO843" s="490"/>
      <c r="AP843" s="490"/>
      <c r="AQ843" s="490"/>
      <c r="AR843" s="489"/>
      <c r="AS843" s="489"/>
      <c r="AT843" s="489"/>
      <c r="AU843" s="489"/>
      <c r="AV843" s="485"/>
      <c r="AW843" s="485"/>
      <c r="AX843" s="485"/>
      <c r="AY843" s="485"/>
      <c r="AZ843" s="485"/>
      <c r="BA843" s="485"/>
      <c r="BB843" s="485"/>
      <c r="BC843" s="485"/>
      <c r="BD843" s="485"/>
      <c r="BE843" s="485"/>
      <c r="BF843" s="485"/>
      <c r="BG843" s="485"/>
      <c r="BH843" s="485"/>
      <c r="BI843" s="485"/>
      <c r="BJ843" s="485"/>
      <c r="BK843" s="485"/>
    </row>
    <row r="844" spans="1:63" ht="15.75" customHeight="1" x14ac:dyDescent="0.25">
      <c r="A844" s="490"/>
      <c r="B844" s="490"/>
      <c r="C844" s="490"/>
      <c r="D844" s="490"/>
      <c r="E844" s="490"/>
      <c r="F844" s="490"/>
      <c r="G844" s="490"/>
      <c r="H844" s="490"/>
      <c r="I844" s="490"/>
      <c r="J844" s="490"/>
      <c r="K844" s="490"/>
      <c r="L844" s="490"/>
      <c r="M844" s="490"/>
      <c r="N844" s="490"/>
      <c r="O844" s="490"/>
      <c r="P844" s="490"/>
      <c r="Q844" s="490"/>
      <c r="R844" s="490"/>
      <c r="S844" s="490"/>
      <c r="T844" s="490"/>
      <c r="U844" s="490"/>
      <c r="V844" s="490"/>
      <c r="W844" s="490"/>
      <c r="X844" s="490"/>
      <c r="Y844" s="490"/>
      <c r="Z844" s="490"/>
      <c r="AA844" s="490"/>
      <c r="AB844" s="490"/>
      <c r="AC844" s="490"/>
      <c r="AD844" s="490"/>
      <c r="AE844" s="490"/>
      <c r="AF844" s="490"/>
      <c r="AG844" s="490"/>
      <c r="AH844" s="490"/>
      <c r="AI844" s="490"/>
      <c r="AJ844" s="490"/>
      <c r="AK844" s="490"/>
      <c r="AL844" s="490"/>
      <c r="AM844" s="490"/>
      <c r="AN844" s="490"/>
      <c r="AO844" s="490"/>
      <c r="AP844" s="490"/>
      <c r="AQ844" s="490"/>
      <c r="AR844" s="489"/>
      <c r="AS844" s="489"/>
      <c r="AT844" s="489"/>
      <c r="AU844" s="489"/>
      <c r="AV844" s="485"/>
      <c r="AW844" s="485"/>
      <c r="AX844" s="485"/>
      <c r="AY844" s="485"/>
      <c r="AZ844" s="485"/>
      <c r="BA844" s="485"/>
      <c r="BB844" s="485"/>
      <c r="BC844" s="485"/>
      <c r="BD844" s="485"/>
      <c r="BE844" s="485"/>
      <c r="BF844" s="485"/>
      <c r="BG844" s="485"/>
      <c r="BH844" s="485"/>
      <c r="BI844" s="485"/>
      <c r="BJ844" s="485"/>
      <c r="BK844" s="485"/>
    </row>
    <row r="845" spans="1:63" ht="15.75" customHeight="1" x14ac:dyDescent="0.25">
      <c r="A845" s="490"/>
      <c r="B845" s="490"/>
      <c r="C845" s="490"/>
      <c r="D845" s="490"/>
      <c r="E845" s="490"/>
      <c r="F845" s="490"/>
      <c r="G845" s="490"/>
      <c r="H845" s="490"/>
      <c r="I845" s="490"/>
      <c r="J845" s="490"/>
      <c r="K845" s="490"/>
      <c r="L845" s="490"/>
      <c r="M845" s="490"/>
      <c r="N845" s="490"/>
      <c r="O845" s="490"/>
      <c r="P845" s="490"/>
      <c r="Q845" s="490"/>
      <c r="R845" s="490"/>
      <c r="S845" s="490"/>
      <c r="T845" s="490"/>
      <c r="U845" s="490"/>
      <c r="V845" s="490"/>
      <c r="W845" s="490"/>
      <c r="X845" s="490"/>
      <c r="Y845" s="490"/>
      <c r="Z845" s="490"/>
      <c r="AA845" s="490"/>
      <c r="AB845" s="490"/>
      <c r="AC845" s="490"/>
      <c r="AD845" s="490"/>
      <c r="AE845" s="490"/>
      <c r="AF845" s="490"/>
      <c r="AG845" s="490"/>
      <c r="AH845" s="490"/>
      <c r="AI845" s="490"/>
      <c r="AJ845" s="490"/>
      <c r="AK845" s="490"/>
      <c r="AL845" s="490"/>
      <c r="AM845" s="490"/>
      <c r="AN845" s="490"/>
      <c r="AO845" s="490"/>
      <c r="AP845" s="490"/>
      <c r="AQ845" s="490"/>
      <c r="AR845" s="489"/>
      <c r="AS845" s="489"/>
      <c r="AT845" s="489"/>
      <c r="AU845" s="489"/>
      <c r="AV845" s="485"/>
      <c r="AW845" s="485"/>
      <c r="AX845" s="485"/>
      <c r="AY845" s="485"/>
      <c r="AZ845" s="485"/>
      <c r="BA845" s="485"/>
      <c r="BB845" s="485"/>
      <c r="BC845" s="485"/>
      <c r="BD845" s="485"/>
      <c r="BE845" s="485"/>
      <c r="BF845" s="485"/>
      <c r="BG845" s="485"/>
      <c r="BH845" s="485"/>
      <c r="BI845" s="485"/>
      <c r="BJ845" s="485"/>
      <c r="BK845" s="485"/>
    </row>
    <row r="846" spans="1:63" ht="15.75" customHeight="1" x14ac:dyDescent="0.25">
      <c r="A846" s="490"/>
      <c r="B846" s="490"/>
      <c r="C846" s="490"/>
      <c r="D846" s="490"/>
      <c r="E846" s="490"/>
      <c r="F846" s="490"/>
      <c r="G846" s="490"/>
      <c r="H846" s="490"/>
      <c r="I846" s="490"/>
      <c r="J846" s="490"/>
      <c r="K846" s="490"/>
      <c r="L846" s="490"/>
      <c r="M846" s="490"/>
      <c r="N846" s="490"/>
      <c r="O846" s="490"/>
      <c r="P846" s="490"/>
      <c r="Q846" s="490"/>
      <c r="R846" s="490"/>
      <c r="S846" s="490"/>
      <c r="T846" s="490"/>
      <c r="U846" s="490"/>
      <c r="V846" s="490"/>
      <c r="W846" s="490"/>
      <c r="X846" s="490"/>
      <c r="Y846" s="490"/>
      <c r="Z846" s="490"/>
      <c r="AA846" s="490"/>
      <c r="AB846" s="490"/>
      <c r="AC846" s="490"/>
      <c r="AD846" s="490"/>
      <c r="AE846" s="490"/>
      <c r="AF846" s="490"/>
      <c r="AG846" s="490"/>
      <c r="AH846" s="490"/>
      <c r="AI846" s="490"/>
      <c r="AJ846" s="490"/>
      <c r="AK846" s="490"/>
      <c r="AL846" s="490"/>
      <c r="AM846" s="490"/>
      <c r="AN846" s="490"/>
      <c r="AO846" s="490"/>
      <c r="AP846" s="490"/>
      <c r="AQ846" s="490"/>
      <c r="AR846" s="489"/>
      <c r="AS846" s="489"/>
      <c r="AT846" s="489"/>
      <c r="AU846" s="489"/>
      <c r="AV846" s="485"/>
      <c r="AW846" s="485"/>
      <c r="AX846" s="485"/>
      <c r="AY846" s="485"/>
      <c r="AZ846" s="485"/>
      <c r="BA846" s="485"/>
      <c r="BB846" s="485"/>
      <c r="BC846" s="485"/>
      <c r="BD846" s="485"/>
      <c r="BE846" s="485"/>
      <c r="BF846" s="485"/>
      <c r="BG846" s="485"/>
      <c r="BH846" s="485"/>
      <c r="BI846" s="485"/>
      <c r="BJ846" s="485"/>
      <c r="BK846" s="485"/>
    </row>
    <row r="847" spans="1:63" ht="15.75" customHeight="1" x14ac:dyDescent="0.25">
      <c r="A847" s="490"/>
      <c r="B847" s="490"/>
      <c r="C847" s="490"/>
      <c r="D847" s="490"/>
      <c r="E847" s="490"/>
      <c r="F847" s="490"/>
      <c r="G847" s="490"/>
      <c r="H847" s="490"/>
      <c r="I847" s="490"/>
      <c r="J847" s="490"/>
      <c r="K847" s="490"/>
      <c r="L847" s="490"/>
      <c r="M847" s="490"/>
      <c r="N847" s="490"/>
      <c r="O847" s="490"/>
      <c r="P847" s="490"/>
      <c r="Q847" s="490"/>
      <c r="R847" s="490"/>
      <c r="S847" s="490"/>
      <c r="T847" s="490"/>
      <c r="U847" s="490"/>
      <c r="V847" s="490"/>
      <c r="W847" s="490"/>
      <c r="X847" s="490"/>
      <c r="Y847" s="490"/>
      <c r="Z847" s="490"/>
      <c r="AA847" s="490"/>
      <c r="AB847" s="490"/>
      <c r="AC847" s="490"/>
      <c r="AD847" s="490"/>
      <c r="AE847" s="490"/>
      <c r="AF847" s="490"/>
      <c r="AG847" s="490"/>
      <c r="AH847" s="490"/>
      <c r="AI847" s="490"/>
      <c r="AJ847" s="490"/>
      <c r="AK847" s="490"/>
      <c r="AL847" s="490"/>
      <c r="AM847" s="490"/>
      <c r="AN847" s="490"/>
      <c r="AO847" s="490"/>
      <c r="AP847" s="490"/>
      <c r="AQ847" s="490"/>
      <c r="AR847" s="489"/>
      <c r="AS847" s="489"/>
      <c r="AT847" s="489"/>
      <c r="AU847" s="489"/>
      <c r="AV847" s="485"/>
      <c r="AW847" s="485"/>
      <c r="AX847" s="485"/>
      <c r="AY847" s="485"/>
      <c r="AZ847" s="485"/>
      <c r="BA847" s="485"/>
      <c r="BB847" s="485"/>
      <c r="BC847" s="485"/>
      <c r="BD847" s="485"/>
      <c r="BE847" s="485"/>
      <c r="BF847" s="485"/>
      <c r="BG847" s="485"/>
      <c r="BH847" s="485"/>
      <c r="BI847" s="485"/>
      <c r="BJ847" s="485"/>
      <c r="BK847" s="485"/>
    </row>
    <row r="848" spans="1:63" ht="15.75" customHeight="1" x14ac:dyDescent="0.25">
      <c r="A848" s="490"/>
      <c r="B848" s="490"/>
      <c r="C848" s="490"/>
      <c r="D848" s="490"/>
      <c r="E848" s="490"/>
      <c r="F848" s="490"/>
      <c r="G848" s="490"/>
      <c r="H848" s="490"/>
      <c r="I848" s="490"/>
      <c r="J848" s="490"/>
      <c r="K848" s="490"/>
      <c r="L848" s="490"/>
      <c r="M848" s="490"/>
      <c r="N848" s="490"/>
      <c r="O848" s="490"/>
      <c r="P848" s="490"/>
      <c r="Q848" s="490"/>
      <c r="R848" s="490"/>
      <c r="S848" s="490"/>
      <c r="T848" s="490"/>
      <c r="U848" s="490"/>
      <c r="V848" s="490"/>
      <c r="W848" s="490"/>
      <c r="X848" s="490"/>
      <c r="Y848" s="490"/>
      <c r="Z848" s="490"/>
      <c r="AA848" s="490"/>
      <c r="AB848" s="490"/>
      <c r="AC848" s="490"/>
      <c r="AD848" s="490"/>
      <c r="AE848" s="490"/>
      <c r="AF848" s="490"/>
      <c r="AG848" s="490"/>
      <c r="AH848" s="490"/>
      <c r="AI848" s="490"/>
      <c r="AJ848" s="490"/>
      <c r="AK848" s="490"/>
      <c r="AL848" s="490"/>
      <c r="AM848" s="490"/>
      <c r="AN848" s="490"/>
      <c r="AO848" s="490"/>
      <c r="AP848" s="490"/>
      <c r="AQ848" s="490"/>
      <c r="AR848" s="489"/>
      <c r="AS848" s="489"/>
      <c r="AT848" s="489"/>
      <c r="AU848" s="489"/>
      <c r="AV848" s="485"/>
      <c r="AW848" s="485"/>
      <c r="AX848" s="485"/>
      <c r="AY848" s="485"/>
      <c r="AZ848" s="485"/>
      <c r="BA848" s="485"/>
      <c r="BB848" s="485"/>
      <c r="BC848" s="485"/>
      <c r="BD848" s="485"/>
      <c r="BE848" s="485"/>
      <c r="BF848" s="485"/>
      <c r="BG848" s="485"/>
      <c r="BH848" s="485"/>
      <c r="BI848" s="485"/>
      <c r="BJ848" s="485"/>
      <c r="BK848" s="485"/>
    </row>
    <row r="849" spans="1:63" ht="15.75" customHeight="1" x14ac:dyDescent="0.25">
      <c r="A849" s="490"/>
      <c r="B849" s="490"/>
      <c r="C849" s="490"/>
      <c r="D849" s="490"/>
      <c r="E849" s="490"/>
      <c r="F849" s="490"/>
      <c r="G849" s="490"/>
      <c r="H849" s="490"/>
      <c r="I849" s="490"/>
      <c r="J849" s="490"/>
      <c r="K849" s="490"/>
      <c r="L849" s="490"/>
      <c r="M849" s="490"/>
      <c r="N849" s="490"/>
      <c r="O849" s="490"/>
      <c r="P849" s="490"/>
      <c r="Q849" s="490"/>
      <c r="R849" s="490"/>
      <c r="S849" s="490"/>
      <c r="T849" s="490"/>
      <c r="U849" s="490"/>
      <c r="V849" s="490"/>
      <c r="W849" s="490"/>
      <c r="X849" s="490"/>
      <c r="Y849" s="490"/>
      <c r="Z849" s="490"/>
      <c r="AA849" s="490"/>
      <c r="AB849" s="490"/>
      <c r="AC849" s="490"/>
      <c r="AD849" s="490"/>
      <c r="AE849" s="490"/>
      <c r="AF849" s="490"/>
      <c r="AG849" s="490"/>
      <c r="AH849" s="490"/>
      <c r="AI849" s="490"/>
      <c r="AJ849" s="490"/>
      <c r="AK849" s="490"/>
      <c r="AL849" s="490"/>
      <c r="AM849" s="490"/>
      <c r="AN849" s="490"/>
      <c r="AO849" s="490"/>
      <c r="AP849" s="490"/>
      <c r="AQ849" s="490"/>
      <c r="AR849" s="489"/>
      <c r="AS849" s="489"/>
      <c r="AT849" s="489"/>
      <c r="AU849" s="489"/>
      <c r="AV849" s="485"/>
      <c r="AW849" s="485"/>
      <c r="AX849" s="485"/>
      <c r="AY849" s="485"/>
      <c r="AZ849" s="485"/>
      <c r="BA849" s="485"/>
      <c r="BB849" s="485"/>
      <c r="BC849" s="485"/>
      <c r="BD849" s="485"/>
      <c r="BE849" s="485"/>
      <c r="BF849" s="485"/>
      <c r="BG849" s="485"/>
      <c r="BH849" s="485"/>
      <c r="BI849" s="485"/>
      <c r="BJ849" s="485"/>
      <c r="BK849" s="485"/>
    </row>
    <row r="850" spans="1:63" ht="15.75" customHeight="1" x14ac:dyDescent="0.25">
      <c r="A850" s="490"/>
      <c r="B850" s="490"/>
      <c r="C850" s="490"/>
      <c r="D850" s="490"/>
      <c r="E850" s="490"/>
      <c r="F850" s="490"/>
      <c r="G850" s="490"/>
      <c r="H850" s="490"/>
      <c r="I850" s="490"/>
      <c r="J850" s="490"/>
      <c r="K850" s="490"/>
      <c r="L850" s="490"/>
      <c r="M850" s="490"/>
      <c r="N850" s="490"/>
      <c r="O850" s="490"/>
      <c r="P850" s="490"/>
      <c r="Q850" s="490"/>
      <c r="R850" s="490"/>
      <c r="S850" s="490"/>
      <c r="T850" s="490"/>
      <c r="U850" s="490"/>
      <c r="V850" s="490"/>
      <c r="W850" s="490"/>
      <c r="X850" s="490"/>
      <c r="Y850" s="490"/>
      <c r="Z850" s="490"/>
      <c r="AA850" s="490"/>
      <c r="AB850" s="490"/>
      <c r="AC850" s="490"/>
      <c r="AD850" s="490"/>
      <c r="AE850" s="490"/>
      <c r="AF850" s="490"/>
      <c r="AG850" s="490"/>
      <c r="AH850" s="490"/>
      <c r="AI850" s="490"/>
      <c r="AJ850" s="490"/>
      <c r="AK850" s="490"/>
      <c r="AL850" s="490"/>
      <c r="AM850" s="490"/>
      <c r="AN850" s="490"/>
      <c r="AO850" s="490"/>
      <c r="AP850" s="490"/>
      <c r="AQ850" s="490"/>
      <c r="AR850" s="489"/>
      <c r="AS850" s="489"/>
      <c r="AT850" s="489"/>
      <c r="AU850" s="489"/>
      <c r="AV850" s="485"/>
      <c r="AW850" s="485"/>
      <c r="AX850" s="485"/>
      <c r="AY850" s="485"/>
      <c r="AZ850" s="485"/>
      <c r="BA850" s="485"/>
      <c r="BB850" s="485"/>
      <c r="BC850" s="485"/>
      <c r="BD850" s="485"/>
      <c r="BE850" s="485"/>
      <c r="BF850" s="485"/>
      <c r="BG850" s="485"/>
      <c r="BH850" s="485"/>
      <c r="BI850" s="485"/>
      <c r="BJ850" s="485"/>
      <c r="BK850" s="485"/>
    </row>
    <row r="851" spans="1:63" ht="15.75" customHeight="1" x14ac:dyDescent="0.25">
      <c r="A851" s="490"/>
      <c r="B851" s="490"/>
      <c r="C851" s="490"/>
      <c r="D851" s="490"/>
      <c r="E851" s="490"/>
      <c r="F851" s="490"/>
      <c r="G851" s="490"/>
      <c r="H851" s="490"/>
      <c r="I851" s="490"/>
      <c r="J851" s="490"/>
      <c r="K851" s="490"/>
      <c r="L851" s="490"/>
      <c r="M851" s="490"/>
      <c r="N851" s="490"/>
      <c r="O851" s="490"/>
      <c r="P851" s="490"/>
      <c r="Q851" s="490"/>
      <c r="R851" s="490"/>
      <c r="S851" s="490"/>
      <c r="T851" s="490"/>
      <c r="U851" s="490"/>
      <c r="V851" s="490"/>
      <c r="W851" s="490"/>
      <c r="X851" s="490"/>
      <c r="Y851" s="490"/>
      <c r="Z851" s="490"/>
      <c r="AA851" s="490"/>
      <c r="AB851" s="490"/>
      <c r="AC851" s="490"/>
      <c r="AD851" s="490"/>
      <c r="AE851" s="490"/>
      <c r="AF851" s="490"/>
      <c r="AG851" s="490"/>
      <c r="AH851" s="490"/>
      <c r="AI851" s="490"/>
      <c r="AJ851" s="490"/>
      <c r="AK851" s="490"/>
      <c r="AL851" s="490"/>
      <c r="AM851" s="490"/>
      <c r="AN851" s="490"/>
      <c r="AO851" s="490"/>
      <c r="AP851" s="490"/>
      <c r="AQ851" s="490"/>
      <c r="AR851" s="489"/>
      <c r="AS851" s="489"/>
      <c r="AT851" s="489"/>
      <c r="AU851" s="489"/>
      <c r="AV851" s="485"/>
      <c r="AW851" s="485"/>
      <c r="AX851" s="485"/>
      <c r="AY851" s="485"/>
      <c r="AZ851" s="485"/>
      <c r="BA851" s="485"/>
      <c r="BB851" s="485"/>
      <c r="BC851" s="485"/>
      <c r="BD851" s="485"/>
      <c r="BE851" s="485"/>
      <c r="BF851" s="485"/>
      <c r="BG851" s="485"/>
      <c r="BH851" s="485"/>
      <c r="BI851" s="485"/>
      <c r="BJ851" s="485"/>
      <c r="BK851" s="485"/>
    </row>
    <row r="852" spans="1:63" ht="15.75" customHeight="1" x14ac:dyDescent="0.25">
      <c r="A852" s="490"/>
      <c r="B852" s="490"/>
      <c r="C852" s="490"/>
      <c r="D852" s="490"/>
      <c r="E852" s="490"/>
      <c r="F852" s="490"/>
      <c r="G852" s="490"/>
      <c r="H852" s="490"/>
      <c r="I852" s="490"/>
      <c r="J852" s="490"/>
      <c r="K852" s="490"/>
      <c r="L852" s="490"/>
      <c r="M852" s="490"/>
      <c r="N852" s="490"/>
      <c r="O852" s="490"/>
      <c r="P852" s="490"/>
      <c r="Q852" s="490"/>
      <c r="R852" s="490"/>
      <c r="S852" s="490"/>
      <c r="T852" s="490"/>
      <c r="U852" s="490"/>
      <c r="V852" s="490"/>
      <c r="W852" s="490"/>
      <c r="X852" s="490"/>
      <c r="Y852" s="490"/>
      <c r="Z852" s="490"/>
      <c r="AA852" s="490"/>
      <c r="AB852" s="490"/>
      <c r="AC852" s="490"/>
      <c r="AD852" s="490"/>
      <c r="AE852" s="490"/>
      <c r="AF852" s="490"/>
      <c r="AG852" s="490"/>
      <c r="AH852" s="490"/>
      <c r="AI852" s="490"/>
      <c r="AJ852" s="490"/>
      <c r="AK852" s="490"/>
      <c r="AL852" s="490"/>
      <c r="AM852" s="490"/>
      <c r="AN852" s="490"/>
      <c r="AO852" s="490"/>
      <c r="AP852" s="490"/>
      <c r="AQ852" s="490"/>
      <c r="AR852" s="489"/>
      <c r="AS852" s="489"/>
      <c r="AT852" s="489"/>
      <c r="AU852" s="489"/>
      <c r="AV852" s="485"/>
      <c r="AW852" s="485"/>
      <c r="AX852" s="485"/>
      <c r="AY852" s="485"/>
      <c r="AZ852" s="485"/>
      <c r="BA852" s="485"/>
      <c r="BB852" s="485"/>
      <c r="BC852" s="485"/>
      <c r="BD852" s="485"/>
      <c r="BE852" s="485"/>
      <c r="BF852" s="485"/>
      <c r="BG852" s="485"/>
      <c r="BH852" s="485"/>
      <c r="BI852" s="485"/>
      <c r="BJ852" s="485"/>
      <c r="BK852" s="485"/>
    </row>
    <row r="853" spans="1:63" ht="15.75" customHeight="1" x14ac:dyDescent="0.25">
      <c r="A853" s="490"/>
      <c r="B853" s="490"/>
      <c r="C853" s="490"/>
      <c r="D853" s="490"/>
      <c r="E853" s="490"/>
      <c r="F853" s="490"/>
      <c r="G853" s="490"/>
      <c r="H853" s="490"/>
      <c r="I853" s="490"/>
      <c r="J853" s="490"/>
      <c r="K853" s="490"/>
      <c r="L853" s="490"/>
      <c r="M853" s="490"/>
      <c r="N853" s="490"/>
      <c r="O853" s="490"/>
      <c r="P853" s="490"/>
      <c r="Q853" s="490"/>
      <c r="R853" s="490"/>
      <c r="S853" s="490"/>
      <c r="T853" s="490"/>
      <c r="U853" s="490"/>
      <c r="V853" s="490"/>
      <c r="W853" s="490"/>
      <c r="X853" s="490"/>
      <c r="Y853" s="490"/>
      <c r="Z853" s="490"/>
      <c r="AA853" s="490"/>
      <c r="AB853" s="490"/>
      <c r="AC853" s="490"/>
      <c r="AD853" s="490"/>
      <c r="AE853" s="490"/>
      <c r="AF853" s="490"/>
      <c r="AG853" s="490"/>
      <c r="AH853" s="490"/>
      <c r="AI853" s="490"/>
      <c r="AJ853" s="490"/>
      <c r="AK853" s="490"/>
      <c r="AL853" s="490"/>
      <c r="AM853" s="490"/>
      <c r="AN853" s="490"/>
      <c r="AO853" s="490"/>
      <c r="AP853" s="490"/>
      <c r="AQ853" s="490"/>
      <c r="AR853" s="489"/>
      <c r="AS853" s="489"/>
      <c r="AT853" s="489"/>
      <c r="AU853" s="489"/>
      <c r="AV853" s="485"/>
      <c r="AW853" s="485"/>
      <c r="AX853" s="485"/>
      <c r="AY853" s="485"/>
      <c r="AZ853" s="485"/>
      <c r="BA853" s="485"/>
      <c r="BB853" s="485"/>
      <c r="BC853" s="485"/>
      <c r="BD853" s="485"/>
      <c r="BE853" s="485"/>
      <c r="BF853" s="485"/>
      <c r="BG853" s="485"/>
      <c r="BH853" s="485"/>
      <c r="BI853" s="485"/>
      <c r="BJ853" s="485"/>
      <c r="BK853" s="485"/>
    </row>
    <row r="854" spans="1:63" ht="15.75" customHeight="1" x14ac:dyDescent="0.25">
      <c r="A854" s="490"/>
      <c r="B854" s="490"/>
      <c r="C854" s="490"/>
      <c r="D854" s="490"/>
      <c r="E854" s="490"/>
      <c r="F854" s="490"/>
      <c r="G854" s="490"/>
      <c r="H854" s="490"/>
      <c r="I854" s="490"/>
      <c r="J854" s="490"/>
      <c r="K854" s="490"/>
      <c r="L854" s="490"/>
      <c r="M854" s="490"/>
      <c r="N854" s="490"/>
      <c r="O854" s="490"/>
      <c r="P854" s="490"/>
      <c r="Q854" s="490"/>
      <c r="R854" s="490"/>
      <c r="S854" s="490"/>
      <c r="T854" s="490"/>
      <c r="U854" s="490"/>
      <c r="V854" s="490"/>
      <c r="W854" s="490"/>
      <c r="X854" s="490"/>
      <c r="Y854" s="490"/>
      <c r="Z854" s="490"/>
      <c r="AA854" s="490"/>
      <c r="AB854" s="490"/>
      <c r="AC854" s="490"/>
      <c r="AD854" s="490"/>
      <c r="AE854" s="490"/>
      <c r="AF854" s="490"/>
      <c r="AG854" s="490"/>
      <c r="AH854" s="490"/>
      <c r="AI854" s="490"/>
      <c r="AJ854" s="490"/>
      <c r="AK854" s="490"/>
      <c r="AL854" s="490"/>
      <c r="AM854" s="490"/>
      <c r="AN854" s="490"/>
      <c r="AO854" s="490"/>
      <c r="AP854" s="490"/>
      <c r="AQ854" s="490"/>
      <c r="AR854" s="489"/>
      <c r="AS854" s="489"/>
      <c r="AT854" s="489"/>
      <c r="AU854" s="489"/>
      <c r="AV854" s="485"/>
      <c r="AW854" s="485"/>
      <c r="AX854" s="485"/>
      <c r="AY854" s="485"/>
      <c r="AZ854" s="485"/>
      <c r="BA854" s="485"/>
      <c r="BB854" s="485"/>
      <c r="BC854" s="485"/>
      <c r="BD854" s="485"/>
      <c r="BE854" s="485"/>
      <c r="BF854" s="485"/>
      <c r="BG854" s="485"/>
      <c r="BH854" s="485"/>
      <c r="BI854" s="485"/>
      <c r="BJ854" s="485"/>
      <c r="BK854" s="485"/>
    </row>
    <row r="855" spans="1:63" ht="15.75" customHeight="1" x14ac:dyDescent="0.25">
      <c r="A855" s="490"/>
      <c r="B855" s="490"/>
      <c r="C855" s="490"/>
      <c r="D855" s="490"/>
      <c r="E855" s="490"/>
      <c r="F855" s="490"/>
      <c r="G855" s="490"/>
      <c r="H855" s="490"/>
      <c r="I855" s="490"/>
      <c r="J855" s="490"/>
      <c r="K855" s="490"/>
      <c r="L855" s="490"/>
      <c r="M855" s="490"/>
      <c r="N855" s="490"/>
      <c r="O855" s="490"/>
      <c r="P855" s="490"/>
      <c r="Q855" s="490"/>
      <c r="R855" s="490"/>
      <c r="S855" s="490"/>
      <c r="T855" s="490"/>
      <c r="U855" s="490"/>
      <c r="V855" s="490"/>
      <c r="W855" s="490"/>
      <c r="X855" s="490"/>
      <c r="Y855" s="490"/>
      <c r="Z855" s="490"/>
      <c r="AA855" s="490"/>
      <c r="AB855" s="490"/>
      <c r="AC855" s="490"/>
      <c r="AD855" s="490"/>
      <c r="AE855" s="490"/>
      <c r="AF855" s="490"/>
      <c r="AG855" s="490"/>
      <c r="AH855" s="490"/>
      <c r="AI855" s="490"/>
      <c r="AJ855" s="490"/>
      <c r="AK855" s="490"/>
      <c r="AL855" s="490"/>
      <c r="AM855" s="490"/>
      <c r="AN855" s="490"/>
      <c r="AO855" s="490"/>
      <c r="AP855" s="490"/>
      <c r="AQ855" s="490"/>
      <c r="AR855" s="489"/>
      <c r="AS855" s="489"/>
      <c r="AT855" s="489"/>
      <c r="AU855" s="489"/>
      <c r="AV855" s="485"/>
      <c r="AW855" s="485"/>
      <c r="AX855" s="485"/>
      <c r="AY855" s="485"/>
      <c r="AZ855" s="485"/>
      <c r="BA855" s="485"/>
      <c r="BB855" s="485"/>
      <c r="BC855" s="485"/>
      <c r="BD855" s="485"/>
      <c r="BE855" s="485"/>
      <c r="BF855" s="485"/>
      <c r="BG855" s="485"/>
      <c r="BH855" s="485"/>
      <c r="BI855" s="485"/>
      <c r="BJ855" s="485"/>
      <c r="BK855" s="485"/>
    </row>
    <row r="856" spans="1:63" ht="15.75" customHeight="1" x14ac:dyDescent="0.25">
      <c r="A856" s="490"/>
      <c r="B856" s="490"/>
      <c r="C856" s="490"/>
      <c r="D856" s="490"/>
      <c r="E856" s="490"/>
      <c r="F856" s="490"/>
      <c r="G856" s="490"/>
      <c r="H856" s="490"/>
      <c r="I856" s="490"/>
      <c r="J856" s="490"/>
      <c r="K856" s="490"/>
      <c r="L856" s="490"/>
      <c r="M856" s="490"/>
      <c r="N856" s="490"/>
      <c r="O856" s="490"/>
      <c r="P856" s="490"/>
      <c r="Q856" s="490"/>
      <c r="R856" s="490"/>
      <c r="S856" s="490"/>
      <c r="T856" s="490"/>
      <c r="U856" s="490"/>
      <c r="V856" s="490"/>
      <c r="W856" s="490"/>
      <c r="X856" s="490"/>
      <c r="Y856" s="490"/>
      <c r="Z856" s="490"/>
      <c r="AA856" s="490"/>
      <c r="AB856" s="490"/>
      <c r="AC856" s="490"/>
      <c r="AD856" s="490"/>
      <c r="AE856" s="490"/>
      <c r="AF856" s="490"/>
      <c r="AG856" s="490"/>
      <c r="AH856" s="490"/>
      <c r="AI856" s="490"/>
      <c r="AJ856" s="490"/>
      <c r="AK856" s="490"/>
      <c r="AL856" s="490"/>
      <c r="AM856" s="490"/>
      <c r="AN856" s="490"/>
      <c r="AO856" s="490"/>
      <c r="AP856" s="490"/>
      <c r="AQ856" s="490"/>
      <c r="AR856" s="489"/>
      <c r="AS856" s="489"/>
      <c r="AT856" s="489"/>
      <c r="AU856" s="489"/>
      <c r="AV856" s="485"/>
      <c r="AW856" s="485"/>
      <c r="AX856" s="485"/>
      <c r="AY856" s="485"/>
      <c r="AZ856" s="485"/>
      <c r="BA856" s="485"/>
      <c r="BB856" s="485"/>
      <c r="BC856" s="485"/>
      <c r="BD856" s="485"/>
      <c r="BE856" s="485"/>
      <c r="BF856" s="485"/>
      <c r="BG856" s="485"/>
      <c r="BH856" s="485"/>
      <c r="BI856" s="485"/>
      <c r="BJ856" s="485"/>
      <c r="BK856" s="485"/>
    </row>
    <row r="857" spans="1:63" ht="15.75" customHeight="1" x14ac:dyDescent="0.25">
      <c r="A857" s="490"/>
      <c r="B857" s="490"/>
      <c r="C857" s="490"/>
      <c r="D857" s="490"/>
      <c r="E857" s="490"/>
      <c r="F857" s="490"/>
      <c r="G857" s="490"/>
      <c r="H857" s="490"/>
      <c r="I857" s="490"/>
      <c r="J857" s="490"/>
      <c r="K857" s="490"/>
      <c r="L857" s="490"/>
      <c r="M857" s="490"/>
      <c r="N857" s="490"/>
      <c r="O857" s="490"/>
      <c r="P857" s="490"/>
      <c r="Q857" s="490"/>
      <c r="R857" s="490"/>
      <c r="S857" s="490"/>
      <c r="T857" s="490"/>
      <c r="U857" s="490"/>
      <c r="V857" s="490"/>
      <c r="W857" s="490"/>
      <c r="X857" s="490"/>
      <c r="Y857" s="490"/>
      <c r="Z857" s="490"/>
      <c r="AA857" s="490"/>
      <c r="AB857" s="490"/>
      <c r="AC857" s="490"/>
      <c r="AD857" s="490"/>
      <c r="AE857" s="490"/>
      <c r="AF857" s="490"/>
      <c r="AG857" s="490"/>
      <c r="AH857" s="490"/>
      <c r="AI857" s="490"/>
      <c r="AJ857" s="490"/>
      <c r="AK857" s="490"/>
      <c r="AL857" s="490"/>
      <c r="AM857" s="490"/>
      <c r="AN857" s="490"/>
      <c r="AO857" s="490"/>
      <c r="AP857" s="490"/>
      <c r="AQ857" s="490"/>
      <c r="AR857" s="489"/>
      <c r="AS857" s="489"/>
      <c r="AT857" s="489"/>
      <c r="AU857" s="489"/>
      <c r="AV857" s="485"/>
      <c r="AW857" s="485"/>
      <c r="AX857" s="485"/>
      <c r="AY857" s="485"/>
      <c r="AZ857" s="485"/>
      <c r="BA857" s="485"/>
      <c r="BB857" s="485"/>
      <c r="BC857" s="485"/>
      <c r="BD857" s="485"/>
      <c r="BE857" s="485"/>
      <c r="BF857" s="485"/>
      <c r="BG857" s="485"/>
      <c r="BH857" s="485"/>
      <c r="BI857" s="485"/>
      <c r="BJ857" s="485"/>
      <c r="BK857" s="485"/>
    </row>
    <row r="858" spans="1:63" ht="15.75" customHeight="1" x14ac:dyDescent="0.25">
      <c r="A858" s="490"/>
      <c r="B858" s="490"/>
      <c r="C858" s="490"/>
      <c r="D858" s="490"/>
      <c r="E858" s="490"/>
      <c r="F858" s="490"/>
      <c r="G858" s="490"/>
      <c r="H858" s="490"/>
      <c r="I858" s="490"/>
      <c r="J858" s="490"/>
      <c r="K858" s="490"/>
      <c r="L858" s="490"/>
      <c r="M858" s="490"/>
      <c r="N858" s="490"/>
      <c r="O858" s="490"/>
      <c r="P858" s="490"/>
      <c r="Q858" s="490"/>
      <c r="R858" s="490"/>
      <c r="S858" s="490"/>
      <c r="T858" s="490"/>
      <c r="U858" s="490"/>
      <c r="V858" s="490"/>
      <c r="W858" s="490"/>
      <c r="X858" s="490"/>
      <c r="Y858" s="490"/>
      <c r="Z858" s="490"/>
      <c r="AA858" s="490"/>
      <c r="AB858" s="490"/>
      <c r="AC858" s="490"/>
      <c r="AD858" s="490"/>
      <c r="AE858" s="490"/>
      <c r="AF858" s="490"/>
      <c r="AG858" s="490"/>
      <c r="AH858" s="490"/>
      <c r="AI858" s="490"/>
      <c r="AJ858" s="490"/>
      <c r="AK858" s="490"/>
      <c r="AL858" s="490"/>
      <c r="AM858" s="490"/>
      <c r="AN858" s="490"/>
      <c r="AO858" s="490"/>
      <c r="AP858" s="490"/>
      <c r="AQ858" s="490"/>
      <c r="AR858" s="489"/>
      <c r="AS858" s="489"/>
      <c r="AT858" s="489"/>
      <c r="AU858" s="489"/>
      <c r="AV858" s="485"/>
      <c r="AW858" s="485"/>
      <c r="AX858" s="485"/>
      <c r="AY858" s="485"/>
      <c r="AZ858" s="485"/>
      <c r="BA858" s="485"/>
      <c r="BB858" s="485"/>
      <c r="BC858" s="485"/>
      <c r="BD858" s="485"/>
      <c r="BE858" s="485"/>
      <c r="BF858" s="485"/>
      <c r="BG858" s="485"/>
      <c r="BH858" s="485"/>
      <c r="BI858" s="485"/>
      <c r="BJ858" s="485"/>
      <c r="BK858" s="485"/>
    </row>
    <row r="859" spans="1:63" ht="15.75" customHeight="1" x14ac:dyDescent="0.25">
      <c r="A859" s="490"/>
      <c r="B859" s="490"/>
      <c r="C859" s="490"/>
      <c r="D859" s="490"/>
      <c r="E859" s="490"/>
      <c r="F859" s="490"/>
      <c r="G859" s="490"/>
      <c r="H859" s="490"/>
      <c r="I859" s="490"/>
      <c r="J859" s="490"/>
      <c r="K859" s="490"/>
      <c r="L859" s="490"/>
      <c r="M859" s="490"/>
      <c r="N859" s="490"/>
      <c r="O859" s="490"/>
      <c r="P859" s="490"/>
      <c r="Q859" s="490"/>
      <c r="R859" s="490"/>
      <c r="S859" s="490"/>
      <c r="T859" s="490"/>
      <c r="U859" s="490"/>
      <c r="V859" s="490"/>
      <c r="W859" s="490"/>
      <c r="X859" s="490"/>
      <c r="Y859" s="490"/>
      <c r="Z859" s="490"/>
      <c r="AA859" s="490"/>
      <c r="AB859" s="490"/>
      <c r="AC859" s="490"/>
      <c r="AD859" s="490"/>
      <c r="AE859" s="490"/>
      <c r="AF859" s="490"/>
      <c r="AG859" s="490"/>
      <c r="AH859" s="490"/>
      <c r="AI859" s="490"/>
      <c r="AJ859" s="490"/>
      <c r="AK859" s="490"/>
      <c r="AL859" s="490"/>
      <c r="AM859" s="490"/>
      <c r="AN859" s="490"/>
      <c r="AO859" s="490"/>
      <c r="AP859" s="490"/>
      <c r="AQ859" s="490"/>
      <c r="AR859" s="489"/>
      <c r="AS859" s="489"/>
      <c r="AT859" s="489"/>
      <c r="AU859" s="489"/>
      <c r="AV859" s="485"/>
      <c r="AW859" s="485"/>
      <c r="AX859" s="485"/>
      <c r="AY859" s="485"/>
      <c r="AZ859" s="485"/>
      <c r="BA859" s="485"/>
      <c r="BB859" s="485"/>
      <c r="BC859" s="485"/>
      <c r="BD859" s="485"/>
      <c r="BE859" s="485"/>
      <c r="BF859" s="485"/>
      <c r="BG859" s="485"/>
      <c r="BH859" s="485"/>
      <c r="BI859" s="485"/>
      <c r="BJ859" s="485"/>
      <c r="BK859" s="485"/>
    </row>
    <row r="860" spans="1:63" ht="15.75" customHeight="1" x14ac:dyDescent="0.25">
      <c r="A860" s="490"/>
      <c r="B860" s="490"/>
      <c r="C860" s="490"/>
      <c r="D860" s="490"/>
      <c r="E860" s="490"/>
      <c r="F860" s="490"/>
      <c r="G860" s="490"/>
      <c r="H860" s="490"/>
      <c r="I860" s="490"/>
      <c r="J860" s="490"/>
      <c r="K860" s="490"/>
      <c r="L860" s="490"/>
      <c r="M860" s="490"/>
      <c r="N860" s="490"/>
      <c r="O860" s="490"/>
      <c r="P860" s="490"/>
      <c r="Q860" s="490"/>
      <c r="R860" s="490"/>
      <c r="S860" s="490"/>
      <c r="T860" s="490"/>
      <c r="U860" s="490"/>
      <c r="V860" s="490"/>
      <c r="W860" s="490"/>
      <c r="X860" s="490"/>
      <c r="Y860" s="490"/>
      <c r="Z860" s="490"/>
      <c r="AA860" s="490"/>
      <c r="AB860" s="490"/>
      <c r="AC860" s="490"/>
      <c r="AD860" s="490"/>
      <c r="AE860" s="490"/>
      <c r="AF860" s="490"/>
      <c r="AG860" s="490"/>
      <c r="AH860" s="490"/>
      <c r="AI860" s="490"/>
      <c r="AJ860" s="490"/>
      <c r="AK860" s="490"/>
      <c r="AL860" s="490"/>
      <c r="AM860" s="490"/>
      <c r="AN860" s="490"/>
      <c r="AO860" s="490"/>
      <c r="AP860" s="490"/>
      <c r="AQ860" s="490"/>
      <c r="AR860" s="489"/>
      <c r="AS860" s="489"/>
      <c r="AT860" s="489"/>
      <c r="AU860" s="489"/>
      <c r="AV860" s="485"/>
      <c r="AW860" s="485"/>
      <c r="AX860" s="485"/>
      <c r="AY860" s="485"/>
      <c r="AZ860" s="485"/>
      <c r="BA860" s="485"/>
      <c r="BB860" s="485"/>
      <c r="BC860" s="485"/>
      <c r="BD860" s="485"/>
      <c r="BE860" s="485"/>
      <c r="BF860" s="485"/>
      <c r="BG860" s="485"/>
      <c r="BH860" s="485"/>
      <c r="BI860" s="485"/>
      <c r="BJ860" s="485"/>
      <c r="BK860" s="485"/>
    </row>
    <row r="861" spans="1:63" ht="15.75" customHeight="1" x14ac:dyDescent="0.25">
      <c r="A861" s="490"/>
      <c r="B861" s="490"/>
      <c r="C861" s="490"/>
      <c r="D861" s="490"/>
      <c r="E861" s="490"/>
      <c r="F861" s="490"/>
      <c r="G861" s="490"/>
      <c r="H861" s="490"/>
      <c r="I861" s="490"/>
      <c r="J861" s="490"/>
      <c r="K861" s="490"/>
      <c r="L861" s="490"/>
      <c r="M861" s="490"/>
      <c r="N861" s="490"/>
      <c r="O861" s="490"/>
      <c r="P861" s="490"/>
      <c r="Q861" s="490"/>
      <c r="R861" s="490"/>
      <c r="S861" s="490"/>
      <c r="T861" s="490"/>
      <c r="U861" s="490"/>
      <c r="V861" s="490"/>
      <c r="W861" s="490"/>
      <c r="X861" s="490"/>
      <c r="Y861" s="490"/>
      <c r="Z861" s="490"/>
      <c r="AA861" s="490"/>
      <c r="AB861" s="490"/>
      <c r="AC861" s="490"/>
      <c r="AD861" s="490"/>
      <c r="AE861" s="490"/>
      <c r="AF861" s="490"/>
      <c r="AG861" s="490"/>
      <c r="AH861" s="490"/>
      <c r="AI861" s="490"/>
      <c r="AJ861" s="490"/>
      <c r="AK861" s="490"/>
      <c r="AL861" s="490"/>
      <c r="AM861" s="490"/>
      <c r="AN861" s="490"/>
      <c r="AO861" s="490"/>
      <c r="AP861" s="490"/>
      <c r="AQ861" s="490"/>
      <c r="AR861" s="489"/>
      <c r="AS861" s="489"/>
      <c r="AT861" s="489"/>
      <c r="AU861" s="489"/>
      <c r="AV861" s="485"/>
      <c r="AW861" s="485"/>
      <c r="AX861" s="485"/>
      <c r="AY861" s="485"/>
      <c r="AZ861" s="485"/>
      <c r="BA861" s="485"/>
      <c r="BB861" s="485"/>
      <c r="BC861" s="485"/>
      <c r="BD861" s="485"/>
      <c r="BE861" s="485"/>
      <c r="BF861" s="485"/>
      <c r="BG861" s="485"/>
      <c r="BH861" s="485"/>
      <c r="BI861" s="485"/>
      <c r="BJ861" s="485"/>
      <c r="BK861" s="485"/>
    </row>
    <row r="862" spans="1:63" ht="15.75" customHeight="1" x14ac:dyDescent="0.25">
      <c r="A862" s="490"/>
      <c r="B862" s="490"/>
      <c r="C862" s="490"/>
      <c r="D862" s="490"/>
      <c r="E862" s="490"/>
      <c r="F862" s="490"/>
      <c r="G862" s="490"/>
      <c r="H862" s="490"/>
      <c r="I862" s="490"/>
      <c r="J862" s="490"/>
      <c r="K862" s="490"/>
      <c r="L862" s="490"/>
      <c r="M862" s="490"/>
      <c r="N862" s="490"/>
      <c r="O862" s="490"/>
      <c r="P862" s="490"/>
      <c r="Q862" s="490"/>
      <c r="R862" s="490"/>
      <c r="S862" s="490"/>
      <c r="T862" s="490"/>
      <c r="U862" s="490"/>
      <c r="V862" s="490"/>
      <c r="W862" s="490"/>
      <c r="X862" s="490"/>
      <c r="Y862" s="490"/>
      <c r="Z862" s="490"/>
      <c r="AA862" s="490"/>
      <c r="AB862" s="490"/>
      <c r="AC862" s="490"/>
      <c r="AD862" s="490"/>
      <c r="AE862" s="490"/>
      <c r="AF862" s="490"/>
      <c r="AG862" s="490"/>
      <c r="AH862" s="490"/>
      <c r="AI862" s="490"/>
      <c r="AJ862" s="490"/>
      <c r="AK862" s="490"/>
      <c r="AL862" s="490"/>
      <c r="AM862" s="490"/>
      <c r="AN862" s="490"/>
      <c r="AO862" s="490"/>
      <c r="AP862" s="490"/>
      <c r="AQ862" s="490"/>
      <c r="AR862" s="489"/>
      <c r="AS862" s="489"/>
      <c r="AT862" s="489"/>
      <c r="AU862" s="489"/>
      <c r="AV862" s="485"/>
      <c r="AW862" s="485"/>
      <c r="AX862" s="485"/>
      <c r="AY862" s="485"/>
      <c r="AZ862" s="485"/>
      <c r="BA862" s="485"/>
      <c r="BB862" s="485"/>
      <c r="BC862" s="485"/>
      <c r="BD862" s="485"/>
      <c r="BE862" s="485"/>
      <c r="BF862" s="485"/>
      <c r="BG862" s="485"/>
      <c r="BH862" s="485"/>
      <c r="BI862" s="485"/>
      <c r="BJ862" s="485"/>
      <c r="BK862" s="485"/>
    </row>
    <row r="863" spans="1:63" ht="15.75" customHeight="1" x14ac:dyDescent="0.25">
      <c r="A863" s="490"/>
      <c r="B863" s="490"/>
      <c r="C863" s="490"/>
      <c r="D863" s="490"/>
      <c r="E863" s="490"/>
      <c r="F863" s="490"/>
      <c r="G863" s="490"/>
      <c r="H863" s="490"/>
      <c r="I863" s="490"/>
      <c r="J863" s="490"/>
      <c r="K863" s="490"/>
      <c r="L863" s="490"/>
      <c r="M863" s="490"/>
      <c r="N863" s="490"/>
      <c r="O863" s="490"/>
      <c r="P863" s="490"/>
      <c r="Q863" s="490"/>
      <c r="R863" s="490"/>
      <c r="S863" s="490"/>
      <c r="T863" s="490"/>
      <c r="U863" s="490"/>
      <c r="V863" s="490"/>
      <c r="W863" s="490"/>
      <c r="X863" s="490"/>
      <c r="Y863" s="490"/>
      <c r="Z863" s="490"/>
      <c r="AA863" s="490"/>
      <c r="AB863" s="490"/>
      <c r="AC863" s="490"/>
      <c r="AD863" s="490"/>
      <c r="AE863" s="490"/>
      <c r="AF863" s="490"/>
      <c r="AG863" s="490"/>
      <c r="AH863" s="490"/>
      <c r="AI863" s="490"/>
      <c r="AJ863" s="490"/>
      <c r="AK863" s="490"/>
      <c r="AL863" s="490"/>
      <c r="AM863" s="490"/>
      <c r="AN863" s="490"/>
      <c r="AO863" s="490"/>
      <c r="AP863" s="490"/>
      <c r="AQ863" s="490"/>
      <c r="AR863" s="489"/>
      <c r="AS863" s="489"/>
      <c r="AT863" s="489"/>
      <c r="AU863" s="489"/>
      <c r="AV863" s="485"/>
      <c r="AW863" s="485"/>
      <c r="AX863" s="485"/>
      <c r="AY863" s="485"/>
      <c r="AZ863" s="485"/>
      <c r="BA863" s="485"/>
      <c r="BB863" s="485"/>
      <c r="BC863" s="485"/>
      <c r="BD863" s="485"/>
      <c r="BE863" s="485"/>
      <c r="BF863" s="485"/>
      <c r="BG863" s="485"/>
      <c r="BH863" s="485"/>
      <c r="BI863" s="485"/>
      <c r="BJ863" s="485"/>
      <c r="BK863" s="485"/>
    </row>
    <row r="864" spans="1:63" ht="15.75" customHeight="1" x14ac:dyDescent="0.25">
      <c r="A864" s="490"/>
      <c r="B864" s="490"/>
      <c r="C864" s="490"/>
      <c r="D864" s="490"/>
      <c r="E864" s="490"/>
      <c r="F864" s="490"/>
      <c r="G864" s="490"/>
      <c r="H864" s="490"/>
      <c r="I864" s="490"/>
      <c r="J864" s="490"/>
      <c r="K864" s="490"/>
      <c r="L864" s="490"/>
      <c r="M864" s="490"/>
      <c r="N864" s="490"/>
      <c r="O864" s="490"/>
      <c r="P864" s="490"/>
      <c r="Q864" s="490"/>
      <c r="R864" s="490"/>
      <c r="S864" s="490"/>
      <c r="T864" s="490"/>
      <c r="U864" s="490"/>
      <c r="V864" s="490"/>
      <c r="W864" s="490"/>
      <c r="X864" s="490"/>
      <c r="Y864" s="490"/>
      <c r="Z864" s="490"/>
      <c r="AA864" s="490"/>
      <c r="AB864" s="490"/>
      <c r="AC864" s="490"/>
      <c r="AD864" s="490"/>
      <c r="AE864" s="490"/>
      <c r="AF864" s="490"/>
      <c r="AG864" s="490"/>
      <c r="AH864" s="490"/>
      <c r="AI864" s="490"/>
      <c r="AJ864" s="490"/>
      <c r="AK864" s="490"/>
      <c r="AL864" s="490"/>
      <c r="AM864" s="490"/>
      <c r="AN864" s="490"/>
      <c r="AO864" s="490"/>
      <c r="AP864" s="490"/>
      <c r="AQ864" s="490"/>
      <c r="AR864" s="489"/>
      <c r="AS864" s="489"/>
      <c r="AT864" s="489"/>
      <c r="AU864" s="489"/>
      <c r="AV864" s="485"/>
      <c r="AW864" s="485"/>
      <c r="AX864" s="485"/>
      <c r="AY864" s="485"/>
      <c r="AZ864" s="485"/>
      <c r="BA864" s="485"/>
      <c r="BB864" s="485"/>
      <c r="BC864" s="485"/>
      <c r="BD864" s="485"/>
      <c r="BE864" s="485"/>
      <c r="BF864" s="485"/>
      <c r="BG864" s="485"/>
      <c r="BH864" s="485"/>
      <c r="BI864" s="485"/>
      <c r="BJ864" s="485"/>
      <c r="BK864" s="485"/>
    </row>
    <row r="865" spans="1:63" ht="15.75" customHeight="1" x14ac:dyDescent="0.25">
      <c r="A865" s="490"/>
      <c r="B865" s="490"/>
      <c r="C865" s="490"/>
      <c r="D865" s="490"/>
      <c r="E865" s="490"/>
      <c r="F865" s="490"/>
      <c r="G865" s="490"/>
      <c r="H865" s="490"/>
      <c r="I865" s="490"/>
      <c r="J865" s="490"/>
      <c r="K865" s="490"/>
      <c r="L865" s="490"/>
      <c r="M865" s="490"/>
      <c r="N865" s="490"/>
      <c r="O865" s="490"/>
      <c r="P865" s="490"/>
      <c r="Q865" s="490"/>
      <c r="R865" s="490"/>
      <c r="S865" s="490"/>
      <c r="T865" s="490"/>
      <c r="U865" s="490"/>
      <c r="V865" s="490"/>
      <c r="W865" s="490"/>
      <c r="X865" s="490"/>
      <c r="Y865" s="490"/>
      <c r="Z865" s="490"/>
      <c r="AA865" s="490"/>
      <c r="AB865" s="490"/>
      <c r="AC865" s="490"/>
      <c r="AD865" s="490"/>
      <c r="AE865" s="490"/>
      <c r="AF865" s="490"/>
      <c r="AG865" s="490"/>
      <c r="AH865" s="490"/>
      <c r="AI865" s="490"/>
      <c r="AJ865" s="490"/>
      <c r="AK865" s="490"/>
      <c r="AL865" s="490"/>
      <c r="AM865" s="490"/>
      <c r="AN865" s="490"/>
      <c r="AO865" s="490"/>
      <c r="AP865" s="490"/>
      <c r="AQ865" s="490"/>
      <c r="AR865" s="489"/>
      <c r="AS865" s="489"/>
      <c r="AT865" s="489"/>
      <c r="AU865" s="489"/>
      <c r="AV865" s="485"/>
      <c r="AW865" s="485"/>
      <c r="AX865" s="485"/>
      <c r="AY865" s="485"/>
      <c r="AZ865" s="485"/>
      <c r="BA865" s="485"/>
      <c r="BB865" s="485"/>
      <c r="BC865" s="485"/>
      <c r="BD865" s="485"/>
      <c r="BE865" s="485"/>
      <c r="BF865" s="485"/>
      <c r="BG865" s="485"/>
      <c r="BH865" s="485"/>
      <c r="BI865" s="485"/>
      <c r="BJ865" s="485"/>
      <c r="BK865" s="485"/>
    </row>
    <row r="866" spans="1:63" ht="15.75" customHeight="1" x14ac:dyDescent="0.25">
      <c r="A866" s="490"/>
      <c r="B866" s="490"/>
      <c r="C866" s="490"/>
      <c r="D866" s="490"/>
      <c r="E866" s="490"/>
      <c r="F866" s="490"/>
      <c r="G866" s="490"/>
      <c r="H866" s="490"/>
      <c r="I866" s="490"/>
      <c r="J866" s="490"/>
      <c r="K866" s="490"/>
      <c r="L866" s="490"/>
      <c r="M866" s="490"/>
      <c r="N866" s="490"/>
      <c r="O866" s="490"/>
      <c r="P866" s="490"/>
      <c r="Q866" s="490"/>
      <c r="R866" s="490"/>
      <c r="S866" s="490"/>
      <c r="T866" s="490"/>
      <c r="U866" s="490"/>
      <c r="V866" s="490"/>
      <c r="W866" s="490"/>
      <c r="X866" s="490"/>
      <c r="Y866" s="490"/>
      <c r="Z866" s="490"/>
      <c r="AA866" s="490"/>
      <c r="AB866" s="490"/>
      <c r="AC866" s="490"/>
      <c r="AD866" s="490"/>
      <c r="AE866" s="490"/>
      <c r="AF866" s="490"/>
      <c r="AG866" s="490"/>
      <c r="AH866" s="490"/>
      <c r="AI866" s="490"/>
      <c r="AJ866" s="490"/>
      <c r="AK866" s="490"/>
      <c r="AL866" s="490"/>
      <c r="AM866" s="490"/>
      <c r="AN866" s="490"/>
      <c r="AO866" s="490"/>
      <c r="AP866" s="490"/>
      <c r="AQ866" s="490"/>
      <c r="AR866" s="489"/>
      <c r="AS866" s="489"/>
      <c r="AT866" s="489"/>
      <c r="AU866" s="489"/>
      <c r="AV866" s="485"/>
      <c r="AW866" s="485"/>
      <c r="AX866" s="485"/>
      <c r="AY866" s="485"/>
      <c r="AZ866" s="485"/>
      <c r="BA866" s="485"/>
      <c r="BB866" s="485"/>
      <c r="BC866" s="485"/>
      <c r="BD866" s="485"/>
      <c r="BE866" s="485"/>
      <c r="BF866" s="485"/>
      <c r="BG866" s="485"/>
      <c r="BH866" s="485"/>
      <c r="BI866" s="485"/>
      <c r="BJ866" s="485"/>
      <c r="BK866" s="485"/>
    </row>
    <row r="867" spans="1:63" ht="15.75" customHeight="1" x14ac:dyDescent="0.25">
      <c r="A867" s="490"/>
      <c r="B867" s="490"/>
      <c r="C867" s="490"/>
      <c r="D867" s="490"/>
      <c r="E867" s="490"/>
      <c r="F867" s="490"/>
      <c r="G867" s="490"/>
      <c r="H867" s="490"/>
      <c r="I867" s="490"/>
      <c r="J867" s="490"/>
      <c r="K867" s="490"/>
      <c r="L867" s="490"/>
      <c r="M867" s="490"/>
      <c r="N867" s="490"/>
      <c r="O867" s="490"/>
      <c r="P867" s="490"/>
      <c r="Q867" s="490"/>
      <c r="R867" s="490"/>
      <c r="S867" s="490"/>
      <c r="T867" s="490"/>
      <c r="U867" s="490"/>
      <c r="V867" s="490"/>
      <c r="W867" s="490"/>
      <c r="X867" s="490"/>
      <c r="Y867" s="490"/>
      <c r="Z867" s="490"/>
      <c r="AA867" s="490"/>
      <c r="AB867" s="490"/>
      <c r="AC867" s="490"/>
      <c r="AD867" s="490"/>
      <c r="AE867" s="490"/>
      <c r="AF867" s="490"/>
      <c r="AG867" s="490"/>
      <c r="AH867" s="490"/>
      <c r="AI867" s="490"/>
      <c r="AJ867" s="490"/>
      <c r="AK867" s="490"/>
      <c r="AL867" s="490"/>
      <c r="AM867" s="490"/>
      <c r="AN867" s="490"/>
      <c r="AO867" s="490"/>
      <c r="AP867" s="490"/>
      <c r="AQ867" s="490"/>
      <c r="AR867" s="489"/>
      <c r="AS867" s="489"/>
      <c r="AT867" s="489"/>
      <c r="AU867" s="489"/>
      <c r="AV867" s="485"/>
      <c r="AW867" s="485"/>
      <c r="AX867" s="485"/>
      <c r="AY867" s="485"/>
      <c r="AZ867" s="485"/>
      <c r="BA867" s="485"/>
      <c r="BB867" s="485"/>
      <c r="BC867" s="485"/>
      <c r="BD867" s="485"/>
      <c r="BE867" s="485"/>
      <c r="BF867" s="485"/>
      <c r="BG867" s="485"/>
      <c r="BH867" s="485"/>
      <c r="BI867" s="485"/>
      <c r="BJ867" s="485"/>
      <c r="BK867" s="485"/>
    </row>
    <row r="868" spans="1:63" ht="15.75" customHeight="1" x14ac:dyDescent="0.25">
      <c r="A868" s="490"/>
      <c r="B868" s="490"/>
      <c r="C868" s="490"/>
      <c r="D868" s="490"/>
      <c r="E868" s="490"/>
      <c r="F868" s="490"/>
      <c r="G868" s="490"/>
      <c r="H868" s="490"/>
      <c r="I868" s="490"/>
      <c r="J868" s="490"/>
      <c r="K868" s="490"/>
      <c r="L868" s="490"/>
      <c r="M868" s="490"/>
      <c r="N868" s="490"/>
      <c r="O868" s="490"/>
      <c r="P868" s="490"/>
      <c r="Q868" s="490"/>
      <c r="R868" s="490"/>
      <c r="S868" s="490"/>
      <c r="T868" s="490"/>
      <c r="U868" s="490"/>
      <c r="V868" s="490"/>
      <c r="W868" s="490"/>
      <c r="X868" s="490"/>
      <c r="Y868" s="490"/>
      <c r="Z868" s="490"/>
      <c r="AA868" s="490"/>
      <c r="AB868" s="490"/>
      <c r="AC868" s="490"/>
      <c r="AD868" s="490"/>
      <c r="AE868" s="490"/>
      <c r="AF868" s="490"/>
      <c r="AG868" s="490"/>
      <c r="AH868" s="490"/>
      <c r="AI868" s="490"/>
      <c r="AJ868" s="490"/>
      <c r="AK868" s="490"/>
      <c r="AL868" s="490"/>
      <c r="AM868" s="490"/>
      <c r="AN868" s="490"/>
      <c r="AO868" s="490"/>
      <c r="AP868" s="490"/>
      <c r="AQ868" s="490"/>
      <c r="AR868" s="489"/>
      <c r="AS868" s="489"/>
      <c r="AT868" s="489"/>
      <c r="AU868" s="489"/>
      <c r="AV868" s="485"/>
      <c r="AW868" s="485"/>
      <c r="AX868" s="485"/>
      <c r="AY868" s="485"/>
      <c r="AZ868" s="485"/>
      <c r="BA868" s="485"/>
      <c r="BB868" s="485"/>
      <c r="BC868" s="485"/>
      <c r="BD868" s="485"/>
      <c r="BE868" s="485"/>
      <c r="BF868" s="485"/>
      <c r="BG868" s="485"/>
      <c r="BH868" s="485"/>
      <c r="BI868" s="485"/>
      <c r="BJ868" s="485"/>
      <c r="BK868" s="485"/>
    </row>
    <row r="869" spans="1:63" ht="15.75" customHeight="1" x14ac:dyDescent="0.25">
      <c r="A869" s="490"/>
      <c r="B869" s="490"/>
      <c r="C869" s="490"/>
      <c r="D869" s="490"/>
      <c r="E869" s="490"/>
      <c r="F869" s="490"/>
      <c r="G869" s="490"/>
      <c r="H869" s="490"/>
      <c r="I869" s="490"/>
      <c r="J869" s="490"/>
      <c r="K869" s="490"/>
      <c r="L869" s="490"/>
      <c r="M869" s="490"/>
      <c r="N869" s="490"/>
      <c r="O869" s="490"/>
      <c r="P869" s="490"/>
      <c r="Q869" s="490"/>
      <c r="R869" s="490"/>
      <c r="S869" s="490"/>
      <c r="T869" s="490"/>
      <c r="U869" s="490"/>
      <c r="V869" s="490"/>
      <c r="W869" s="490"/>
      <c r="X869" s="490"/>
      <c r="Y869" s="490"/>
      <c r="Z869" s="490"/>
      <c r="AA869" s="490"/>
      <c r="AB869" s="490"/>
      <c r="AC869" s="490"/>
      <c r="AD869" s="490"/>
      <c r="AE869" s="490"/>
      <c r="AF869" s="490"/>
      <c r="AG869" s="490"/>
      <c r="AH869" s="490"/>
      <c r="AI869" s="490"/>
      <c r="AJ869" s="490"/>
      <c r="AK869" s="490"/>
      <c r="AL869" s="490"/>
      <c r="AM869" s="490"/>
      <c r="AN869" s="490"/>
      <c r="AO869" s="490"/>
      <c r="AP869" s="490"/>
      <c r="AQ869" s="490"/>
      <c r="AR869" s="489"/>
      <c r="AS869" s="489"/>
      <c r="AT869" s="489"/>
      <c r="AU869" s="489"/>
      <c r="AV869" s="485"/>
      <c r="AW869" s="485"/>
      <c r="AX869" s="485"/>
      <c r="AY869" s="485"/>
      <c r="AZ869" s="485"/>
      <c r="BA869" s="485"/>
      <c r="BB869" s="485"/>
      <c r="BC869" s="485"/>
      <c r="BD869" s="485"/>
      <c r="BE869" s="485"/>
      <c r="BF869" s="485"/>
      <c r="BG869" s="485"/>
      <c r="BH869" s="485"/>
      <c r="BI869" s="485"/>
      <c r="BJ869" s="485"/>
      <c r="BK869" s="485"/>
    </row>
    <row r="870" spans="1:63" ht="15.75" customHeight="1" x14ac:dyDescent="0.25">
      <c r="A870" s="490"/>
      <c r="B870" s="490"/>
      <c r="C870" s="490"/>
      <c r="D870" s="490"/>
      <c r="E870" s="490"/>
      <c r="F870" s="490"/>
      <c r="G870" s="490"/>
      <c r="H870" s="490"/>
      <c r="I870" s="490"/>
      <c r="J870" s="490"/>
      <c r="K870" s="490"/>
      <c r="L870" s="490"/>
      <c r="M870" s="490"/>
      <c r="N870" s="490"/>
      <c r="O870" s="490"/>
      <c r="P870" s="490"/>
      <c r="Q870" s="490"/>
      <c r="R870" s="490"/>
      <c r="S870" s="490"/>
      <c r="T870" s="490"/>
      <c r="U870" s="490"/>
      <c r="V870" s="490"/>
      <c r="W870" s="490"/>
      <c r="X870" s="490"/>
      <c r="Y870" s="490"/>
      <c r="Z870" s="490"/>
      <c r="AA870" s="490"/>
      <c r="AB870" s="490"/>
      <c r="AC870" s="490"/>
      <c r="AD870" s="490"/>
      <c r="AE870" s="490"/>
      <c r="AF870" s="490"/>
      <c r="AG870" s="490"/>
      <c r="AH870" s="490"/>
      <c r="AI870" s="490"/>
      <c r="AJ870" s="490"/>
      <c r="AK870" s="490"/>
      <c r="AL870" s="490"/>
      <c r="AM870" s="490"/>
      <c r="AN870" s="490"/>
      <c r="AO870" s="490"/>
      <c r="AP870" s="490"/>
      <c r="AQ870" s="490"/>
      <c r="AR870" s="489"/>
      <c r="AS870" s="489"/>
      <c r="AT870" s="489"/>
      <c r="AU870" s="489"/>
      <c r="AV870" s="485"/>
      <c r="AW870" s="485"/>
      <c r="AX870" s="485"/>
      <c r="AY870" s="485"/>
      <c r="AZ870" s="485"/>
      <c r="BA870" s="485"/>
      <c r="BB870" s="485"/>
      <c r="BC870" s="485"/>
      <c r="BD870" s="485"/>
      <c r="BE870" s="485"/>
      <c r="BF870" s="485"/>
      <c r="BG870" s="485"/>
      <c r="BH870" s="485"/>
      <c r="BI870" s="485"/>
      <c r="BJ870" s="485"/>
      <c r="BK870" s="485"/>
    </row>
    <row r="871" spans="1:63" ht="15.75" customHeight="1" x14ac:dyDescent="0.25">
      <c r="A871" s="490"/>
      <c r="B871" s="490"/>
      <c r="C871" s="490"/>
      <c r="D871" s="490"/>
      <c r="E871" s="490"/>
      <c r="F871" s="490"/>
      <c r="G871" s="490"/>
      <c r="H871" s="490"/>
      <c r="I871" s="490"/>
      <c r="J871" s="490"/>
      <c r="K871" s="490"/>
      <c r="L871" s="490"/>
      <c r="M871" s="490"/>
      <c r="N871" s="490"/>
      <c r="O871" s="490"/>
      <c r="P871" s="490"/>
      <c r="Q871" s="490"/>
      <c r="R871" s="490"/>
      <c r="S871" s="490"/>
      <c r="T871" s="490"/>
      <c r="U871" s="490"/>
      <c r="V871" s="490"/>
      <c r="W871" s="490"/>
      <c r="X871" s="490"/>
      <c r="Y871" s="490"/>
      <c r="Z871" s="490"/>
      <c r="AA871" s="490"/>
      <c r="AB871" s="490"/>
      <c r="AC871" s="490"/>
      <c r="AD871" s="490"/>
      <c r="AE871" s="490"/>
      <c r="AF871" s="490"/>
      <c r="AG871" s="490"/>
      <c r="AH871" s="490"/>
      <c r="AI871" s="490"/>
      <c r="AJ871" s="490"/>
      <c r="AK871" s="490"/>
      <c r="AL871" s="490"/>
      <c r="AM871" s="490"/>
      <c r="AN871" s="490"/>
      <c r="AO871" s="490"/>
      <c r="AP871" s="490"/>
      <c r="AQ871" s="490"/>
      <c r="AR871" s="489"/>
      <c r="AS871" s="489"/>
      <c r="AT871" s="489"/>
      <c r="AU871" s="489"/>
      <c r="AV871" s="485"/>
      <c r="AW871" s="485"/>
      <c r="AX871" s="485"/>
      <c r="AY871" s="485"/>
      <c r="AZ871" s="485"/>
      <c r="BA871" s="485"/>
      <c r="BB871" s="485"/>
      <c r="BC871" s="485"/>
      <c r="BD871" s="485"/>
      <c r="BE871" s="485"/>
      <c r="BF871" s="485"/>
      <c r="BG871" s="485"/>
      <c r="BH871" s="485"/>
      <c r="BI871" s="485"/>
      <c r="BJ871" s="485"/>
      <c r="BK871" s="485"/>
    </row>
    <row r="872" spans="1:63" ht="15.75" customHeight="1" x14ac:dyDescent="0.25">
      <c r="A872" s="490"/>
      <c r="B872" s="490"/>
      <c r="C872" s="490"/>
      <c r="D872" s="490"/>
      <c r="E872" s="490"/>
      <c r="F872" s="490"/>
      <c r="G872" s="490"/>
      <c r="H872" s="490"/>
      <c r="I872" s="490"/>
      <c r="J872" s="490"/>
      <c r="K872" s="490"/>
      <c r="L872" s="490"/>
      <c r="M872" s="490"/>
      <c r="N872" s="490"/>
      <c r="O872" s="490"/>
      <c r="P872" s="490"/>
      <c r="Q872" s="490"/>
      <c r="R872" s="490"/>
      <c r="S872" s="490"/>
      <c r="T872" s="490"/>
      <c r="U872" s="490"/>
      <c r="V872" s="490"/>
      <c r="W872" s="490"/>
      <c r="X872" s="490"/>
      <c r="Y872" s="490"/>
      <c r="Z872" s="490"/>
      <c r="AA872" s="490"/>
      <c r="AB872" s="490"/>
      <c r="AC872" s="490"/>
      <c r="AD872" s="490"/>
      <c r="AE872" s="490"/>
      <c r="AF872" s="490"/>
      <c r="AG872" s="490"/>
      <c r="AH872" s="490"/>
      <c r="AI872" s="490"/>
      <c r="AJ872" s="490"/>
      <c r="AK872" s="490"/>
      <c r="AL872" s="490"/>
      <c r="AM872" s="490"/>
      <c r="AN872" s="490"/>
      <c r="AO872" s="490"/>
      <c r="AP872" s="490"/>
      <c r="AQ872" s="490"/>
      <c r="AR872" s="489"/>
      <c r="AS872" s="489"/>
      <c r="AT872" s="489"/>
      <c r="AU872" s="489"/>
      <c r="AV872" s="485"/>
      <c r="AW872" s="485"/>
      <c r="AX872" s="485"/>
      <c r="AY872" s="485"/>
      <c r="AZ872" s="485"/>
      <c r="BA872" s="485"/>
      <c r="BB872" s="485"/>
      <c r="BC872" s="485"/>
      <c r="BD872" s="485"/>
      <c r="BE872" s="485"/>
      <c r="BF872" s="485"/>
      <c r="BG872" s="485"/>
      <c r="BH872" s="485"/>
      <c r="BI872" s="485"/>
      <c r="BJ872" s="485"/>
      <c r="BK872" s="485"/>
    </row>
    <row r="873" spans="1:63" ht="15.75" customHeight="1" x14ac:dyDescent="0.25">
      <c r="A873" s="490"/>
      <c r="B873" s="490"/>
      <c r="C873" s="490"/>
      <c r="D873" s="490"/>
      <c r="E873" s="490"/>
      <c r="F873" s="490"/>
      <c r="G873" s="490"/>
      <c r="H873" s="490"/>
      <c r="I873" s="490"/>
      <c r="J873" s="490"/>
      <c r="K873" s="490"/>
      <c r="L873" s="490"/>
      <c r="M873" s="490"/>
      <c r="N873" s="490"/>
      <c r="O873" s="490"/>
      <c r="P873" s="490"/>
      <c r="Q873" s="490"/>
      <c r="R873" s="490"/>
      <c r="S873" s="490"/>
      <c r="T873" s="490"/>
      <c r="U873" s="490"/>
      <c r="V873" s="490"/>
      <c r="W873" s="490"/>
      <c r="X873" s="490"/>
      <c r="Y873" s="490"/>
      <c r="Z873" s="490"/>
      <c r="AA873" s="490"/>
      <c r="AB873" s="490"/>
      <c r="AC873" s="490"/>
      <c r="AD873" s="490"/>
      <c r="AE873" s="490"/>
      <c r="AF873" s="490"/>
      <c r="AG873" s="490"/>
      <c r="AH873" s="490"/>
      <c r="AI873" s="490"/>
      <c r="AJ873" s="490"/>
      <c r="AK873" s="490"/>
      <c r="AL873" s="490"/>
      <c r="AM873" s="490"/>
      <c r="AN873" s="490"/>
      <c r="AO873" s="490"/>
      <c r="AP873" s="490"/>
      <c r="AQ873" s="490"/>
      <c r="AR873" s="489"/>
      <c r="AS873" s="489"/>
      <c r="AT873" s="489"/>
      <c r="AU873" s="489"/>
      <c r="AV873" s="485"/>
      <c r="AW873" s="485"/>
      <c r="AX873" s="485"/>
      <c r="AY873" s="485"/>
      <c r="AZ873" s="485"/>
      <c r="BA873" s="485"/>
      <c r="BB873" s="485"/>
      <c r="BC873" s="485"/>
      <c r="BD873" s="485"/>
      <c r="BE873" s="485"/>
      <c r="BF873" s="485"/>
      <c r="BG873" s="485"/>
      <c r="BH873" s="485"/>
      <c r="BI873" s="485"/>
      <c r="BJ873" s="485"/>
      <c r="BK873" s="485"/>
    </row>
    <row r="874" spans="1:63" ht="15.75" customHeight="1" x14ac:dyDescent="0.25">
      <c r="A874" s="490"/>
      <c r="B874" s="490"/>
      <c r="C874" s="490"/>
      <c r="D874" s="490"/>
      <c r="E874" s="490"/>
      <c r="F874" s="490"/>
      <c r="G874" s="490"/>
      <c r="H874" s="490"/>
      <c r="I874" s="490"/>
      <c r="J874" s="490"/>
      <c r="K874" s="490"/>
      <c r="L874" s="490"/>
      <c r="M874" s="490"/>
      <c r="N874" s="490"/>
      <c r="O874" s="490"/>
      <c r="P874" s="490"/>
      <c r="Q874" s="490"/>
      <c r="R874" s="490"/>
      <c r="S874" s="490"/>
      <c r="T874" s="490"/>
      <c r="U874" s="490"/>
      <c r="V874" s="490"/>
      <c r="W874" s="490"/>
      <c r="X874" s="490"/>
      <c r="Y874" s="490"/>
      <c r="Z874" s="490"/>
      <c r="AA874" s="490"/>
      <c r="AB874" s="490"/>
      <c r="AC874" s="490"/>
      <c r="AD874" s="490"/>
      <c r="AE874" s="490"/>
      <c r="AF874" s="490"/>
      <c r="AG874" s="490"/>
      <c r="AH874" s="490"/>
      <c r="AI874" s="490"/>
      <c r="AJ874" s="490"/>
      <c r="AK874" s="490"/>
      <c r="AL874" s="490"/>
      <c r="AM874" s="490"/>
      <c r="AN874" s="490"/>
      <c r="AO874" s="490"/>
      <c r="AP874" s="490"/>
      <c r="AQ874" s="490"/>
      <c r="AR874" s="489"/>
      <c r="AS874" s="489"/>
      <c r="AT874" s="489"/>
      <c r="AU874" s="489"/>
      <c r="AV874" s="485"/>
      <c r="AW874" s="485"/>
      <c r="AX874" s="485"/>
      <c r="AY874" s="485"/>
      <c r="AZ874" s="485"/>
      <c r="BA874" s="485"/>
      <c r="BB874" s="485"/>
      <c r="BC874" s="485"/>
      <c r="BD874" s="485"/>
      <c r="BE874" s="485"/>
      <c r="BF874" s="485"/>
      <c r="BG874" s="485"/>
      <c r="BH874" s="485"/>
      <c r="BI874" s="485"/>
      <c r="BJ874" s="485"/>
      <c r="BK874" s="485"/>
    </row>
    <row r="875" spans="1:63" ht="15.75" customHeight="1" x14ac:dyDescent="0.25">
      <c r="A875" s="490"/>
      <c r="B875" s="490"/>
      <c r="C875" s="490"/>
      <c r="D875" s="490"/>
      <c r="E875" s="490"/>
      <c r="F875" s="490"/>
      <c r="G875" s="490"/>
      <c r="H875" s="490"/>
      <c r="I875" s="490"/>
      <c r="J875" s="490"/>
      <c r="K875" s="490"/>
      <c r="L875" s="490"/>
      <c r="M875" s="490"/>
      <c r="N875" s="490"/>
      <c r="O875" s="490"/>
      <c r="P875" s="490"/>
      <c r="Q875" s="490"/>
      <c r="R875" s="490"/>
      <c r="S875" s="490"/>
      <c r="T875" s="490"/>
      <c r="U875" s="490"/>
      <c r="V875" s="490"/>
      <c r="W875" s="490"/>
      <c r="X875" s="490"/>
      <c r="Y875" s="490"/>
      <c r="Z875" s="490"/>
      <c r="AA875" s="490"/>
      <c r="AB875" s="490"/>
      <c r="AC875" s="490"/>
      <c r="AD875" s="490"/>
      <c r="AE875" s="490"/>
      <c r="AF875" s="490"/>
      <c r="AG875" s="490"/>
      <c r="AH875" s="490"/>
      <c r="AI875" s="490"/>
      <c r="AJ875" s="490"/>
      <c r="AK875" s="490"/>
      <c r="AL875" s="490"/>
      <c r="AM875" s="490"/>
      <c r="AN875" s="490"/>
      <c r="AO875" s="490"/>
      <c r="AP875" s="490"/>
      <c r="AQ875" s="490"/>
      <c r="AR875" s="489"/>
      <c r="AS875" s="489"/>
      <c r="AT875" s="489"/>
      <c r="AU875" s="489"/>
      <c r="AV875" s="485"/>
      <c r="AW875" s="485"/>
      <c r="AX875" s="485"/>
      <c r="AY875" s="485"/>
      <c r="AZ875" s="485"/>
      <c r="BA875" s="485"/>
      <c r="BB875" s="485"/>
      <c r="BC875" s="485"/>
      <c r="BD875" s="485"/>
      <c r="BE875" s="485"/>
      <c r="BF875" s="485"/>
      <c r="BG875" s="485"/>
      <c r="BH875" s="485"/>
      <c r="BI875" s="485"/>
      <c r="BJ875" s="485"/>
      <c r="BK875" s="485"/>
    </row>
    <row r="876" spans="1:63" ht="15.75" customHeight="1" x14ac:dyDescent="0.25">
      <c r="A876" s="490"/>
      <c r="B876" s="490"/>
      <c r="C876" s="490"/>
      <c r="D876" s="490"/>
      <c r="E876" s="490"/>
      <c r="F876" s="490"/>
      <c r="G876" s="490"/>
      <c r="H876" s="490"/>
      <c r="I876" s="490"/>
      <c r="J876" s="490"/>
      <c r="K876" s="490"/>
      <c r="L876" s="490"/>
      <c r="M876" s="490"/>
      <c r="N876" s="490"/>
      <c r="O876" s="490"/>
      <c r="P876" s="490"/>
      <c r="Q876" s="490"/>
      <c r="R876" s="490"/>
      <c r="S876" s="490"/>
      <c r="T876" s="490"/>
      <c r="U876" s="490"/>
      <c r="V876" s="490"/>
      <c r="W876" s="490"/>
      <c r="X876" s="490"/>
      <c r="Y876" s="490"/>
      <c r="Z876" s="490"/>
      <c r="AA876" s="490"/>
      <c r="AB876" s="490"/>
      <c r="AC876" s="490"/>
      <c r="AD876" s="490"/>
      <c r="AE876" s="490"/>
      <c r="AF876" s="490"/>
      <c r="AG876" s="490"/>
      <c r="AH876" s="490"/>
      <c r="AI876" s="490"/>
      <c r="AJ876" s="490"/>
      <c r="AK876" s="490"/>
      <c r="AL876" s="490"/>
      <c r="AM876" s="490"/>
      <c r="AN876" s="490"/>
      <c r="AO876" s="490"/>
      <c r="AP876" s="490"/>
      <c r="AQ876" s="490"/>
      <c r="AR876" s="489"/>
      <c r="AS876" s="489"/>
      <c r="AT876" s="489"/>
      <c r="AU876" s="489"/>
      <c r="AV876" s="485"/>
      <c r="AW876" s="485"/>
      <c r="AX876" s="485"/>
      <c r="AY876" s="485"/>
      <c r="AZ876" s="485"/>
      <c r="BA876" s="485"/>
      <c r="BB876" s="485"/>
      <c r="BC876" s="485"/>
      <c r="BD876" s="485"/>
      <c r="BE876" s="485"/>
      <c r="BF876" s="485"/>
      <c r="BG876" s="485"/>
      <c r="BH876" s="485"/>
      <c r="BI876" s="485"/>
      <c r="BJ876" s="485"/>
      <c r="BK876" s="485"/>
    </row>
    <row r="877" spans="1:63" ht="15.75" customHeight="1" x14ac:dyDescent="0.25">
      <c r="A877" s="490"/>
      <c r="B877" s="490"/>
      <c r="C877" s="490"/>
      <c r="D877" s="490"/>
      <c r="E877" s="490"/>
      <c r="F877" s="490"/>
      <c r="G877" s="490"/>
      <c r="H877" s="490"/>
      <c r="I877" s="490"/>
      <c r="J877" s="490"/>
      <c r="K877" s="490"/>
      <c r="L877" s="490"/>
      <c r="M877" s="490"/>
      <c r="N877" s="490"/>
      <c r="O877" s="490"/>
      <c r="P877" s="490"/>
      <c r="Q877" s="490"/>
      <c r="R877" s="490"/>
      <c r="S877" s="490"/>
      <c r="T877" s="490"/>
      <c r="U877" s="490"/>
      <c r="V877" s="490"/>
      <c r="W877" s="490"/>
      <c r="X877" s="490"/>
      <c r="Y877" s="490"/>
      <c r="Z877" s="490"/>
      <c r="AA877" s="490"/>
      <c r="AB877" s="490"/>
      <c r="AC877" s="490"/>
      <c r="AD877" s="490"/>
      <c r="AE877" s="490"/>
      <c r="AF877" s="490"/>
      <c r="AG877" s="490"/>
      <c r="AH877" s="490"/>
      <c r="AI877" s="490"/>
      <c r="AJ877" s="490"/>
      <c r="AK877" s="490"/>
      <c r="AL877" s="490"/>
      <c r="AM877" s="490"/>
      <c r="AN877" s="490"/>
      <c r="AO877" s="490"/>
      <c r="AP877" s="490"/>
      <c r="AQ877" s="490"/>
      <c r="AR877" s="489"/>
      <c r="AS877" s="489"/>
      <c r="AT877" s="489"/>
      <c r="AU877" s="489"/>
      <c r="AV877" s="485"/>
      <c r="AW877" s="485"/>
      <c r="AX877" s="485"/>
      <c r="AY877" s="485"/>
      <c r="AZ877" s="485"/>
      <c r="BA877" s="485"/>
      <c r="BB877" s="485"/>
      <c r="BC877" s="485"/>
      <c r="BD877" s="485"/>
      <c r="BE877" s="485"/>
      <c r="BF877" s="485"/>
      <c r="BG877" s="485"/>
      <c r="BH877" s="485"/>
      <c r="BI877" s="485"/>
      <c r="BJ877" s="485"/>
      <c r="BK877" s="485"/>
    </row>
    <row r="878" spans="1:63" ht="15.75" customHeight="1" x14ac:dyDescent="0.25">
      <c r="A878" s="490"/>
      <c r="B878" s="490"/>
      <c r="C878" s="490"/>
      <c r="D878" s="490"/>
      <c r="E878" s="490"/>
      <c r="F878" s="490"/>
      <c r="G878" s="490"/>
      <c r="H878" s="490"/>
      <c r="I878" s="490"/>
      <c r="J878" s="490"/>
      <c r="K878" s="490"/>
      <c r="L878" s="490"/>
      <c r="M878" s="490"/>
      <c r="N878" s="490"/>
      <c r="O878" s="490"/>
      <c r="P878" s="490"/>
      <c r="Q878" s="490"/>
      <c r="R878" s="490"/>
      <c r="S878" s="490"/>
      <c r="T878" s="490"/>
      <c r="U878" s="490"/>
      <c r="V878" s="490"/>
      <c r="W878" s="490"/>
      <c r="X878" s="490"/>
      <c r="Y878" s="490"/>
      <c r="Z878" s="490"/>
      <c r="AA878" s="490"/>
      <c r="AB878" s="490"/>
      <c r="AC878" s="490"/>
      <c r="AD878" s="490"/>
      <c r="AE878" s="490"/>
      <c r="AF878" s="490"/>
      <c r="AG878" s="490"/>
      <c r="AH878" s="490"/>
      <c r="AI878" s="490"/>
      <c r="AJ878" s="490"/>
      <c r="AK878" s="490"/>
      <c r="AL878" s="490"/>
      <c r="AM878" s="490"/>
      <c r="AN878" s="490"/>
      <c r="AO878" s="490"/>
      <c r="AP878" s="490"/>
      <c r="AQ878" s="490"/>
      <c r="AR878" s="489"/>
      <c r="AS878" s="489"/>
      <c r="AT878" s="489"/>
      <c r="AU878" s="489"/>
      <c r="AV878" s="485"/>
      <c r="AW878" s="485"/>
      <c r="AX878" s="485"/>
      <c r="AY878" s="485"/>
      <c r="AZ878" s="485"/>
      <c r="BA878" s="485"/>
      <c r="BB878" s="485"/>
      <c r="BC878" s="485"/>
      <c r="BD878" s="485"/>
      <c r="BE878" s="485"/>
      <c r="BF878" s="485"/>
      <c r="BG878" s="485"/>
      <c r="BH878" s="485"/>
      <c r="BI878" s="485"/>
      <c r="BJ878" s="485"/>
      <c r="BK878" s="485"/>
    </row>
    <row r="879" spans="1:63" ht="15.75" customHeight="1" x14ac:dyDescent="0.25">
      <c r="A879" s="490"/>
      <c r="B879" s="490"/>
      <c r="C879" s="490"/>
      <c r="D879" s="490"/>
      <c r="E879" s="490"/>
      <c r="F879" s="490"/>
      <c r="G879" s="490"/>
      <c r="H879" s="490"/>
      <c r="I879" s="490"/>
      <c r="J879" s="490"/>
      <c r="K879" s="490"/>
      <c r="L879" s="490"/>
      <c r="M879" s="490"/>
      <c r="N879" s="490"/>
      <c r="O879" s="490"/>
      <c r="P879" s="490"/>
      <c r="Q879" s="490"/>
      <c r="R879" s="490"/>
      <c r="S879" s="490"/>
      <c r="T879" s="490"/>
      <c r="U879" s="490"/>
      <c r="V879" s="490"/>
      <c r="W879" s="490"/>
      <c r="X879" s="490"/>
      <c r="Y879" s="490"/>
      <c r="Z879" s="490"/>
      <c r="AA879" s="490"/>
      <c r="AB879" s="490"/>
      <c r="AC879" s="490"/>
      <c r="AD879" s="490"/>
      <c r="AE879" s="490"/>
      <c r="AF879" s="490"/>
      <c r="AG879" s="490"/>
      <c r="AH879" s="490"/>
      <c r="AI879" s="490"/>
      <c r="AJ879" s="490"/>
      <c r="AK879" s="490"/>
      <c r="AL879" s="490"/>
      <c r="AM879" s="490"/>
      <c r="AN879" s="490"/>
      <c r="AO879" s="490"/>
      <c r="AP879" s="490"/>
      <c r="AQ879" s="490"/>
      <c r="AR879" s="489"/>
      <c r="AS879" s="489"/>
      <c r="AT879" s="489"/>
      <c r="AU879" s="489"/>
      <c r="AV879" s="485"/>
      <c r="AW879" s="485"/>
      <c r="AX879" s="485"/>
      <c r="AY879" s="485"/>
      <c r="AZ879" s="485"/>
      <c r="BA879" s="485"/>
      <c r="BB879" s="485"/>
      <c r="BC879" s="485"/>
      <c r="BD879" s="485"/>
      <c r="BE879" s="485"/>
      <c r="BF879" s="485"/>
      <c r="BG879" s="485"/>
      <c r="BH879" s="485"/>
      <c r="BI879" s="485"/>
      <c r="BJ879" s="485"/>
      <c r="BK879" s="485"/>
    </row>
    <row r="880" spans="1:63" ht="15.75" customHeight="1" x14ac:dyDescent="0.25">
      <c r="A880" s="490"/>
      <c r="B880" s="490"/>
      <c r="C880" s="490"/>
      <c r="D880" s="490"/>
      <c r="E880" s="490"/>
      <c r="F880" s="490"/>
      <c r="G880" s="490"/>
      <c r="H880" s="490"/>
      <c r="I880" s="490"/>
      <c r="J880" s="490"/>
      <c r="K880" s="490"/>
      <c r="L880" s="490"/>
      <c r="M880" s="490"/>
      <c r="N880" s="490"/>
      <c r="O880" s="490"/>
      <c r="P880" s="490"/>
      <c r="Q880" s="490"/>
      <c r="R880" s="490"/>
      <c r="S880" s="490"/>
      <c r="T880" s="490"/>
      <c r="U880" s="490"/>
      <c r="V880" s="490"/>
      <c r="W880" s="490"/>
      <c r="X880" s="490"/>
      <c r="Y880" s="490"/>
      <c r="Z880" s="490"/>
      <c r="AA880" s="490"/>
      <c r="AB880" s="490"/>
      <c r="AC880" s="490"/>
      <c r="AD880" s="490"/>
      <c r="AE880" s="490"/>
      <c r="AF880" s="490"/>
      <c r="AG880" s="490"/>
      <c r="AH880" s="490"/>
      <c r="AI880" s="490"/>
      <c r="AJ880" s="490"/>
      <c r="AK880" s="490"/>
      <c r="AL880" s="490"/>
      <c r="AM880" s="490"/>
      <c r="AN880" s="490"/>
      <c r="AO880" s="490"/>
      <c r="AP880" s="490"/>
      <c r="AQ880" s="490"/>
      <c r="AR880" s="489"/>
      <c r="AS880" s="489"/>
      <c r="AT880" s="489"/>
      <c r="AU880" s="489"/>
      <c r="AV880" s="485"/>
      <c r="AW880" s="485"/>
      <c r="AX880" s="485"/>
      <c r="AY880" s="485"/>
      <c r="AZ880" s="485"/>
      <c r="BA880" s="485"/>
      <c r="BB880" s="485"/>
      <c r="BC880" s="485"/>
      <c r="BD880" s="485"/>
      <c r="BE880" s="485"/>
      <c r="BF880" s="485"/>
      <c r="BG880" s="485"/>
      <c r="BH880" s="485"/>
      <c r="BI880" s="485"/>
      <c r="BJ880" s="485"/>
      <c r="BK880" s="485"/>
    </row>
    <row r="881" spans="1:63" ht="15.75" customHeight="1" x14ac:dyDescent="0.25">
      <c r="A881" s="490"/>
      <c r="B881" s="490"/>
      <c r="C881" s="490"/>
      <c r="D881" s="490"/>
      <c r="E881" s="490"/>
      <c r="F881" s="490"/>
      <c r="G881" s="490"/>
      <c r="H881" s="490"/>
      <c r="I881" s="490"/>
      <c r="J881" s="490"/>
      <c r="K881" s="490"/>
      <c r="L881" s="490"/>
      <c r="M881" s="490"/>
      <c r="N881" s="490"/>
      <c r="O881" s="490"/>
      <c r="P881" s="490"/>
      <c r="Q881" s="490"/>
      <c r="R881" s="490"/>
      <c r="S881" s="490"/>
      <c r="T881" s="490"/>
      <c r="U881" s="490"/>
      <c r="V881" s="490"/>
      <c r="W881" s="490"/>
      <c r="X881" s="490"/>
      <c r="Y881" s="490"/>
      <c r="Z881" s="490"/>
      <c r="AA881" s="490"/>
      <c r="AB881" s="490"/>
      <c r="AC881" s="490"/>
      <c r="AD881" s="490"/>
      <c r="AE881" s="490"/>
      <c r="AF881" s="490"/>
      <c r="AG881" s="490"/>
      <c r="AH881" s="490"/>
      <c r="AI881" s="490"/>
      <c r="AJ881" s="490"/>
      <c r="AK881" s="490"/>
      <c r="AL881" s="490"/>
      <c r="AM881" s="490"/>
      <c r="AN881" s="490"/>
      <c r="AO881" s="490"/>
      <c r="AP881" s="490"/>
      <c r="AQ881" s="490"/>
      <c r="AR881" s="489"/>
      <c r="AS881" s="489"/>
      <c r="AT881" s="489"/>
      <c r="AU881" s="489"/>
      <c r="AV881" s="485"/>
      <c r="AW881" s="485"/>
      <c r="AX881" s="485"/>
      <c r="AY881" s="485"/>
      <c r="AZ881" s="485"/>
      <c r="BA881" s="485"/>
      <c r="BB881" s="485"/>
      <c r="BC881" s="485"/>
      <c r="BD881" s="485"/>
      <c r="BE881" s="485"/>
      <c r="BF881" s="485"/>
      <c r="BG881" s="485"/>
      <c r="BH881" s="485"/>
      <c r="BI881" s="485"/>
      <c r="BJ881" s="485"/>
      <c r="BK881" s="485"/>
    </row>
    <row r="882" spans="1:63" ht="15.75" customHeight="1" x14ac:dyDescent="0.25">
      <c r="A882" s="490"/>
      <c r="B882" s="490"/>
      <c r="C882" s="490"/>
      <c r="D882" s="490"/>
      <c r="E882" s="490"/>
      <c r="F882" s="490"/>
      <c r="G882" s="490"/>
      <c r="H882" s="490"/>
      <c r="I882" s="490"/>
      <c r="J882" s="490"/>
      <c r="K882" s="490"/>
      <c r="L882" s="490"/>
      <c r="M882" s="490"/>
      <c r="N882" s="490"/>
      <c r="O882" s="490"/>
      <c r="P882" s="490"/>
      <c r="Q882" s="490"/>
      <c r="R882" s="490"/>
      <c r="S882" s="490"/>
      <c r="T882" s="490"/>
      <c r="U882" s="490"/>
      <c r="V882" s="490"/>
      <c r="W882" s="490"/>
      <c r="X882" s="490"/>
      <c r="Y882" s="490"/>
      <c r="Z882" s="490"/>
      <c r="AA882" s="490"/>
      <c r="AB882" s="490"/>
      <c r="AC882" s="490"/>
      <c r="AD882" s="490"/>
      <c r="AE882" s="490"/>
      <c r="AF882" s="490"/>
      <c r="AG882" s="490"/>
      <c r="AH882" s="490"/>
      <c r="AI882" s="490"/>
      <c r="AJ882" s="490"/>
      <c r="AK882" s="490"/>
      <c r="AL882" s="490"/>
      <c r="AM882" s="490"/>
      <c r="AN882" s="490"/>
      <c r="AO882" s="490"/>
      <c r="AP882" s="490"/>
      <c r="AQ882" s="490"/>
      <c r="AR882" s="489"/>
      <c r="AS882" s="489"/>
      <c r="AT882" s="489"/>
      <c r="AU882" s="489"/>
      <c r="AV882" s="485"/>
      <c r="AW882" s="485"/>
      <c r="AX882" s="485"/>
      <c r="AY882" s="485"/>
      <c r="AZ882" s="485"/>
      <c r="BA882" s="485"/>
      <c r="BB882" s="485"/>
      <c r="BC882" s="485"/>
      <c r="BD882" s="485"/>
      <c r="BE882" s="485"/>
      <c r="BF882" s="485"/>
      <c r="BG882" s="485"/>
      <c r="BH882" s="485"/>
      <c r="BI882" s="485"/>
      <c r="BJ882" s="485"/>
      <c r="BK882" s="485"/>
    </row>
    <row r="883" spans="1:63" ht="15.75" customHeight="1" x14ac:dyDescent="0.25">
      <c r="A883" s="490"/>
      <c r="B883" s="490"/>
      <c r="C883" s="490"/>
      <c r="D883" s="490"/>
      <c r="E883" s="490"/>
      <c r="F883" s="490"/>
      <c r="G883" s="490"/>
      <c r="H883" s="490"/>
      <c r="I883" s="490"/>
      <c r="J883" s="490"/>
      <c r="K883" s="490"/>
      <c r="L883" s="490"/>
      <c r="M883" s="490"/>
      <c r="N883" s="490"/>
      <c r="O883" s="490"/>
      <c r="P883" s="490"/>
      <c r="Q883" s="490"/>
      <c r="R883" s="490"/>
      <c r="S883" s="490"/>
      <c r="T883" s="490"/>
      <c r="U883" s="490"/>
      <c r="V883" s="490"/>
      <c r="W883" s="490"/>
      <c r="X883" s="490"/>
      <c r="Y883" s="490"/>
      <c r="Z883" s="490"/>
      <c r="AA883" s="490"/>
      <c r="AB883" s="490"/>
      <c r="AC883" s="490"/>
      <c r="AD883" s="490"/>
      <c r="AE883" s="490"/>
      <c r="AF883" s="490"/>
      <c r="AG883" s="490"/>
      <c r="AH883" s="490"/>
      <c r="AI883" s="490"/>
      <c r="AJ883" s="490"/>
      <c r="AK883" s="490"/>
      <c r="AL883" s="490"/>
      <c r="AM883" s="490"/>
      <c r="AN883" s="490"/>
      <c r="AO883" s="490"/>
      <c r="AP883" s="490"/>
      <c r="AQ883" s="490"/>
      <c r="AR883" s="489"/>
      <c r="AS883" s="489"/>
      <c r="AT883" s="489"/>
      <c r="AU883" s="489"/>
      <c r="AV883" s="485"/>
      <c r="AW883" s="485"/>
      <c r="AX883" s="485"/>
      <c r="AY883" s="485"/>
      <c r="AZ883" s="485"/>
      <c r="BA883" s="485"/>
      <c r="BB883" s="485"/>
      <c r="BC883" s="485"/>
      <c r="BD883" s="485"/>
      <c r="BE883" s="485"/>
      <c r="BF883" s="485"/>
      <c r="BG883" s="485"/>
      <c r="BH883" s="485"/>
      <c r="BI883" s="485"/>
      <c r="BJ883" s="485"/>
      <c r="BK883" s="485"/>
    </row>
    <row r="884" spans="1:63" ht="15.75" customHeight="1" x14ac:dyDescent="0.25">
      <c r="A884" s="490"/>
      <c r="B884" s="490"/>
      <c r="C884" s="490"/>
      <c r="D884" s="490"/>
      <c r="E884" s="490"/>
      <c r="F884" s="490"/>
      <c r="G884" s="490"/>
      <c r="H884" s="490"/>
      <c r="I884" s="490"/>
      <c r="J884" s="490"/>
      <c r="K884" s="490"/>
      <c r="L884" s="490"/>
      <c r="M884" s="490"/>
      <c r="N884" s="490"/>
      <c r="O884" s="490"/>
      <c r="P884" s="490"/>
      <c r="Q884" s="490"/>
      <c r="R884" s="490"/>
      <c r="S884" s="490"/>
      <c r="T884" s="490"/>
      <c r="U884" s="490"/>
      <c r="V884" s="490"/>
      <c r="W884" s="490"/>
      <c r="X884" s="490"/>
      <c r="Y884" s="490"/>
      <c r="Z884" s="490"/>
      <c r="AA884" s="490"/>
      <c r="AB884" s="490"/>
      <c r="AC884" s="490"/>
      <c r="AD884" s="490"/>
      <c r="AE884" s="490"/>
      <c r="AF884" s="490"/>
      <c r="AG884" s="490"/>
      <c r="AH884" s="490"/>
      <c r="AI884" s="490"/>
      <c r="AJ884" s="490"/>
      <c r="AK884" s="490"/>
      <c r="AL884" s="490"/>
      <c r="AM884" s="490"/>
      <c r="AN884" s="490"/>
      <c r="AO884" s="490"/>
      <c r="AP884" s="490"/>
      <c r="AQ884" s="490"/>
      <c r="AR884" s="489"/>
      <c r="AS884" s="489"/>
      <c r="AT884" s="489"/>
      <c r="AU884" s="489"/>
      <c r="AV884" s="485"/>
      <c r="AW884" s="485"/>
      <c r="AX884" s="485"/>
      <c r="AY884" s="485"/>
      <c r="AZ884" s="485"/>
      <c r="BA884" s="485"/>
      <c r="BB884" s="485"/>
      <c r="BC884" s="485"/>
      <c r="BD884" s="485"/>
      <c r="BE884" s="485"/>
      <c r="BF884" s="485"/>
      <c r="BG884" s="485"/>
      <c r="BH884" s="485"/>
      <c r="BI884" s="485"/>
      <c r="BJ884" s="485"/>
      <c r="BK884" s="485"/>
    </row>
    <row r="885" spans="1:63" ht="15.75" customHeight="1" x14ac:dyDescent="0.25">
      <c r="A885" s="490"/>
      <c r="B885" s="490"/>
      <c r="C885" s="490"/>
      <c r="D885" s="490"/>
      <c r="E885" s="490"/>
      <c r="F885" s="490"/>
      <c r="G885" s="490"/>
      <c r="H885" s="490"/>
      <c r="I885" s="490"/>
      <c r="J885" s="490"/>
      <c r="K885" s="490"/>
      <c r="L885" s="490"/>
      <c r="M885" s="490"/>
      <c r="N885" s="490"/>
      <c r="O885" s="490"/>
      <c r="P885" s="490"/>
      <c r="Q885" s="490"/>
      <c r="R885" s="490"/>
      <c r="S885" s="490"/>
      <c r="T885" s="490"/>
      <c r="U885" s="490"/>
      <c r="V885" s="490"/>
      <c r="W885" s="490"/>
      <c r="X885" s="490"/>
      <c r="Y885" s="490"/>
      <c r="Z885" s="490"/>
      <c r="AA885" s="490"/>
      <c r="AB885" s="490"/>
      <c r="AC885" s="490"/>
      <c r="AD885" s="490"/>
      <c r="AE885" s="490"/>
      <c r="AF885" s="490"/>
      <c r="AG885" s="490"/>
      <c r="AH885" s="490"/>
      <c r="AI885" s="490"/>
      <c r="AJ885" s="490"/>
      <c r="AK885" s="490"/>
      <c r="AL885" s="490"/>
      <c r="AM885" s="490"/>
      <c r="AN885" s="490"/>
      <c r="AO885" s="490"/>
      <c r="AP885" s="490"/>
      <c r="AQ885" s="490"/>
      <c r="AR885" s="489"/>
      <c r="AS885" s="489"/>
      <c r="AT885" s="489"/>
      <c r="AU885" s="489"/>
      <c r="AV885" s="485"/>
      <c r="AW885" s="485"/>
      <c r="AX885" s="485"/>
      <c r="AY885" s="485"/>
      <c r="AZ885" s="485"/>
      <c r="BA885" s="485"/>
      <c r="BB885" s="485"/>
      <c r="BC885" s="485"/>
      <c r="BD885" s="485"/>
      <c r="BE885" s="485"/>
      <c r="BF885" s="485"/>
      <c r="BG885" s="485"/>
      <c r="BH885" s="485"/>
      <c r="BI885" s="485"/>
      <c r="BJ885" s="485"/>
      <c r="BK885" s="485"/>
    </row>
    <row r="886" spans="1:63" ht="15.75" customHeight="1" x14ac:dyDescent="0.25">
      <c r="A886" s="490"/>
      <c r="B886" s="490"/>
      <c r="C886" s="490"/>
      <c r="D886" s="490"/>
      <c r="E886" s="490"/>
      <c r="F886" s="490"/>
      <c r="G886" s="490"/>
      <c r="H886" s="490"/>
      <c r="I886" s="490"/>
      <c r="J886" s="490"/>
      <c r="K886" s="490"/>
      <c r="L886" s="490"/>
      <c r="M886" s="490"/>
      <c r="N886" s="490"/>
      <c r="O886" s="490"/>
      <c r="P886" s="490"/>
      <c r="Q886" s="490"/>
      <c r="R886" s="490"/>
      <c r="S886" s="490"/>
      <c r="T886" s="490"/>
      <c r="U886" s="490"/>
      <c r="V886" s="490"/>
      <c r="W886" s="490"/>
      <c r="X886" s="490"/>
      <c r="Y886" s="490"/>
      <c r="Z886" s="490"/>
      <c r="AA886" s="490"/>
      <c r="AB886" s="490"/>
      <c r="AC886" s="490"/>
      <c r="AD886" s="490"/>
      <c r="AE886" s="490"/>
      <c r="AF886" s="490"/>
      <c r="AG886" s="490"/>
      <c r="AH886" s="490"/>
      <c r="AI886" s="490"/>
      <c r="AJ886" s="490"/>
      <c r="AK886" s="490"/>
      <c r="AL886" s="490"/>
      <c r="AM886" s="490"/>
      <c r="AN886" s="490"/>
      <c r="AO886" s="490"/>
      <c r="AP886" s="490"/>
      <c r="AQ886" s="490"/>
      <c r="AR886" s="489"/>
      <c r="AS886" s="489"/>
      <c r="AT886" s="489"/>
      <c r="AU886" s="489"/>
      <c r="AV886" s="485"/>
      <c r="AW886" s="485"/>
      <c r="AX886" s="485"/>
      <c r="AY886" s="485"/>
      <c r="AZ886" s="485"/>
      <c r="BA886" s="485"/>
      <c r="BB886" s="485"/>
      <c r="BC886" s="485"/>
      <c r="BD886" s="485"/>
      <c r="BE886" s="485"/>
      <c r="BF886" s="485"/>
      <c r="BG886" s="485"/>
      <c r="BH886" s="485"/>
      <c r="BI886" s="485"/>
      <c r="BJ886" s="485"/>
      <c r="BK886" s="485"/>
    </row>
    <row r="887" spans="1:63" ht="15.75" customHeight="1" x14ac:dyDescent="0.25">
      <c r="A887" s="490"/>
      <c r="B887" s="490"/>
      <c r="C887" s="490"/>
      <c r="D887" s="490"/>
      <c r="E887" s="490"/>
      <c r="F887" s="490"/>
      <c r="G887" s="490"/>
      <c r="H887" s="490"/>
      <c r="I887" s="490"/>
      <c r="J887" s="490"/>
      <c r="K887" s="490"/>
      <c r="L887" s="490"/>
      <c r="M887" s="490"/>
      <c r="N887" s="490"/>
      <c r="O887" s="490"/>
      <c r="P887" s="490"/>
      <c r="Q887" s="490"/>
      <c r="R887" s="490"/>
      <c r="S887" s="490"/>
      <c r="T887" s="490"/>
      <c r="U887" s="490"/>
      <c r="V887" s="490"/>
      <c r="W887" s="490"/>
      <c r="X887" s="490"/>
      <c r="Y887" s="490"/>
      <c r="Z887" s="490"/>
      <c r="AA887" s="490"/>
      <c r="AB887" s="490"/>
      <c r="AC887" s="490"/>
      <c r="AD887" s="490"/>
      <c r="AE887" s="490"/>
      <c r="AF887" s="490"/>
      <c r="AG887" s="490"/>
      <c r="AH887" s="490"/>
      <c r="AI887" s="490"/>
      <c r="AJ887" s="490"/>
      <c r="AK887" s="490"/>
      <c r="AL887" s="490"/>
      <c r="AM887" s="490"/>
      <c r="AN887" s="490"/>
      <c r="AO887" s="490"/>
      <c r="AP887" s="490"/>
      <c r="AQ887" s="490"/>
      <c r="AR887" s="489"/>
      <c r="AS887" s="489"/>
      <c r="AT887" s="489"/>
      <c r="AU887" s="489"/>
      <c r="AV887" s="485"/>
      <c r="AW887" s="485"/>
      <c r="AX887" s="485"/>
      <c r="AY887" s="485"/>
      <c r="AZ887" s="485"/>
      <c r="BA887" s="485"/>
      <c r="BB887" s="485"/>
      <c r="BC887" s="485"/>
      <c r="BD887" s="485"/>
      <c r="BE887" s="485"/>
      <c r="BF887" s="485"/>
      <c r="BG887" s="485"/>
      <c r="BH887" s="485"/>
      <c r="BI887" s="485"/>
      <c r="BJ887" s="485"/>
      <c r="BK887" s="485"/>
    </row>
    <row r="888" spans="1:63" ht="15.75" customHeight="1" x14ac:dyDescent="0.25">
      <c r="A888" s="490"/>
      <c r="B888" s="490"/>
      <c r="C888" s="490"/>
      <c r="D888" s="490"/>
      <c r="E888" s="490"/>
      <c r="F888" s="490"/>
      <c r="G888" s="490"/>
      <c r="H888" s="490"/>
      <c r="I888" s="490"/>
      <c r="J888" s="490"/>
      <c r="K888" s="490"/>
      <c r="L888" s="490"/>
      <c r="M888" s="490"/>
      <c r="N888" s="490"/>
      <c r="O888" s="490"/>
      <c r="P888" s="490"/>
      <c r="Q888" s="490"/>
      <c r="R888" s="490"/>
      <c r="S888" s="490"/>
      <c r="T888" s="490"/>
      <c r="U888" s="490"/>
      <c r="V888" s="490"/>
      <c r="W888" s="490"/>
      <c r="X888" s="490"/>
      <c r="Y888" s="490"/>
      <c r="Z888" s="490"/>
      <c r="AA888" s="490"/>
      <c r="AB888" s="490"/>
      <c r="AC888" s="490"/>
      <c r="AD888" s="490"/>
      <c r="AE888" s="490"/>
      <c r="AF888" s="490"/>
      <c r="AG888" s="490"/>
      <c r="AH888" s="490"/>
      <c r="AI888" s="490"/>
      <c r="AJ888" s="490"/>
      <c r="AK888" s="490"/>
      <c r="AL888" s="490"/>
      <c r="AM888" s="490"/>
      <c r="AN888" s="490"/>
      <c r="AO888" s="490"/>
      <c r="AP888" s="490"/>
      <c r="AQ888" s="490"/>
      <c r="AR888" s="489"/>
      <c r="AS888" s="489"/>
      <c r="AT888" s="489"/>
      <c r="AU888" s="489"/>
      <c r="AV888" s="485"/>
      <c r="AW888" s="485"/>
      <c r="AX888" s="485"/>
      <c r="AY888" s="485"/>
      <c r="AZ888" s="485"/>
      <c r="BA888" s="485"/>
      <c r="BB888" s="485"/>
      <c r="BC888" s="485"/>
      <c r="BD888" s="485"/>
      <c r="BE888" s="485"/>
      <c r="BF888" s="485"/>
      <c r="BG888" s="485"/>
      <c r="BH888" s="485"/>
      <c r="BI888" s="485"/>
      <c r="BJ888" s="485"/>
      <c r="BK888" s="485"/>
    </row>
    <row r="889" spans="1:63" ht="15.75" customHeight="1" x14ac:dyDescent="0.25">
      <c r="A889" s="490"/>
      <c r="B889" s="490"/>
      <c r="C889" s="490"/>
      <c r="D889" s="490"/>
      <c r="E889" s="490"/>
      <c r="F889" s="490"/>
      <c r="G889" s="490"/>
      <c r="H889" s="490"/>
      <c r="I889" s="490"/>
      <c r="J889" s="490"/>
      <c r="K889" s="490"/>
      <c r="L889" s="490"/>
      <c r="M889" s="490"/>
      <c r="N889" s="490"/>
      <c r="O889" s="490"/>
      <c r="P889" s="490"/>
      <c r="Q889" s="490"/>
      <c r="R889" s="490"/>
      <c r="S889" s="490"/>
      <c r="T889" s="490"/>
      <c r="U889" s="490"/>
      <c r="V889" s="490"/>
      <c r="W889" s="490"/>
      <c r="X889" s="490"/>
      <c r="Y889" s="490"/>
      <c r="Z889" s="490"/>
      <c r="AA889" s="490"/>
      <c r="AB889" s="490"/>
      <c r="AC889" s="490"/>
      <c r="AD889" s="490"/>
      <c r="AE889" s="490"/>
      <c r="AF889" s="490"/>
      <c r="AG889" s="490"/>
      <c r="AH889" s="490"/>
      <c r="AI889" s="490"/>
      <c r="AJ889" s="490"/>
      <c r="AK889" s="490"/>
      <c r="AL889" s="490"/>
      <c r="AM889" s="490"/>
      <c r="AN889" s="490"/>
      <c r="AO889" s="490"/>
      <c r="AP889" s="490"/>
      <c r="AQ889" s="490"/>
      <c r="AR889" s="489"/>
      <c r="AS889" s="489"/>
      <c r="AT889" s="489"/>
      <c r="AU889" s="489"/>
      <c r="AV889" s="485"/>
      <c r="AW889" s="485"/>
      <c r="AX889" s="485"/>
      <c r="AY889" s="485"/>
      <c r="AZ889" s="485"/>
      <c r="BA889" s="485"/>
      <c r="BB889" s="485"/>
      <c r="BC889" s="485"/>
      <c r="BD889" s="485"/>
      <c r="BE889" s="485"/>
      <c r="BF889" s="485"/>
      <c r="BG889" s="485"/>
      <c r="BH889" s="485"/>
      <c r="BI889" s="485"/>
      <c r="BJ889" s="485"/>
      <c r="BK889" s="485"/>
    </row>
    <row r="890" spans="1:63" ht="15.75" customHeight="1" x14ac:dyDescent="0.25">
      <c r="A890" s="490"/>
      <c r="B890" s="490"/>
      <c r="C890" s="490"/>
      <c r="D890" s="490"/>
      <c r="E890" s="490"/>
      <c r="F890" s="490"/>
      <c r="G890" s="490"/>
      <c r="H890" s="490"/>
      <c r="I890" s="490"/>
      <c r="J890" s="490"/>
      <c r="K890" s="490"/>
      <c r="L890" s="490"/>
      <c r="M890" s="490"/>
      <c r="N890" s="490"/>
      <c r="O890" s="490"/>
      <c r="P890" s="490"/>
      <c r="Q890" s="490"/>
      <c r="R890" s="490"/>
      <c r="S890" s="490"/>
      <c r="T890" s="490"/>
      <c r="U890" s="490"/>
      <c r="V890" s="490"/>
      <c r="W890" s="490"/>
      <c r="X890" s="490"/>
      <c r="Y890" s="490"/>
      <c r="Z890" s="490"/>
      <c r="AA890" s="490"/>
      <c r="AB890" s="490"/>
      <c r="AC890" s="490"/>
      <c r="AD890" s="490"/>
      <c r="AE890" s="490"/>
      <c r="AF890" s="490"/>
      <c r="AG890" s="490"/>
      <c r="AH890" s="490"/>
      <c r="AI890" s="490"/>
      <c r="AJ890" s="490"/>
      <c r="AK890" s="490"/>
      <c r="AL890" s="490"/>
      <c r="AM890" s="490"/>
      <c r="AN890" s="490"/>
      <c r="AO890" s="490"/>
      <c r="AP890" s="490"/>
      <c r="AQ890" s="490"/>
      <c r="AR890" s="489"/>
      <c r="AS890" s="489"/>
      <c r="AT890" s="489"/>
      <c r="AU890" s="489"/>
      <c r="AV890" s="485"/>
      <c r="AW890" s="485"/>
      <c r="AX890" s="485"/>
      <c r="AY890" s="485"/>
      <c r="AZ890" s="485"/>
      <c r="BA890" s="485"/>
      <c r="BB890" s="485"/>
      <c r="BC890" s="485"/>
      <c r="BD890" s="485"/>
      <c r="BE890" s="485"/>
      <c r="BF890" s="485"/>
      <c r="BG890" s="485"/>
      <c r="BH890" s="485"/>
      <c r="BI890" s="485"/>
      <c r="BJ890" s="485"/>
      <c r="BK890" s="485"/>
    </row>
    <row r="891" spans="1:63" ht="15.75" customHeight="1" x14ac:dyDescent="0.25">
      <c r="A891" s="490"/>
      <c r="B891" s="490"/>
      <c r="C891" s="490"/>
      <c r="D891" s="490"/>
      <c r="E891" s="490"/>
      <c r="F891" s="490"/>
      <c r="G891" s="490"/>
      <c r="H891" s="490"/>
      <c r="I891" s="490"/>
      <c r="J891" s="490"/>
      <c r="K891" s="490"/>
      <c r="L891" s="490"/>
      <c r="M891" s="490"/>
      <c r="N891" s="490"/>
      <c r="O891" s="490"/>
      <c r="P891" s="490"/>
      <c r="Q891" s="490"/>
      <c r="R891" s="490"/>
      <c r="S891" s="490"/>
      <c r="T891" s="490"/>
      <c r="U891" s="490"/>
      <c r="V891" s="490"/>
      <c r="W891" s="490"/>
      <c r="X891" s="490"/>
      <c r="Y891" s="490"/>
      <c r="Z891" s="490"/>
      <c r="AA891" s="490"/>
      <c r="AB891" s="490"/>
      <c r="AC891" s="490"/>
      <c r="AD891" s="490"/>
      <c r="AE891" s="490"/>
      <c r="AF891" s="490"/>
      <c r="AG891" s="490"/>
      <c r="AH891" s="490"/>
      <c r="AI891" s="490"/>
      <c r="AJ891" s="490"/>
      <c r="AK891" s="490"/>
      <c r="AL891" s="490"/>
      <c r="AM891" s="490"/>
      <c r="AN891" s="490"/>
      <c r="AO891" s="490"/>
      <c r="AP891" s="490"/>
      <c r="AQ891" s="490"/>
      <c r="AR891" s="489"/>
      <c r="AS891" s="489"/>
      <c r="AT891" s="489"/>
      <c r="AU891" s="489"/>
      <c r="AV891" s="485"/>
      <c r="AW891" s="485"/>
      <c r="AX891" s="485"/>
      <c r="AY891" s="485"/>
      <c r="AZ891" s="485"/>
      <c r="BA891" s="485"/>
      <c r="BB891" s="485"/>
      <c r="BC891" s="485"/>
      <c r="BD891" s="485"/>
      <c r="BE891" s="485"/>
      <c r="BF891" s="485"/>
      <c r="BG891" s="485"/>
      <c r="BH891" s="485"/>
      <c r="BI891" s="485"/>
      <c r="BJ891" s="485"/>
      <c r="BK891" s="485"/>
    </row>
    <row r="892" spans="1:63" ht="15.75" customHeight="1" x14ac:dyDescent="0.25">
      <c r="A892" s="490"/>
      <c r="B892" s="490"/>
      <c r="C892" s="490"/>
      <c r="D892" s="490"/>
      <c r="E892" s="490"/>
      <c r="F892" s="490"/>
      <c r="G892" s="490"/>
      <c r="H892" s="490"/>
      <c r="I892" s="490"/>
      <c r="J892" s="490"/>
      <c r="K892" s="490"/>
      <c r="L892" s="490"/>
      <c r="M892" s="490"/>
      <c r="N892" s="490"/>
      <c r="O892" s="490"/>
      <c r="P892" s="490"/>
      <c r="Q892" s="490"/>
      <c r="R892" s="490"/>
      <c r="S892" s="490"/>
      <c r="T892" s="490"/>
      <c r="U892" s="490"/>
      <c r="V892" s="490"/>
      <c r="W892" s="490"/>
      <c r="X892" s="490"/>
      <c r="Y892" s="490"/>
      <c r="Z892" s="490"/>
      <c r="AA892" s="490"/>
      <c r="AB892" s="490"/>
      <c r="AC892" s="490"/>
      <c r="AD892" s="490"/>
      <c r="AE892" s="490"/>
      <c r="AF892" s="490"/>
      <c r="AG892" s="490"/>
      <c r="AH892" s="490"/>
      <c r="AI892" s="490"/>
      <c r="AJ892" s="490"/>
      <c r="AK892" s="490"/>
      <c r="AL892" s="490"/>
      <c r="AM892" s="490"/>
      <c r="AN892" s="490"/>
      <c r="AO892" s="490"/>
      <c r="AP892" s="490"/>
      <c r="AQ892" s="490"/>
      <c r="AR892" s="489"/>
      <c r="AS892" s="489"/>
      <c r="AT892" s="489"/>
      <c r="AU892" s="489"/>
      <c r="AV892" s="485"/>
      <c r="AW892" s="485"/>
      <c r="AX892" s="485"/>
      <c r="AY892" s="485"/>
      <c r="AZ892" s="485"/>
      <c r="BA892" s="485"/>
      <c r="BB892" s="485"/>
      <c r="BC892" s="485"/>
      <c r="BD892" s="485"/>
      <c r="BE892" s="485"/>
      <c r="BF892" s="485"/>
      <c r="BG892" s="485"/>
      <c r="BH892" s="485"/>
      <c r="BI892" s="485"/>
      <c r="BJ892" s="485"/>
      <c r="BK892" s="485"/>
    </row>
    <row r="893" spans="1:63" ht="15.75" customHeight="1" x14ac:dyDescent="0.25">
      <c r="A893" s="490"/>
      <c r="B893" s="490"/>
      <c r="C893" s="490"/>
      <c r="D893" s="490"/>
      <c r="E893" s="490"/>
      <c r="F893" s="490"/>
      <c r="G893" s="490"/>
      <c r="H893" s="490"/>
      <c r="I893" s="490"/>
      <c r="J893" s="490"/>
      <c r="K893" s="490"/>
      <c r="L893" s="490"/>
      <c r="M893" s="490"/>
      <c r="N893" s="490"/>
      <c r="O893" s="490"/>
      <c r="P893" s="490"/>
      <c r="Q893" s="490"/>
      <c r="R893" s="490"/>
      <c r="S893" s="490"/>
      <c r="T893" s="490"/>
      <c r="U893" s="490"/>
      <c r="V893" s="490"/>
      <c r="W893" s="490"/>
      <c r="X893" s="490"/>
      <c r="Y893" s="490"/>
      <c r="Z893" s="490"/>
      <c r="AA893" s="490"/>
      <c r="AB893" s="490"/>
      <c r="AC893" s="490"/>
      <c r="AD893" s="490"/>
      <c r="AE893" s="490"/>
      <c r="AF893" s="490"/>
      <c r="AG893" s="490"/>
      <c r="AH893" s="490"/>
      <c r="AI893" s="490"/>
      <c r="AJ893" s="490"/>
      <c r="AK893" s="490"/>
      <c r="AL893" s="490"/>
      <c r="AM893" s="490"/>
      <c r="AN893" s="490"/>
      <c r="AO893" s="490"/>
      <c r="AP893" s="490"/>
      <c r="AQ893" s="490"/>
      <c r="AR893" s="489"/>
      <c r="AS893" s="489"/>
      <c r="AT893" s="489"/>
      <c r="AU893" s="489"/>
      <c r="AV893" s="485"/>
      <c r="AW893" s="485"/>
      <c r="AX893" s="485"/>
      <c r="AY893" s="485"/>
      <c r="AZ893" s="485"/>
      <c r="BA893" s="485"/>
      <c r="BB893" s="485"/>
      <c r="BC893" s="485"/>
      <c r="BD893" s="485"/>
      <c r="BE893" s="485"/>
      <c r="BF893" s="485"/>
      <c r="BG893" s="485"/>
      <c r="BH893" s="485"/>
      <c r="BI893" s="485"/>
      <c r="BJ893" s="485"/>
      <c r="BK893" s="485"/>
    </row>
    <row r="894" spans="1:63" ht="15.75" customHeight="1" x14ac:dyDescent="0.25">
      <c r="A894" s="490"/>
      <c r="B894" s="490"/>
      <c r="C894" s="490"/>
      <c r="D894" s="490"/>
      <c r="E894" s="490"/>
      <c r="F894" s="490"/>
      <c r="G894" s="490"/>
      <c r="H894" s="490"/>
      <c r="I894" s="490"/>
      <c r="J894" s="490"/>
      <c r="K894" s="490"/>
      <c r="L894" s="490"/>
      <c r="M894" s="490"/>
      <c r="N894" s="490"/>
      <c r="O894" s="490"/>
      <c r="P894" s="490"/>
      <c r="Q894" s="490"/>
      <c r="R894" s="490"/>
      <c r="S894" s="490"/>
      <c r="T894" s="490"/>
      <c r="U894" s="490"/>
      <c r="V894" s="490"/>
      <c r="W894" s="490"/>
      <c r="X894" s="490"/>
      <c r="Y894" s="490"/>
      <c r="Z894" s="490"/>
      <c r="AA894" s="490"/>
      <c r="AB894" s="490"/>
      <c r="AC894" s="490"/>
      <c r="AD894" s="490"/>
      <c r="AE894" s="490"/>
      <c r="AF894" s="490"/>
      <c r="AG894" s="490"/>
      <c r="AH894" s="490"/>
      <c r="AI894" s="490"/>
      <c r="AJ894" s="490"/>
      <c r="AK894" s="490"/>
      <c r="AL894" s="490"/>
      <c r="AM894" s="490"/>
      <c r="AN894" s="490"/>
      <c r="AO894" s="490"/>
      <c r="AP894" s="490"/>
      <c r="AQ894" s="490"/>
      <c r="AR894" s="489"/>
      <c r="AS894" s="489"/>
      <c r="AT894" s="489"/>
      <c r="AU894" s="489"/>
      <c r="AV894" s="485"/>
      <c r="AW894" s="485"/>
      <c r="AX894" s="485"/>
      <c r="AY894" s="485"/>
      <c r="AZ894" s="485"/>
      <c r="BA894" s="485"/>
      <c r="BB894" s="485"/>
      <c r="BC894" s="485"/>
      <c r="BD894" s="485"/>
      <c r="BE894" s="485"/>
      <c r="BF894" s="485"/>
      <c r="BG894" s="485"/>
      <c r="BH894" s="485"/>
      <c r="BI894" s="485"/>
      <c r="BJ894" s="485"/>
      <c r="BK894" s="485"/>
    </row>
    <row r="895" spans="1:63" ht="15.75" customHeight="1" x14ac:dyDescent="0.25">
      <c r="A895" s="490"/>
      <c r="B895" s="490"/>
      <c r="C895" s="490"/>
      <c r="D895" s="490"/>
      <c r="E895" s="490"/>
      <c r="F895" s="490"/>
      <c r="G895" s="490"/>
      <c r="H895" s="490"/>
      <c r="I895" s="490"/>
      <c r="J895" s="490"/>
      <c r="K895" s="490"/>
      <c r="L895" s="490"/>
      <c r="M895" s="490"/>
      <c r="N895" s="490"/>
      <c r="O895" s="490"/>
      <c r="P895" s="490"/>
      <c r="Q895" s="490"/>
      <c r="R895" s="490"/>
      <c r="S895" s="490"/>
      <c r="T895" s="490"/>
      <c r="U895" s="490"/>
      <c r="V895" s="490"/>
      <c r="W895" s="490"/>
      <c r="X895" s="490"/>
      <c r="Y895" s="490"/>
      <c r="Z895" s="490"/>
      <c r="AA895" s="490"/>
      <c r="AB895" s="490"/>
      <c r="AC895" s="490"/>
      <c r="AD895" s="490"/>
      <c r="AE895" s="490"/>
      <c r="AF895" s="490"/>
      <c r="AG895" s="490"/>
      <c r="AH895" s="490"/>
      <c r="AI895" s="490"/>
      <c r="AJ895" s="490"/>
      <c r="AK895" s="490"/>
      <c r="AL895" s="490"/>
      <c r="AM895" s="490"/>
      <c r="AN895" s="490"/>
      <c r="AO895" s="490"/>
      <c r="AP895" s="490"/>
      <c r="AQ895" s="490"/>
      <c r="AR895" s="489"/>
      <c r="AS895" s="489"/>
      <c r="AT895" s="489"/>
      <c r="AU895" s="489"/>
      <c r="AV895" s="485"/>
      <c r="AW895" s="485"/>
      <c r="AX895" s="485"/>
      <c r="AY895" s="485"/>
      <c r="AZ895" s="485"/>
      <c r="BA895" s="485"/>
      <c r="BB895" s="485"/>
      <c r="BC895" s="485"/>
      <c r="BD895" s="485"/>
      <c r="BE895" s="485"/>
      <c r="BF895" s="485"/>
      <c r="BG895" s="485"/>
      <c r="BH895" s="485"/>
      <c r="BI895" s="485"/>
      <c r="BJ895" s="485"/>
      <c r="BK895" s="485"/>
    </row>
    <row r="896" spans="1:63" ht="15.75" customHeight="1" x14ac:dyDescent="0.25">
      <c r="A896" s="490"/>
      <c r="B896" s="490"/>
      <c r="C896" s="490"/>
      <c r="D896" s="490"/>
      <c r="E896" s="490"/>
      <c r="F896" s="490"/>
      <c r="G896" s="490"/>
      <c r="H896" s="490"/>
      <c r="I896" s="490"/>
      <c r="J896" s="490"/>
      <c r="K896" s="490"/>
      <c r="L896" s="490"/>
      <c r="M896" s="490"/>
      <c r="N896" s="490"/>
      <c r="O896" s="490"/>
      <c r="P896" s="490"/>
      <c r="Q896" s="490"/>
      <c r="R896" s="490"/>
      <c r="S896" s="490"/>
      <c r="T896" s="490"/>
      <c r="U896" s="490"/>
      <c r="V896" s="490"/>
      <c r="W896" s="490"/>
      <c r="X896" s="490"/>
      <c r="Y896" s="490"/>
      <c r="Z896" s="490"/>
      <c r="AA896" s="490"/>
      <c r="AB896" s="490"/>
      <c r="AC896" s="490"/>
      <c r="AD896" s="490"/>
      <c r="AE896" s="490"/>
      <c r="AF896" s="490"/>
      <c r="AG896" s="490"/>
      <c r="AH896" s="490"/>
      <c r="AI896" s="490"/>
      <c r="AJ896" s="490"/>
      <c r="AK896" s="490"/>
      <c r="AL896" s="490"/>
      <c r="AM896" s="490"/>
      <c r="AN896" s="490"/>
      <c r="AO896" s="490"/>
      <c r="AP896" s="490"/>
      <c r="AQ896" s="490"/>
      <c r="AR896" s="489"/>
      <c r="AS896" s="489"/>
      <c r="AT896" s="489"/>
      <c r="AU896" s="489"/>
      <c r="AV896" s="485"/>
      <c r="AW896" s="485"/>
      <c r="AX896" s="485"/>
      <c r="AY896" s="485"/>
      <c r="AZ896" s="485"/>
      <c r="BA896" s="485"/>
      <c r="BB896" s="485"/>
      <c r="BC896" s="485"/>
      <c r="BD896" s="485"/>
      <c r="BE896" s="485"/>
      <c r="BF896" s="485"/>
      <c r="BG896" s="485"/>
      <c r="BH896" s="485"/>
      <c r="BI896" s="485"/>
      <c r="BJ896" s="485"/>
      <c r="BK896" s="485"/>
    </row>
    <row r="897" spans="1:63" ht="15.75" customHeight="1" x14ac:dyDescent="0.25">
      <c r="A897" s="490"/>
      <c r="B897" s="490"/>
      <c r="C897" s="490"/>
      <c r="D897" s="490"/>
      <c r="E897" s="490"/>
      <c r="F897" s="490"/>
      <c r="G897" s="490"/>
      <c r="H897" s="490"/>
      <c r="I897" s="490"/>
      <c r="J897" s="490"/>
      <c r="K897" s="490"/>
      <c r="L897" s="490"/>
      <c r="M897" s="490"/>
      <c r="N897" s="490"/>
      <c r="O897" s="490"/>
      <c r="P897" s="490"/>
      <c r="Q897" s="490"/>
      <c r="R897" s="490"/>
      <c r="S897" s="490"/>
      <c r="T897" s="490"/>
      <c r="U897" s="490"/>
      <c r="V897" s="490"/>
      <c r="W897" s="490"/>
      <c r="X897" s="490"/>
      <c r="Y897" s="490"/>
      <c r="Z897" s="490"/>
      <c r="AA897" s="490"/>
      <c r="AB897" s="490"/>
      <c r="AC897" s="490"/>
      <c r="AD897" s="490"/>
      <c r="AE897" s="490"/>
      <c r="AF897" s="490"/>
      <c r="AG897" s="490"/>
      <c r="AH897" s="490"/>
      <c r="AI897" s="490"/>
      <c r="AJ897" s="490"/>
      <c r="AK897" s="490"/>
      <c r="AL897" s="490"/>
      <c r="AM897" s="490"/>
      <c r="AN897" s="490"/>
      <c r="AO897" s="490"/>
      <c r="AP897" s="490"/>
      <c r="AQ897" s="490"/>
      <c r="AR897" s="489"/>
      <c r="AS897" s="489"/>
      <c r="AT897" s="489"/>
      <c r="AU897" s="489"/>
      <c r="AV897" s="485"/>
      <c r="AW897" s="485"/>
      <c r="AX897" s="485"/>
      <c r="AY897" s="485"/>
      <c r="AZ897" s="485"/>
      <c r="BA897" s="485"/>
      <c r="BB897" s="485"/>
      <c r="BC897" s="485"/>
      <c r="BD897" s="485"/>
      <c r="BE897" s="485"/>
      <c r="BF897" s="485"/>
      <c r="BG897" s="485"/>
      <c r="BH897" s="485"/>
      <c r="BI897" s="485"/>
      <c r="BJ897" s="485"/>
      <c r="BK897" s="485"/>
    </row>
    <row r="898" spans="1:63" ht="15.75" customHeight="1" x14ac:dyDescent="0.25">
      <c r="A898" s="490"/>
      <c r="B898" s="490"/>
      <c r="C898" s="490"/>
      <c r="D898" s="490"/>
      <c r="E898" s="490"/>
      <c r="F898" s="490"/>
      <c r="G898" s="490"/>
      <c r="H898" s="490"/>
      <c r="I898" s="490"/>
      <c r="J898" s="490"/>
      <c r="K898" s="490"/>
      <c r="L898" s="490"/>
      <c r="M898" s="490"/>
      <c r="N898" s="490"/>
      <c r="O898" s="490"/>
      <c r="P898" s="490"/>
      <c r="Q898" s="490"/>
      <c r="R898" s="490"/>
      <c r="S898" s="490"/>
      <c r="T898" s="490"/>
      <c r="U898" s="490"/>
      <c r="V898" s="490"/>
      <c r="W898" s="490"/>
      <c r="X898" s="490"/>
      <c r="Y898" s="490"/>
      <c r="Z898" s="490"/>
      <c r="AA898" s="490"/>
      <c r="AB898" s="490"/>
      <c r="AC898" s="490"/>
      <c r="AD898" s="490"/>
      <c r="AE898" s="490"/>
      <c r="AF898" s="490"/>
      <c r="AG898" s="490"/>
      <c r="AH898" s="490"/>
      <c r="AI898" s="490"/>
      <c r="AJ898" s="490"/>
      <c r="AK898" s="490"/>
      <c r="AL898" s="490"/>
      <c r="AM898" s="490"/>
      <c r="AN898" s="490"/>
      <c r="AO898" s="490"/>
      <c r="AP898" s="490"/>
      <c r="AQ898" s="490"/>
      <c r="AR898" s="489"/>
      <c r="AS898" s="489"/>
      <c r="AT898" s="489"/>
      <c r="AU898" s="489"/>
      <c r="AV898" s="485"/>
      <c r="AW898" s="485"/>
      <c r="AX898" s="485"/>
      <c r="AY898" s="485"/>
      <c r="AZ898" s="485"/>
      <c r="BA898" s="485"/>
      <c r="BB898" s="485"/>
      <c r="BC898" s="485"/>
      <c r="BD898" s="485"/>
      <c r="BE898" s="485"/>
      <c r="BF898" s="485"/>
      <c r="BG898" s="485"/>
      <c r="BH898" s="485"/>
      <c r="BI898" s="485"/>
      <c r="BJ898" s="485"/>
      <c r="BK898" s="485"/>
    </row>
    <row r="899" spans="1:63" ht="15.75" customHeight="1" x14ac:dyDescent="0.25">
      <c r="A899" s="490"/>
      <c r="B899" s="490"/>
      <c r="C899" s="490"/>
      <c r="D899" s="490"/>
      <c r="E899" s="490"/>
      <c r="F899" s="490"/>
      <c r="G899" s="490"/>
      <c r="H899" s="490"/>
      <c r="I899" s="490"/>
      <c r="J899" s="490"/>
      <c r="K899" s="490"/>
      <c r="L899" s="490"/>
      <c r="M899" s="490"/>
      <c r="N899" s="490"/>
      <c r="O899" s="490"/>
      <c r="P899" s="490"/>
      <c r="Q899" s="490"/>
      <c r="R899" s="490"/>
      <c r="S899" s="490"/>
      <c r="T899" s="490"/>
      <c r="U899" s="490"/>
      <c r="V899" s="490"/>
      <c r="W899" s="490"/>
      <c r="X899" s="490"/>
      <c r="Y899" s="490"/>
      <c r="Z899" s="490"/>
      <c r="AA899" s="490"/>
      <c r="AB899" s="490"/>
      <c r="AC899" s="490"/>
      <c r="AD899" s="490"/>
      <c r="AE899" s="490"/>
      <c r="AF899" s="490"/>
      <c r="AG899" s="490"/>
      <c r="AH899" s="490"/>
      <c r="AI899" s="490"/>
      <c r="AJ899" s="490"/>
      <c r="AK899" s="490"/>
      <c r="AL899" s="490"/>
      <c r="AM899" s="490"/>
      <c r="AN899" s="490"/>
      <c r="AO899" s="490"/>
      <c r="AP899" s="490"/>
      <c r="AQ899" s="490"/>
      <c r="AR899" s="489"/>
      <c r="AS899" s="489"/>
      <c r="AT899" s="489"/>
      <c r="AU899" s="489"/>
      <c r="AV899" s="485"/>
      <c r="AW899" s="485"/>
      <c r="AX899" s="485"/>
      <c r="AY899" s="485"/>
      <c r="AZ899" s="485"/>
      <c r="BA899" s="485"/>
      <c r="BB899" s="485"/>
      <c r="BC899" s="485"/>
      <c r="BD899" s="485"/>
      <c r="BE899" s="485"/>
      <c r="BF899" s="485"/>
      <c r="BG899" s="485"/>
      <c r="BH899" s="485"/>
      <c r="BI899" s="485"/>
      <c r="BJ899" s="485"/>
      <c r="BK899" s="485"/>
    </row>
    <row r="900" spans="1:63" ht="15.75" customHeight="1" x14ac:dyDescent="0.25">
      <c r="A900" s="490"/>
      <c r="B900" s="490"/>
      <c r="C900" s="490"/>
      <c r="D900" s="490"/>
      <c r="E900" s="490"/>
      <c r="F900" s="490"/>
      <c r="G900" s="490"/>
      <c r="H900" s="490"/>
      <c r="I900" s="490"/>
      <c r="J900" s="490"/>
      <c r="K900" s="490"/>
      <c r="L900" s="490"/>
      <c r="M900" s="490"/>
      <c r="N900" s="490"/>
      <c r="O900" s="490"/>
      <c r="P900" s="490"/>
      <c r="Q900" s="490"/>
      <c r="R900" s="490"/>
      <c r="S900" s="490"/>
      <c r="T900" s="490"/>
      <c r="U900" s="490"/>
      <c r="V900" s="490"/>
      <c r="W900" s="490"/>
      <c r="X900" s="490"/>
      <c r="Y900" s="490"/>
      <c r="Z900" s="490"/>
      <c r="AA900" s="490"/>
      <c r="AB900" s="490"/>
      <c r="AC900" s="490"/>
      <c r="AD900" s="490"/>
      <c r="AE900" s="490"/>
      <c r="AF900" s="490"/>
      <c r="AG900" s="490"/>
      <c r="AH900" s="490"/>
      <c r="AI900" s="490"/>
      <c r="AJ900" s="490"/>
      <c r="AK900" s="490"/>
      <c r="AL900" s="490"/>
      <c r="AM900" s="490"/>
      <c r="AN900" s="490"/>
      <c r="AO900" s="490"/>
      <c r="AP900" s="490"/>
      <c r="AQ900" s="490"/>
      <c r="AR900" s="489"/>
      <c r="AS900" s="489"/>
      <c r="AT900" s="489"/>
      <c r="AU900" s="489"/>
      <c r="AV900" s="485"/>
      <c r="AW900" s="485"/>
      <c r="AX900" s="485"/>
      <c r="AY900" s="485"/>
      <c r="AZ900" s="485"/>
      <c r="BA900" s="485"/>
      <c r="BB900" s="485"/>
      <c r="BC900" s="485"/>
      <c r="BD900" s="485"/>
      <c r="BE900" s="485"/>
      <c r="BF900" s="485"/>
      <c r="BG900" s="485"/>
      <c r="BH900" s="485"/>
      <c r="BI900" s="485"/>
      <c r="BJ900" s="485"/>
      <c r="BK900" s="485"/>
    </row>
    <row r="901" spans="1:63" ht="15.75" customHeight="1" x14ac:dyDescent="0.25">
      <c r="A901" s="490"/>
      <c r="B901" s="490"/>
      <c r="C901" s="490"/>
      <c r="D901" s="490"/>
      <c r="E901" s="490"/>
      <c r="F901" s="490"/>
      <c r="G901" s="490"/>
      <c r="H901" s="490"/>
      <c r="I901" s="490"/>
      <c r="J901" s="490"/>
      <c r="K901" s="490"/>
      <c r="L901" s="490"/>
      <c r="M901" s="490"/>
      <c r="N901" s="490"/>
      <c r="O901" s="490"/>
      <c r="P901" s="490"/>
      <c r="Q901" s="490"/>
      <c r="R901" s="490"/>
      <c r="S901" s="490"/>
      <c r="T901" s="490"/>
      <c r="U901" s="490"/>
      <c r="V901" s="490"/>
      <c r="W901" s="490"/>
      <c r="X901" s="490"/>
      <c r="Y901" s="490"/>
      <c r="Z901" s="490"/>
      <c r="AA901" s="490"/>
      <c r="AB901" s="490"/>
      <c r="AC901" s="490"/>
      <c r="AD901" s="490"/>
      <c r="AE901" s="490"/>
      <c r="AF901" s="490"/>
      <c r="AG901" s="490"/>
      <c r="AH901" s="490"/>
      <c r="AI901" s="490"/>
      <c r="AJ901" s="490"/>
      <c r="AK901" s="490"/>
      <c r="AL901" s="490"/>
      <c r="AM901" s="490"/>
      <c r="AN901" s="490"/>
      <c r="AO901" s="490"/>
      <c r="AP901" s="490"/>
      <c r="AQ901" s="490"/>
      <c r="AR901" s="489"/>
      <c r="AS901" s="489"/>
      <c r="AT901" s="489"/>
      <c r="AU901" s="489"/>
      <c r="AV901" s="485"/>
      <c r="AW901" s="485"/>
      <c r="AX901" s="485"/>
      <c r="AY901" s="485"/>
      <c r="AZ901" s="485"/>
      <c r="BA901" s="485"/>
      <c r="BB901" s="485"/>
      <c r="BC901" s="485"/>
      <c r="BD901" s="485"/>
      <c r="BE901" s="485"/>
      <c r="BF901" s="485"/>
      <c r="BG901" s="485"/>
      <c r="BH901" s="485"/>
      <c r="BI901" s="485"/>
      <c r="BJ901" s="485"/>
      <c r="BK901" s="485"/>
    </row>
    <row r="902" spans="1:63" ht="15.75" customHeight="1" x14ac:dyDescent="0.25">
      <c r="A902" s="490"/>
      <c r="B902" s="490"/>
      <c r="C902" s="490"/>
      <c r="D902" s="490"/>
      <c r="E902" s="490"/>
      <c r="F902" s="490"/>
      <c r="G902" s="490"/>
      <c r="H902" s="490"/>
      <c r="I902" s="490"/>
      <c r="J902" s="490"/>
      <c r="K902" s="490"/>
      <c r="L902" s="490"/>
      <c r="M902" s="490"/>
      <c r="N902" s="490"/>
      <c r="O902" s="490"/>
      <c r="P902" s="490"/>
      <c r="Q902" s="490"/>
      <c r="R902" s="490"/>
      <c r="S902" s="490"/>
      <c r="T902" s="490"/>
      <c r="U902" s="490"/>
      <c r="V902" s="490"/>
      <c r="W902" s="490"/>
      <c r="X902" s="490"/>
      <c r="Y902" s="490"/>
      <c r="Z902" s="490"/>
      <c r="AA902" s="490"/>
      <c r="AB902" s="490"/>
      <c r="AC902" s="490"/>
      <c r="AD902" s="490"/>
      <c r="AE902" s="490"/>
      <c r="AF902" s="490"/>
      <c r="AG902" s="490"/>
      <c r="AH902" s="490"/>
      <c r="AI902" s="490"/>
      <c r="AJ902" s="490"/>
      <c r="AK902" s="490"/>
      <c r="AL902" s="490"/>
      <c r="AM902" s="490"/>
      <c r="AN902" s="490"/>
      <c r="AO902" s="490"/>
      <c r="AP902" s="490"/>
      <c r="AQ902" s="490"/>
      <c r="AR902" s="489"/>
      <c r="AS902" s="489"/>
      <c r="AT902" s="489"/>
      <c r="AU902" s="489"/>
      <c r="AV902" s="485"/>
      <c r="AW902" s="485"/>
      <c r="AX902" s="485"/>
      <c r="AY902" s="485"/>
      <c r="AZ902" s="485"/>
      <c r="BA902" s="485"/>
      <c r="BB902" s="485"/>
      <c r="BC902" s="485"/>
      <c r="BD902" s="485"/>
      <c r="BE902" s="485"/>
      <c r="BF902" s="485"/>
      <c r="BG902" s="485"/>
      <c r="BH902" s="485"/>
      <c r="BI902" s="485"/>
      <c r="BJ902" s="485"/>
      <c r="BK902" s="485"/>
    </row>
    <row r="903" spans="1:63" ht="15.75" customHeight="1" x14ac:dyDescent="0.25">
      <c r="A903" s="490"/>
      <c r="B903" s="490"/>
      <c r="C903" s="490"/>
      <c r="D903" s="490"/>
      <c r="E903" s="490"/>
      <c r="F903" s="490"/>
      <c r="G903" s="490"/>
      <c r="H903" s="490"/>
      <c r="I903" s="490"/>
      <c r="J903" s="490"/>
      <c r="K903" s="490"/>
      <c r="L903" s="490"/>
      <c r="M903" s="490"/>
      <c r="N903" s="490"/>
      <c r="O903" s="490"/>
      <c r="P903" s="490"/>
      <c r="Q903" s="490"/>
      <c r="R903" s="490"/>
      <c r="S903" s="490"/>
      <c r="T903" s="490"/>
      <c r="U903" s="490"/>
      <c r="V903" s="490"/>
      <c r="W903" s="490"/>
      <c r="X903" s="490"/>
      <c r="Y903" s="490"/>
      <c r="Z903" s="490"/>
      <c r="AA903" s="490"/>
      <c r="AB903" s="490"/>
      <c r="AC903" s="490"/>
      <c r="AD903" s="490"/>
      <c r="AE903" s="490"/>
      <c r="AF903" s="490"/>
      <c r="AG903" s="490"/>
      <c r="AH903" s="490"/>
      <c r="AI903" s="490"/>
      <c r="AJ903" s="490"/>
      <c r="AK903" s="490"/>
      <c r="AL903" s="490"/>
      <c r="AM903" s="490"/>
      <c r="AN903" s="490"/>
      <c r="AO903" s="490"/>
      <c r="AP903" s="490"/>
      <c r="AQ903" s="490"/>
      <c r="AR903" s="489"/>
      <c r="AS903" s="489"/>
      <c r="AT903" s="489"/>
      <c r="AU903" s="489"/>
      <c r="AV903" s="485"/>
      <c r="AW903" s="485"/>
      <c r="AX903" s="485"/>
      <c r="AY903" s="485"/>
      <c r="AZ903" s="485"/>
      <c r="BA903" s="485"/>
      <c r="BB903" s="485"/>
      <c r="BC903" s="485"/>
      <c r="BD903" s="485"/>
      <c r="BE903" s="485"/>
      <c r="BF903" s="485"/>
      <c r="BG903" s="485"/>
      <c r="BH903" s="485"/>
      <c r="BI903" s="485"/>
      <c r="BJ903" s="485"/>
      <c r="BK903" s="485"/>
    </row>
    <row r="904" spans="1:63" ht="15.75" customHeight="1" x14ac:dyDescent="0.25">
      <c r="A904" s="490"/>
      <c r="B904" s="490"/>
      <c r="C904" s="490"/>
      <c r="D904" s="490"/>
      <c r="E904" s="490"/>
      <c r="F904" s="490"/>
      <c r="G904" s="490"/>
      <c r="H904" s="490"/>
      <c r="I904" s="490"/>
      <c r="J904" s="490"/>
      <c r="K904" s="490"/>
      <c r="L904" s="490"/>
      <c r="M904" s="490"/>
      <c r="N904" s="490"/>
      <c r="O904" s="490"/>
      <c r="P904" s="490"/>
      <c r="Q904" s="490"/>
      <c r="R904" s="490"/>
      <c r="S904" s="490"/>
      <c r="T904" s="490"/>
      <c r="U904" s="490"/>
      <c r="V904" s="490"/>
      <c r="W904" s="490"/>
      <c r="X904" s="490"/>
      <c r="Y904" s="490"/>
      <c r="Z904" s="490"/>
      <c r="AA904" s="490"/>
      <c r="AB904" s="490"/>
      <c r="AC904" s="490"/>
      <c r="AD904" s="490"/>
      <c r="AE904" s="490"/>
      <c r="AF904" s="490"/>
      <c r="AG904" s="490"/>
      <c r="AH904" s="490"/>
      <c r="AI904" s="490"/>
      <c r="AJ904" s="490"/>
      <c r="AK904" s="490"/>
      <c r="AL904" s="490"/>
      <c r="AM904" s="490"/>
      <c r="AN904" s="490"/>
      <c r="AO904" s="490"/>
      <c r="AP904" s="490"/>
      <c r="AQ904" s="490"/>
      <c r="AR904" s="489"/>
      <c r="AS904" s="489"/>
      <c r="AT904" s="489"/>
      <c r="AU904" s="489"/>
      <c r="AV904" s="485"/>
      <c r="AW904" s="485"/>
      <c r="AX904" s="485"/>
      <c r="AY904" s="485"/>
      <c r="AZ904" s="485"/>
      <c r="BA904" s="485"/>
      <c r="BB904" s="485"/>
      <c r="BC904" s="485"/>
      <c r="BD904" s="485"/>
      <c r="BE904" s="485"/>
      <c r="BF904" s="485"/>
      <c r="BG904" s="485"/>
      <c r="BH904" s="485"/>
      <c r="BI904" s="485"/>
      <c r="BJ904" s="485"/>
      <c r="BK904" s="485"/>
    </row>
    <row r="905" spans="1:63" ht="15.75" customHeight="1" x14ac:dyDescent="0.25">
      <c r="A905" s="490"/>
      <c r="B905" s="490"/>
      <c r="C905" s="490"/>
      <c r="D905" s="490"/>
      <c r="E905" s="490"/>
      <c r="F905" s="490"/>
      <c r="G905" s="490"/>
      <c r="H905" s="490"/>
      <c r="I905" s="490"/>
      <c r="J905" s="490"/>
      <c r="K905" s="490"/>
      <c r="L905" s="490"/>
      <c r="M905" s="490"/>
      <c r="N905" s="490"/>
      <c r="O905" s="490"/>
      <c r="P905" s="490"/>
      <c r="Q905" s="490"/>
      <c r="R905" s="490"/>
      <c r="S905" s="490"/>
      <c r="T905" s="490"/>
      <c r="U905" s="490"/>
      <c r="V905" s="490"/>
      <c r="W905" s="490"/>
      <c r="X905" s="490"/>
      <c r="Y905" s="490"/>
      <c r="Z905" s="490"/>
      <c r="AA905" s="490"/>
      <c r="AB905" s="490"/>
      <c r="AC905" s="490"/>
      <c r="AD905" s="490"/>
      <c r="AE905" s="490"/>
      <c r="AF905" s="490"/>
      <c r="AG905" s="490"/>
      <c r="AH905" s="490"/>
      <c r="AI905" s="490"/>
      <c r="AJ905" s="490"/>
      <c r="AK905" s="490"/>
      <c r="AL905" s="490"/>
      <c r="AM905" s="490"/>
      <c r="AN905" s="490"/>
      <c r="AO905" s="490"/>
      <c r="AP905" s="490"/>
      <c r="AQ905" s="490"/>
      <c r="AR905" s="489"/>
      <c r="AS905" s="489"/>
      <c r="AT905" s="489"/>
      <c r="AU905" s="489"/>
      <c r="AV905" s="485"/>
      <c r="AW905" s="485"/>
      <c r="AX905" s="485"/>
      <c r="AY905" s="485"/>
      <c r="AZ905" s="485"/>
      <c r="BA905" s="485"/>
      <c r="BB905" s="485"/>
      <c r="BC905" s="485"/>
      <c r="BD905" s="485"/>
      <c r="BE905" s="485"/>
      <c r="BF905" s="485"/>
      <c r="BG905" s="485"/>
      <c r="BH905" s="485"/>
      <c r="BI905" s="485"/>
      <c r="BJ905" s="485"/>
      <c r="BK905" s="485"/>
    </row>
    <row r="906" spans="1:63" ht="15.75" customHeight="1" x14ac:dyDescent="0.25">
      <c r="A906" s="490"/>
      <c r="B906" s="490"/>
      <c r="C906" s="490"/>
      <c r="D906" s="490"/>
      <c r="E906" s="490"/>
      <c r="F906" s="490"/>
      <c r="G906" s="490"/>
      <c r="H906" s="490"/>
      <c r="I906" s="490"/>
      <c r="J906" s="490"/>
      <c r="K906" s="490"/>
      <c r="L906" s="490"/>
      <c r="M906" s="490"/>
      <c r="N906" s="490"/>
      <c r="O906" s="490"/>
      <c r="P906" s="490"/>
      <c r="Q906" s="490"/>
      <c r="R906" s="490"/>
      <c r="S906" s="490"/>
      <c r="T906" s="490"/>
      <c r="U906" s="490"/>
      <c r="V906" s="490"/>
      <c r="W906" s="490"/>
      <c r="X906" s="490"/>
      <c r="Y906" s="490"/>
      <c r="Z906" s="490"/>
      <c r="AA906" s="490"/>
      <c r="AB906" s="490"/>
      <c r="AC906" s="490"/>
      <c r="AD906" s="490"/>
      <c r="AE906" s="490"/>
      <c r="AF906" s="490"/>
      <c r="AG906" s="490"/>
      <c r="AH906" s="490"/>
      <c r="AI906" s="490"/>
      <c r="AJ906" s="490"/>
      <c r="AK906" s="490"/>
      <c r="AL906" s="490"/>
      <c r="AM906" s="490"/>
      <c r="AN906" s="490"/>
      <c r="AO906" s="490"/>
      <c r="AP906" s="490"/>
      <c r="AQ906" s="490"/>
      <c r="AR906" s="489"/>
      <c r="AS906" s="489"/>
      <c r="AT906" s="489"/>
      <c r="AU906" s="489"/>
      <c r="AV906" s="485"/>
      <c r="AW906" s="485"/>
      <c r="AX906" s="485"/>
      <c r="AY906" s="485"/>
      <c r="AZ906" s="485"/>
      <c r="BA906" s="485"/>
      <c r="BB906" s="485"/>
      <c r="BC906" s="485"/>
      <c r="BD906" s="485"/>
      <c r="BE906" s="485"/>
      <c r="BF906" s="485"/>
      <c r="BG906" s="485"/>
      <c r="BH906" s="485"/>
      <c r="BI906" s="485"/>
      <c r="BJ906" s="485"/>
      <c r="BK906" s="485"/>
    </row>
    <row r="907" spans="1:63" ht="15.75" customHeight="1" x14ac:dyDescent="0.25">
      <c r="A907" s="490"/>
      <c r="B907" s="490"/>
      <c r="C907" s="490"/>
      <c r="D907" s="490"/>
      <c r="E907" s="490"/>
      <c r="F907" s="490"/>
      <c r="G907" s="490"/>
      <c r="H907" s="490"/>
      <c r="I907" s="490"/>
      <c r="J907" s="490"/>
      <c r="K907" s="490"/>
      <c r="L907" s="490"/>
      <c r="M907" s="490"/>
      <c r="N907" s="490"/>
      <c r="O907" s="490"/>
      <c r="P907" s="490"/>
      <c r="Q907" s="490"/>
      <c r="R907" s="490"/>
      <c r="S907" s="490"/>
      <c r="T907" s="490"/>
      <c r="U907" s="490"/>
      <c r="V907" s="490"/>
      <c r="W907" s="490"/>
      <c r="X907" s="490"/>
      <c r="Y907" s="490"/>
      <c r="Z907" s="490"/>
      <c r="AA907" s="490"/>
      <c r="AB907" s="490"/>
      <c r="AC907" s="490"/>
      <c r="AD907" s="490"/>
      <c r="AE907" s="490"/>
      <c r="AF907" s="490"/>
      <c r="AG907" s="490"/>
      <c r="AH907" s="490"/>
      <c r="AI907" s="490"/>
      <c r="AJ907" s="490"/>
      <c r="AK907" s="490"/>
      <c r="AL907" s="490"/>
      <c r="AM907" s="490"/>
      <c r="AN907" s="490"/>
      <c r="AO907" s="490"/>
      <c r="AP907" s="490"/>
      <c r="AQ907" s="490"/>
      <c r="AR907" s="489"/>
      <c r="AS907" s="489"/>
      <c r="AT907" s="489"/>
      <c r="AU907" s="489"/>
      <c r="AV907" s="485"/>
      <c r="AW907" s="485"/>
      <c r="AX907" s="485"/>
      <c r="AY907" s="485"/>
      <c r="AZ907" s="485"/>
      <c r="BA907" s="485"/>
      <c r="BB907" s="485"/>
      <c r="BC907" s="485"/>
      <c r="BD907" s="485"/>
      <c r="BE907" s="485"/>
      <c r="BF907" s="485"/>
      <c r="BG907" s="485"/>
      <c r="BH907" s="485"/>
      <c r="BI907" s="485"/>
      <c r="BJ907" s="485"/>
      <c r="BK907" s="485"/>
    </row>
    <row r="908" spans="1:63" ht="15.75" customHeight="1" x14ac:dyDescent="0.25">
      <c r="A908" s="490"/>
      <c r="B908" s="490"/>
      <c r="C908" s="490"/>
      <c r="D908" s="490"/>
      <c r="E908" s="490"/>
      <c r="F908" s="490"/>
      <c r="G908" s="490"/>
      <c r="H908" s="490"/>
      <c r="I908" s="490"/>
      <c r="J908" s="490"/>
      <c r="K908" s="490"/>
      <c r="L908" s="490"/>
      <c r="M908" s="490"/>
      <c r="N908" s="490"/>
      <c r="O908" s="490"/>
      <c r="P908" s="490"/>
      <c r="Q908" s="490"/>
      <c r="R908" s="490"/>
      <c r="S908" s="490"/>
      <c r="T908" s="490"/>
      <c r="U908" s="490"/>
      <c r="V908" s="490"/>
      <c r="W908" s="490"/>
      <c r="X908" s="490"/>
      <c r="Y908" s="490"/>
      <c r="Z908" s="490"/>
      <c r="AA908" s="490"/>
      <c r="AB908" s="490"/>
      <c r="AC908" s="490"/>
      <c r="AD908" s="490"/>
      <c r="AE908" s="490"/>
      <c r="AF908" s="490"/>
      <c r="AG908" s="490"/>
      <c r="AH908" s="490"/>
      <c r="AI908" s="490"/>
      <c r="AJ908" s="490"/>
      <c r="AK908" s="490"/>
      <c r="AL908" s="490"/>
      <c r="AM908" s="490"/>
      <c r="AN908" s="490"/>
      <c r="AO908" s="490"/>
      <c r="AP908" s="490"/>
      <c r="AQ908" s="490"/>
      <c r="AR908" s="489"/>
      <c r="AS908" s="489"/>
      <c r="AT908" s="489"/>
      <c r="AU908" s="489"/>
      <c r="AV908" s="485"/>
      <c r="AW908" s="485"/>
      <c r="AX908" s="485"/>
      <c r="AY908" s="485"/>
      <c r="AZ908" s="485"/>
      <c r="BA908" s="485"/>
      <c r="BB908" s="485"/>
      <c r="BC908" s="485"/>
      <c r="BD908" s="485"/>
      <c r="BE908" s="485"/>
      <c r="BF908" s="485"/>
      <c r="BG908" s="485"/>
      <c r="BH908" s="485"/>
      <c r="BI908" s="485"/>
      <c r="BJ908" s="485"/>
      <c r="BK908" s="485"/>
    </row>
    <row r="909" spans="1:63" ht="15.75" customHeight="1" x14ac:dyDescent="0.25">
      <c r="A909" s="490"/>
      <c r="B909" s="490"/>
      <c r="C909" s="490"/>
      <c r="D909" s="490"/>
      <c r="E909" s="490"/>
      <c r="F909" s="490"/>
      <c r="G909" s="490"/>
      <c r="H909" s="490"/>
      <c r="I909" s="490"/>
      <c r="J909" s="490"/>
      <c r="K909" s="490"/>
      <c r="L909" s="490"/>
      <c r="M909" s="490"/>
      <c r="N909" s="490"/>
      <c r="O909" s="490"/>
      <c r="P909" s="490"/>
      <c r="Q909" s="490"/>
      <c r="R909" s="490"/>
      <c r="S909" s="490"/>
      <c r="T909" s="490"/>
      <c r="U909" s="490"/>
      <c r="V909" s="490"/>
      <c r="W909" s="490"/>
      <c r="X909" s="490"/>
      <c r="Y909" s="490"/>
      <c r="Z909" s="490"/>
      <c r="AA909" s="490"/>
      <c r="AB909" s="490"/>
      <c r="AC909" s="490"/>
      <c r="AD909" s="490"/>
      <c r="AE909" s="490"/>
      <c r="AF909" s="490"/>
      <c r="AG909" s="490"/>
      <c r="AH909" s="490"/>
      <c r="AI909" s="490"/>
      <c r="AJ909" s="490"/>
      <c r="AK909" s="490"/>
      <c r="AL909" s="490"/>
      <c r="AM909" s="490"/>
      <c r="AN909" s="490"/>
      <c r="AO909" s="490"/>
      <c r="AP909" s="490"/>
      <c r="AQ909" s="490"/>
      <c r="AR909" s="489"/>
      <c r="AS909" s="489"/>
      <c r="AT909" s="489"/>
      <c r="AU909" s="489"/>
      <c r="AV909" s="485"/>
      <c r="AW909" s="485"/>
      <c r="AX909" s="485"/>
      <c r="AY909" s="485"/>
      <c r="AZ909" s="485"/>
      <c r="BA909" s="485"/>
      <c r="BB909" s="485"/>
      <c r="BC909" s="485"/>
      <c r="BD909" s="485"/>
      <c r="BE909" s="485"/>
      <c r="BF909" s="485"/>
      <c r="BG909" s="485"/>
      <c r="BH909" s="485"/>
      <c r="BI909" s="485"/>
      <c r="BJ909" s="485"/>
      <c r="BK909" s="485"/>
    </row>
    <row r="910" spans="1:63" ht="15.75" customHeight="1" x14ac:dyDescent="0.25">
      <c r="A910" s="490"/>
      <c r="B910" s="490"/>
      <c r="C910" s="490"/>
      <c r="D910" s="490"/>
      <c r="E910" s="490"/>
      <c r="F910" s="490"/>
      <c r="G910" s="490"/>
      <c r="H910" s="490"/>
      <c r="I910" s="490"/>
      <c r="J910" s="490"/>
      <c r="K910" s="490"/>
      <c r="L910" s="490"/>
      <c r="M910" s="490"/>
      <c r="N910" s="490"/>
      <c r="O910" s="490"/>
      <c r="P910" s="490"/>
      <c r="Q910" s="490"/>
      <c r="R910" s="490"/>
      <c r="S910" s="490"/>
      <c r="T910" s="490"/>
      <c r="U910" s="490"/>
      <c r="V910" s="490"/>
      <c r="W910" s="490"/>
      <c r="X910" s="490"/>
      <c r="Y910" s="490"/>
      <c r="Z910" s="490"/>
      <c r="AA910" s="490"/>
      <c r="AB910" s="490"/>
      <c r="AC910" s="490"/>
      <c r="AD910" s="490"/>
      <c r="AE910" s="490"/>
      <c r="AF910" s="490"/>
      <c r="AG910" s="490"/>
      <c r="AH910" s="490"/>
      <c r="AI910" s="490"/>
      <c r="AJ910" s="490"/>
      <c r="AK910" s="490"/>
      <c r="AL910" s="490"/>
      <c r="AM910" s="490"/>
      <c r="AN910" s="490"/>
      <c r="AO910" s="490"/>
      <c r="AP910" s="490"/>
      <c r="AQ910" s="490"/>
      <c r="AR910" s="489"/>
      <c r="AS910" s="489"/>
      <c r="AT910" s="489"/>
      <c r="AU910" s="489"/>
      <c r="AV910" s="485"/>
      <c r="AW910" s="485"/>
      <c r="AX910" s="485"/>
      <c r="AY910" s="485"/>
      <c r="AZ910" s="485"/>
      <c r="BA910" s="485"/>
      <c r="BB910" s="485"/>
      <c r="BC910" s="485"/>
      <c r="BD910" s="485"/>
      <c r="BE910" s="485"/>
      <c r="BF910" s="485"/>
      <c r="BG910" s="485"/>
      <c r="BH910" s="485"/>
      <c r="BI910" s="485"/>
      <c r="BJ910" s="485"/>
      <c r="BK910" s="485"/>
    </row>
    <row r="911" spans="1:63" ht="15.75" customHeight="1" x14ac:dyDescent="0.25">
      <c r="A911" s="490"/>
      <c r="B911" s="490"/>
      <c r="C911" s="490"/>
      <c r="D911" s="490"/>
      <c r="E911" s="490"/>
      <c r="F911" s="490"/>
      <c r="G911" s="490"/>
      <c r="H911" s="490"/>
      <c r="I911" s="490"/>
      <c r="J911" s="490"/>
      <c r="K911" s="490"/>
      <c r="L911" s="490"/>
      <c r="M911" s="490"/>
      <c r="N911" s="490"/>
      <c r="O911" s="490"/>
      <c r="P911" s="490"/>
      <c r="Q911" s="490"/>
      <c r="R911" s="490"/>
      <c r="S911" s="490"/>
      <c r="T911" s="490"/>
      <c r="U911" s="490"/>
      <c r="V911" s="490"/>
      <c r="W911" s="490"/>
      <c r="X911" s="490"/>
      <c r="Y911" s="490"/>
      <c r="Z911" s="490"/>
      <c r="AA911" s="490"/>
      <c r="AB911" s="490"/>
      <c r="AC911" s="490"/>
      <c r="AD911" s="490"/>
      <c r="AE911" s="490"/>
      <c r="AF911" s="490"/>
      <c r="AG911" s="490"/>
      <c r="AH911" s="490"/>
      <c r="AI911" s="490"/>
      <c r="AJ911" s="490"/>
      <c r="AK911" s="490"/>
      <c r="AL911" s="490"/>
      <c r="AM911" s="490"/>
      <c r="AN911" s="490"/>
      <c r="AO911" s="490"/>
      <c r="AP911" s="490"/>
      <c r="AQ911" s="490"/>
      <c r="AR911" s="489"/>
      <c r="AS911" s="489"/>
      <c r="AT911" s="489"/>
      <c r="AU911" s="489"/>
      <c r="AV911" s="485"/>
      <c r="AW911" s="485"/>
      <c r="AX911" s="485"/>
      <c r="AY911" s="485"/>
      <c r="AZ911" s="485"/>
      <c r="BA911" s="485"/>
      <c r="BB911" s="485"/>
      <c r="BC911" s="485"/>
      <c r="BD911" s="485"/>
      <c r="BE911" s="485"/>
      <c r="BF911" s="485"/>
      <c r="BG911" s="485"/>
      <c r="BH911" s="485"/>
      <c r="BI911" s="485"/>
      <c r="BJ911" s="485"/>
      <c r="BK911" s="485"/>
    </row>
    <row r="912" spans="1:63" ht="15.75" customHeight="1" x14ac:dyDescent="0.25">
      <c r="A912" s="490"/>
      <c r="B912" s="490"/>
      <c r="C912" s="490"/>
      <c r="D912" s="490"/>
      <c r="E912" s="490"/>
      <c r="F912" s="490"/>
      <c r="G912" s="490"/>
      <c r="H912" s="490"/>
      <c r="I912" s="490"/>
      <c r="J912" s="490"/>
      <c r="K912" s="490"/>
      <c r="L912" s="490"/>
      <c r="M912" s="490"/>
      <c r="N912" s="490"/>
      <c r="O912" s="490"/>
      <c r="P912" s="490"/>
      <c r="Q912" s="490"/>
      <c r="R912" s="490"/>
      <c r="S912" s="490"/>
      <c r="T912" s="490"/>
      <c r="U912" s="490"/>
      <c r="V912" s="490"/>
      <c r="W912" s="490"/>
      <c r="X912" s="490"/>
      <c r="Y912" s="490"/>
      <c r="Z912" s="490"/>
      <c r="AA912" s="490"/>
      <c r="AB912" s="490"/>
      <c r="AC912" s="490"/>
      <c r="AD912" s="490"/>
      <c r="AE912" s="490"/>
      <c r="AF912" s="490"/>
      <c r="AG912" s="490"/>
      <c r="AH912" s="490"/>
      <c r="AI912" s="490"/>
      <c r="AJ912" s="490"/>
      <c r="AK912" s="490"/>
      <c r="AL912" s="490"/>
      <c r="AM912" s="490"/>
      <c r="AN912" s="490"/>
      <c r="AO912" s="490"/>
      <c r="AP912" s="490"/>
      <c r="AQ912" s="490"/>
      <c r="AR912" s="489"/>
      <c r="AS912" s="489"/>
      <c r="AT912" s="489"/>
      <c r="AU912" s="489"/>
      <c r="AV912" s="485"/>
      <c r="AW912" s="485"/>
      <c r="AX912" s="485"/>
      <c r="AY912" s="485"/>
      <c r="AZ912" s="485"/>
      <c r="BA912" s="485"/>
      <c r="BB912" s="485"/>
      <c r="BC912" s="485"/>
      <c r="BD912" s="485"/>
      <c r="BE912" s="485"/>
      <c r="BF912" s="485"/>
      <c r="BG912" s="485"/>
      <c r="BH912" s="485"/>
      <c r="BI912" s="485"/>
      <c r="BJ912" s="485"/>
      <c r="BK912" s="485"/>
    </row>
    <row r="913" spans="1:63" ht="15.75" customHeight="1" x14ac:dyDescent="0.25">
      <c r="A913" s="490"/>
      <c r="B913" s="490"/>
      <c r="C913" s="490"/>
      <c r="D913" s="490"/>
      <c r="E913" s="490"/>
      <c r="F913" s="490"/>
      <c r="G913" s="490"/>
      <c r="H913" s="490"/>
      <c r="I913" s="490"/>
      <c r="J913" s="490"/>
      <c r="K913" s="490"/>
      <c r="L913" s="490"/>
      <c r="M913" s="490"/>
      <c r="N913" s="490"/>
      <c r="O913" s="490"/>
      <c r="P913" s="490"/>
      <c r="Q913" s="490"/>
      <c r="R913" s="490"/>
      <c r="S913" s="490"/>
      <c r="T913" s="490"/>
      <c r="U913" s="490"/>
      <c r="V913" s="490"/>
      <c r="W913" s="490"/>
      <c r="X913" s="490"/>
      <c r="Y913" s="490"/>
      <c r="Z913" s="490"/>
      <c r="AA913" s="490"/>
      <c r="AB913" s="490"/>
      <c r="AC913" s="490"/>
      <c r="AD913" s="490"/>
      <c r="AE913" s="490"/>
      <c r="AF913" s="490"/>
      <c r="AG913" s="490"/>
      <c r="AH913" s="490"/>
      <c r="AI913" s="490"/>
      <c r="AJ913" s="490"/>
      <c r="AK913" s="490"/>
      <c r="AL913" s="490"/>
      <c r="AM913" s="490"/>
      <c r="AN913" s="490"/>
      <c r="AO913" s="490"/>
      <c r="AP913" s="490"/>
      <c r="AQ913" s="490"/>
      <c r="AR913" s="489"/>
      <c r="AS913" s="489"/>
      <c r="AT913" s="489"/>
      <c r="AU913" s="489"/>
      <c r="AV913" s="485"/>
      <c r="AW913" s="485"/>
      <c r="AX913" s="485"/>
      <c r="AY913" s="485"/>
      <c r="AZ913" s="485"/>
      <c r="BA913" s="485"/>
      <c r="BB913" s="485"/>
      <c r="BC913" s="485"/>
      <c r="BD913" s="485"/>
      <c r="BE913" s="485"/>
      <c r="BF913" s="485"/>
      <c r="BG913" s="485"/>
      <c r="BH913" s="485"/>
      <c r="BI913" s="485"/>
      <c r="BJ913" s="485"/>
      <c r="BK913" s="485"/>
    </row>
    <row r="914" spans="1:63" ht="15.75" customHeight="1" x14ac:dyDescent="0.25">
      <c r="A914" s="490"/>
      <c r="B914" s="490"/>
      <c r="C914" s="490"/>
      <c r="D914" s="490"/>
      <c r="E914" s="490"/>
      <c r="F914" s="490"/>
      <c r="G914" s="490"/>
      <c r="H914" s="490"/>
      <c r="I914" s="490"/>
      <c r="J914" s="490"/>
      <c r="K914" s="490"/>
      <c r="L914" s="490"/>
      <c r="M914" s="490"/>
      <c r="N914" s="490"/>
      <c r="O914" s="490"/>
      <c r="P914" s="490"/>
      <c r="Q914" s="490"/>
      <c r="R914" s="490"/>
      <c r="S914" s="490"/>
      <c r="T914" s="490"/>
      <c r="U914" s="490"/>
      <c r="V914" s="490"/>
      <c r="W914" s="490"/>
      <c r="X914" s="490"/>
      <c r="Y914" s="490"/>
      <c r="Z914" s="490"/>
      <c r="AA914" s="490"/>
      <c r="AB914" s="490"/>
      <c r="AC914" s="490"/>
      <c r="AD914" s="490"/>
      <c r="AE914" s="490"/>
      <c r="AF914" s="490"/>
      <c r="AG914" s="490"/>
      <c r="AH914" s="490"/>
      <c r="AI914" s="490"/>
      <c r="AJ914" s="490"/>
      <c r="AK914" s="490"/>
      <c r="AL914" s="490"/>
      <c r="AM914" s="490"/>
      <c r="AN914" s="490"/>
      <c r="AO914" s="490"/>
      <c r="AP914" s="490"/>
      <c r="AQ914" s="490"/>
      <c r="AR914" s="489"/>
      <c r="AS914" s="489"/>
      <c r="AT914" s="489"/>
      <c r="AU914" s="489"/>
      <c r="AV914" s="485"/>
      <c r="AW914" s="485"/>
      <c r="AX914" s="485"/>
      <c r="AY914" s="485"/>
      <c r="AZ914" s="485"/>
      <c r="BA914" s="485"/>
      <c r="BB914" s="485"/>
      <c r="BC914" s="485"/>
      <c r="BD914" s="485"/>
      <c r="BE914" s="485"/>
      <c r="BF914" s="485"/>
      <c r="BG914" s="485"/>
      <c r="BH914" s="485"/>
      <c r="BI914" s="485"/>
      <c r="BJ914" s="485"/>
      <c r="BK914" s="485"/>
    </row>
    <row r="915" spans="1:63" ht="15.75" customHeight="1" x14ac:dyDescent="0.25">
      <c r="A915" s="490"/>
      <c r="B915" s="490"/>
      <c r="C915" s="490"/>
      <c r="D915" s="490"/>
      <c r="E915" s="490"/>
      <c r="F915" s="490"/>
      <c r="G915" s="490"/>
      <c r="H915" s="490"/>
      <c r="I915" s="490"/>
      <c r="J915" s="490"/>
      <c r="K915" s="490"/>
      <c r="L915" s="490"/>
      <c r="M915" s="490"/>
      <c r="N915" s="490"/>
      <c r="O915" s="490"/>
      <c r="P915" s="490"/>
      <c r="Q915" s="490"/>
      <c r="R915" s="490"/>
      <c r="S915" s="490"/>
      <c r="T915" s="490"/>
      <c r="U915" s="490"/>
      <c r="V915" s="490"/>
      <c r="W915" s="490"/>
      <c r="X915" s="490"/>
      <c r="Y915" s="490"/>
      <c r="Z915" s="490"/>
      <c r="AA915" s="490"/>
      <c r="AB915" s="490"/>
      <c r="AC915" s="490"/>
      <c r="AD915" s="490"/>
      <c r="AE915" s="490"/>
      <c r="AF915" s="490"/>
      <c r="AG915" s="490"/>
      <c r="AH915" s="490"/>
      <c r="AI915" s="490"/>
      <c r="AJ915" s="490"/>
      <c r="AK915" s="490"/>
      <c r="AL915" s="490"/>
      <c r="AM915" s="490"/>
      <c r="AN915" s="490"/>
      <c r="AO915" s="490"/>
      <c r="AP915" s="490"/>
      <c r="AQ915" s="490"/>
      <c r="AR915" s="489"/>
      <c r="AS915" s="489"/>
      <c r="AT915" s="489"/>
      <c r="AU915" s="489"/>
      <c r="AV915" s="485"/>
      <c r="AW915" s="485"/>
      <c r="AX915" s="485"/>
      <c r="AY915" s="485"/>
      <c r="AZ915" s="485"/>
      <c r="BA915" s="485"/>
      <c r="BB915" s="485"/>
      <c r="BC915" s="485"/>
      <c r="BD915" s="485"/>
      <c r="BE915" s="485"/>
      <c r="BF915" s="485"/>
      <c r="BG915" s="485"/>
      <c r="BH915" s="485"/>
      <c r="BI915" s="485"/>
      <c r="BJ915" s="485"/>
      <c r="BK915" s="485"/>
    </row>
    <row r="916" spans="1:63" ht="15.75" customHeight="1" x14ac:dyDescent="0.25">
      <c r="A916" s="490"/>
      <c r="B916" s="490"/>
      <c r="C916" s="490"/>
      <c r="D916" s="490"/>
      <c r="E916" s="490"/>
      <c r="F916" s="490"/>
      <c r="G916" s="490"/>
      <c r="H916" s="490"/>
      <c r="I916" s="490"/>
      <c r="J916" s="490"/>
      <c r="K916" s="490"/>
      <c r="L916" s="490"/>
      <c r="M916" s="490"/>
      <c r="N916" s="490"/>
      <c r="O916" s="490"/>
      <c r="P916" s="490"/>
      <c r="Q916" s="490"/>
      <c r="R916" s="490"/>
      <c r="S916" s="490"/>
      <c r="T916" s="490"/>
      <c r="U916" s="490"/>
      <c r="V916" s="490"/>
      <c r="W916" s="490"/>
      <c r="X916" s="490"/>
      <c r="Y916" s="490"/>
      <c r="Z916" s="490"/>
      <c r="AA916" s="490"/>
      <c r="AB916" s="490"/>
      <c r="AC916" s="490"/>
      <c r="AD916" s="490"/>
      <c r="AE916" s="490"/>
      <c r="AF916" s="490"/>
      <c r="AG916" s="490"/>
      <c r="AH916" s="490"/>
      <c r="AI916" s="490"/>
      <c r="AJ916" s="490"/>
      <c r="AK916" s="490"/>
      <c r="AL916" s="490"/>
      <c r="AM916" s="490"/>
      <c r="AN916" s="490"/>
      <c r="AO916" s="490"/>
      <c r="AP916" s="490"/>
      <c r="AQ916" s="490"/>
      <c r="AR916" s="489"/>
      <c r="AS916" s="489"/>
      <c r="AT916" s="489"/>
      <c r="AU916" s="489"/>
      <c r="AV916" s="485"/>
      <c r="AW916" s="485"/>
      <c r="AX916" s="485"/>
      <c r="AY916" s="485"/>
      <c r="AZ916" s="485"/>
      <c r="BA916" s="485"/>
      <c r="BB916" s="485"/>
      <c r="BC916" s="485"/>
      <c r="BD916" s="485"/>
      <c r="BE916" s="485"/>
      <c r="BF916" s="485"/>
      <c r="BG916" s="485"/>
      <c r="BH916" s="485"/>
      <c r="BI916" s="485"/>
      <c r="BJ916" s="485"/>
      <c r="BK916" s="485"/>
    </row>
    <row r="917" spans="1:63" ht="15.75" customHeight="1" x14ac:dyDescent="0.25">
      <c r="A917" s="490"/>
      <c r="B917" s="490"/>
      <c r="C917" s="490"/>
      <c r="D917" s="490"/>
      <c r="E917" s="490"/>
      <c r="F917" s="490"/>
      <c r="G917" s="490"/>
      <c r="H917" s="490"/>
      <c r="I917" s="490"/>
      <c r="J917" s="490"/>
      <c r="K917" s="490"/>
      <c r="L917" s="490"/>
      <c r="M917" s="490"/>
      <c r="N917" s="490"/>
      <c r="O917" s="490"/>
      <c r="P917" s="490"/>
      <c r="Q917" s="490"/>
      <c r="R917" s="490"/>
      <c r="S917" s="490"/>
      <c r="T917" s="490"/>
      <c r="U917" s="490"/>
      <c r="V917" s="490"/>
      <c r="W917" s="490"/>
      <c r="X917" s="490"/>
      <c r="Y917" s="490"/>
      <c r="Z917" s="490"/>
      <c r="AA917" s="490"/>
      <c r="AB917" s="490"/>
      <c r="AC917" s="490"/>
      <c r="AD917" s="490"/>
      <c r="AE917" s="490"/>
      <c r="AF917" s="490"/>
      <c r="AG917" s="490"/>
      <c r="AH917" s="490"/>
      <c r="AI917" s="490"/>
      <c r="AJ917" s="490"/>
      <c r="AK917" s="490"/>
      <c r="AL917" s="490"/>
      <c r="AM917" s="490"/>
      <c r="AN917" s="490"/>
      <c r="AO917" s="490"/>
      <c r="AP917" s="490"/>
      <c r="AQ917" s="490"/>
      <c r="AR917" s="489"/>
      <c r="AS917" s="489"/>
      <c r="AT917" s="489"/>
      <c r="AU917" s="489"/>
      <c r="AV917" s="485"/>
      <c r="AW917" s="485"/>
      <c r="AX917" s="485"/>
      <c r="AY917" s="485"/>
      <c r="AZ917" s="485"/>
      <c r="BA917" s="485"/>
      <c r="BB917" s="485"/>
      <c r="BC917" s="485"/>
      <c r="BD917" s="485"/>
      <c r="BE917" s="485"/>
      <c r="BF917" s="485"/>
      <c r="BG917" s="485"/>
      <c r="BH917" s="485"/>
      <c r="BI917" s="485"/>
      <c r="BJ917" s="485"/>
      <c r="BK917" s="485"/>
    </row>
    <row r="918" spans="1:63" ht="15.75" customHeight="1" x14ac:dyDescent="0.25">
      <c r="A918" s="490"/>
      <c r="B918" s="490"/>
      <c r="C918" s="490"/>
      <c r="D918" s="490"/>
      <c r="E918" s="490"/>
      <c r="F918" s="490"/>
      <c r="G918" s="490"/>
      <c r="H918" s="490"/>
      <c r="I918" s="490"/>
      <c r="J918" s="490"/>
      <c r="K918" s="490"/>
      <c r="L918" s="490"/>
      <c r="M918" s="490"/>
      <c r="N918" s="490"/>
      <c r="O918" s="490"/>
      <c r="P918" s="490"/>
      <c r="Q918" s="490"/>
      <c r="R918" s="490"/>
      <c r="S918" s="490"/>
      <c r="T918" s="490"/>
      <c r="U918" s="490"/>
      <c r="V918" s="490"/>
      <c r="W918" s="490"/>
      <c r="X918" s="490"/>
      <c r="Y918" s="490"/>
      <c r="Z918" s="490"/>
      <c r="AA918" s="490"/>
      <c r="AB918" s="490"/>
      <c r="AC918" s="490"/>
      <c r="AD918" s="490"/>
      <c r="AE918" s="490"/>
      <c r="AF918" s="490"/>
      <c r="AG918" s="490"/>
      <c r="AH918" s="490"/>
      <c r="AI918" s="490"/>
      <c r="AJ918" s="490"/>
      <c r="AK918" s="490"/>
      <c r="AL918" s="490"/>
      <c r="AM918" s="490"/>
      <c r="AN918" s="490"/>
      <c r="AO918" s="490"/>
      <c r="AP918" s="490"/>
      <c r="AQ918" s="490"/>
      <c r="AR918" s="489"/>
      <c r="AS918" s="489"/>
      <c r="AT918" s="489"/>
      <c r="AU918" s="489"/>
      <c r="AV918" s="485"/>
      <c r="AW918" s="485"/>
      <c r="AX918" s="485"/>
      <c r="AY918" s="485"/>
      <c r="AZ918" s="485"/>
      <c r="BA918" s="485"/>
      <c r="BB918" s="485"/>
      <c r="BC918" s="485"/>
      <c r="BD918" s="485"/>
      <c r="BE918" s="485"/>
      <c r="BF918" s="485"/>
      <c r="BG918" s="485"/>
      <c r="BH918" s="485"/>
      <c r="BI918" s="485"/>
      <c r="BJ918" s="485"/>
      <c r="BK918" s="485"/>
    </row>
    <row r="919" spans="1:63" ht="15.75" customHeight="1" x14ac:dyDescent="0.25">
      <c r="A919" s="490"/>
      <c r="B919" s="490"/>
      <c r="C919" s="490"/>
      <c r="D919" s="490"/>
      <c r="E919" s="490"/>
      <c r="F919" s="490"/>
      <c r="G919" s="490"/>
      <c r="H919" s="490"/>
      <c r="I919" s="490"/>
      <c r="J919" s="490"/>
      <c r="K919" s="490"/>
      <c r="L919" s="490"/>
      <c r="M919" s="490"/>
      <c r="N919" s="490"/>
      <c r="O919" s="490"/>
      <c r="P919" s="490"/>
      <c r="Q919" s="490"/>
      <c r="R919" s="490"/>
      <c r="S919" s="490"/>
      <c r="T919" s="490"/>
      <c r="U919" s="490"/>
      <c r="V919" s="490"/>
      <c r="W919" s="490"/>
      <c r="X919" s="490"/>
      <c r="Y919" s="490"/>
      <c r="Z919" s="490"/>
      <c r="AA919" s="490"/>
      <c r="AB919" s="490"/>
      <c r="AC919" s="490"/>
      <c r="AD919" s="490"/>
      <c r="AE919" s="490"/>
      <c r="AF919" s="490"/>
      <c r="AG919" s="490"/>
      <c r="AH919" s="490"/>
      <c r="AI919" s="490"/>
      <c r="AJ919" s="490"/>
      <c r="AK919" s="490"/>
      <c r="AL919" s="490"/>
      <c r="AM919" s="490"/>
      <c r="AN919" s="490"/>
      <c r="AO919" s="490"/>
      <c r="AP919" s="490"/>
      <c r="AQ919" s="490"/>
      <c r="AR919" s="489"/>
      <c r="AS919" s="489"/>
      <c r="AT919" s="489"/>
      <c r="AU919" s="489"/>
      <c r="AV919" s="485"/>
      <c r="AW919" s="485"/>
      <c r="AX919" s="485"/>
      <c r="AY919" s="485"/>
      <c r="AZ919" s="485"/>
      <c r="BA919" s="485"/>
      <c r="BB919" s="485"/>
      <c r="BC919" s="485"/>
      <c r="BD919" s="485"/>
      <c r="BE919" s="485"/>
      <c r="BF919" s="485"/>
      <c r="BG919" s="485"/>
      <c r="BH919" s="485"/>
      <c r="BI919" s="485"/>
      <c r="BJ919" s="485"/>
      <c r="BK919" s="485"/>
    </row>
    <row r="920" spans="1:63" ht="15.75" customHeight="1" x14ac:dyDescent="0.25">
      <c r="A920" s="490"/>
      <c r="B920" s="490"/>
      <c r="C920" s="490"/>
      <c r="D920" s="490"/>
      <c r="E920" s="490"/>
      <c r="F920" s="490"/>
      <c r="G920" s="490"/>
      <c r="H920" s="490"/>
      <c r="I920" s="490"/>
      <c r="J920" s="490"/>
      <c r="K920" s="490"/>
      <c r="L920" s="490"/>
      <c r="M920" s="490"/>
      <c r="N920" s="490"/>
      <c r="O920" s="490"/>
      <c r="P920" s="490"/>
      <c r="Q920" s="490"/>
      <c r="R920" s="490"/>
      <c r="S920" s="490"/>
      <c r="T920" s="490"/>
      <c r="U920" s="490"/>
      <c r="V920" s="490"/>
      <c r="W920" s="490"/>
      <c r="X920" s="490"/>
      <c r="Y920" s="490"/>
      <c r="Z920" s="490"/>
      <c r="AA920" s="490"/>
      <c r="AB920" s="490"/>
      <c r="AC920" s="490"/>
      <c r="AD920" s="490"/>
      <c r="AE920" s="490"/>
      <c r="AF920" s="490"/>
      <c r="AG920" s="490"/>
      <c r="AH920" s="490"/>
      <c r="AI920" s="490"/>
      <c r="AJ920" s="490"/>
      <c r="AK920" s="490"/>
      <c r="AL920" s="490"/>
      <c r="AM920" s="490"/>
      <c r="AN920" s="490"/>
      <c r="AO920" s="490"/>
      <c r="AP920" s="490"/>
      <c r="AQ920" s="490"/>
      <c r="AR920" s="489"/>
      <c r="AS920" s="489"/>
      <c r="AT920" s="489"/>
      <c r="AU920" s="489"/>
      <c r="AV920" s="485"/>
      <c r="AW920" s="485"/>
      <c r="AX920" s="485"/>
      <c r="AY920" s="485"/>
      <c r="AZ920" s="485"/>
      <c r="BA920" s="485"/>
      <c r="BB920" s="485"/>
      <c r="BC920" s="485"/>
      <c r="BD920" s="485"/>
      <c r="BE920" s="485"/>
      <c r="BF920" s="485"/>
      <c r="BG920" s="485"/>
      <c r="BH920" s="485"/>
      <c r="BI920" s="485"/>
      <c r="BJ920" s="485"/>
      <c r="BK920" s="485"/>
    </row>
    <row r="921" spans="1:63" ht="15.75" customHeight="1" x14ac:dyDescent="0.25">
      <c r="A921" s="490"/>
      <c r="B921" s="490"/>
      <c r="C921" s="490"/>
      <c r="D921" s="490"/>
      <c r="E921" s="490"/>
      <c r="F921" s="490"/>
      <c r="G921" s="490"/>
      <c r="H921" s="490"/>
      <c r="I921" s="490"/>
      <c r="J921" s="490"/>
      <c r="K921" s="490"/>
      <c r="L921" s="490"/>
      <c r="M921" s="490"/>
      <c r="N921" s="490"/>
      <c r="O921" s="490"/>
      <c r="P921" s="490"/>
      <c r="Q921" s="490"/>
      <c r="R921" s="490"/>
      <c r="S921" s="490"/>
      <c r="T921" s="490"/>
      <c r="U921" s="490"/>
      <c r="V921" s="490"/>
      <c r="W921" s="490"/>
      <c r="X921" s="490"/>
      <c r="Y921" s="490"/>
      <c r="Z921" s="490"/>
      <c r="AA921" s="490"/>
      <c r="AB921" s="490"/>
      <c r="AC921" s="490"/>
      <c r="AD921" s="490"/>
      <c r="AE921" s="490"/>
      <c r="AF921" s="490"/>
      <c r="AG921" s="490"/>
      <c r="AH921" s="490"/>
      <c r="AI921" s="490"/>
      <c r="AJ921" s="490"/>
      <c r="AK921" s="490"/>
      <c r="AL921" s="490"/>
      <c r="AM921" s="490"/>
      <c r="AN921" s="490"/>
      <c r="AO921" s="490"/>
      <c r="AP921" s="490"/>
      <c r="AQ921" s="490"/>
      <c r="AR921" s="489"/>
      <c r="AS921" s="489"/>
      <c r="AT921" s="489"/>
      <c r="AU921" s="489"/>
      <c r="AV921" s="485"/>
      <c r="AW921" s="485"/>
      <c r="AX921" s="485"/>
      <c r="AY921" s="485"/>
      <c r="AZ921" s="485"/>
      <c r="BA921" s="485"/>
      <c r="BB921" s="485"/>
      <c r="BC921" s="485"/>
      <c r="BD921" s="485"/>
      <c r="BE921" s="485"/>
      <c r="BF921" s="485"/>
      <c r="BG921" s="485"/>
      <c r="BH921" s="485"/>
      <c r="BI921" s="485"/>
      <c r="BJ921" s="485"/>
      <c r="BK921" s="485"/>
    </row>
    <row r="922" spans="1:63" ht="15.75" customHeight="1" x14ac:dyDescent="0.25">
      <c r="A922" s="490"/>
      <c r="B922" s="490"/>
      <c r="C922" s="490"/>
      <c r="D922" s="490"/>
      <c r="E922" s="490"/>
      <c r="F922" s="490"/>
      <c r="G922" s="490"/>
      <c r="H922" s="490"/>
      <c r="I922" s="490"/>
      <c r="J922" s="490"/>
      <c r="K922" s="490"/>
      <c r="L922" s="490"/>
      <c r="M922" s="490"/>
      <c r="N922" s="490"/>
      <c r="O922" s="490"/>
      <c r="P922" s="490"/>
      <c r="Q922" s="490"/>
      <c r="R922" s="490"/>
      <c r="S922" s="490"/>
      <c r="T922" s="490"/>
      <c r="U922" s="490"/>
      <c r="V922" s="490"/>
      <c r="W922" s="490"/>
      <c r="X922" s="490"/>
      <c r="Y922" s="490"/>
      <c r="Z922" s="490"/>
      <c r="AA922" s="490"/>
      <c r="AB922" s="490"/>
      <c r="AC922" s="490"/>
      <c r="AD922" s="490"/>
      <c r="AE922" s="490"/>
      <c r="AF922" s="490"/>
      <c r="AG922" s="490"/>
      <c r="AH922" s="490"/>
      <c r="AI922" s="490"/>
      <c r="AJ922" s="490"/>
      <c r="AK922" s="490"/>
      <c r="AL922" s="490"/>
      <c r="AM922" s="490"/>
      <c r="AN922" s="490"/>
      <c r="AO922" s="490"/>
      <c r="AP922" s="490"/>
      <c r="AQ922" s="490"/>
      <c r="AR922" s="489"/>
      <c r="AS922" s="489"/>
      <c r="AT922" s="489"/>
      <c r="AU922" s="489"/>
      <c r="AV922" s="485"/>
      <c r="AW922" s="485"/>
      <c r="AX922" s="485"/>
      <c r="AY922" s="485"/>
      <c r="AZ922" s="485"/>
      <c r="BA922" s="485"/>
      <c r="BB922" s="485"/>
      <c r="BC922" s="485"/>
      <c r="BD922" s="485"/>
      <c r="BE922" s="485"/>
      <c r="BF922" s="485"/>
      <c r="BG922" s="485"/>
      <c r="BH922" s="485"/>
      <c r="BI922" s="485"/>
      <c r="BJ922" s="485"/>
      <c r="BK922" s="485"/>
    </row>
    <row r="923" spans="1:63" ht="15.75" customHeight="1" x14ac:dyDescent="0.25">
      <c r="A923" s="490"/>
      <c r="B923" s="490"/>
      <c r="C923" s="490"/>
      <c r="D923" s="490"/>
      <c r="E923" s="490"/>
      <c r="F923" s="490"/>
      <c r="G923" s="490"/>
      <c r="H923" s="490"/>
      <c r="I923" s="490"/>
      <c r="J923" s="490"/>
      <c r="K923" s="490"/>
      <c r="L923" s="490"/>
      <c r="M923" s="490"/>
      <c r="N923" s="490"/>
      <c r="O923" s="490"/>
      <c r="P923" s="490"/>
      <c r="Q923" s="490"/>
      <c r="R923" s="490"/>
      <c r="S923" s="490"/>
      <c r="T923" s="490"/>
      <c r="U923" s="490"/>
      <c r="V923" s="490"/>
      <c r="W923" s="490"/>
      <c r="X923" s="490"/>
      <c r="Y923" s="490"/>
      <c r="Z923" s="490"/>
      <c r="AA923" s="490"/>
      <c r="AB923" s="490"/>
      <c r="AC923" s="490"/>
      <c r="AD923" s="490"/>
      <c r="AE923" s="490"/>
      <c r="AF923" s="490"/>
      <c r="AG923" s="490"/>
      <c r="AH923" s="490"/>
      <c r="AI923" s="490"/>
      <c r="AJ923" s="490"/>
      <c r="AK923" s="490"/>
      <c r="AL923" s="490"/>
      <c r="AM923" s="490"/>
      <c r="AN923" s="490"/>
      <c r="AO923" s="490"/>
      <c r="AP923" s="490"/>
      <c r="AQ923" s="490"/>
      <c r="AR923" s="489"/>
      <c r="AS923" s="489"/>
      <c r="AT923" s="489"/>
      <c r="AU923" s="489"/>
      <c r="AV923" s="485"/>
      <c r="AW923" s="485"/>
      <c r="AX923" s="485"/>
      <c r="AY923" s="485"/>
      <c r="AZ923" s="485"/>
      <c r="BA923" s="485"/>
      <c r="BB923" s="485"/>
      <c r="BC923" s="485"/>
      <c r="BD923" s="485"/>
      <c r="BE923" s="485"/>
      <c r="BF923" s="485"/>
      <c r="BG923" s="485"/>
      <c r="BH923" s="485"/>
      <c r="BI923" s="485"/>
      <c r="BJ923" s="485"/>
      <c r="BK923" s="485"/>
    </row>
    <row r="924" spans="1:63" ht="15.75" customHeight="1" x14ac:dyDescent="0.25">
      <c r="A924" s="490"/>
      <c r="B924" s="490"/>
      <c r="C924" s="490"/>
      <c r="D924" s="490"/>
      <c r="E924" s="490"/>
      <c r="F924" s="490"/>
      <c r="G924" s="490"/>
      <c r="H924" s="490"/>
      <c r="I924" s="490"/>
      <c r="J924" s="490"/>
      <c r="K924" s="490"/>
      <c r="L924" s="490"/>
      <c r="M924" s="490"/>
      <c r="N924" s="490"/>
      <c r="O924" s="490"/>
      <c r="P924" s="490"/>
      <c r="Q924" s="490"/>
      <c r="R924" s="490"/>
      <c r="S924" s="490"/>
      <c r="T924" s="490"/>
      <c r="U924" s="490"/>
      <c r="V924" s="490"/>
      <c r="W924" s="490"/>
      <c r="X924" s="490"/>
      <c r="Y924" s="490"/>
      <c r="Z924" s="490"/>
      <c r="AA924" s="490"/>
      <c r="AB924" s="490"/>
      <c r="AC924" s="490"/>
      <c r="AD924" s="490"/>
      <c r="AE924" s="490"/>
      <c r="AF924" s="490"/>
      <c r="AG924" s="490"/>
      <c r="AH924" s="490"/>
      <c r="AI924" s="490"/>
      <c r="AJ924" s="490"/>
      <c r="AK924" s="490"/>
      <c r="AL924" s="490"/>
      <c r="AM924" s="490"/>
      <c r="AN924" s="490"/>
      <c r="AO924" s="490"/>
      <c r="AP924" s="490"/>
      <c r="AQ924" s="490"/>
      <c r="AR924" s="489"/>
      <c r="AS924" s="489"/>
      <c r="AT924" s="489"/>
      <c r="AU924" s="489"/>
      <c r="AV924" s="485"/>
      <c r="AW924" s="485"/>
      <c r="AX924" s="485"/>
      <c r="AY924" s="485"/>
      <c r="AZ924" s="485"/>
      <c r="BA924" s="485"/>
      <c r="BB924" s="485"/>
      <c r="BC924" s="485"/>
      <c r="BD924" s="485"/>
      <c r="BE924" s="485"/>
      <c r="BF924" s="485"/>
      <c r="BG924" s="485"/>
      <c r="BH924" s="485"/>
      <c r="BI924" s="485"/>
      <c r="BJ924" s="485"/>
      <c r="BK924" s="485"/>
    </row>
    <row r="925" spans="1:63" ht="15.75" customHeight="1" x14ac:dyDescent="0.25">
      <c r="A925" s="490"/>
      <c r="B925" s="490"/>
      <c r="C925" s="490"/>
      <c r="D925" s="490"/>
      <c r="E925" s="490"/>
      <c r="F925" s="490"/>
      <c r="G925" s="490"/>
      <c r="H925" s="490"/>
      <c r="I925" s="490"/>
      <c r="J925" s="490"/>
      <c r="K925" s="490"/>
      <c r="L925" s="490"/>
      <c r="M925" s="490"/>
      <c r="N925" s="490"/>
      <c r="O925" s="490"/>
      <c r="P925" s="490"/>
      <c r="Q925" s="490"/>
      <c r="R925" s="490"/>
      <c r="S925" s="490"/>
      <c r="T925" s="490"/>
      <c r="U925" s="490"/>
      <c r="V925" s="490"/>
      <c r="W925" s="490"/>
      <c r="X925" s="490"/>
      <c r="Y925" s="490"/>
      <c r="Z925" s="490"/>
      <c r="AA925" s="490"/>
      <c r="AB925" s="490"/>
      <c r="AC925" s="490"/>
      <c r="AD925" s="490"/>
      <c r="AE925" s="490"/>
      <c r="AF925" s="490"/>
      <c r="AG925" s="490"/>
      <c r="AH925" s="490"/>
      <c r="AI925" s="490"/>
      <c r="AJ925" s="490"/>
      <c r="AK925" s="490"/>
      <c r="AL925" s="490"/>
      <c r="AM925" s="490"/>
      <c r="AN925" s="490"/>
      <c r="AO925" s="490"/>
      <c r="AP925" s="490"/>
      <c r="AQ925" s="490"/>
      <c r="AR925" s="489"/>
      <c r="AS925" s="489"/>
      <c r="AT925" s="489"/>
      <c r="AU925" s="489"/>
      <c r="AV925" s="485"/>
      <c r="AW925" s="485"/>
      <c r="AX925" s="485"/>
      <c r="AY925" s="485"/>
      <c r="AZ925" s="485"/>
      <c r="BA925" s="485"/>
      <c r="BB925" s="485"/>
      <c r="BC925" s="485"/>
      <c r="BD925" s="485"/>
      <c r="BE925" s="485"/>
      <c r="BF925" s="485"/>
      <c r="BG925" s="485"/>
      <c r="BH925" s="485"/>
      <c r="BI925" s="485"/>
      <c r="BJ925" s="485"/>
      <c r="BK925" s="485"/>
    </row>
    <row r="926" spans="1:63" ht="15.75" customHeight="1" x14ac:dyDescent="0.25">
      <c r="A926" s="490"/>
      <c r="B926" s="490"/>
      <c r="C926" s="490"/>
      <c r="D926" s="490"/>
      <c r="E926" s="490"/>
      <c r="F926" s="490"/>
      <c r="G926" s="490"/>
      <c r="H926" s="490"/>
      <c r="I926" s="490"/>
      <c r="J926" s="490"/>
      <c r="K926" s="490"/>
      <c r="L926" s="490"/>
      <c r="M926" s="490"/>
      <c r="N926" s="490"/>
      <c r="O926" s="490"/>
      <c r="P926" s="490"/>
      <c r="Q926" s="490"/>
      <c r="R926" s="490"/>
      <c r="S926" s="490"/>
      <c r="T926" s="490"/>
      <c r="U926" s="490"/>
      <c r="V926" s="490"/>
      <c r="W926" s="490"/>
      <c r="X926" s="490"/>
      <c r="Y926" s="490"/>
      <c r="Z926" s="490"/>
      <c r="AA926" s="490"/>
      <c r="AB926" s="490"/>
      <c r="AC926" s="490"/>
      <c r="AD926" s="490"/>
      <c r="AE926" s="490"/>
      <c r="AF926" s="490"/>
      <c r="AG926" s="490"/>
      <c r="AH926" s="490"/>
      <c r="AI926" s="490"/>
      <c r="AJ926" s="490"/>
      <c r="AK926" s="490"/>
      <c r="AL926" s="490"/>
      <c r="AM926" s="490"/>
      <c r="AN926" s="490"/>
      <c r="AO926" s="490"/>
      <c r="AP926" s="490"/>
      <c r="AQ926" s="490"/>
      <c r="AR926" s="489"/>
      <c r="AS926" s="489"/>
      <c r="AT926" s="489"/>
      <c r="AU926" s="489"/>
      <c r="AV926" s="485"/>
      <c r="AW926" s="485"/>
      <c r="AX926" s="485"/>
      <c r="AY926" s="485"/>
      <c r="AZ926" s="485"/>
      <c r="BA926" s="485"/>
      <c r="BB926" s="485"/>
      <c r="BC926" s="485"/>
      <c r="BD926" s="485"/>
      <c r="BE926" s="485"/>
      <c r="BF926" s="485"/>
      <c r="BG926" s="485"/>
      <c r="BH926" s="485"/>
      <c r="BI926" s="485"/>
      <c r="BJ926" s="485"/>
      <c r="BK926" s="485"/>
    </row>
    <row r="927" spans="1:63" ht="15.75" customHeight="1" x14ac:dyDescent="0.25">
      <c r="A927" s="490"/>
      <c r="B927" s="490"/>
      <c r="C927" s="490"/>
      <c r="D927" s="490"/>
      <c r="E927" s="490"/>
      <c r="F927" s="490"/>
      <c r="G927" s="490"/>
      <c r="H927" s="490"/>
      <c r="I927" s="490"/>
      <c r="J927" s="490"/>
      <c r="K927" s="490"/>
      <c r="L927" s="490"/>
      <c r="M927" s="490"/>
      <c r="N927" s="490"/>
      <c r="O927" s="490"/>
      <c r="P927" s="490"/>
      <c r="Q927" s="490"/>
      <c r="R927" s="490"/>
      <c r="S927" s="490"/>
      <c r="T927" s="490"/>
      <c r="U927" s="490"/>
      <c r="V927" s="490"/>
      <c r="W927" s="490"/>
      <c r="X927" s="490"/>
      <c r="Y927" s="490"/>
      <c r="Z927" s="490"/>
      <c r="AA927" s="490"/>
      <c r="AB927" s="490"/>
      <c r="AC927" s="490"/>
      <c r="AD927" s="490"/>
      <c r="AE927" s="490"/>
      <c r="AF927" s="490"/>
      <c r="AG927" s="490"/>
      <c r="AH927" s="490"/>
      <c r="AI927" s="490"/>
      <c r="AJ927" s="490"/>
      <c r="AK927" s="490"/>
      <c r="AL927" s="490"/>
      <c r="AM927" s="490"/>
      <c r="AN927" s="490"/>
      <c r="AO927" s="490"/>
      <c r="AP927" s="490"/>
      <c r="AQ927" s="490"/>
      <c r="AR927" s="489"/>
      <c r="AS927" s="489"/>
      <c r="AT927" s="489"/>
      <c r="AU927" s="489"/>
      <c r="AV927" s="485"/>
      <c r="AW927" s="485"/>
      <c r="AX927" s="485"/>
      <c r="AY927" s="485"/>
      <c r="AZ927" s="485"/>
      <c r="BA927" s="485"/>
      <c r="BB927" s="485"/>
      <c r="BC927" s="485"/>
      <c r="BD927" s="485"/>
      <c r="BE927" s="485"/>
      <c r="BF927" s="485"/>
      <c r="BG927" s="485"/>
      <c r="BH927" s="485"/>
      <c r="BI927" s="485"/>
      <c r="BJ927" s="485"/>
      <c r="BK927" s="485"/>
    </row>
    <row r="928" spans="1:63" ht="15.75" customHeight="1" x14ac:dyDescent="0.25">
      <c r="A928" s="490"/>
      <c r="B928" s="490"/>
      <c r="C928" s="490"/>
      <c r="D928" s="490"/>
      <c r="E928" s="490"/>
      <c r="F928" s="490"/>
      <c r="G928" s="490"/>
      <c r="H928" s="490"/>
      <c r="I928" s="490"/>
      <c r="J928" s="490"/>
      <c r="K928" s="490"/>
      <c r="L928" s="490"/>
      <c r="M928" s="490"/>
      <c r="N928" s="490"/>
      <c r="O928" s="490"/>
      <c r="P928" s="490"/>
      <c r="Q928" s="490"/>
      <c r="R928" s="490"/>
      <c r="S928" s="490"/>
      <c r="T928" s="490"/>
      <c r="U928" s="490"/>
      <c r="V928" s="490"/>
      <c r="W928" s="490"/>
      <c r="X928" s="490"/>
      <c r="Y928" s="490"/>
      <c r="Z928" s="490"/>
      <c r="AA928" s="490"/>
      <c r="AB928" s="490"/>
      <c r="AC928" s="490"/>
      <c r="AD928" s="490"/>
      <c r="AE928" s="490"/>
      <c r="AF928" s="490"/>
      <c r="AG928" s="490"/>
      <c r="AH928" s="490"/>
      <c r="AI928" s="490"/>
      <c r="AJ928" s="490"/>
      <c r="AK928" s="490"/>
      <c r="AL928" s="490"/>
      <c r="AM928" s="490"/>
      <c r="AN928" s="490"/>
      <c r="AO928" s="490"/>
      <c r="AP928" s="490"/>
      <c r="AQ928" s="490"/>
      <c r="AR928" s="489"/>
      <c r="AS928" s="489"/>
      <c r="AT928" s="489"/>
      <c r="AU928" s="489"/>
      <c r="AV928" s="485"/>
      <c r="AW928" s="485"/>
      <c r="AX928" s="485"/>
      <c r="AY928" s="485"/>
      <c r="AZ928" s="485"/>
      <c r="BA928" s="485"/>
      <c r="BB928" s="485"/>
      <c r="BC928" s="485"/>
      <c r="BD928" s="485"/>
      <c r="BE928" s="485"/>
      <c r="BF928" s="485"/>
      <c r="BG928" s="485"/>
      <c r="BH928" s="485"/>
      <c r="BI928" s="485"/>
      <c r="BJ928" s="485"/>
      <c r="BK928" s="485"/>
    </row>
    <row r="929" spans="1:63" ht="15.75" customHeight="1" x14ac:dyDescent="0.25">
      <c r="A929" s="490"/>
      <c r="B929" s="490"/>
      <c r="C929" s="490"/>
      <c r="D929" s="490"/>
      <c r="E929" s="490"/>
      <c r="F929" s="490"/>
      <c r="G929" s="490"/>
      <c r="H929" s="490"/>
      <c r="I929" s="490"/>
      <c r="J929" s="490"/>
      <c r="K929" s="490"/>
      <c r="L929" s="490"/>
      <c r="M929" s="490"/>
      <c r="N929" s="490"/>
      <c r="O929" s="490"/>
      <c r="P929" s="490"/>
      <c r="Q929" s="490"/>
      <c r="R929" s="490"/>
      <c r="S929" s="490"/>
      <c r="T929" s="490"/>
      <c r="U929" s="490"/>
      <c r="V929" s="490"/>
      <c r="W929" s="490"/>
      <c r="X929" s="490"/>
      <c r="Y929" s="490"/>
      <c r="Z929" s="490"/>
      <c r="AA929" s="490"/>
      <c r="AB929" s="490"/>
      <c r="AC929" s="490"/>
      <c r="AD929" s="490"/>
      <c r="AE929" s="490"/>
      <c r="AF929" s="490"/>
      <c r="AG929" s="490"/>
      <c r="AH929" s="490"/>
      <c r="AI929" s="490"/>
      <c r="AJ929" s="490"/>
      <c r="AK929" s="490"/>
      <c r="AL929" s="490"/>
      <c r="AM929" s="490"/>
      <c r="AN929" s="490"/>
      <c r="AO929" s="490"/>
      <c r="AP929" s="490"/>
      <c r="AQ929" s="490"/>
      <c r="AR929" s="489"/>
      <c r="AS929" s="489"/>
      <c r="AT929" s="489"/>
      <c r="AU929" s="489"/>
      <c r="AV929" s="485"/>
      <c r="AW929" s="485"/>
      <c r="AX929" s="485"/>
      <c r="AY929" s="485"/>
      <c r="AZ929" s="485"/>
      <c r="BA929" s="485"/>
      <c r="BB929" s="485"/>
      <c r="BC929" s="485"/>
      <c r="BD929" s="485"/>
      <c r="BE929" s="485"/>
      <c r="BF929" s="485"/>
      <c r="BG929" s="485"/>
      <c r="BH929" s="485"/>
      <c r="BI929" s="485"/>
      <c r="BJ929" s="485"/>
      <c r="BK929" s="485"/>
    </row>
    <row r="930" spans="1:63" ht="15.75" customHeight="1" x14ac:dyDescent="0.25">
      <c r="A930" s="490"/>
      <c r="B930" s="490"/>
      <c r="C930" s="490"/>
      <c r="D930" s="490"/>
      <c r="E930" s="490"/>
      <c r="F930" s="490"/>
      <c r="G930" s="490"/>
      <c r="H930" s="490"/>
      <c r="I930" s="490"/>
      <c r="J930" s="490"/>
      <c r="K930" s="490"/>
      <c r="L930" s="490"/>
      <c r="M930" s="490"/>
      <c r="N930" s="490"/>
      <c r="O930" s="490"/>
      <c r="P930" s="490"/>
      <c r="Q930" s="490"/>
      <c r="R930" s="490"/>
      <c r="S930" s="490"/>
      <c r="T930" s="490"/>
      <c r="U930" s="490"/>
      <c r="V930" s="490"/>
      <c r="W930" s="490"/>
      <c r="X930" s="490"/>
      <c r="Y930" s="490"/>
      <c r="Z930" s="490"/>
      <c r="AA930" s="490"/>
      <c r="AB930" s="490"/>
      <c r="AC930" s="490"/>
      <c r="AD930" s="490"/>
      <c r="AE930" s="490"/>
      <c r="AF930" s="490"/>
      <c r="AG930" s="490"/>
      <c r="AH930" s="490"/>
      <c r="AI930" s="490"/>
      <c r="AJ930" s="490"/>
      <c r="AK930" s="490"/>
      <c r="AL930" s="490"/>
      <c r="AM930" s="490"/>
      <c r="AN930" s="490"/>
      <c r="AO930" s="490"/>
      <c r="AP930" s="490"/>
      <c r="AQ930" s="490"/>
      <c r="AR930" s="489"/>
      <c r="AS930" s="489"/>
      <c r="AT930" s="489"/>
      <c r="AU930" s="489"/>
      <c r="AV930" s="485"/>
      <c r="AW930" s="485"/>
      <c r="AX930" s="485"/>
      <c r="AY930" s="485"/>
      <c r="AZ930" s="485"/>
      <c r="BA930" s="485"/>
      <c r="BB930" s="485"/>
      <c r="BC930" s="485"/>
      <c r="BD930" s="485"/>
      <c r="BE930" s="485"/>
      <c r="BF930" s="485"/>
      <c r="BG930" s="485"/>
      <c r="BH930" s="485"/>
      <c r="BI930" s="485"/>
      <c r="BJ930" s="485"/>
      <c r="BK930" s="485"/>
    </row>
    <row r="931" spans="1:63" ht="15.75" customHeight="1" x14ac:dyDescent="0.25">
      <c r="A931" s="490"/>
      <c r="B931" s="490"/>
      <c r="C931" s="490"/>
      <c r="D931" s="490"/>
      <c r="E931" s="490"/>
      <c r="F931" s="490"/>
      <c r="G931" s="490"/>
      <c r="H931" s="490"/>
      <c r="I931" s="490"/>
      <c r="J931" s="490"/>
      <c r="K931" s="490"/>
      <c r="L931" s="490"/>
      <c r="M931" s="490"/>
      <c r="N931" s="490"/>
      <c r="O931" s="490"/>
      <c r="P931" s="490"/>
      <c r="Q931" s="490"/>
      <c r="R931" s="490"/>
      <c r="S931" s="490"/>
      <c r="T931" s="490"/>
      <c r="U931" s="490"/>
      <c r="V931" s="490"/>
      <c r="W931" s="490"/>
      <c r="X931" s="490"/>
      <c r="Y931" s="490"/>
      <c r="Z931" s="490"/>
      <c r="AA931" s="490"/>
      <c r="AB931" s="490"/>
      <c r="AC931" s="490"/>
      <c r="AD931" s="490"/>
      <c r="AE931" s="490"/>
      <c r="AF931" s="490"/>
      <c r="AG931" s="490"/>
      <c r="AH931" s="490"/>
      <c r="AI931" s="490"/>
      <c r="AJ931" s="490"/>
      <c r="AK931" s="490"/>
      <c r="AL931" s="490"/>
      <c r="AM931" s="490"/>
      <c r="AN931" s="490"/>
      <c r="AO931" s="490"/>
      <c r="AP931" s="490"/>
      <c r="AQ931" s="490"/>
      <c r="AR931" s="489"/>
      <c r="AS931" s="489"/>
      <c r="AT931" s="489"/>
      <c r="AU931" s="489"/>
      <c r="AV931" s="485"/>
      <c r="AW931" s="485"/>
      <c r="AX931" s="485"/>
      <c r="AY931" s="485"/>
      <c r="AZ931" s="485"/>
      <c r="BA931" s="485"/>
      <c r="BB931" s="485"/>
      <c r="BC931" s="485"/>
      <c r="BD931" s="485"/>
      <c r="BE931" s="485"/>
      <c r="BF931" s="485"/>
      <c r="BG931" s="485"/>
      <c r="BH931" s="485"/>
      <c r="BI931" s="485"/>
      <c r="BJ931" s="485"/>
      <c r="BK931" s="485"/>
    </row>
    <row r="932" spans="1:63" ht="15.75" customHeight="1" x14ac:dyDescent="0.25">
      <c r="A932" s="490"/>
      <c r="B932" s="490"/>
      <c r="C932" s="490"/>
      <c r="D932" s="490"/>
      <c r="E932" s="490"/>
      <c r="F932" s="490"/>
      <c r="G932" s="490"/>
      <c r="H932" s="490"/>
      <c r="I932" s="490"/>
      <c r="J932" s="490"/>
      <c r="K932" s="490"/>
      <c r="L932" s="490"/>
      <c r="M932" s="490"/>
      <c r="N932" s="490"/>
      <c r="O932" s="490"/>
      <c r="P932" s="490"/>
      <c r="Q932" s="490"/>
      <c r="R932" s="490"/>
      <c r="S932" s="490"/>
      <c r="T932" s="490"/>
      <c r="U932" s="490"/>
      <c r="V932" s="490"/>
      <c r="W932" s="490"/>
      <c r="X932" s="490"/>
      <c r="Y932" s="490"/>
      <c r="Z932" s="490"/>
      <c r="AA932" s="490"/>
      <c r="AB932" s="490"/>
      <c r="AC932" s="490"/>
      <c r="AD932" s="490"/>
      <c r="AE932" s="490"/>
      <c r="AF932" s="490"/>
      <c r="AG932" s="490"/>
      <c r="AH932" s="490"/>
      <c r="AI932" s="490"/>
      <c r="AJ932" s="490"/>
      <c r="AK932" s="490"/>
      <c r="AL932" s="490"/>
      <c r="AM932" s="490"/>
      <c r="AN932" s="490"/>
      <c r="AO932" s="490"/>
      <c r="AP932" s="490"/>
      <c r="AQ932" s="490"/>
      <c r="AR932" s="489"/>
      <c r="AS932" s="489"/>
      <c r="AT932" s="489"/>
      <c r="AU932" s="489"/>
      <c r="AV932" s="485"/>
      <c r="AW932" s="485"/>
      <c r="AX932" s="485"/>
      <c r="AY932" s="485"/>
      <c r="AZ932" s="485"/>
      <c r="BA932" s="485"/>
      <c r="BB932" s="485"/>
      <c r="BC932" s="485"/>
      <c r="BD932" s="485"/>
      <c r="BE932" s="485"/>
      <c r="BF932" s="485"/>
      <c r="BG932" s="485"/>
      <c r="BH932" s="485"/>
      <c r="BI932" s="485"/>
      <c r="BJ932" s="485"/>
      <c r="BK932" s="485"/>
    </row>
    <row r="933" spans="1:63" ht="15.75" customHeight="1" x14ac:dyDescent="0.25">
      <c r="A933" s="490"/>
      <c r="B933" s="490"/>
      <c r="C933" s="490"/>
      <c r="D933" s="490"/>
      <c r="E933" s="490"/>
      <c r="F933" s="490"/>
      <c r="G933" s="490"/>
      <c r="H933" s="490"/>
      <c r="I933" s="490"/>
      <c r="J933" s="490"/>
      <c r="K933" s="490"/>
      <c r="L933" s="490"/>
      <c r="M933" s="490"/>
      <c r="N933" s="490"/>
      <c r="O933" s="490"/>
      <c r="P933" s="490"/>
      <c r="Q933" s="490"/>
      <c r="R933" s="490"/>
      <c r="S933" s="490"/>
      <c r="T933" s="490"/>
      <c r="U933" s="490"/>
      <c r="V933" s="490"/>
      <c r="W933" s="490"/>
      <c r="X933" s="490"/>
      <c r="Y933" s="490"/>
      <c r="Z933" s="490"/>
      <c r="AA933" s="490"/>
      <c r="AB933" s="490"/>
      <c r="AC933" s="490"/>
      <c r="AD933" s="490"/>
      <c r="AE933" s="490"/>
      <c r="AF933" s="490"/>
      <c r="AG933" s="490"/>
      <c r="AH933" s="490"/>
      <c r="AI933" s="490"/>
      <c r="AJ933" s="490"/>
      <c r="AK933" s="490"/>
      <c r="AL933" s="490"/>
      <c r="AM933" s="490"/>
      <c r="AN933" s="490"/>
      <c r="AO933" s="490"/>
      <c r="AP933" s="490"/>
      <c r="AQ933" s="490"/>
      <c r="AR933" s="489"/>
      <c r="AS933" s="489"/>
      <c r="AT933" s="489"/>
      <c r="AU933" s="489"/>
      <c r="AV933" s="485"/>
      <c r="AW933" s="485"/>
      <c r="AX933" s="485"/>
      <c r="AY933" s="485"/>
      <c r="AZ933" s="485"/>
      <c r="BA933" s="485"/>
      <c r="BB933" s="485"/>
      <c r="BC933" s="485"/>
      <c r="BD933" s="485"/>
      <c r="BE933" s="485"/>
      <c r="BF933" s="485"/>
      <c r="BG933" s="485"/>
      <c r="BH933" s="485"/>
      <c r="BI933" s="485"/>
      <c r="BJ933" s="485"/>
      <c r="BK933" s="485"/>
    </row>
    <row r="934" spans="1:63" ht="15.75" customHeight="1" x14ac:dyDescent="0.25">
      <c r="A934" s="490"/>
      <c r="B934" s="490"/>
      <c r="C934" s="490"/>
      <c r="D934" s="490"/>
      <c r="E934" s="490"/>
      <c r="F934" s="490"/>
      <c r="G934" s="490"/>
      <c r="H934" s="490"/>
      <c r="I934" s="490"/>
      <c r="J934" s="490"/>
      <c r="K934" s="490"/>
      <c r="L934" s="490"/>
      <c r="M934" s="490"/>
      <c r="N934" s="490"/>
      <c r="O934" s="490"/>
      <c r="P934" s="490"/>
      <c r="Q934" s="490"/>
      <c r="R934" s="490"/>
      <c r="S934" s="490"/>
      <c r="T934" s="490"/>
      <c r="U934" s="490"/>
      <c r="V934" s="490"/>
      <c r="W934" s="490"/>
      <c r="X934" s="490"/>
      <c r="Y934" s="490"/>
      <c r="Z934" s="490"/>
      <c r="AA934" s="490"/>
      <c r="AB934" s="490"/>
      <c r="AC934" s="490"/>
      <c r="AD934" s="490"/>
      <c r="AE934" s="490"/>
      <c r="AF934" s="490"/>
      <c r="AG934" s="490"/>
      <c r="AH934" s="490"/>
      <c r="AI934" s="490"/>
      <c r="AJ934" s="490"/>
      <c r="AK934" s="490"/>
      <c r="AL934" s="490"/>
      <c r="AM934" s="490"/>
      <c r="AN934" s="490"/>
      <c r="AO934" s="490"/>
      <c r="AP934" s="490"/>
      <c r="AQ934" s="490"/>
      <c r="AR934" s="489"/>
      <c r="AS934" s="489"/>
      <c r="AT934" s="489"/>
      <c r="AU934" s="489"/>
      <c r="AV934" s="485"/>
      <c r="AW934" s="485"/>
      <c r="AX934" s="485"/>
      <c r="AY934" s="485"/>
      <c r="AZ934" s="485"/>
      <c r="BA934" s="485"/>
      <c r="BB934" s="485"/>
      <c r="BC934" s="485"/>
      <c r="BD934" s="485"/>
      <c r="BE934" s="485"/>
      <c r="BF934" s="485"/>
      <c r="BG934" s="485"/>
      <c r="BH934" s="485"/>
      <c r="BI934" s="485"/>
      <c r="BJ934" s="485"/>
      <c r="BK934" s="485"/>
    </row>
    <row r="935" spans="1:63" ht="15.75" customHeight="1" x14ac:dyDescent="0.25">
      <c r="A935" s="490"/>
      <c r="B935" s="490"/>
      <c r="C935" s="490"/>
      <c r="D935" s="490"/>
      <c r="E935" s="490"/>
      <c r="F935" s="490"/>
      <c r="G935" s="490"/>
      <c r="H935" s="490"/>
      <c r="I935" s="490"/>
      <c r="J935" s="490"/>
      <c r="K935" s="490"/>
      <c r="L935" s="490"/>
      <c r="M935" s="490"/>
      <c r="N935" s="490"/>
      <c r="O935" s="490"/>
      <c r="P935" s="490"/>
      <c r="Q935" s="490"/>
      <c r="R935" s="490"/>
      <c r="S935" s="490"/>
      <c r="T935" s="490"/>
      <c r="U935" s="490"/>
      <c r="V935" s="490"/>
      <c r="W935" s="490"/>
      <c r="X935" s="490"/>
      <c r="Y935" s="490"/>
      <c r="Z935" s="490"/>
      <c r="AA935" s="490"/>
      <c r="AB935" s="490"/>
      <c r="AC935" s="490"/>
      <c r="AD935" s="490"/>
      <c r="AE935" s="490"/>
      <c r="AF935" s="490"/>
      <c r="AG935" s="490"/>
      <c r="AH935" s="490"/>
      <c r="AI935" s="490"/>
      <c r="AJ935" s="490"/>
      <c r="AK935" s="490"/>
      <c r="AL935" s="490"/>
      <c r="AM935" s="490"/>
      <c r="AN935" s="490"/>
      <c r="AO935" s="490"/>
      <c r="AP935" s="490"/>
      <c r="AQ935" s="490"/>
      <c r="AR935" s="489"/>
      <c r="AS935" s="489"/>
      <c r="AT935" s="489"/>
      <c r="AU935" s="489"/>
      <c r="AV935" s="485"/>
      <c r="AW935" s="485"/>
      <c r="AX935" s="485"/>
      <c r="AY935" s="485"/>
      <c r="AZ935" s="485"/>
      <c r="BA935" s="485"/>
      <c r="BB935" s="485"/>
      <c r="BC935" s="485"/>
      <c r="BD935" s="485"/>
      <c r="BE935" s="485"/>
      <c r="BF935" s="485"/>
      <c r="BG935" s="485"/>
      <c r="BH935" s="485"/>
      <c r="BI935" s="485"/>
      <c r="BJ935" s="485"/>
      <c r="BK935" s="485"/>
    </row>
    <row r="936" spans="1:63" ht="15.75" customHeight="1" x14ac:dyDescent="0.25">
      <c r="A936" s="490"/>
      <c r="B936" s="490"/>
      <c r="C936" s="490"/>
      <c r="D936" s="490"/>
      <c r="E936" s="490"/>
      <c r="F936" s="490"/>
      <c r="G936" s="490"/>
      <c r="H936" s="490"/>
      <c r="I936" s="490"/>
      <c r="J936" s="490"/>
      <c r="K936" s="490"/>
      <c r="L936" s="490"/>
      <c r="M936" s="490"/>
      <c r="N936" s="490"/>
      <c r="O936" s="490"/>
      <c r="P936" s="490"/>
      <c r="Q936" s="490"/>
      <c r="R936" s="490"/>
      <c r="S936" s="490"/>
      <c r="T936" s="490"/>
      <c r="U936" s="490"/>
      <c r="V936" s="490"/>
      <c r="W936" s="490"/>
      <c r="X936" s="490"/>
      <c r="Y936" s="490"/>
      <c r="Z936" s="490"/>
      <c r="AA936" s="490"/>
      <c r="AB936" s="490"/>
      <c r="AC936" s="490"/>
      <c r="AD936" s="490"/>
      <c r="AE936" s="490"/>
      <c r="AF936" s="490"/>
      <c r="AG936" s="490"/>
      <c r="AH936" s="490"/>
      <c r="AI936" s="490"/>
      <c r="AJ936" s="490"/>
      <c r="AK936" s="490"/>
      <c r="AL936" s="490"/>
      <c r="AM936" s="490"/>
      <c r="AN936" s="490"/>
      <c r="AO936" s="490"/>
      <c r="AP936" s="490"/>
      <c r="AQ936" s="490"/>
      <c r="AR936" s="489"/>
      <c r="AS936" s="489"/>
      <c r="AT936" s="489"/>
      <c r="AU936" s="489"/>
      <c r="AV936" s="485"/>
      <c r="AW936" s="485"/>
      <c r="AX936" s="485"/>
      <c r="AY936" s="485"/>
      <c r="AZ936" s="485"/>
      <c r="BA936" s="485"/>
      <c r="BB936" s="485"/>
      <c r="BC936" s="485"/>
      <c r="BD936" s="485"/>
      <c r="BE936" s="485"/>
      <c r="BF936" s="485"/>
      <c r="BG936" s="485"/>
      <c r="BH936" s="485"/>
      <c r="BI936" s="485"/>
      <c r="BJ936" s="485"/>
      <c r="BK936" s="485"/>
    </row>
    <row r="937" spans="1:63" ht="15.75" customHeight="1" x14ac:dyDescent="0.25">
      <c r="A937" s="490"/>
      <c r="B937" s="490"/>
      <c r="C937" s="490"/>
      <c r="D937" s="490"/>
      <c r="E937" s="490"/>
      <c r="F937" s="490"/>
      <c r="G937" s="490"/>
      <c r="H937" s="490"/>
      <c r="I937" s="490"/>
      <c r="J937" s="490"/>
      <c r="K937" s="490"/>
      <c r="L937" s="490"/>
      <c r="M937" s="490"/>
      <c r="N937" s="490"/>
      <c r="O937" s="490"/>
      <c r="P937" s="490"/>
      <c r="Q937" s="490"/>
      <c r="R937" s="490"/>
      <c r="S937" s="490"/>
      <c r="T937" s="490"/>
      <c r="U937" s="490"/>
      <c r="V937" s="490"/>
      <c r="W937" s="490"/>
      <c r="X937" s="490"/>
      <c r="Y937" s="490"/>
      <c r="Z937" s="490"/>
      <c r="AA937" s="490"/>
      <c r="AB937" s="490"/>
      <c r="AC937" s="490"/>
      <c r="AD937" s="490"/>
      <c r="AE937" s="490"/>
      <c r="AF937" s="490"/>
      <c r="AG937" s="490"/>
      <c r="AH937" s="490"/>
      <c r="AI937" s="490"/>
      <c r="AJ937" s="490"/>
      <c r="AK937" s="490"/>
      <c r="AL937" s="490"/>
      <c r="AM937" s="490"/>
      <c r="AN937" s="490"/>
      <c r="AO937" s="490"/>
      <c r="AP937" s="490"/>
      <c r="AQ937" s="490"/>
      <c r="AR937" s="489"/>
      <c r="AS937" s="489"/>
      <c r="AT937" s="489"/>
      <c r="AU937" s="489"/>
      <c r="AV937" s="485"/>
      <c r="AW937" s="485"/>
      <c r="AX937" s="485"/>
      <c r="AY937" s="485"/>
      <c r="AZ937" s="485"/>
      <c r="BA937" s="485"/>
      <c r="BB937" s="485"/>
      <c r="BC937" s="485"/>
      <c r="BD937" s="485"/>
      <c r="BE937" s="485"/>
      <c r="BF937" s="485"/>
      <c r="BG937" s="485"/>
      <c r="BH937" s="485"/>
      <c r="BI937" s="485"/>
      <c r="BJ937" s="485"/>
      <c r="BK937" s="485"/>
    </row>
    <row r="938" spans="1:63" ht="15.75" customHeight="1" x14ac:dyDescent="0.25">
      <c r="A938" s="490"/>
      <c r="B938" s="490"/>
      <c r="C938" s="490"/>
      <c r="D938" s="490"/>
      <c r="E938" s="490"/>
      <c r="F938" s="490"/>
      <c r="G938" s="490"/>
      <c r="H938" s="490"/>
      <c r="I938" s="490"/>
      <c r="J938" s="490"/>
      <c r="K938" s="490"/>
      <c r="L938" s="490"/>
      <c r="M938" s="490"/>
      <c r="N938" s="490"/>
      <c r="O938" s="490"/>
      <c r="P938" s="490"/>
      <c r="Q938" s="490"/>
      <c r="R938" s="490"/>
      <c r="S938" s="490"/>
      <c r="T938" s="490"/>
      <c r="U938" s="490"/>
      <c r="V938" s="490"/>
      <c r="W938" s="490"/>
      <c r="X938" s="490"/>
      <c r="Y938" s="490"/>
      <c r="Z938" s="490"/>
      <c r="AA938" s="490"/>
      <c r="AB938" s="490"/>
      <c r="AC938" s="490"/>
      <c r="AD938" s="490"/>
      <c r="AE938" s="490"/>
      <c r="AF938" s="490"/>
      <c r="AG938" s="490"/>
      <c r="AH938" s="490"/>
      <c r="AI938" s="490"/>
      <c r="AJ938" s="490"/>
      <c r="AK938" s="490"/>
      <c r="AL938" s="490"/>
      <c r="AM938" s="490"/>
      <c r="AN938" s="490"/>
      <c r="AO938" s="490"/>
      <c r="AP938" s="490"/>
      <c r="AQ938" s="490"/>
      <c r="AR938" s="489"/>
      <c r="AS938" s="489"/>
      <c r="AT938" s="489"/>
      <c r="AU938" s="489"/>
      <c r="AV938" s="485"/>
      <c r="AW938" s="485"/>
      <c r="AX938" s="485"/>
      <c r="AY938" s="485"/>
      <c r="AZ938" s="485"/>
      <c r="BA938" s="485"/>
      <c r="BB938" s="485"/>
      <c r="BC938" s="485"/>
      <c r="BD938" s="485"/>
      <c r="BE938" s="485"/>
      <c r="BF938" s="485"/>
      <c r="BG938" s="485"/>
      <c r="BH938" s="485"/>
      <c r="BI938" s="485"/>
      <c r="BJ938" s="485"/>
      <c r="BK938" s="485"/>
    </row>
    <row r="939" spans="1:63" ht="15.75" customHeight="1" x14ac:dyDescent="0.25">
      <c r="A939" s="490"/>
      <c r="B939" s="490"/>
      <c r="C939" s="490"/>
      <c r="D939" s="490"/>
      <c r="E939" s="490"/>
      <c r="F939" s="490"/>
      <c r="G939" s="490"/>
      <c r="H939" s="490"/>
      <c r="I939" s="490"/>
      <c r="J939" s="490"/>
      <c r="K939" s="490"/>
      <c r="L939" s="490"/>
      <c r="M939" s="490"/>
      <c r="N939" s="490"/>
      <c r="O939" s="490"/>
      <c r="P939" s="490"/>
      <c r="Q939" s="490"/>
      <c r="R939" s="490"/>
      <c r="S939" s="490"/>
      <c r="T939" s="490"/>
      <c r="U939" s="490"/>
      <c r="V939" s="490"/>
      <c r="W939" s="490"/>
      <c r="X939" s="490"/>
      <c r="Y939" s="490"/>
      <c r="Z939" s="490"/>
      <c r="AA939" s="490"/>
      <c r="AB939" s="490"/>
      <c r="AC939" s="490"/>
      <c r="AD939" s="490"/>
      <c r="AE939" s="490"/>
      <c r="AF939" s="490"/>
      <c r="AG939" s="490"/>
      <c r="AH939" s="490"/>
      <c r="AI939" s="490"/>
      <c r="AJ939" s="490"/>
      <c r="AK939" s="490"/>
      <c r="AL939" s="490"/>
      <c r="AM939" s="490"/>
      <c r="AN939" s="490"/>
      <c r="AO939" s="490"/>
      <c r="AP939" s="490"/>
      <c r="AQ939" s="490"/>
      <c r="AR939" s="489"/>
      <c r="AS939" s="489"/>
      <c r="AT939" s="489"/>
      <c r="AU939" s="489"/>
      <c r="AV939" s="485"/>
      <c r="AW939" s="485"/>
      <c r="AX939" s="485"/>
      <c r="AY939" s="485"/>
      <c r="AZ939" s="485"/>
      <c r="BA939" s="485"/>
      <c r="BB939" s="485"/>
      <c r="BC939" s="485"/>
      <c r="BD939" s="485"/>
      <c r="BE939" s="485"/>
      <c r="BF939" s="485"/>
      <c r="BG939" s="485"/>
      <c r="BH939" s="485"/>
      <c r="BI939" s="485"/>
      <c r="BJ939" s="485"/>
      <c r="BK939" s="485"/>
    </row>
    <row r="940" spans="1:63" ht="15.75" customHeight="1" x14ac:dyDescent="0.25">
      <c r="A940" s="490"/>
      <c r="B940" s="490"/>
      <c r="C940" s="490"/>
      <c r="D940" s="490"/>
      <c r="E940" s="490"/>
      <c r="F940" s="490"/>
      <c r="G940" s="490"/>
      <c r="H940" s="490"/>
      <c r="I940" s="490"/>
      <c r="J940" s="490"/>
      <c r="K940" s="490"/>
      <c r="L940" s="490"/>
      <c r="M940" s="490"/>
      <c r="N940" s="490"/>
      <c r="O940" s="490"/>
      <c r="P940" s="490"/>
      <c r="Q940" s="490"/>
      <c r="R940" s="490"/>
      <c r="S940" s="490"/>
      <c r="T940" s="490"/>
      <c r="U940" s="490"/>
      <c r="V940" s="490"/>
      <c r="W940" s="490"/>
      <c r="X940" s="490"/>
      <c r="Y940" s="490"/>
      <c r="Z940" s="490"/>
      <c r="AA940" s="490"/>
      <c r="AB940" s="490"/>
      <c r="AC940" s="490"/>
      <c r="AD940" s="490"/>
      <c r="AE940" s="490"/>
      <c r="AF940" s="490"/>
      <c r="AG940" s="490"/>
      <c r="AH940" s="490"/>
      <c r="AI940" s="490"/>
      <c r="AJ940" s="490"/>
      <c r="AK940" s="490"/>
      <c r="AL940" s="490"/>
      <c r="AM940" s="490"/>
      <c r="AN940" s="490"/>
      <c r="AO940" s="490"/>
      <c r="AP940" s="490"/>
      <c r="AQ940" s="490"/>
      <c r="AR940" s="489"/>
      <c r="AS940" s="489"/>
      <c r="AT940" s="489"/>
      <c r="AU940" s="489"/>
      <c r="AV940" s="485"/>
      <c r="AW940" s="485"/>
      <c r="AX940" s="485"/>
      <c r="AY940" s="485"/>
      <c r="AZ940" s="485"/>
      <c r="BA940" s="485"/>
      <c r="BB940" s="485"/>
      <c r="BC940" s="485"/>
      <c r="BD940" s="485"/>
      <c r="BE940" s="485"/>
      <c r="BF940" s="485"/>
      <c r="BG940" s="485"/>
      <c r="BH940" s="485"/>
      <c r="BI940" s="485"/>
      <c r="BJ940" s="485"/>
      <c r="BK940" s="485"/>
    </row>
    <row r="941" spans="1:63" ht="15.75" customHeight="1" x14ac:dyDescent="0.25">
      <c r="A941" s="490"/>
      <c r="B941" s="490"/>
      <c r="C941" s="490"/>
      <c r="D941" s="490"/>
      <c r="E941" s="490"/>
      <c r="F941" s="490"/>
      <c r="G941" s="490"/>
      <c r="H941" s="490"/>
      <c r="I941" s="490"/>
      <c r="J941" s="490"/>
      <c r="K941" s="490"/>
      <c r="L941" s="490"/>
      <c r="M941" s="490"/>
      <c r="N941" s="490"/>
      <c r="O941" s="490"/>
      <c r="P941" s="490"/>
      <c r="Q941" s="490"/>
      <c r="R941" s="490"/>
      <c r="S941" s="490"/>
      <c r="T941" s="490"/>
      <c r="U941" s="490"/>
      <c r="V941" s="490"/>
      <c r="W941" s="490"/>
      <c r="X941" s="490"/>
      <c r="Y941" s="490"/>
      <c r="Z941" s="490"/>
      <c r="AA941" s="490"/>
      <c r="AB941" s="490"/>
      <c r="AC941" s="490"/>
      <c r="AD941" s="490"/>
      <c r="AE941" s="490"/>
      <c r="AF941" s="490"/>
      <c r="AG941" s="490"/>
      <c r="AH941" s="490"/>
      <c r="AI941" s="490"/>
      <c r="AJ941" s="490"/>
      <c r="AK941" s="490"/>
      <c r="AL941" s="490"/>
      <c r="AM941" s="490"/>
      <c r="AN941" s="490"/>
      <c r="AO941" s="490"/>
      <c r="AP941" s="490"/>
      <c r="AQ941" s="490"/>
      <c r="AR941" s="489"/>
      <c r="AS941" s="489"/>
      <c r="AT941" s="489"/>
      <c r="AU941" s="489"/>
      <c r="AV941" s="485"/>
      <c r="AW941" s="485"/>
      <c r="AX941" s="485"/>
      <c r="AY941" s="485"/>
      <c r="AZ941" s="485"/>
      <c r="BA941" s="485"/>
      <c r="BB941" s="485"/>
      <c r="BC941" s="485"/>
      <c r="BD941" s="485"/>
      <c r="BE941" s="485"/>
      <c r="BF941" s="485"/>
      <c r="BG941" s="485"/>
      <c r="BH941" s="485"/>
      <c r="BI941" s="485"/>
      <c r="BJ941" s="485"/>
      <c r="BK941" s="485"/>
    </row>
    <row r="942" spans="1:63" ht="15.75" customHeight="1" x14ac:dyDescent="0.25">
      <c r="A942" s="490"/>
      <c r="B942" s="490"/>
      <c r="C942" s="490"/>
      <c r="D942" s="490"/>
      <c r="E942" s="490"/>
      <c r="F942" s="490"/>
      <c r="G942" s="490"/>
      <c r="H942" s="490"/>
      <c r="I942" s="490"/>
      <c r="J942" s="490"/>
      <c r="K942" s="490"/>
      <c r="L942" s="490"/>
      <c r="M942" s="490"/>
      <c r="N942" s="490"/>
      <c r="O942" s="490"/>
      <c r="P942" s="490"/>
      <c r="Q942" s="490"/>
      <c r="R942" s="490"/>
      <c r="S942" s="490"/>
      <c r="T942" s="490"/>
      <c r="U942" s="490"/>
      <c r="V942" s="490"/>
      <c r="W942" s="490"/>
      <c r="X942" s="490"/>
      <c r="Y942" s="490"/>
      <c r="Z942" s="490"/>
      <c r="AA942" s="490"/>
      <c r="AB942" s="490"/>
      <c r="AC942" s="490"/>
      <c r="AD942" s="490"/>
      <c r="AE942" s="490"/>
      <c r="AF942" s="490"/>
      <c r="AG942" s="490"/>
      <c r="AH942" s="490"/>
      <c r="AI942" s="490"/>
      <c r="AJ942" s="490"/>
      <c r="AK942" s="490"/>
      <c r="AL942" s="490"/>
      <c r="AM942" s="490"/>
      <c r="AN942" s="490"/>
      <c r="AO942" s="490"/>
      <c r="AP942" s="490"/>
      <c r="AQ942" s="490"/>
      <c r="AR942" s="489"/>
      <c r="AS942" s="489"/>
      <c r="AT942" s="489"/>
      <c r="AU942" s="489"/>
      <c r="AV942" s="485"/>
      <c r="AW942" s="485"/>
      <c r="AX942" s="485"/>
      <c r="AY942" s="485"/>
      <c r="AZ942" s="485"/>
      <c r="BA942" s="485"/>
      <c r="BB942" s="485"/>
      <c r="BC942" s="485"/>
      <c r="BD942" s="485"/>
      <c r="BE942" s="485"/>
      <c r="BF942" s="485"/>
      <c r="BG942" s="485"/>
      <c r="BH942" s="485"/>
      <c r="BI942" s="485"/>
      <c r="BJ942" s="485"/>
      <c r="BK942" s="485"/>
    </row>
    <row r="943" spans="1:63" ht="15.75" customHeight="1" x14ac:dyDescent="0.25">
      <c r="A943" s="490"/>
      <c r="B943" s="490"/>
      <c r="C943" s="490"/>
      <c r="D943" s="490"/>
      <c r="E943" s="490"/>
      <c r="F943" s="490"/>
      <c r="G943" s="490"/>
      <c r="H943" s="490"/>
      <c r="I943" s="490"/>
      <c r="J943" s="490"/>
      <c r="K943" s="490"/>
      <c r="L943" s="490"/>
      <c r="M943" s="490"/>
      <c r="N943" s="490"/>
      <c r="O943" s="490"/>
      <c r="P943" s="490"/>
      <c r="Q943" s="490"/>
      <c r="R943" s="490"/>
      <c r="S943" s="490"/>
      <c r="T943" s="490"/>
      <c r="U943" s="490"/>
      <c r="V943" s="490"/>
      <c r="W943" s="490"/>
      <c r="X943" s="490"/>
      <c r="Y943" s="490"/>
      <c r="Z943" s="490"/>
      <c r="AA943" s="490"/>
      <c r="AB943" s="490"/>
      <c r="AC943" s="490"/>
      <c r="AD943" s="490"/>
      <c r="AE943" s="490"/>
      <c r="AF943" s="490"/>
      <c r="AG943" s="490"/>
      <c r="AH943" s="490"/>
      <c r="AI943" s="490"/>
      <c r="AJ943" s="490"/>
      <c r="AK943" s="490"/>
      <c r="AL943" s="490"/>
      <c r="AM943" s="490"/>
      <c r="AN943" s="490"/>
      <c r="AO943" s="490"/>
      <c r="AP943" s="490"/>
      <c r="AQ943" s="490"/>
      <c r="AR943" s="489"/>
      <c r="AS943" s="489"/>
      <c r="AT943" s="489"/>
      <c r="AU943" s="489"/>
      <c r="AV943" s="485"/>
      <c r="AW943" s="485"/>
      <c r="AX943" s="485"/>
      <c r="AY943" s="485"/>
      <c r="AZ943" s="485"/>
      <c r="BA943" s="485"/>
      <c r="BB943" s="485"/>
      <c r="BC943" s="485"/>
      <c r="BD943" s="485"/>
      <c r="BE943" s="485"/>
      <c r="BF943" s="485"/>
      <c r="BG943" s="485"/>
      <c r="BH943" s="485"/>
      <c r="BI943" s="485"/>
      <c r="BJ943" s="485"/>
      <c r="BK943" s="485"/>
    </row>
    <row r="944" spans="1:63" ht="15.75" customHeight="1" x14ac:dyDescent="0.25">
      <c r="A944" s="490"/>
      <c r="B944" s="490"/>
      <c r="C944" s="490"/>
      <c r="D944" s="490"/>
      <c r="E944" s="490"/>
      <c r="F944" s="490"/>
      <c r="G944" s="490"/>
      <c r="H944" s="490"/>
      <c r="I944" s="490"/>
      <c r="J944" s="490"/>
      <c r="K944" s="490"/>
      <c r="L944" s="490"/>
      <c r="M944" s="490"/>
      <c r="N944" s="490"/>
      <c r="O944" s="490"/>
      <c r="P944" s="490"/>
      <c r="Q944" s="490"/>
      <c r="R944" s="490"/>
      <c r="S944" s="490"/>
      <c r="T944" s="490"/>
      <c r="U944" s="490"/>
      <c r="V944" s="490"/>
      <c r="W944" s="490"/>
      <c r="X944" s="490"/>
      <c r="Y944" s="490"/>
      <c r="Z944" s="490"/>
      <c r="AA944" s="490"/>
      <c r="AB944" s="490"/>
      <c r="AC944" s="490"/>
      <c r="AD944" s="490"/>
      <c r="AE944" s="490"/>
      <c r="AF944" s="490"/>
      <c r="AG944" s="490"/>
      <c r="AH944" s="490"/>
      <c r="AI944" s="490"/>
      <c r="AJ944" s="490"/>
      <c r="AK944" s="490"/>
      <c r="AL944" s="490"/>
      <c r="AM944" s="490"/>
      <c r="AN944" s="490"/>
      <c r="AO944" s="490"/>
      <c r="AP944" s="490"/>
      <c r="AQ944" s="490"/>
      <c r="AR944" s="489"/>
      <c r="AS944" s="489"/>
      <c r="AT944" s="489"/>
      <c r="AU944" s="489"/>
      <c r="AV944" s="485"/>
      <c r="AW944" s="485"/>
      <c r="AX944" s="485"/>
      <c r="AY944" s="485"/>
      <c r="AZ944" s="485"/>
      <c r="BA944" s="485"/>
      <c r="BB944" s="485"/>
      <c r="BC944" s="485"/>
      <c r="BD944" s="485"/>
      <c r="BE944" s="485"/>
      <c r="BF944" s="485"/>
      <c r="BG944" s="485"/>
      <c r="BH944" s="485"/>
      <c r="BI944" s="485"/>
      <c r="BJ944" s="485"/>
      <c r="BK944" s="485"/>
    </row>
    <row r="945" spans="1:63" ht="15.75" customHeight="1" x14ac:dyDescent="0.25">
      <c r="A945" s="490"/>
      <c r="B945" s="490"/>
      <c r="C945" s="490"/>
      <c r="D945" s="490"/>
      <c r="E945" s="490"/>
      <c r="F945" s="490"/>
      <c r="G945" s="490"/>
      <c r="H945" s="490"/>
      <c r="I945" s="490"/>
      <c r="J945" s="490"/>
      <c r="K945" s="490"/>
      <c r="L945" s="490"/>
      <c r="M945" s="490"/>
      <c r="N945" s="490"/>
      <c r="O945" s="490"/>
      <c r="P945" s="490"/>
      <c r="Q945" s="490"/>
      <c r="R945" s="490"/>
      <c r="S945" s="490"/>
      <c r="T945" s="490"/>
      <c r="U945" s="490"/>
      <c r="V945" s="490"/>
      <c r="W945" s="490"/>
      <c r="X945" s="490"/>
      <c r="Y945" s="490"/>
      <c r="Z945" s="490"/>
      <c r="AA945" s="490"/>
      <c r="AB945" s="490"/>
      <c r="AC945" s="490"/>
      <c r="AD945" s="490"/>
      <c r="AE945" s="490"/>
      <c r="AF945" s="490"/>
      <c r="AG945" s="490"/>
      <c r="AH945" s="490"/>
      <c r="AI945" s="490"/>
      <c r="AJ945" s="490"/>
      <c r="AK945" s="490"/>
      <c r="AL945" s="490"/>
      <c r="AM945" s="490"/>
      <c r="AN945" s="490"/>
      <c r="AO945" s="490"/>
      <c r="AP945" s="490"/>
      <c r="AQ945" s="490"/>
      <c r="AR945" s="489"/>
      <c r="AS945" s="489"/>
      <c r="AT945" s="489"/>
      <c r="AU945" s="489"/>
      <c r="AV945" s="485"/>
      <c r="AW945" s="485"/>
      <c r="AX945" s="485"/>
      <c r="AY945" s="485"/>
      <c r="AZ945" s="485"/>
      <c r="BA945" s="485"/>
      <c r="BB945" s="485"/>
      <c r="BC945" s="485"/>
      <c r="BD945" s="485"/>
      <c r="BE945" s="485"/>
      <c r="BF945" s="485"/>
      <c r="BG945" s="485"/>
      <c r="BH945" s="485"/>
      <c r="BI945" s="485"/>
      <c r="BJ945" s="485"/>
      <c r="BK945" s="485"/>
    </row>
    <row r="946" spans="1:63" ht="15.75" customHeight="1" x14ac:dyDescent="0.25">
      <c r="A946" s="490"/>
      <c r="B946" s="490"/>
      <c r="C946" s="490"/>
      <c r="D946" s="490"/>
      <c r="E946" s="490"/>
      <c r="F946" s="490"/>
      <c r="G946" s="490"/>
      <c r="H946" s="490"/>
      <c r="I946" s="490"/>
      <c r="J946" s="490"/>
      <c r="K946" s="490"/>
      <c r="L946" s="490"/>
      <c r="M946" s="490"/>
      <c r="N946" s="490"/>
      <c r="O946" s="490"/>
      <c r="P946" s="490"/>
      <c r="Q946" s="490"/>
      <c r="R946" s="490"/>
      <c r="S946" s="490"/>
      <c r="T946" s="490"/>
      <c r="U946" s="490"/>
      <c r="V946" s="490"/>
      <c r="W946" s="490"/>
      <c r="X946" s="490"/>
      <c r="Y946" s="490"/>
      <c r="Z946" s="490"/>
      <c r="AA946" s="490"/>
      <c r="AB946" s="490"/>
      <c r="AC946" s="490"/>
      <c r="AD946" s="490"/>
      <c r="AE946" s="490"/>
      <c r="AF946" s="490"/>
      <c r="AG946" s="490"/>
      <c r="AH946" s="490"/>
      <c r="AI946" s="490"/>
      <c r="AJ946" s="490"/>
      <c r="AK946" s="490"/>
      <c r="AL946" s="490"/>
      <c r="AM946" s="490"/>
      <c r="AN946" s="490"/>
      <c r="AO946" s="490"/>
      <c r="AP946" s="490"/>
      <c r="AQ946" s="490"/>
      <c r="AR946" s="489"/>
      <c r="AS946" s="489"/>
      <c r="AT946" s="489"/>
      <c r="AU946" s="489"/>
      <c r="AV946" s="485"/>
      <c r="AW946" s="485"/>
      <c r="AX946" s="485"/>
      <c r="AY946" s="485"/>
      <c r="AZ946" s="485"/>
      <c r="BA946" s="485"/>
      <c r="BB946" s="485"/>
      <c r="BC946" s="485"/>
      <c r="BD946" s="485"/>
      <c r="BE946" s="485"/>
      <c r="BF946" s="485"/>
      <c r="BG946" s="485"/>
      <c r="BH946" s="485"/>
      <c r="BI946" s="485"/>
      <c r="BJ946" s="485"/>
      <c r="BK946" s="485"/>
    </row>
    <row r="947" spans="1:63" ht="15.75" customHeight="1" x14ac:dyDescent="0.25">
      <c r="A947" s="490"/>
      <c r="B947" s="490"/>
      <c r="C947" s="490"/>
      <c r="D947" s="490"/>
      <c r="E947" s="490"/>
      <c r="F947" s="490"/>
      <c r="G947" s="490"/>
      <c r="H947" s="490"/>
      <c r="I947" s="490"/>
      <c r="J947" s="490"/>
      <c r="K947" s="490"/>
      <c r="L947" s="490"/>
      <c r="M947" s="490"/>
      <c r="N947" s="490"/>
      <c r="O947" s="490"/>
      <c r="P947" s="490"/>
      <c r="Q947" s="490"/>
      <c r="R947" s="490"/>
      <c r="S947" s="490"/>
      <c r="T947" s="490"/>
      <c r="U947" s="490"/>
      <c r="V947" s="490"/>
      <c r="W947" s="490"/>
      <c r="X947" s="490"/>
      <c r="Y947" s="490"/>
      <c r="Z947" s="490"/>
      <c r="AA947" s="490"/>
      <c r="AB947" s="490"/>
      <c r="AC947" s="490"/>
      <c r="AD947" s="490"/>
      <c r="AE947" s="490"/>
      <c r="AF947" s="490"/>
      <c r="AG947" s="490"/>
      <c r="AH947" s="490"/>
      <c r="AI947" s="490"/>
      <c r="AJ947" s="490"/>
      <c r="AK947" s="490"/>
      <c r="AL947" s="490"/>
      <c r="AM947" s="490"/>
      <c r="AN947" s="490"/>
      <c r="AO947" s="490"/>
      <c r="AP947" s="490"/>
      <c r="AQ947" s="490"/>
      <c r="AR947" s="489"/>
      <c r="AS947" s="489"/>
      <c r="AT947" s="489"/>
      <c r="AU947" s="489"/>
      <c r="AV947" s="485"/>
      <c r="AW947" s="485"/>
      <c r="AX947" s="485"/>
      <c r="AY947" s="485"/>
      <c r="AZ947" s="485"/>
      <c r="BA947" s="485"/>
      <c r="BB947" s="485"/>
      <c r="BC947" s="485"/>
      <c r="BD947" s="485"/>
      <c r="BE947" s="485"/>
      <c r="BF947" s="485"/>
      <c r="BG947" s="485"/>
      <c r="BH947" s="485"/>
      <c r="BI947" s="485"/>
      <c r="BJ947" s="485"/>
      <c r="BK947" s="485"/>
    </row>
    <row r="948" spans="1:63" ht="15.75" customHeight="1" x14ac:dyDescent="0.25">
      <c r="A948" s="490"/>
      <c r="B948" s="490"/>
      <c r="C948" s="490"/>
      <c r="D948" s="490"/>
      <c r="E948" s="490"/>
      <c r="F948" s="490"/>
      <c r="G948" s="490"/>
      <c r="H948" s="490"/>
      <c r="I948" s="490"/>
      <c r="J948" s="490"/>
      <c r="K948" s="490"/>
      <c r="L948" s="490"/>
      <c r="M948" s="490"/>
      <c r="N948" s="490"/>
      <c r="O948" s="490"/>
      <c r="P948" s="490"/>
      <c r="Q948" s="490"/>
      <c r="R948" s="490"/>
      <c r="S948" s="490"/>
      <c r="T948" s="490"/>
      <c r="U948" s="490"/>
      <c r="V948" s="490"/>
      <c r="W948" s="490"/>
      <c r="X948" s="490"/>
      <c r="Y948" s="490"/>
      <c r="Z948" s="490"/>
      <c r="AA948" s="490"/>
      <c r="AB948" s="490"/>
      <c r="AC948" s="490"/>
      <c r="AD948" s="490"/>
      <c r="AE948" s="490"/>
      <c r="AF948" s="490"/>
      <c r="AG948" s="490"/>
      <c r="AH948" s="490"/>
      <c r="AI948" s="490"/>
      <c r="AJ948" s="490"/>
      <c r="AK948" s="490"/>
      <c r="AL948" s="490"/>
      <c r="AM948" s="490"/>
      <c r="AN948" s="490"/>
      <c r="AO948" s="490"/>
      <c r="AP948" s="490"/>
      <c r="AQ948" s="490"/>
      <c r="AR948" s="489"/>
      <c r="AS948" s="489"/>
      <c r="AT948" s="489"/>
      <c r="AU948" s="489"/>
      <c r="AV948" s="485"/>
      <c r="AW948" s="485"/>
      <c r="AX948" s="485"/>
      <c r="AY948" s="485"/>
      <c r="AZ948" s="485"/>
      <c r="BA948" s="485"/>
      <c r="BB948" s="485"/>
      <c r="BC948" s="485"/>
      <c r="BD948" s="485"/>
      <c r="BE948" s="485"/>
      <c r="BF948" s="485"/>
      <c r="BG948" s="485"/>
      <c r="BH948" s="485"/>
      <c r="BI948" s="485"/>
      <c r="BJ948" s="485"/>
      <c r="BK948" s="485"/>
    </row>
    <row r="949" spans="1:63" ht="15.75" customHeight="1" x14ac:dyDescent="0.25">
      <c r="A949" s="490"/>
      <c r="B949" s="490"/>
      <c r="C949" s="490"/>
      <c r="D949" s="490"/>
      <c r="E949" s="490"/>
      <c r="F949" s="490"/>
      <c r="G949" s="490"/>
      <c r="H949" s="490"/>
      <c r="I949" s="490"/>
      <c r="J949" s="490"/>
      <c r="K949" s="490"/>
      <c r="L949" s="490"/>
      <c r="M949" s="490"/>
      <c r="N949" s="490"/>
      <c r="O949" s="490"/>
      <c r="P949" s="490"/>
      <c r="Q949" s="490"/>
      <c r="R949" s="490"/>
      <c r="S949" s="490"/>
      <c r="T949" s="490"/>
      <c r="U949" s="490"/>
      <c r="V949" s="490"/>
      <c r="W949" s="490"/>
      <c r="X949" s="490"/>
      <c r="Y949" s="490"/>
      <c r="Z949" s="490"/>
      <c r="AA949" s="490"/>
      <c r="AB949" s="490"/>
      <c r="AC949" s="490"/>
      <c r="AD949" s="490"/>
      <c r="AE949" s="490"/>
      <c r="AF949" s="490"/>
      <c r="AG949" s="490"/>
      <c r="AH949" s="490"/>
      <c r="AI949" s="490"/>
      <c r="AJ949" s="490"/>
      <c r="AK949" s="490"/>
      <c r="AL949" s="490"/>
      <c r="AM949" s="490"/>
      <c r="AN949" s="490"/>
      <c r="AO949" s="490"/>
      <c r="AP949" s="490"/>
      <c r="AQ949" s="490"/>
      <c r="AR949" s="489"/>
      <c r="AS949" s="489"/>
      <c r="AT949" s="489"/>
      <c r="AU949" s="489"/>
      <c r="AV949" s="485"/>
      <c r="AW949" s="485"/>
      <c r="AX949" s="485"/>
      <c r="AY949" s="485"/>
      <c r="AZ949" s="485"/>
      <c r="BA949" s="485"/>
      <c r="BB949" s="485"/>
      <c r="BC949" s="485"/>
      <c r="BD949" s="485"/>
      <c r="BE949" s="485"/>
      <c r="BF949" s="485"/>
      <c r="BG949" s="485"/>
      <c r="BH949" s="485"/>
      <c r="BI949" s="485"/>
      <c r="BJ949" s="485"/>
      <c r="BK949" s="485"/>
    </row>
    <row r="950" spans="1:63" ht="15.75" customHeight="1" x14ac:dyDescent="0.25">
      <c r="A950" s="490"/>
      <c r="B950" s="490"/>
      <c r="C950" s="490"/>
      <c r="D950" s="490"/>
      <c r="E950" s="490"/>
      <c r="F950" s="490"/>
      <c r="G950" s="490"/>
      <c r="H950" s="490"/>
      <c r="I950" s="490"/>
      <c r="J950" s="490"/>
      <c r="K950" s="490"/>
      <c r="L950" s="490"/>
      <c r="M950" s="490"/>
      <c r="N950" s="490"/>
      <c r="O950" s="490"/>
      <c r="P950" s="490"/>
      <c r="Q950" s="490"/>
      <c r="R950" s="490"/>
      <c r="S950" s="490"/>
      <c r="T950" s="490"/>
      <c r="U950" s="490"/>
      <c r="V950" s="490"/>
      <c r="W950" s="490"/>
      <c r="X950" s="490"/>
      <c r="Y950" s="490"/>
      <c r="Z950" s="490"/>
      <c r="AA950" s="490"/>
      <c r="AB950" s="490"/>
      <c r="AC950" s="490"/>
      <c r="AD950" s="490"/>
      <c r="AE950" s="490"/>
      <c r="AF950" s="490"/>
      <c r="AG950" s="490"/>
      <c r="AH950" s="490"/>
      <c r="AI950" s="490"/>
      <c r="AJ950" s="490"/>
      <c r="AK950" s="490"/>
      <c r="AL950" s="490"/>
      <c r="AM950" s="490"/>
      <c r="AN950" s="490"/>
      <c r="AO950" s="490"/>
      <c r="AP950" s="490"/>
      <c r="AQ950" s="490"/>
      <c r="AR950" s="489"/>
      <c r="AS950" s="489"/>
      <c r="AT950" s="489"/>
      <c r="AU950" s="489"/>
      <c r="AV950" s="485"/>
      <c r="AW950" s="485"/>
      <c r="AX950" s="485"/>
      <c r="AY950" s="485"/>
      <c r="AZ950" s="485"/>
      <c r="BA950" s="485"/>
      <c r="BB950" s="485"/>
      <c r="BC950" s="485"/>
      <c r="BD950" s="485"/>
      <c r="BE950" s="485"/>
      <c r="BF950" s="485"/>
      <c r="BG950" s="485"/>
      <c r="BH950" s="485"/>
      <c r="BI950" s="485"/>
      <c r="BJ950" s="485"/>
      <c r="BK950" s="485"/>
    </row>
    <row r="951" spans="1:63" ht="15.75" customHeight="1" x14ac:dyDescent="0.25">
      <c r="A951" s="490"/>
      <c r="B951" s="490"/>
      <c r="C951" s="490"/>
      <c r="D951" s="490"/>
      <c r="E951" s="490"/>
      <c r="F951" s="490"/>
      <c r="G951" s="490"/>
      <c r="H951" s="490"/>
      <c r="I951" s="490"/>
      <c r="J951" s="490"/>
      <c r="K951" s="490"/>
      <c r="L951" s="490"/>
      <c r="M951" s="490"/>
      <c r="N951" s="490"/>
      <c r="O951" s="490"/>
      <c r="P951" s="490"/>
      <c r="Q951" s="490"/>
      <c r="R951" s="490"/>
      <c r="S951" s="490"/>
      <c r="T951" s="490"/>
      <c r="U951" s="490"/>
      <c r="V951" s="490"/>
      <c r="W951" s="490"/>
      <c r="X951" s="490"/>
      <c r="Y951" s="490"/>
      <c r="Z951" s="490"/>
      <c r="AA951" s="490"/>
      <c r="AB951" s="490"/>
      <c r="AC951" s="490"/>
      <c r="AD951" s="490"/>
      <c r="AE951" s="490"/>
      <c r="AF951" s="490"/>
      <c r="AG951" s="490"/>
      <c r="AH951" s="490"/>
      <c r="AI951" s="490"/>
      <c r="AJ951" s="490"/>
      <c r="AK951" s="490"/>
      <c r="AL951" s="490"/>
      <c r="AM951" s="490"/>
      <c r="AN951" s="490"/>
      <c r="AO951" s="490"/>
      <c r="AP951" s="490"/>
      <c r="AQ951" s="490"/>
      <c r="AR951" s="489"/>
      <c r="AS951" s="489"/>
      <c r="AT951" s="489"/>
      <c r="AU951" s="489"/>
      <c r="AV951" s="485"/>
      <c r="AW951" s="485"/>
      <c r="AX951" s="485"/>
      <c r="AY951" s="485"/>
      <c r="AZ951" s="485"/>
      <c r="BA951" s="485"/>
      <c r="BB951" s="485"/>
      <c r="BC951" s="485"/>
      <c r="BD951" s="485"/>
      <c r="BE951" s="485"/>
      <c r="BF951" s="485"/>
      <c r="BG951" s="485"/>
      <c r="BH951" s="485"/>
      <c r="BI951" s="485"/>
      <c r="BJ951" s="485"/>
      <c r="BK951" s="485"/>
    </row>
    <row r="952" spans="1:63" ht="15.75" customHeight="1" x14ac:dyDescent="0.25">
      <c r="A952" s="490"/>
      <c r="B952" s="490"/>
      <c r="C952" s="490"/>
      <c r="D952" s="490"/>
      <c r="E952" s="490"/>
      <c r="F952" s="490"/>
      <c r="G952" s="490"/>
      <c r="H952" s="490"/>
      <c r="I952" s="490"/>
      <c r="J952" s="490"/>
      <c r="K952" s="490"/>
      <c r="L952" s="490"/>
      <c r="M952" s="490"/>
      <c r="N952" s="490"/>
      <c r="O952" s="490"/>
      <c r="P952" s="490"/>
      <c r="Q952" s="490"/>
      <c r="R952" s="490"/>
      <c r="S952" s="490"/>
      <c r="T952" s="490"/>
      <c r="U952" s="490"/>
      <c r="V952" s="490"/>
      <c r="W952" s="490"/>
      <c r="X952" s="490"/>
      <c r="Y952" s="490"/>
      <c r="Z952" s="490"/>
      <c r="AA952" s="490"/>
      <c r="AB952" s="490"/>
      <c r="AC952" s="490"/>
      <c r="AD952" s="490"/>
      <c r="AE952" s="490"/>
      <c r="AF952" s="490"/>
      <c r="AG952" s="490"/>
      <c r="AH952" s="490"/>
      <c r="AI952" s="490"/>
      <c r="AJ952" s="490"/>
      <c r="AK952" s="490"/>
      <c r="AL952" s="490"/>
      <c r="AM952" s="490"/>
      <c r="AN952" s="490"/>
      <c r="AO952" s="490"/>
      <c r="AP952" s="490"/>
      <c r="AQ952" s="490"/>
      <c r="AR952" s="489"/>
      <c r="AS952" s="489"/>
      <c r="AT952" s="489"/>
      <c r="AU952" s="489"/>
      <c r="AV952" s="485"/>
      <c r="AW952" s="485"/>
      <c r="AX952" s="485"/>
      <c r="AY952" s="485"/>
      <c r="AZ952" s="485"/>
      <c r="BA952" s="485"/>
      <c r="BB952" s="485"/>
      <c r="BC952" s="485"/>
      <c r="BD952" s="485"/>
      <c r="BE952" s="485"/>
      <c r="BF952" s="485"/>
      <c r="BG952" s="485"/>
      <c r="BH952" s="485"/>
      <c r="BI952" s="485"/>
      <c r="BJ952" s="485"/>
      <c r="BK952" s="485"/>
    </row>
    <row r="953" spans="1:63" ht="15.75" customHeight="1" x14ac:dyDescent="0.25">
      <c r="A953" s="490"/>
      <c r="B953" s="490"/>
      <c r="C953" s="490"/>
      <c r="D953" s="490"/>
      <c r="E953" s="490"/>
      <c r="F953" s="490"/>
      <c r="G953" s="490"/>
      <c r="H953" s="490"/>
      <c r="I953" s="490"/>
      <c r="J953" s="490"/>
      <c r="K953" s="490"/>
      <c r="L953" s="490"/>
      <c r="M953" s="490"/>
      <c r="N953" s="490"/>
      <c r="O953" s="490"/>
      <c r="P953" s="490"/>
      <c r="Q953" s="490"/>
      <c r="R953" s="490"/>
      <c r="S953" s="490"/>
      <c r="T953" s="490"/>
      <c r="U953" s="490"/>
      <c r="V953" s="490"/>
      <c r="W953" s="490"/>
      <c r="X953" s="490"/>
      <c r="Y953" s="490"/>
      <c r="Z953" s="490"/>
      <c r="AA953" s="490"/>
      <c r="AB953" s="490"/>
      <c r="AC953" s="490"/>
      <c r="AD953" s="490"/>
      <c r="AE953" s="490"/>
      <c r="AF953" s="490"/>
      <c r="AG953" s="490"/>
      <c r="AH953" s="490"/>
      <c r="AI953" s="490"/>
      <c r="AJ953" s="490"/>
      <c r="AK953" s="490"/>
      <c r="AL953" s="490"/>
      <c r="AM953" s="490"/>
      <c r="AN953" s="490"/>
      <c r="AO953" s="490"/>
      <c r="AP953" s="490"/>
      <c r="AQ953" s="490"/>
      <c r="AR953" s="489"/>
      <c r="AS953" s="489"/>
      <c r="AT953" s="489"/>
      <c r="AU953" s="489"/>
      <c r="AV953" s="485"/>
      <c r="AW953" s="485"/>
      <c r="AX953" s="485"/>
      <c r="AY953" s="485"/>
      <c r="AZ953" s="485"/>
      <c r="BA953" s="485"/>
      <c r="BB953" s="485"/>
      <c r="BC953" s="485"/>
      <c r="BD953" s="485"/>
      <c r="BE953" s="485"/>
      <c r="BF953" s="485"/>
      <c r="BG953" s="485"/>
      <c r="BH953" s="485"/>
      <c r="BI953" s="485"/>
      <c r="BJ953" s="485"/>
      <c r="BK953" s="485"/>
    </row>
    <row r="954" spans="1:63" ht="15.75" customHeight="1" x14ac:dyDescent="0.25">
      <c r="A954" s="490"/>
      <c r="B954" s="490"/>
      <c r="C954" s="490"/>
      <c r="D954" s="490"/>
      <c r="E954" s="490"/>
      <c r="F954" s="490"/>
      <c r="G954" s="490"/>
      <c r="H954" s="490"/>
      <c r="I954" s="490"/>
      <c r="J954" s="490"/>
      <c r="K954" s="490"/>
      <c r="L954" s="490"/>
      <c r="M954" s="490"/>
      <c r="N954" s="490"/>
      <c r="O954" s="490"/>
      <c r="P954" s="490"/>
      <c r="Q954" s="490"/>
      <c r="R954" s="490"/>
      <c r="S954" s="490"/>
      <c r="T954" s="490"/>
      <c r="U954" s="490"/>
      <c r="V954" s="490"/>
      <c r="W954" s="490"/>
      <c r="X954" s="490"/>
      <c r="Y954" s="490"/>
      <c r="Z954" s="490"/>
      <c r="AA954" s="490"/>
      <c r="AB954" s="490"/>
      <c r="AC954" s="490"/>
      <c r="AD954" s="490"/>
      <c r="AE954" s="490"/>
      <c r="AF954" s="490"/>
      <c r="AG954" s="490"/>
      <c r="AH954" s="490"/>
      <c r="AI954" s="490"/>
      <c r="AJ954" s="490"/>
      <c r="AK954" s="490"/>
      <c r="AL954" s="490"/>
      <c r="AM954" s="490"/>
      <c r="AN954" s="490"/>
      <c r="AO954" s="490"/>
      <c r="AP954" s="490"/>
      <c r="AQ954" s="490"/>
      <c r="AR954" s="489"/>
      <c r="AS954" s="489"/>
      <c r="AT954" s="489"/>
      <c r="AU954" s="489"/>
      <c r="AV954" s="485"/>
      <c r="AW954" s="485"/>
      <c r="AX954" s="485"/>
      <c r="AY954" s="485"/>
      <c r="AZ954" s="485"/>
      <c r="BA954" s="485"/>
      <c r="BB954" s="485"/>
      <c r="BC954" s="485"/>
      <c r="BD954" s="485"/>
      <c r="BE954" s="485"/>
      <c r="BF954" s="485"/>
      <c r="BG954" s="485"/>
      <c r="BH954" s="485"/>
      <c r="BI954" s="485"/>
      <c r="BJ954" s="485"/>
      <c r="BK954" s="485"/>
    </row>
    <row r="955" spans="1:63" ht="15.75" customHeight="1" x14ac:dyDescent="0.25">
      <c r="A955" s="490"/>
      <c r="B955" s="490"/>
      <c r="C955" s="490"/>
      <c r="D955" s="490"/>
      <c r="E955" s="490"/>
      <c r="F955" s="490"/>
      <c r="G955" s="490"/>
      <c r="H955" s="490"/>
      <c r="I955" s="490"/>
      <c r="J955" s="490"/>
      <c r="K955" s="490"/>
      <c r="L955" s="490"/>
      <c r="M955" s="490"/>
      <c r="N955" s="490"/>
      <c r="O955" s="490"/>
      <c r="P955" s="490"/>
      <c r="Q955" s="490"/>
      <c r="R955" s="490"/>
      <c r="S955" s="490"/>
      <c r="T955" s="490"/>
      <c r="U955" s="490"/>
      <c r="V955" s="490"/>
      <c r="W955" s="490"/>
      <c r="X955" s="490"/>
      <c r="Y955" s="490"/>
      <c r="Z955" s="490"/>
      <c r="AA955" s="490"/>
      <c r="AB955" s="490"/>
      <c r="AC955" s="490"/>
      <c r="AD955" s="490"/>
      <c r="AE955" s="490"/>
      <c r="AF955" s="490"/>
      <c r="AG955" s="490"/>
      <c r="AH955" s="490"/>
      <c r="AI955" s="490"/>
      <c r="AJ955" s="490"/>
      <c r="AK955" s="490"/>
      <c r="AL955" s="490"/>
      <c r="AM955" s="490"/>
      <c r="AN955" s="490"/>
      <c r="AO955" s="490"/>
      <c r="AP955" s="490"/>
      <c r="AQ955" s="490"/>
      <c r="AR955" s="489"/>
      <c r="AS955" s="489"/>
      <c r="AT955" s="489"/>
      <c r="AU955" s="489"/>
      <c r="AV955" s="485"/>
      <c r="AW955" s="485"/>
      <c r="AX955" s="485"/>
      <c r="AY955" s="485"/>
      <c r="AZ955" s="485"/>
      <c r="BA955" s="485"/>
      <c r="BB955" s="485"/>
      <c r="BC955" s="485"/>
      <c r="BD955" s="485"/>
      <c r="BE955" s="485"/>
      <c r="BF955" s="485"/>
      <c r="BG955" s="485"/>
      <c r="BH955" s="485"/>
      <c r="BI955" s="485"/>
      <c r="BJ955" s="485"/>
      <c r="BK955" s="485"/>
    </row>
    <row r="956" spans="1:63" ht="15.75" customHeight="1" x14ac:dyDescent="0.25">
      <c r="A956" s="490"/>
      <c r="B956" s="490"/>
      <c r="C956" s="490"/>
      <c r="D956" s="490"/>
      <c r="E956" s="490"/>
      <c r="F956" s="490"/>
      <c r="G956" s="490"/>
      <c r="H956" s="490"/>
      <c r="I956" s="490"/>
      <c r="J956" s="490"/>
      <c r="K956" s="490"/>
      <c r="L956" s="490"/>
      <c r="M956" s="490"/>
      <c r="N956" s="490"/>
      <c r="O956" s="490"/>
      <c r="P956" s="490"/>
      <c r="Q956" s="490"/>
      <c r="R956" s="490"/>
      <c r="S956" s="490"/>
      <c r="T956" s="490"/>
      <c r="U956" s="490"/>
      <c r="V956" s="490"/>
      <c r="W956" s="490"/>
      <c r="X956" s="490"/>
      <c r="Y956" s="490"/>
      <c r="Z956" s="490"/>
      <c r="AA956" s="490"/>
      <c r="AB956" s="490"/>
      <c r="AC956" s="490"/>
      <c r="AD956" s="490"/>
      <c r="AE956" s="490"/>
      <c r="AF956" s="490"/>
      <c r="AG956" s="490"/>
      <c r="AH956" s="490"/>
      <c r="AI956" s="490"/>
      <c r="AJ956" s="490"/>
      <c r="AK956" s="490"/>
      <c r="AL956" s="490"/>
      <c r="AM956" s="490"/>
      <c r="AN956" s="490"/>
      <c r="AO956" s="490"/>
      <c r="AP956" s="490"/>
      <c r="AQ956" s="490"/>
      <c r="AR956" s="489"/>
      <c r="AS956" s="489"/>
      <c r="AT956" s="489"/>
      <c r="AU956" s="489"/>
      <c r="AV956" s="485"/>
      <c r="AW956" s="485"/>
      <c r="AX956" s="485"/>
      <c r="AY956" s="485"/>
      <c r="AZ956" s="485"/>
      <c r="BA956" s="485"/>
      <c r="BB956" s="485"/>
      <c r="BC956" s="485"/>
      <c r="BD956" s="485"/>
      <c r="BE956" s="485"/>
      <c r="BF956" s="485"/>
      <c r="BG956" s="485"/>
      <c r="BH956" s="485"/>
      <c r="BI956" s="485"/>
      <c r="BJ956" s="485"/>
      <c r="BK956" s="485"/>
    </row>
    <row r="957" spans="1:63" ht="15.75" customHeight="1" x14ac:dyDescent="0.25">
      <c r="A957" s="490"/>
      <c r="B957" s="490"/>
      <c r="C957" s="490"/>
      <c r="D957" s="490"/>
      <c r="E957" s="490"/>
      <c r="F957" s="490"/>
      <c r="G957" s="490"/>
      <c r="H957" s="490"/>
      <c r="I957" s="490"/>
      <c r="J957" s="490"/>
      <c r="K957" s="490"/>
      <c r="L957" s="490"/>
      <c r="M957" s="490"/>
      <c r="N957" s="490"/>
      <c r="O957" s="490"/>
      <c r="P957" s="490"/>
      <c r="Q957" s="490"/>
      <c r="R957" s="490"/>
      <c r="S957" s="490"/>
      <c r="T957" s="490"/>
      <c r="U957" s="490"/>
      <c r="V957" s="490"/>
      <c r="W957" s="490"/>
      <c r="X957" s="490"/>
      <c r="Y957" s="490"/>
      <c r="Z957" s="490"/>
      <c r="AA957" s="490"/>
      <c r="AB957" s="490"/>
      <c r="AC957" s="490"/>
      <c r="AD957" s="490"/>
      <c r="AE957" s="490"/>
      <c r="AF957" s="490"/>
      <c r="AG957" s="490"/>
      <c r="AH957" s="490"/>
      <c r="AI957" s="490"/>
      <c r="AJ957" s="490"/>
      <c r="AK957" s="490"/>
      <c r="AL957" s="490"/>
      <c r="AM957" s="490"/>
      <c r="AN957" s="490"/>
      <c r="AO957" s="490"/>
      <c r="AP957" s="490"/>
      <c r="AQ957" s="490"/>
      <c r="AR957" s="489"/>
      <c r="AS957" s="489"/>
      <c r="AT957" s="489"/>
      <c r="AU957" s="489"/>
      <c r="AV957" s="485"/>
      <c r="AW957" s="485"/>
      <c r="AX957" s="485"/>
      <c r="AY957" s="485"/>
      <c r="AZ957" s="485"/>
      <c r="BA957" s="485"/>
      <c r="BB957" s="485"/>
      <c r="BC957" s="485"/>
      <c r="BD957" s="485"/>
      <c r="BE957" s="485"/>
      <c r="BF957" s="485"/>
      <c r="BG957" s="485"/>
      <c r="BH957" s="485"/>
      <c r="BI957" s="485"/>
      <c r="BJ957" s="485"/>
      <c r="BK957" s="485"/>
    </row>
    <row r="958" spans="1:63" ht="15.75" customHeight="1" x14ac:dyDescent="0.25">
      <c r="A958" s="490"/>
      <c r="B958" s="490"/>
      <c r="C958" s="490"/>
      <c r="D958" s="490"/>
      <c r="E958" s="490"/>
      <c r="F958" s="490"/>
      <c r="G958" s="490"/>
      <c r="H958" s="490"/>
      <c r="I958" s="490"/>
      <c r="J958" s="490"/>
      <c r="K958" s="490"/>
      <c r="L958" s="490"/>
      <c r="M958" s="490"/>
      <c r="N958" s="490"/>
      <c r="O958" s="490"/>
      <c r="P958" s="490"/>
      <c r="Q958" s="490"/>
      <c r="R958" s="490"/>
      <c r="S958" s="490"/>
      <c r="T958" s="490"/>
      <c r="U958" s="490"/>
      <c r="V958" s="490"/>
      <c r="W958" s="490"/>
      <c r="X958" s="490"/>
      <c r="Y958" s="490"/>
      <c r="Z958" s="490"/>
      <c r="AA958" s="490"/>
      <c r="AB958" s="490"/>
      <c r="AC958" s="490"/>
      <c r="AD958" s="490"/>
      <c r="AE958" s="490"/>
      <c r="AF958" s="490"/>
      <c r="AG958" s="490"/>
      <c r="AH958" s="490"/>
      <c r="AI958" s="490"/>
      <c r="AJ958" s="490"/>
      <c r="AK958" s="490"/>
      <c r="AL958" s="490"/>
      <c r="AM958" s="490"/>
      <c r="AN958" s="490"/>
      <c r="AO958" s="490"/>
      <c r="AP958" s="490"/>
      <c r="AQ958" s="490"/>
      <c r="AR958" s="489"/>
      <c r="AS958" s="489"/>
      <c r="AT958" s="489"/>
      <c r="AU958" s="489"/>
      <c r="AV958" s="485"/>
      <c r="AW958" s="485"/>
      <c r="AX958" s="485"/>
      <c r="AY958" s="485"/>
      <c r="AZ958" s="485"/>
      <c r="BA958" s="485"/>
      <c r="BB958" s="485"/>
      <c r="BC958" s="485"/>
      <c r="BD958" s="485"/>
      <c r="BE958" s="485"/>
      <c r="BF958" s="485"/>
      <c r="BG958" s="485"/>
      <c r="BH958" s="485"/>
      <c r="BI958" s="485"/>
      <c r="BJ958" s="485"/>
      <c r="BK958" s="485"/>
    </row>
    <row r="959" spans="1:63" ht="15.75" customHeight="1" x14ac:dyDescent="0.25">
      <c r="A959" s="490"/>
      <c r="B959" s="490"/>
      <c r="C959" s="490"/>
      <c r="D959" s="490"/>
      <c r="E959" s="490"/>
      <c r="F959" s="490"/>
      <c r="G959" s="490"/>
      <c r="H959" s="490"/>
      <c r="I959" s="490"/>
      <c r="J959" s="490"/>
      <c r="K959" s="490"/>
      <c r="L959" s="490"/>
      <c r="M959" s="490"/>
      <c r="N959" s="490"/>
      <c r="O959" s="490"/>
      <c r="P959" s="490"/>
      <c r="Q959" s="490"/>
      <c r="R959" s="490"/>
      <c r="S959" s="490"/>
      <c r="T959" s="490"/>
      <c r="U959" s="490"/>
      <c r="V959" s="490"/>
      <c r="W959" s="490"/>
      <c r="X959" s="490"/>
      <c r="Y959" s="490"/>
      <c r="Z959" s="490"/>
      <c r="AA959" s="490"/>
      <c r="AB959" s="490"/>
      <c r="AC959" s="490"/>
      <c r="AD959" s="490"/>
      <c r="AE959" s="490"/>
      <c r="AF959" s="490"/>
      <c r="AG959" s="490"/>
      <c r="AH959" s="490"/>
      <c r="AI959" s="490"/>
      <c r="AJ959" s="490"/>
      <c r="AK959" s="490"/>
      <c r="AL959" s="490"/>
      <c r="AM959" s="490"/>
      <c r="AN959" s="490"/>
      <c r="AO959" s="490"/>
      <c r="AP959" s="490"/>
      <c r="AQ959" s="490"/>
      <c r="AR959" s="489"/>
      <c r="AS959" s="489"/>
      <c r="AT959" s="489"/>
      <c r="AU959" s="489"/>
      <c r="AV959" s="485"/>
      <c r="AW959" s="485"/>
      <c r="AX959" s="485"/>
      <c r="AY959" s="485"/>
      <c r="AZ959" s="485"/>
      <c r="BA959" s="485"/>
      <c r="BB959" s="485"/>
      <c r="BC959" s="485"/>
      <c r="BD959" s="485"/>
      <c r="BE959" s="485"/>
      <c r="BF959" s="485"/>
      <c r="BG959" s="485"/>
      <c r="BH959" s="485"/>
      <c r="BI959" s="485"/>
      <c r="BJ959" s="485"/>
      <c r="BK959" s="485"/>
    </row>
    <row r="960" spans="1:63" ht="15.75" customHeight="1" x14ac:dyDescent="0.25">
      <c r="A960" s="490"/>
      <c r="B960" s="490"/>
      <c r="C960" s="490"/>
      <c r="D960" s="490"/>
      <c r="E960" s="490"/>
      <c r="F960" s="490"/>
      <c r="G960" s="490"/>
      <c r="H960" s="490"/>
      <c r="I960" s="490"/>
      <c r="J960" s="490"/>
      <c r="K960" s="490"/>
      <c r="L960" s="490"/>
      <c r="M960" s="490"/>
      <c r="N960" s="490"/>
      <c r="O960" s="490"/>
      <c r="P960" s="490"/>
      <c r="Q960" s="490"/>
      <c r="R960" s="490"/>
      <c r="S960" s="490"/>
      <c r="T960" s="490"/>
      <c r="U960" s="490"/>
      <c r="V960" s="490"/>
      <c r="W960" s="490"/>
      <c r="X960" s="490"/>
      <c r="Y960" s="490"/>
      <c r="Z960" s="490"/>
      <c r="AA960" s="490"/>
      <c r="AB960" s="490"/>
      <c r="AC960" s="490"/>
      <c r="AD960" s="490"/>
      <c r="AE960" s="490"/>
      <c r="AF960" s="490"/>
      <c r="AG960" s="490"/>
      <c r="AH960" s="490"/>
      <c r="AI960" s="490"/>
      <c r="AJ960" s="490"/>
      <c r="AK960" s="490"/>
      <c r="AL960" s="490"/>
      <c r="AM960" s="490"/>
      <c r="AN960" s="490"/>
      <c r="AO960" s="490"/>
      <c r="AP960" s="490"/>
      <c r="AQ960" s="490"/>
      <c r="AR960" s="489"/>
      <c r="AS960" s="489"/>
      <c r="AT960" s="489"/>
      <c r="AU960" s="489"/>
      <c r="AV960" s="485"/>
      <c r="AW960" s="485"/>
      <c r="AX960" s="485"/>
      <c r="AY960" s="485"/>
      <c r="AZ960" s="485"/>
      <c r="BA960" s="485"/>
      <c r="BB960" s="485"/>
      <c r="BC960" s="485"/>
      <c r="BD960" s="485"/>
      <c r="BE960" s="485"/>
      <c r="BF960" s="485"/>
      <c r="BG960" s="485"/>
      <c r="BH960" s="485"/>
      <c r="BI960" s="485"/>
      <c r="BJ960" s="485"/>
      <c r="BK960" s="485"/>
    </row>
    <row r="961" spans="1:63" ht="15.75" customHeight="1" x14ac:dyDescent="0.25">
      <c r="A961" s="490"/>
      <c r="B961" s="490"/>
      <c r="C961" s="490"/>
      <c r="D961" s="490"/>
      <c r="E961" s="490"/>
      <c r="F961" s="490"/>
      <c r="G961" s="490"/>
      <c r="H961" s="490"/>
      <c r="I961" s="490"/>
      <c r="J961" s="490"/>
      <c r="K961" s="490"/>
      <c r="L961" s="490"/>
      <c r="M961" s="490"/>
      <c r="N961" s="490"/>
      <c r="O961" s="490"/>
      <c r="P961" s="490"/>
      <c r="Q961" s="490"/>
      <c r="R961" s="490"/>
      <c r="S961" s="490"/>
      <c r="T961" s="490"/>
      <c r="U961" s="490"/>
      <c r="V961" s="490"/>
      <c r="W961" s="490"/>
      <c r="X961" s="490"/>
      <c r="Y961" s="490"/>
      <c r="Z961" s="490"/>
      <c r="AA961" s="490"/>
      <c r="AB961" s="490"/>
      <c r="AC961" s="490"/>
      <c r="AD961" s="490"/>
      <c r="AE961" s="490"/>
      <c r="AF961" s="490"/>
      <c r="AG961" s="490"/>
      <c r="AH961" s="490"/>
      <c r="AI961" s="490"/>
      <c r="AJ961" s="490"/>
      <c r="AK961" s="490"/>
      <c r="AL961" s="490"/>
      <c r="AM961" s="490"/>
      <c r="AN961" s="490"/>
      <c r="AO961" s="490"/>
      <c r="AP961" s="490"/>
      <c r="AQ961" s="490"/>
      <c r="AR961" s="489"/>
      <c r="AS961" s="489"/>
      <c r="AT961" s="489"/>
      <c r="AU961" s="489"/>
      <c r="AV961" s="485"/>
      <c r="AW961" s="485"/>
      <c r="AX961" s="485"/>
      <c r="AY961" s="485"/>
      <c r="AZ961" s="485"/>
      <c r="BA961" s="485"/>
      <c r="BB961" s="485"/>
      <c r="BC961" s="485"/>
      <c r="BD961" s="485"/>
      <c r="BE961" s="485"/>
      <c r="BF961" s="485"/>
      <c r="BG961" s="485"/>
      <c r="BH961" s="485"/>
      <c r="BI961" s="485"/>
      <c r="BJ961" s="485"/>
      <c r="BK961" s="485"/>
    </row>
    <row r="962" spans="1:63" ht="15.75" customHeight="1" x14ac:dyDescent="0.25">
      <c r="A962" s="490"/>
      <c r="B962" s="490"/>
      <c r="C962" s="490"/>
      <c r="D962" s="490"/>
      <c r="E962" s="490"/>
      <c r="F962" s="490"/>
      <c r="G962" s="490"/>
      <c r="H962" s="490"/>
      <c r="I962" s="490"/>
      <c r="J962" s="490"/>
      <c r="K962" s="490"/>
      <c r="L962" s="490"/>
      <c r="M962" s="490"/>
      <c r="N962" s="490"/>
      <c r="O962" s="490"/>
      <c r="P962" s="490"/>
      <c r="Q962" s="490"/>
      <c r="R962" s="490"/>
      <c r="S962" s="490"/>
      <c r="T962" s="490"/>
      <c r="U962" s="490"/>
      <c r="V962" s="490"/>
      <c r="W962" s="490"/>
      <c r="X962" s="490"/>
      <c r="Y962" s="490"/>
      <c r="Z962" s="490"/>
      <c r="AA962" s="490"/>
      <c r="AB962" s="490"/>
      <c r="AC962" s="490"/>
      <c r="AD962" s="490"/>
      <c r="AE962" s="490"/>
      <c r="AF962" s="490"/>
      <c r="AG962" s="490"/>
      <c r="AH962" s="490"/>
      <c r="AI962" s="490"/>
      <c r="AJ962" s="490"/>
      <c r="AK962" s="490"/>
      <c r="AL962" s="490"/>
      <c r="AM962" s="490"/>
      <c r="AN962" s="490"/>
      <c r="AO962" s="490"/>
      <c r="AP962" s="490"/>
      <c r="AQ962" s="490"/>
      <c r="AR962" s="489"/>
      <c r="AS962" s="489"/>
      <c r="AT962" s="489"/>
      <c r="AU962" s="489"/>
      <c r="AV962" s="485"/>
      <c r="AW962" s="485"/>
      <c r="AX962" s="485"/>
      <c r="AY962" s="485"/>
      <c r="AZ962" s="485"/>
      <c r="BA962" s="485"/>
      <c r="BB962" s="485"/>
      <c r="BC962" s="485"/>
      <c r="BD962" s="485"/>
      <c r="BE962" s="485"/>
      <c r="BF962" s="485"/>
      <c r="BG962" s="485"/>
      <c r="BH962" s="485"/>
      <c r="BI962" s="485"/>
      <c r="BJ962" s="485"/>
      <c r="BK962" s="485"/>
    </row>
    <row r="963" spans="1:63" ht="15.75" customHeight="1" x14ac:dyDescent="0.25">
      <c r="A963" s="490"/>
      <c r="B963" s="490"/>
      <c r="C963" s="490"/>
      <c r="D963" s="490"/>
      <c r="E963" s="490"/>
      <c r="F963" s="490"/>
      <c r="G963" s="490"/>
      <c r="H963" s="490"/>
      <c r="I963" s="490"/>
      <c r="J963" s="490"/>
      <c r="K963" s="490"/>
      <c r="L963" s="490"/>
      <c r="M963" s="490"/>
      <c r="N963" s="490"/>
      <c r="O963" s="490"/>
      <c r="P963" s="490"/>
      <c r="Q963" s="490"/>
      <c r="R963" s="490"/>
      <c r="S963" s="490"/>
      <c r="T963" s="490"/>
      <c r="U963" s="490"/>
      <c r="V963" s="490"/>
      <c r="W963" s="490"/>
      <c r="X963" s="490"/>
      <c r="Y963" s="490"/>
      <c r="Z963" s="490"/>
      <c r="AA963" s="490"/>
      <c r="AB963" s="490"/>
      <c r="AC963" s="490"/>
      <c r="AD963" s="490"/>
      <c r="AE963" s="490"/>
      <c r="AF963" s="490"/>
      <c r="AG963" s="490"/>
      <c r="AH963" s="490"/>
      <c r="AI963" s="490"/>
      <c r="AJ963" s="490"/>
      <c r="AK963" s="490"/>
      <c r="AL963" s="490"/>
      <c r="AM963" s="490"/>
      <c r="AN963" s="490"/>
      <c r="AO963" s="490"/>
      <c r="AP963" s="490"/>
      <c r="AQ963" s="490"/>
      <c r="AR963" s="489"/>
      <c r="AS963" s="489"/>
      <c r="AT963" s="489"/>
      <c r="AU963" s="489"/>
      <c r="AV963" s="485"/>
      <c r="AW963" s="485"/>
      <c r="AX963" s="485"/>
      <c r="AY963" s="485"/>
      <c r="AZ963" s="485"/>
      <c r="BA963" s="485"/>
      <c r="BB963" s="485"/>
      <c r="BC963" s="485"/>
      <c r="BD963" s="485"/>
      <c r="BE963" s="485"/>
      <c r="BF963" s="485"/>
      <c r="BG963" s="485"/>
      <c r="BH963" s="485"/>
      <c r="BI963" s="485"/>
      <c r="BJ963" s="485"/>
      <c r="BK963" s="485"/>
    </row>
    <row r="964" spans="1:63" ht="15.75" customHeight="1" x14ac:dyDescent="0.25">
      <c r="A964" s="490"/>
      <c r="B964" s="490"/>
      <c r="C964" s="490"/>
      <c r="D964" s="490"/>
      <c r="E964" s="490"/>
      <c r="F964" s="490"/>
      <c r="G964" s="490"/>
      <c r="H964" s="490"/>
      <c r="I964" s="490"/>
      <c r="J964" s="490"/>
      <c r="K964" s="490"/>
      <c r="L964" s="490"/>
      <c r="M964" s="490"/>
      <c r="N964" s="490"/>
      <c r="O964" s="490"/>
      <c r="P964" s="490"/>
      <c r="Q964" s="490"/>
      <c r="R964" s="490"/>
      <c r="S964" s="490"/>
      <c r="T964" s="490"/>
      <c r="U964" s="490"/>
      <c r="V964" s="490"/>
      <c r="W964" s="490"/>
      <c r="X964" s="490"/>
      <c r="Y964" s="490"/>
      <c r="Z964" s="490"/>
      <c r="AA964" s="490"/>
      <c r="AB964" s="490"/>
      <c r="AC964" s="490"/>
      <c r="AD964" s="490"/>
      <c r="AE964" s="490"/>
      <c r="AF964" s="490"/>
      <c r="AG964" s="490"/>
      <c r="AH964" s="490"/>
      <c r="AI964" s="490"/>
      <c r="AJ964" s="490"/>
      <c r="AK964" s="490"/>
      <c r="AL964" s="490"/>
      <c r="AM964" s="490"/>
      <c r="AN964" s="490"/>
      <c r="AO964" s="490"/>
      <c r="AP964" s="490"/>
      <c r="AQ964" s="490"/>
      <c r="AR964" s="489"/>
      <c r="AS964" s="489"/>
      <c r="AT964" s="489"/>
      <c r="AU964" s="489"/>
      <c r="AV964" s="485"/>
      <c r="AW964" s="485"/>
      <c r="AX964" s="485"/>
      <c r="AY964" s="485"/>
      <c r="AZ964" s="485"/>
      <c r="BA964" s="485"/>
      <c r="BB964" s="485"/>
      <c r="BC964" s="485"/>
      <c r="BD964" s="485"/>
      <c r="BE964" s="485"/>
      <c r="BF964" s="485"/>
      <c r="BG964" s="485"/>
      <c r="BH964" s="485"/>
      <c r="BI964" s="485"/>
      <c r="BJ964" s="485"/>
      <c r="BK964" s="485"/>
    </row>
    <row r="965" spans="1:63" ht="15.75" customHeight="1" x14ac:dyDescent="0.25">
      <c r="A965" s="490"/>
      <c r="B965" s="490"/>
      <c r="C965" s="490"/>
      <c r="D965" s="490"/>
      <c r="E965" s="490"/>
      <c r="F965" s="490"/>
      <c r="G965" s="490"/>
      <c r="H965" s="490"/>
      <c r="I965" s="490"/>
      <c r="J965" s="490"/>
      <c r="K965" s="490"/>
      <c r="L965" s="490"/>
      <c r="M965" s="490"/>
      <c r="N965" s="490"/>
      <c r="O965" s="490"/>
      <c r="P965" s="490"/>
      <c r="Q965" s="490"/>
      <c r="R965" s="490"/>
      <c r="S965" s="490"/>
      <c r="T965" s="490"/>
      <c r="U965" s="490"/>
      <c r="V965" s="490"/>
      <c r="W965" s="490"/>
      <c r="X965" s="490"/>
      <c r="Y965" s="490"/>
      <c r="Z965" s="490"/>
      <c r="AA965" s="490"/>
      <c r="AB965" s="490"/>
      <c r="AC965" s="490"/>
      <c r="AD965" s="490"/>
      <c r="AE965" s="490"/>
      <c r="AF965" s="490"/>
      <c r="AG965" s="490"/>
      <c r="AH965" s="490"/>
      <c r="AI965" s="490"/>
      <c r="AJ965" s="490"/>
      <c r="AK965" s="490"/>
      <c r="AL965" s="490"/>
      <c r="AM965" s="490"/>
      <c r="AN965" s="490"/>
      <c r="AO965" s="490"/>
      <c r="AP965" s="490"/>
      <c r="AQ965" s="490"/>
      <c r="AR965" s="489"/>
      <c r="AS965" s="489"/>
      <c r="AT965" s="489"/>
      <c r="AU965" s="489"/>
      <c r="AV965" s="485"/>
      <c r="AW965" s="485"/>
      <c r="AX965" s="485"/>
      <c r="AY965" s="485"/>
      <c r="AZ965" s="485"/>
      <c r="BA965" s="485"/>
      <c r="BB965" s="485"/>
      <c r="BC965" s="485"/>
      <c r="BD965" s="485"/>
      <c r="BE965" s="485"/>
      <c r="BF965" s="485"/>
      <c r="BG965" s="485"/>
      <c r="BH965" s="485"/>
      <c r="BI965" s="485"/>
      <c r="BJ965" s="485"/>
      <c r="BK965" s="485"/>
    </row>
    <row r="966" spans="1:63" ht="15.75" customHeight="1" x14ac:dyDescent="0.25">
      <c r="A966" s="490"/>
      <c r="B966" s="490"/>
      <c r="C966" s="490"/>
      <c r="D966" s="490"/>
      <c r="E966" s="490"/>
      <c r="F966" s="490"/>
      <c r="G966" s="490"/>
      <c r="H966" s="490"/>
      <c r="I966" s="490"/>
      <c r="J966" s="490"/>
      <c r="K966" s="490"/>
      <c r="L966" s="490"/>
      <c r="M966" s="490"/>
      <c r="N966" s="490"/>
      <c r="O966" s="490"/>
      <c r="P966" s="490"/>
      <c r="Q966" s="490"/>
      <c r="R966" s="490"/>
      <c r="S966" s="490"/>
      <c r="T966" s="490"/>
      <c r="U966" s="490"/>
      <c r="V966" s="490"/>
      <c r="W966" s="490"/>
      <c r="X966" s="490"/>
      <c r="Y966" s="490"/>
      <c r="Z966" s="490"/>
      <c r="AA966" s="490"/>
      <c r="AB966" s="490"/>
      <c r="AC966" s="490"/>
      <c r="AD966" s="490"/>
      <c r="AE966" s="490"/>
      <c r="AF966" s="490"/>
      <c r="AG966" s="490"/>
      <c r="AH966" s="490"/>
      <c r="AI966" s="490"/>
      <c r="AJ966" s="490"/>
      <c r="AK966" s="490"/>
      <c r="AL966" s="490"/>
      <c r="AM966" s="490"/>
      <c r="AN966" s="490"/>
      <c r="AO966" s="490"/>
      <c r="AP966" s="490"/>
      <c r="AQ966" s="490"/>
      <c r="AR966" s="489"/>
      <c r="AS966" s="489"/>
      <c r="AT966" s="489"/>
      <c r="AU966" s="489"/>
      <c r="AV966" s="485"/>
      <c r="AW966" s="485"/>
      <c r="AX966" s="485"/>
      <c r="AY966" s="485"/>
      <c r="AZ966" s="485"/>
      <c r="BA966" s="485"/>
      <c r="BB966" s="485"/>
      <c r="BC966" s="485"/>
      <c r="BD966" s="485"/>
      <c r="BE966" s="485"/>
      <c r="BF966" s="485"/>
      <c r="BG966" s="485"/>
      <c r="BH966" s="485"/>
      <c r="BI966" s="485"/>
      <c r="BJ966" s="485"/>
      <c r="BK966" s="485"/>
    </row>
    <row r="967" spans="1:63" ht="15.75" customHeight="1" x14ac:dyDescent="0.25">
      <c r="A967" s="490"/>
      <c r="B967" s="490"/>
      <c r="C967" s="490"/>
      <c r="D967" s="490"/>
      <c r="E967" s="490"/>
      <c r="F967" s="490"/>
      <c r="G967" s="490"/>
      <c r="H967" s="490"/>
      <c r="I967" s="490"/>
      <c r="J967" s="490"/>
      <c r="K967" s="490"/>
      <c r="L967" s="490"/>
      <c r="M967" s="490"/>
      <c r="N967" s="490"/>
      <c r="O967" s="490"/>
      <c r="P967" s="490"/>
      <c r="Q967" s="490"/>
      <c r="R967" s="490"/>
      <c r="S967" s="490"/>
      <c r="T967" s="490"/>
      <c r="U967" s="490"/>
      <c r="V967" s="490"/>
      <c r="W967" s="490"/>
      <c r="X967" s="490"/>
      <c r="Y967" s="490"/>
      <c r="Z967" s="490"/>
      <c r="AA967" s="490"/>
      <c r="AB967" s="490"/>
      <c r="AC967" s="490"/>
      <c r="AD967" s="490"/>
      <c r="AE967" s="490"/>
      <c r="AF967" s="490"/>
      <c r="AG967" s="490"/>
      <c r="AH967" s="490"/>
      <c r="AI967" s="490"/>
      <c r="AJ967" s="490"/>
      <c r="AK967" s="490"/>
      <c r="AL967" s="490"/>
      <c r="AM967" s="490"/>
      <c r="AN967" s="490"/>
      <c r="AO967" s="490"/>
      <c r="AP967" s="490"/>
      <c r="AQ967" s="490"/>
      <c r="AR967" s="489"/>
      <c r="AS967" s="489"/>
      <c r="AT967" s="489"/>
      <c r="AU967" s="489"/>
      <c r="AV967" s="485"/>
      <c r="AW967" s="485"/>
      <c r="AX967" s="485"/>
      <c r="AY967" s="485"/>
      <c r="AZ967" s="485"/>
      <c r="BA967" s="485"/>
      <c r="BB967" s="485"/>
      <c r="BC967" s="485"/>
      <c r="BD967" s="485"/>
      <c r="BE967" s="485"/>
      <c r="BF967" s="485"/>
      <c r="BG967" s="485"/>
      <c r="BH967" s="485"/>
      <c r="BI967" s="485"/>
      <c r="BJ967" s="485"/>
      <c r="BK967" s="485"/>
    </row>
    <row r="968" spans="1:63" ht="15.75" customHeight="1" x14ac:dyDescent="0.25">
      <c r="A968" s="490"/>
      <c r="B968" s="490"/>
      <c r="C968" s="490"/>
      <c r="D968" s="490"/>
      <c r="E968" s="490"/>
      <c r="F968" s="490"/>
      <c r="G968" s="490"/>
      <c r="H968" s="490"/>
      <c r="I968" s="490"/>
      <c r="J968" s="490"/>
      <c r="K968" s="490"/>
      <c r="L968" s="490"/>
      <c r="M968" s="490"/>
      <c r="N968" s="490"/>
      <c r="O968" s="490"/>
      <c r="P968" s="490"/>
      <c r="Q968" s="490"/>
      <c r="R968" s="490"/>
      <c r="S968" s="490"/>
      <c r="T968" s="490"/>
      <c r="U968" s="490"/>
      <c r="V968" s="490"/>
      <c r="W968" s="490"/>
      <c r="X968" s="490"/>
      <c r="Y968" s="490"/>
      <c r="Z968" s="490"/>
      <c r="AA968" s="490"/>
      <c r="AB968" s="490"/>
      <c r="AC968" s="490"/>
      <c r="AD968" s="490"/>
      <c r="AE968" s="490"/>
      <c r="AF968" s="490"/>
      <c r="AG968" s="490"/>
      <c r="AH968" s="490"/>
      <c r="AI968" s="490"/>
      <c r="AJ968" s="490"/>
      <c r="AK968" s="490"/>
      <c r="AL968" s="490"/>
      <c r="AM968" s="490"/>
      <c r="AN968" s="490"/>
      <c r="AO968" s="490"/>
      <c r="AP968" s="490"/>
      <c r="AQ968" s="490"/>
      <c r="AR968" s="489"/>
      <c r="AS968" s="489"/>
      <c r="AT968" s="489"/>
      <c r="AU968" s="489"/>
      <c r="AV968" s="485"/>
      <c r="AW968" s="485"/>
      <c r="AX968" s="485"/>
      <c r="AY968" s="485"/>
      <c r="AZ968" s="485"/>
      <c r="BA968" s="485"/>
      <c r="BB968" s="485"/>
      <c r="BC968" s="485"/>
      <c r="BD968" s="485"/>
      <c r="BE968" s="485"/>
      <c r="BF968" s="485"/>
      <c r="BG968" s="485"/>
      <c r="BH968" s="485"/>
      <c r="BI968" s="485"/>
      <c r="BJ968" s="485"/>
      <c r="BK968" s="485"/>
    </row>
  </sheetData>
  <mergeCells count="23">
    <mergeCell ref="AR2:AU2"/>
    <mergeCell ref="A48:AU48"/>
    <mergeCell ref="A49:AU49"/>
    <mergeCell ref="A50:AU50"/>
    <mergeCell ref="A39:AU39"/>
    <mergeCell ref="A40:AU40"/>
    <mergeCell ref="A41:AU41"/>
    <mergeCell ref="A42:AU42"/>
    <mergeCell ref="A43:AU43"/>
    <mergeCell ref="A44:AU44"/>
    <mergeCell ref="A45:AU45"/>
    <mergeCell ref="A46:AU46"/>
    <mergeCell ref="A47:AU47"/>
    <mergeCell ref="B1:M1"/>
    <mergeCell ref="B2:AQ2"/>
    <mergeCell ref="A3:A4"/>
    <mergeCell ref="B3:G3"/>
    <mergeCell ref="H3:M3"/>
    <mergeCell ref="AL3:AQ3"/>
    <mergeCell ref="N3:S3"/>
    <mergeCell ref="T3:Y3"/>
    <mergeCell ref="Z3:AE3"/>
    <mergeCell ref="AF3:AK3"/>
  </mergeCells>
  <conditionalFormatting sqref="A5:AU5 A7:AU7 A9:AU9 A11:AU11 A13:AU13 A15:AU15 A17:AU17 A19:AU19 A21:AU21 A23:AU23 A25:AU25 A27:AU27 A29:AU29 A31:AU31 A33:AU33">
    <cfRule type="cellIs" dxfId="49" priority="6" operator="greaterThan">
      <formula>0</formula>
    </cfRule>
    <cfRule type="cellIs" dxfId="48" priority="7" operator="equal">
      <formula>0</formula>
    </cfRule>
  </conditionalFormatting>
  <conditionalFormatting sqref="A6:AU6 A8:AU8 A10:AU10 A12:AU12 A14:AU14 A16:AU16 A18:AU18 A20:AU20 A22:AU22 A24:AU24 A26:AU26 A28:AU28 A30:AU30 A32:AU32 A34:AU34">
    <cfRule type="cellIs" dxfId="47" priority="3" operator="greaterThan">
      <formula>0</formula>
    </cfRule>
    <cfRule type="cellIs" dxfId="46" priority="4" operator="equal">
      <formula>0</formula>
    </cfRule>
  </conditionalFormatting>
  <conditionalFormatting sqref="B9:AJ9 AO6:AQ34 R6:R32 E6:G34 K6:M34 Q6:Q34 S6:S34 W6:Y34 AC6:AE34 AI6:AK34 AU6:AU34 R34">
    <cfRule type="cellIs" dxfId="45" priority="49" operator="equal">
      <formula>0</formula>
    </cfRule>
  </conditionalFormatting>
  <conditionalFormatting sqref="B36:AU36">
    <cfRule type="cellIs" dxfId="44" priority="45" operator="equal">
      <formula>0</formula>
    </cfRule>
  </conditionalFormatting>
  <conditionalFormatting sqref="C5:C34 H13">
    <cfRule type="cellIs" dxfId="43" priority="102" operator="equal">
      <formula>1.31275</formula>
    </cfRule>
  </conditionalFormatting>
  <conditionalFormatting sqref="C5:C34">
    <cfRule type="cellIs" dxfId="42" priority="97" operator="equal">
      <formula>0.45055</formula>
    </cfRule>
    <cfRule type="cellIs" dxfId="41" priority="107" operator="equal">
      <formula>0</formula>
    </cfRule>
    <cfRule type="cellIs" dxfId="40" priority="95" operator="equal">
      <formula>1.31275</formula>
    </cfRule>
    <cfRule type="cellIs" dxfId="39" priority="94" operator="equal">
      <formula>1.31275</formula>
    </cfRule>
    <cfRule type="cellIs" dxfId="38" priority="93" operator="equal">
      <formula>0</formula>
    </cfRule>
    <cfRule type="cellIs" dxfId="37" priority="100" operator="equal">
      <formula>1.31275</formula>
    </cfRule>
    <cfRule type="cellIs" dxfId="36" priority="106" operator="equal">
      <formula>1.561</formula>
    </cfRule>
    <cfRule type="cellIs" dxfId="35" priority="104" operator="equal">
      <formula>1.31275</formula>
    </cfRule>
    <cfRule type="cellIs" dxfId="34" priority="103" operator="equal">
      <formula>1.31275</formula>
    </cfRule>
    <cfRule type="cellIs" dxfId="33" priority="101" operator="equal">
      <formula>1.31275</formula>
    </cfRule>
  </conditionalFormatting>
  <conditionalFormatting sqref="E5:G34">
    <cfRule type="cellIs" dxfId="32" priority="89" operator="equal">
      <formula>0</formula>
    </cfRule>
  </conditionalFormatting>
  <conditionalFormatting sqref="E8:G8 E10:G10 E12:G12 E14:G14 E16:G16">
    <cfRule type="cellIs" dxfId="31" priority="24" operator="greaterThan">
      <formula>0</formula>
    </cfRule>
  </conditionalFormatting>
  <conditionalFormatting sqref="E18:G18 E20:G20 E22:G22 E24:G24 E26:G26 E28:G28 E30:G30 E32:G32 E34:G34">
    <cfRule type="cellIs" dxfId="30" priority="25" operator="greaterThan">
      <formula>0</formula>
    </cfRule>
  </conditionalFormatting>
  <conditionalFormatting sqref="G5:G34">
    <cfRule type="cellIs" dxfId="29" priority="90" operator="equal">
      <formula>0</formula>
    </cfRule>
  </conditionalFormatting>
  <conditionalFormatting sqref="H8:H10">
    <cfRule type="cellIs" dxfId="28" priority="48" operator="equal">
      <formula>0</formula>
    </cfRule>
  </conditionalFormatting>
  <conditionalFormatting sqref="I5:I34">
    <cfRule type="cellIs" dxfId="27" priority="85" operator="equal">
      <formula>0</formula>
    </cfRule>
  </conditionalFormatting>
  <conditionalFormatting sqref="K5:M34">
    <cfRule type="cellIs" dxfId="26" priority="82" operator="equal">
      <formula>0</formula>
    </cfRule>
  </conditionalFormatting>
  <conditionalFormatting sqref="K6:M34 H5:M5 H7:M7 H9:M9 H11:M11 H13:M13 H15:M15 H17:M17 H19:M19 H21:M21 H23:M23 H25:M25 H27:M27 H29:M29 H31:M31 H33:M33">
    <cfRule type="cellIs" dxfId="25" priority="81" operator="equal">
      <formula>44.325</formula>
    </cfRule>
  </conditionalFormatting>
  <conditionalFormatting sqref="K8:M8 K10:M10 K12:M12 K14:M14 K16:M16">
    <cfRule type="cellIs" dxfId="24" priority="22" operator="greaterThan">
      <formula>0</formula>
    </cfRule>
  </conditionalFormatting>
  <conditionalFormatting sqref="K18:M18 K20:M20 K22:M22 K24:M24 K26:M26 K28:M28 K30:M30 K32:M32 K34:M34">
    <cfRule type="cellIs" dxfId="23" priority="23" operator="greaterThan">
      <formula>0</formula>
    </cfRule>
  </conditionalFormatting>
  <conditionalFormatting sqref="O5:O34">
    <cfRule type="cellIs" dxfId="22" priority="78" operator="equal">
      <formula>0</formula>
    </cfRule>
  </conditionalFormatting>
  <conditionalFormatting sqref="Q5:S34">
    <cfRule type="cellIs" dxfId="21" priority="75" operator="equal">
      <formula>0</formula>
    </cfRule>
  </conditionalFormatting>
  <conditionalFormatting sqref="Q8:S8 Q10:S10 Q12:S12 Q14:S14">
    <cfRule type="cellIs" dxfId="20" priority="20" operator="greaterThan">
      <formula>0</formula>
    </cfRule>
  </conditionalFormatting>
  <conditionalFormatting sqref="Q16:S16 Q18:S18 Q20:S20 Q22:S22 Q24:S24 Q26:S26 Q28:S28 Q30:S30 Q32:S32 Q34:S34">
    <cfRule type="cellIs" dxfId="19" priority="21" operator="greaterThan">
      <formula>0</formula>
    </cfRule>
  </conditionalFormatting>
  <conditionalFormatting sqref="U5:Y34">
    <cfRule type="cellIs" dxfId="18" priority="67" operator="equal">
      <formula>0</formula>
    </cfRule>
  </conditionalFormatting>
  <conditionalFormatting sqref="W8:Y8 W10:Y10 W12:Y12 W14:Y14">
    <cfRule type="cellIs" dxfId="17" priority="18" operator="greaterThan">
      <formula>0</formula>
    </cfRule>
  </conditionalFormatting>
  <conditionalFormatting sqref="W16:Y16 W18:Y18 W20:Y20 W22:Y22 W24:Y24 W26:Y26 W28:Y28 W30:Y30 W32:Y32 W34:Y34">
    <cfRule type="cellIs" dxfId="16" priority="19" operator="greaterThan">
      <formula>0</formula>
    </cfRule>
  </conditionalFormatting>
  <conditionalFormatting sqref="Z7:AE7 Z9:AE9 Z11:AE11 Z13:AE13 Z15:AE15 Z17:AE17 Z19:AE19 Z21:AE21 Z23:AE23 Z25:AE25 Z27:AE27 Z29:AE29 Z31:AE31 Z33:AE33">
    <cfRule type="cellIs" dxfId="15" priority="60" operator="equal">
      <formula>43.82</formula>
    </cfRule>
  </conditionalFormatting>
  <conditionalFormatting sqref="AA5:AA34">
    <cfRule type="cellIs" dxfId="14" priority="64" operator="equal">
      <formula>0</formula>
    </cfRule>
  </conditionalFormatting>
  <conditionalFormatting sqref="AC5:AE34">
    <cfRule type="cellIs" dxfId="13" priority="61" operator="equal">
      <formula>0</formula>
    </cfRule>
  </conditionalFormatting>
  <conditionalFormatting sqref="AC8:AE8 AC10:AE10 AC12:AE12 AC14:AE14 AC16:AE16">
    <cfRule type="cellIs" dxfId="12" priority="16" operator="greaterThan">
      <formula>0</formula>
    </cfRule>
  </conditionalFormatting>
  <conditionalFormatting sqref="AC18:AE18 AC20:AE20 AC22:AE22 AC24:AE24 AC26:AE26 AC28:AE28 AC30:AE30 AC32:AE32 AC34:AE34">
    <cfRule type="cellIs" dxfId="11" priority="17" operator="greaterThan">
      <formula>0</formula>
    </cfRule>
  </conditionalFormatting>
  <conditionalFormatting sqref="AG5:AU34">
    <cfRule type="cellIs" dxfId="10" priority="50" operator="equal">
      <formula>0</formula>
    </cfRule>
  </conditionalFormatting>
  <conditionalFormatting sqref="AI8:AK8 AI10:AK10 AI12:AK12 AI14:AK14 AI16:AK16">
    <cfRule type="cellIs" dxfId="9" priority="14" operator="greaterThan">
      <formula>0</formula>
    </cfRule>
  </conditionalFormatting>
  <conditionalFormatting sqref="AI18:AK18 AI20:AK20 AI22:AK22 AI24:AK24 AI26:AK26 AI28:AK28 AI30:AK30 AI32:AK32 AI34:AK34">
    <cfRule type="cellIs" dxfId="8" priority="15" operator="greaterThan">
      <formula>0</formula>
    </cfRule>
  </conditionalFormatting>
  <conditionalFormatting sqref="AL10:AQ10">
    <cfRule type="cellIs" dxfId="7" priority="54" operator="equal">
      <formula>0</formula>
    </cfRule>
  </conditionalFormatting>
  <conditionalFormatting sqref="AM5">
    <cfRule type="cellIs" dxfId="6" priority="10" operator="greaterThan">
      <formula>0</formula>
    </cfRule>
  </conditionalFormatting>
  <conditionalFormatting sqref="AO6:AQ6">
    <cfRule type="cellIs" dxfId="5" priority="44" operator="equal">
      <formula>0</formula>
    </cfRule>
    <cfRule type="cellIs" dxfId="4" priority="43" operator="equal">
      <formula>0</formula>
    </cfRule>
  </conditionalFormatting>
  <conditionalFormatting sqref="AO8:AQ8 AO10:AQ10 AO12:AQ12 AO14:AQ14 AO16:AQ16">
    <cfRule type="cellIs" dxfId="3" priority="11" operator="greaterThan">
      <formula>0</formula>
    </cfRule>
  </conditionalFormatting>
  <conditionalFormatting sqref="AO18:AQ18 AO20:AQ20 AO22:AQ22 AO24:AQ24 AO26:AQ26 AO28:AQ28 AO30:AQ30 AO32:AQ32 AO34:AQ34">
    <cfRule type="cellIs" dxfId="2" priority="12" operator="greaterThan">
      <formula>0</formula>
    </cfRule>
  </conditionalFormatting>
  <conditionalFormatting sqref="AU8 AU10 AU12 AU14 AU16">
    <cfRule type="cellIs" dxfId="1" priority="8" operator="greaterThan">
      <formula>0</formula>
    </cfRule>
  </conditionalFormatting>
  <conditionalFormatting sqref="AU18 AU20 AU22 AU24 AU26 AU28 AU30 AU32 AU34">
    <cfRule type="cellIs" dxfId="0" priority="9" operator="greaterThan">
      <formula>0</formula>
    </cfRule>
  </conditionalFormatting>
  <dataValidations count="3">
    <dataValidation type="decimal" errorStyle="warning" allowBlank="1" showInputMessage="1" showErrorMessage="1" sqref="AP36 F36 L36 R36 X36 AD36 AJ36" xr:uid="{00000000-0002-0000-0100-000000000000}">
      <formula1>45</formula1>
      <formula2>85</formula2>
    </dataValidation>
    <dataValidation type="decimal" errorStyle="warning" allowBlank="1" showInputMessage="1" showErrorMessage="1" sqref="AO36 E36 K36 Q36 W36 AC36 AI36" xr:uid="{00000000-0002-0000-0100-000001000000}">
      <formula1>9</formula1>
      <formula2>20</formula2>
    </dataValidation>
    <dataValidation errorStyle="warning" allowBlank="1" showInputMessage="1" showErrorMessage="1" error="Tem certeza que deseja preencher em kg MS?" sqref="C5" xr:uid="{3BD5114E-480E-45C1-ADF3-E23358D523E2}"/>
  </dataValidations>
  <pageMargins left="0.511811024" right="0.511811024" top="0.78740157499999996" bottom="0.78740157499999996" header="0" footer="0"/>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ErrorMessage="1" xr:uid="{00000000-0002-0000-0100-000002000000}">
          <x14:formula1>
            <xm:f>'Lista Suspensa'!$A$2:$A$87</xm:f>
          </x14:formula1>
          <xm:sqref>A5:A34</xm:sqref>
        </x14:dataValidation>
        <x14:dataValidation type="list" allowBlank="1" showErrorMessage="1" xr:uid="{00000000-0002-0000-0100-000003000000}">
          <x14:formula1>
            <xm:f>'Lista Suspensa'!$AB$2:$AB$4</xm:f>
          </x14:formula1>
          <xm:sqref>AS3:AT3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dimension ref="A1:DS5611"/>
  <sheetViews>
    <sheetView topLeftCell="CA9" workbookViewId="0">
      <selection activeCell="CI2" sqref="CI2"/>
    </sheetView>
  </sheetViews>
  <sheetFormatPr defaultColWidth="14.42578125" defaultRowHeight="15" customHeight="1" x14ac:dyDescent="0.25"/>
  <cols>
    <col min="1" max="1" width="52" style="239" customWidth="1"/>
    <col min="2" max="2" width="14.28515625" style="239" customWidth="1"/>
    <col min="3" max="4" width="11.5703125" style="239" customWidth="1"/>
    <col min="5" max="5" width="12.28515625" style="239" customWidth="1"/>
    <col min="6" max="6" width="23" style="239" customWidth="1"/>
    <col min="7" max="7" width="8.7109375" style="239" customWidth="1"/>
    <col min="8" max="8" width="28.85546875" style="239" customWidth="1"/>
    <col min="9" max="9" width="9" style="239" customWidth="1"/>
    <col min="10" max="10" width="32.28515625" style="239" customWidth="1"/>
    <col min="11" max="11" width="8.7109375" style="239" customWidth="1"/>
    <col min="12" max="12" width="25.140625" style="239" customWidth="1"/>
    <col min="13" max="13" width="8.7109375" style="239" customWidth="1"/>
    <col min="14" max="14" width="48.28515625" style="239" customWidth="1"/>
    <col min="15" max="15" width="8.7109375" style="239" customWidth="1"/>
    <col min="16" max="16" width="59.5703125" style="239" customWidth="1"/>
    <col min="17" max="17" width="8.7109375" style="239" customWidth="1"/>
    <col min="18" max="18" width="58.5703125" style="239" customWidth="1"/>
    <col min="19" max="19" width="8.7109375" style="239" customWidth="1"/>
    <col min="20" max="20" width="102.7109375" style="239" customWidth="1"/>
    <col min="21" max="21" width="8.7109375" style="239" customWidth="1"/>
    <col min="22" max="22" width="81.85546875" style="239" customWidth="1"/>
    <col min="23" max="23" width="8.7109375" style="239" customWidth="1"/>
    <col min="24" max="24" width="25" style="239" customWidth="1"/>
    <col min="25" max="25" width="14.42578125" style="239"/>
    <col min="26" max="26" width="32.5703125" style="239" customWidth="1"/>
    <col min="27" max="27" width="14.42578125" style="239"/>
    <col min="28" max="28" width="29.5703125" style="239" customWidth="1"/>
    <col min="29" max="29" width="14.42578125" style="325"/>
    <col min="30" max="30" width="28.85546875" style="239" customWidth="1"/>
    <col min="31" max="31" width="14.42578125" style="325"/>
    <col min="32" max="32" width="21.5703125" style="239" customWidth="1"/>
    <col min="33" max="33" width="14.42578125" style="325"/>
    <col min="34" max="34" width="25.140625" style="239" customWidth="1"/>
    <col min="35" max="35" width="22" style="239" customWidth="1"/>
    <col min="36" max="36" width="14.42578125" style="325"/>
    <col min="37" max="37" width="29" style="239" customWidth="1"/>
    <col min="38" max="38" width="28.85546875" style="239" customWidth="1"/>
    <col min="39" max="39" width="16.28515625" style="239" customWidth="1"/>
    <col min="40" max="40" width="34.42578125" style="239" customWidth="1"/>
    <col min="41" max="41" width="14.42578125" style="239"/>
    <col min="42" max="42" width="27.140625" style="239" customWidth="1"/>
    <col min="43" max="43" width="18.28515625" style="239" customWidth="1"/>
    <col min="44" max="44" width="16.7109375" style="239" customWidth="1"/>
    <col min="45" max="45" width="32.140625" style="239" customWidth="1"/>
    <col min="46" max="46" width="14.42578125" style="239"/>
    <col min="47" max="47" width="28.7109375" style="239" bestFit="1" customWidth="1"/>
    <col min="48" max="48" width="14.42578125" style="239"/>
    <col min="49" max="49" width="14.42578125" style="325"/>
    <col min="50" max="50" width="27.140625" style="239" customWidth="1"/>
    <col min="51" max="51" width="14.42578125" style="325"/>
    <col min="52" max="52" width="40.7109375" style="239" customWidth="1"/>
    <col min="53" max="53" width="14.42578125" style="325"/>
    <col min="82" max="119" width="14.42578125" style="325"/>
    <col min="120" max="16384" width="14.42578125" style="239"/>
  </cols>
  <sheetData>
    <row r="1" spans="1:123" ht="63.75" thickBot="1" x14ac:dyDescent="0.3">
      <c r="A1" s="322" t="s">
        <v>73</v>
      </c>
      <c r="B1" s="322" t="s">
        <v>672</v>
      </c>
      <c r="C1" s="507" t="s">
        <v>668</v>
      </c>
      <c r="D1" s="507" t="s">
        <v>669</v>
      </c>
      <c r="E1" s="507" t="s">
        <v>670</v>
      </c>
      <c r="F1" s="507" t="s">
        <v>671</v>
      </c>
      <c r="G1" s="323"/>
      <c r="H1" s="322" t="s">
        <v>75</v>
      </c>
      <c r="I1" s="324"/>
      <c r="J1" s="322" t="s">
        <v>76</v>
      </c>
      <c r="K1" s="323"/>
      <c r="L1" s="322" t="s">
        <v>77</v>
      </c>
      <c r="M1" s="323"/>
      <c r="N1" s="322" t="s">
        <v>78</v>
      </c>
      <c r="O1" s="324"/>
      <c r="P1" s="322" t="s">
        <v>12</v>
      </c>
      <c r="Q1" s="323"/>
      <c r="R1" s="322" t="s">
        <v>14</v>
      </c>
      <c r="S1" s="323"/>
      <c r="T1" s="322" t="s">
        <v>79</v>
      </c>
      <c r="U1" s="323"/>
      <c r="V1" s="322" t="s">
        <v>80</v>
      </c>
      <c r="W1" s="323"/>
      <c r="X1" s="322" t="s">
        <v>32</v>
      </c>
      <c r="Y1" s="323"/>
      <c r="Z1" s="388" t="s">
        <v>81</v>
      </c>
      <c r="AA1" s="323"/>
      <c r="AB1" s="322" t="s">
        <v>82</v>
      </c>
      <c r="AD1" s="322" t="s">
        <v>464</v>
      </c>
      <c r="AF1" s="322" t="s">
        <v>481</v>
      </c>
      <c r="AH1" s="951" t="s">
        <v>490</v>
      </c>
      <c r="AI1" s="951"/>
      <c r="AK1" s="322" t="s">
        <v>76</v>
      </c>
      <c r="AL1" s="322" t="s">
        <v>5</v>
      </c>
      <c r="AM1" s="322" t="s">
        <v>492</v>
      </c>
      <c r="AN1" s="322" t="s">
        <v>90</v>
      </c>
      <c r="AO1" s="325"/>
      <c r="AP1" s="322" t="s">
        <v>31</v>
      </c>
      <c r="AQ1" s="322" t="s">
        <v>33</v>
      </c>
      <c r="AR1" s="322" t="s">
        <v>85</v>
      </c>
      <c r="AS1" s="322" t="s">
        <v>89</v>
      </c>
      <c r="AT1" s="325"/>
      <c r="AU1" s="951" t="s">
        <v>494</v>
      </c>
      <c r="AV1" s="951"/>
      <c r="AX1" s="322" t="s">
        <v>529</v>
      </c>
      <c r="AZ1" s="322" t="s">
        <v>532</v>
      </c>
      <c r="BB1" s="748" t="s">
        <v>887</v>
      </c>
      <c r="BC1" s="748" t="s">
        <v>888</v>
      </c>
      <c r="BD1" s="748" t="s">
        <v>889</v>
      </c>
      <c r="BE1" s="748" t="s">
        <v>890</v>
      </c>
      <c r="BF1" s="748" t="s">
        <v>891</v>
      </c>
      <c r="BG1" s="748" t="s">
        <v>892</v>
      </c>
      <c r="BH1" s="748" t="s">
        <v>893</v>
      </c>
      <c r="BI1" s="748" t="s">
        <v>894</v>
      </c>
      <c r="BJ1" s="748" t="s">
        <v>895</v>
      </c>
      <c r="BK1" s="748" t="s">
        <v>896</v>
      </c>
      <c r="BL1" s="748" t="s">
        <v>897</v>
      </c>
      <c r="BM1" s="748" t="s">
        <v>898</v>
      </c>
      <c r="BN1" s="748" t="s">
        <v>899</v>
      </c>
      <c r="BO1" s="748" t="s">
        <v>900</v>
      </c>
      <c r="BP1" s="748" t="s">
        <v>901</v>
      </c>
      <c r="BQ1" s="748" t="s">
        <v>902</v>
      </c>
      <c r="BR1" s="748" t="s">
        <v>903</v>
      </c>
      <c r="BS1" s="749" t="s">
        <v>904</v>
      </c>
      <c r="BT1" s="749" t="s">
        <v>905</v>
      </c>
      <c r="BU1" s="749" t="s">
        <v>906</v>
      </c>
      <c r="BV1" s="749" t="s">
        <v>907</v>
      </c>
      <c r="BW1" s="749" t="s">
        <v>908</v>
      </c>
      <c r="BX1" s="749" t="s">
        <v>909</v>
      </c>
      <c r="BY1" s="749" t="s">
        <v>910</v>
      </c>
      <c r="BZ1" s="749" t="s">
        <v>911</v>
      </c>
      <c r="CA1" s="749" t="s">
        <v>912</v>
      </c>
      <c r="CB1" s="749" t="s">
        <v>913</v>
      </c>
      <c r="CC1" s="749" t="s">
        <v>914</v>
      </c>
      <c r="CE1" s="749" t="s">
        <v>563</v>
      </c>
      <c r="CF1" s="749" t="s">
        <v>53</v>
      </c>
    </row>
    <row r="2" spans="1:123" ht="24" customHeight="1" thickBot="1" x14ac:dyDescent="0.3">
      <c r="A2" s="493" t="s">
        <v>658</v>
      </c>
      <c r="B2" s="508" t="s">
        <v>673</v>
      </c>
      <c r="C2" s="499">
        <v>53.143333333333338</v>
      </c>
      <c r="D2" s="499">
        <v>2.1666666666666665</v>
      </c>
      <c r="E2" s="499">
        <v>34.76</v>
      </c>
      <c r="F2" s="500">
        <v>1.07E-3</v>
      </c>
      <c r="G2" s="323"/>
      <c r="H2" s="328" t="s">
        <v>33</v>
      </c>
      <c r="I2" s="329"/>
      <c r="J2" s="353" t="s">
        <v>5</v>
      </c>
      <c r="K2" s="323"/>
      <c r="L2" s="328" t="s">
        <v>83</v>
      </c>
      <c r="M2" s="323"/>
      <c r="N2" s="353" t="s">
        <v>84</v>
      </c>
      <c r="O2" s="329"/>
      <c r="P2" s="328" t="s">
        <v>13</v>
      </c>
      <c r="Q2" s="323"/>
      <c r="R2" s="328" t="s">
        <v>13</v>
      </c>
      <c r="S2" s="323"/>
      <c r="T2" s="328" t="s">
        <v>34</v>
      </c>
      <c r="U2" s="323"/>
      <c r="V2" s="330" t="s">
        <v>43</v>
      </c>
      <c r="W2" s="323"/>
      <c r="X2" s="328" t="s">
        <v>13</v>
      </c>
      <c r="Y2" s="323"/>
      <c r="Z2" s="389" t="s">
        <v>444</v>
      </c>
      <c r="AA2" s="323"/>
      <c r="AB2" s="331" t="s">
        <v>62</v>
      </c>
      <c r="AD2" s="331" t="s">
        <v>467</v>
      </c>
      <c r="AF2" s="331" t="s">
        <v>482</v>
      </c>
      <c r="AH2" s="332" t="s">
        <v>5</v>
      </c>
      <c r="AI2" s="332" t="s">
        <v>491</v>
      </c>
      <c r="AK2" s="328" t="s">
        <v>5</v>
      </c>
      <c r="AL2" s="328" t="s">
        <v>33</v>
      </c>
      <c r="AM2" s="328" t="s">
        <v>85</v>
      </c>
      <c r="AN2" s="328" t="s">
        <v>33</v>
      </c>
      <c r="AO2" s="325"/>
      <c r="AP2" s="328" t="s">
        <v>33</v>
      </c>
      <c r="AQ2" s="333" t="s">
        <v>34</v>
      </c>
      <c r="AR2" s="334" t="s">
        <v>478</v>
      </c>
      <c r="AS2" s="333" t="s">
        <v>34</v>
      </c>
      <c r="AT2" s="325"/>
      <c r="AU2" s="303" t="s">
        <v>495</v>
      </c>
      <c r="AV2" s="303" t="s">
        <v>496</v>
      </c>
      <c r="AX2" s="341" t="s">
        <v>509</v>
      </c>
      <c r="AZ2" s="335" t="s">
        <v>555</v>
      </c>
      <c r="BB2" s="750" t="s">
        <v>915</v>
      </c>
      <c r="BC2" s="751" t="s">
        <v>916</v>
      </c>
      <c r="BD2" s="751" t="s">
        <v>917</v>
      </c>
      <c r="BE2" s="751" t="s">
        <v>918</v>
      </c>
      <c r="BF2" s="751" t="s">
        <v>919</v>
      </c>
      <c r="BG2" s="751" t="s">
        <v>920</v>
      </c>
      <c r="BH2" s="751" t="s">
        <v>921</v>
      </c>
      <c r="BI2" s="751" t="s">
        <v>922</v>
      </c>
      <c r="BJ2" s="751" t="s">
        <v>923</v>
      </c>
      <c r="BK2" s="751" t="s">
        <v>924</v>
      </c>
      <c r="BL2" s="751" t="s">
        <v>925</v>
      </c>
      <c r="BM2" s="751" t="s">
        <v>926</v>
      </c>
      <c r="BN2" s="751" t="s">
        <v>927</v>
      </c>
      <c r="BO2" s="751" t="s">
        <v>928</v>
      </c>
      <c r="BP2" s="751" t="s">
        <v>929</v>
      </c>
      <c r="BQ2" s="751" t="s">
        <v>930</v>
      </c>
      <c r="BR2" s="751" t="s">
        <v>931</v>
      </c>
      <c r="BS2" s="751" t="s">
        <v>932</v>
      </c>
      <c r="BT2" s="751" t="s">
        <v>933</v>
      </c>
      <c r="BU2" s="751" t="s">
        <v>934</v>
      </c>
      <c r="BV2" s="751" t="s">
        <v>935</v>
      </c>
      <c r="BW2" s="751" t="s">
        <v>936</v>
      </c>
      <c r="BX2" s="751" t="s">
        <v>937</v>
      </c>
      <c r="BY2" s="751" t="s">
        <v>938</v>
      </c>
      <c r="BZ2" s="751" t="s">
        <v>939</v>
      </c>
      <c r="CA2" s="751" t="s">
        <v>940</v>
      </c>
      <c r="CB2" s="751" t="s">
        <v>941</v>
      </c>
      <c r="CC2" s="751" t="s">
        <v>942</v>
      </c>
      <c r="CE2" s="800" t="s">
        <v>444</v>
      </c>
      <c r="CF2" s="800" t="s">
        <v>444</v>
      </c>
    </row>
    <row r="3" spans="1:123" ht="25.5" customHeight="1" thickBot="1" x14ac:dyDescent="0.3">
      <c r="A3" s="475" t="s">
        <v>702</v>
      </c>
      <c r="B3" s="506" t="s">
        <v>703</v>
      </c>
      <c r="C3" s="510">
        <v>99.22</v>
      </c>
      <c r="D3" s="510">
        <v>0</v>
      </c>
      <c r="E3" s="510">
        <v>100</v>
      </c>
      <c r="F3" s="500">
        <v>0.64598999999999995</v>
      </c>
      <c r="G3" s="323"/>
      <c r="H3" s="327" t="s">
        <v>85</v>
      </c>
      <c r="I3" s="329"/>
      <c r="J3" s="328" t="s">
        <v>492</v>
      </c>
      <c r="K3" s="323"/>
      <c r="L3" s="327" t="s">
        <v>86</v>
      </c>
      <c r="M3" s="323"/>
      <c r="N3" s="328" t="s">
        <v>87</v>
      </c>
      <c r="O3" s="329"/>
      <c r="P3" s="327" t="s">
        <v>15</v>
      </c>
      <c r="Q3" s="323"/>
      <c r="R3" s="327" t="s">
        <v>15</v>
      </c>
      <c r="S3" s="323"/>
      <c r="T3" s="327" t="s">
        <v>478</v>
      </c>
      <c r="U3" s="323"/>
      <c r="V3" s="326" t="s">
        <v>42</v>
      </c>
      <c r="W3" s="323"/>
      <c r="X3" s="327" t="s">
        <v>15</v>
      </c>
      <c r="Y3" s="323"/>
      <c r="Z3" s="390" t="s">
        <v>54</v>
      </c>
      <c r="AA3" s="323"/>
      <c r="AB3" s="335" t="s">
        <v>88</v>
      </c>
      <c r="AD3" s="335" t="s">
        <v>465</v>
      </c>
      <c r="AF3" s="335" t="s">
        <v>483</v>
      </c>
      <c r="AH3" s="336" t="s">
        <v>492</v>
      </c>
      <c r="AI3" s="336" t="s">
        <v>492</v>
      </c>
      <c r="AK3" s="328" t="s">
        <v>492</v>
      </c>
      <c r="AL3" s="327" t="s">
        <v>89</v>
      </c>
      <c r="AM3" s="337"/>
      <c r="AN3" s="327" t="s">
        <v>85</v>
      </c>
      <c r="AO3" s="325"/>
      <c r="AP3" s="327" t="s">
        <v>85</v>
      </c>
      <c r="AQ3" s="338" t="s">
        <v>478</v>
      </c>
      <c r="AR3" s="339" t="s">
        <v>92</v>
      </c>
      <c r="AS3" s="338" t="s">
        <v>478</v>
      </c>
      <c r="AT3" s="325"/>
      <c r="AU3" s="340" t="str">
        <f>VLOOKUP('Entradas_Informações gerais'!B32,'Lista Suspensa'!AH:AI,2,FALSE)</f>
        <v>A.pasto</v>
      </c>
      <c r="AV3" s="341" t="str">
        <f>VLOOKUP('Entradas_Informações gerais'!C32,'Lista Suspensa'!AH:AI,2,FALSE)</f>
        <v>Pasto</v>
      </c>
      <c r="AX3" s="345" t="s">
        <v>503</v>
      </c>
      <c r="AZ3" s="331" t="s">
        <v>533</v>
      </c>
      <c r="BB3" s="750" t="s">
        <v>943</v>
      </c>
      <c r="BC3" s="751" t="s">
        <v>944</v>
      </c>
      <c r="BD3" s="751" t="s">
        <v>945</v>
      </c>
      <c r="BE3" s="751" t="s">
        <v>503</v>
      </c>
      <c r="BF3" s="751" t="s">
        <v>946</v>
      </c>
      <c r="BG3" s="751" t="s">
        <v>947</v>
      </c>
      <c r="BH3" s="751" t="s">
        <v>948</v>
      </c>
      <c r="BI3" s="751"/>
      <c r="BJ3" s="751" t="s">
        <v>949</v>
      </c>
      <c r="BK3" s="751" t="s">
        <v>950</v>
      </c>
      <c r="BL3" s="751" t="s">
        <v>951</v>
      </c>
      <c r="BM3" s="751" t="s">
        <v>952</v>
      </c>
      <c r="BN3" s="751" t="s">
        <v>953</v>
      </c>
      <c r="BO3" s="751" t="s">
        <v>954</v>
      </c>
      <c r="BP3" s="751" t="s">
        <v>955</v>
      </c>
      <c r="BQ3" s="751" t="s">
        <v>956</v>
      </c>
      <c r="BR3" s="751" t="s">
        <v>957</v>
      </c>
      <c r="BS3" s="751" t="s">
        <v>958</v>
      </c>
      <c r="BT3" s="751" t="s">
        <v>959</v>
      </c>
      <c r="BU3" s="751" t="s">
        <v>960</v>
      </c>
      <c r="BV3" s="751" t="s">
        <v>961</v>
      </c>
      <c r="BW3" s="751" t="s">
        <v>962</v>
      </c>
      <c r="BX3" s="751" t="s">
        <v>963</v>
      </c>
      <c r="BY3" s="751" t="s">
        <v>964</v>
      </c>
      <c r="BZ3" s="751" t="s">
        <v>965</v>
      </c>
      <c r="CA3" s="751" t="s">
        <v>966</v>
      </c>
      <c r="CB3" s="751" t="s">
        <v>967</v>
      </c>
      <c r="CC3" s="751" t="s">
        <v>968</v>
      </c>
      <c r="CE3" s="800" t="s">
        <v>1519</v>
      </c>
      <c r="CF3" s="800" t="s">
        <v>1519</v>
      </c>
    </row>
    <row r="4" spans="1:123" ht="20.25" customHeight="1" thickBot="1" x14ac:dyDescent="0.3">
      <c r="A4" s="493" t="s">
        <v>117</v>
      </c>
      <c r="B4" s="508" t="s">
        <v>673</v>
      </c>
      <c r="C4" s="499">
        <v>28.855</v>
      </c>
      <c r="D4" s="499">
        <v>2.91</v>
      </c>
      <c r="E4" s="499">
        <v>61.807499999999997</v>
      </c>
      <c r="F4" s="500">
        <v>-1.7799999999999999E-3</v>
      </c>
      <c r="G4" s="323"/>
      <c r="H4" s="328" t="s">
        <v>89</v>
      </c>
      <c r="I4" s="329"/>
      <c r="J4" s="327" t="s">
        <v>90</v>
      </c>
      <c r="K4" s="323"/>
      <c r="L4" s="328" t="s">
        <v>3</v>
      </c>
      <c r="M4" s="323"/>
      <c r="N4" s="327" t="s">
        <v>91</v>
      </c>
      <c r="O4" s="329"/>
      <c r="P4" s="323"/>
      <c r="Q4" s="323"/>
      <c r="R4" s="323"/>
      <c r="S4" s="323"/>
      <c r="T4" s="328" t="s">
        <v>92</v>
      </c>
      <c r="U4" s="323"/>
      <c r="V4" s="354" t="s">
        <v>480</v>
      </c>
      <c r="W4" s="323"/>
      <c r="X4" s="329"/>
      <c r="Y4" s="323"/>
      <c r="Z4" s="389" t="s">
        <v>445</v>
      </c>
      <c r="AA4" s="323"/>
      <c r="AB4" s="331" t="s">
        <v>94</v>
      </c>
      <c r="AD4" s="331" t="s">
        <v>466</v>
      </c>
      <c r="AF4" s="331" t="s">
        <v>484</v>
      </c>
      <c r="AH4" s="342" t="s">
        <v>90</v>
      </c>
      <c r="AI4" s="342" t="s">
        <v>90</v>
      </c>
      <c r="AK4" s="327" t="s">
        <v>90</v>
      </c>
      <c r="AL4" s="343"/>
      <c r="AM4" s="325"/>
      <c r="AN4" s="328" t="s">
        <v>89</v>
      </c>
      <c r="AO4" s="325"/>
      <c r="AP4" s="328" t="s">
        <v>89</v>
      </c>
      <c r="AQ4" s="343"/>
      <c r="AR4" s="334" t="s">
        <v>479</v>
      </c>
      <c r="AS4" s="325"/>
      <c r="AT4" s="325"/>
      <c r="AU4" s="344" t="str">
        <f>VLOOKUP('Entradas_Informações gerais'!B33,'Lista Suspensa'!AH:AI,2,FALSE)</f>
        <v>A.pasto</v>
      </c>
      <c r="AV4" s="345" t="str">
        <f>VLOOKUP('Entradas_Informações gerais'!C33,'Lista Suspensa'!AH:AI,2,FALSE)</f>
        <v>Pasto</v>
      </c>
      <c r="AX4" s="341" t="s">
        <v>504</v>
      </c>
      <c r="AZ4" s="387" t="s">
        <v>644</v>
      </c>
      <c r="BB4" s="750" t="s">
        <v>969</v>
      </c>
      <c r="BC4" s="751" t="s">
        <v>970</v>
      </c>
      <c r="BD4" s="751" t="s">
        <v>971</v>
      </c>
      <c r="BE4" s="751" t="s">
        <v>972</v>
      </c>
      <c r="BF4" s="751" t="s">
        <v>973</v>
      </c>
      <c r="BG4" s="751" t="s">
        <v>974</v>
      </c>
      <c r="BH4" s="751" t="s">
        <v>975</v>
      </c>
      <c r="BI4" s="751"/>
      <c r="BJ4" s="751" t="s">
        <v>976</v>
      </c>
      <c r="BK4" s="751" t="s">
        <v>977</v>
      </c>
      <c r="BL4" s="751" t="s">
        <v>978</v>
      </c>
      <c r="BM4" s="751" t="s">
        <v>979</v>
      </c>
      <c r="BN4" s="751" t="s">
        <v>980</v>
      </c>
      <c r="BO4" s="751" t="s">
        <v>981</v>
      </c>
      <c r="BP4" s="751" t="s">
        <v>982</v>
      </c>
      <c r="BQ4" s="751" t="s">
        <v>983</v>
      </c>
      <c r="BR4" s="751" t="s">
        <v>984</v>
      </c>
      <c r="BS4" s="751" t="s">
        <v>985</v>
      </c>
      <c r="BT4" s="751" t="s">
        <v>986</v>
      </c>
      <c r="BU4" s="751" t="s">
        <v>987</v>
      </c>
      <c r="BV4" s="751" t="s">
        <v>988</v>
      </c>
      <c r="BW4" s="751" t="s">
        <v>989</v>
      </c>
      <c r="BX4" s="751" t="s">
        <v>990</v>
      </c>
      <c r="BY4" s="751" t="s">
        <v>991</v>
      </c>
      <c r="BZ4" s="751" t="s">
        <v>992</v>
      </c>
      <c r="CA4" s="751" t="s">
        <v>993</v>
      </c>
      <c r="CB4" s="751" t="s">
        <v>994</v>
      </c>
      <c r="CC4" s="751" t="s">
        <v>995</v>
      </c>
      <c r="CE4" s="800" t="s">
        <v>1520</v>
      </c>
      <c r="CF4" s="800" t="s">
        <v>1520</v>
      </c>
    </row>
    <row r="5" spans="1:123" ht="21" customHeight="1" thickBot="1" x14ac:dyDescent="0.3">
      <c r="A5" s="494" t="s">
        <v>105</v>
      </c>
      <c r="B5" s="508" t="s">
        <v>626</v>
      </c>
      <c r="C5" s="499">
        <v>90.924999999999997</v>
      </c>
      <c r="D5" s="499">
        <v>22.545000000000002</v>
      </c>
      <c r="E5" s="499">
        <v>66.182500000000005</v>
      </c>
      <c r="F5" s="500">
        <v>0.42226999999999998</v>
      </c>
      <c r="G5" s="323"/>
      <c r="H5" s="323"/>
      <c r="I5" s="323"/>
      <c r="J5" s="323"/>
      <c r="K5" s="323"/>
      <c r="L5" s="353" t="s">
        <v>95</v>
      </c>
      <c r="M5" s="323"/>
      <c r="N5" s="328" t="s">
        <v>96</v>
      </c>
      <c r="O5" s="323"/>
      <c r="P5" s="323"/>
      <c r="Q5" s="323"/>
      <c r="R5" s="323"/>
      <c r="S5" s="323"/>
      <c r="T5" s="327" t="s">
        <v>479</v>
      </c>
      <c r="U5" s="323"/>
      <c r="V5" s="326" t="s">
        <v>93</v>
      </c>
      <c r="W5" s="323"/>
      <c r="X5" s="329"/>
      <c r="Y5" s="323"/>
      <c r="Z5" s="390" t="s">
        <v>446</v>
      </c>
      <c r="AA5" s="323"/>
      <c r="AB5" s="323"/>
      <c r="AD5" s="325"/>
      <c r="AF5" s="335" t="s">
        <v>485</v>
      </c>
      <c r="AH5" s="346" t="s">
        <v>33</v>
      </c>
      <c r="AI5" s="346" t="s">
        <v>33</v>
      </c>
      <c r="AK5" s="325"/>
      <c r="AL5" s="325"/>
      <c r="AM5" s="325"/>
      <c r="AN5" s="325"/>
      <c r="AO5" s="325"/>
      <c r="AP5" s="325"/>
      <c r="AQ5" s="337"/>
      <c r="AR5" s="325"/>
      <c r="AS5" s="325"/>
      <c r="AT5" s="325"/>
      <c r="AU5" s="327" t="str">
        <f>VLOOKUP('Entradas_Informações gerais'!B34,'Lista Suspensa'!AH:AI,2,FALSE)</f>
        <v>A.pasto</v>
      </c>
      <c r="AV5" s="341" t="str">
        <f>VLOOKUP('Entradas_Informações gerais'!C34,'Lista Suspensa'!AH:AI,2,FALSE)</f>
        <v>Pasto</v>
      </c>
      <c r="AX5" s="345" t="s">
        <v>510</v>
      </c>
      <c r="AZ5" s="325"/>
      <c r="BB5" s="750" t="s">
        <v>996</v>
      </c>
      <c r="BC5" s="751" t="s">
        <v>997</v>
      </c>
      <c r="BD5" s="751" t="s">
        <v>998</v>
      </c>
      <c r="BE5" s="751" t="s">
        <v>999</v>
      </c>
      <c r="BF5" s="751" t="s">
        <v>1000</v>
      </c>
      <c r="BG5" s="751" t="s">
        <v>1001</v>
      </c>
      <c r="BH5" s="751" t="s">
        <v>1002</v>
      </c>
      <c r="BI5" s="751"/>
      <c r="BJ5" s="751" t="s">
        <v>1003</v>
      </c>
      <c r="BK5" s="751" t="s">
        <v>1004</v>
      </c>
      <c r="BL5" s="751" t="s">
        <v>1005</v>
      </c>
      <c r="BM5" s="751" t="s">
        <v>1006</v>
      </c>
      <c r="BN5" s="751" t="s">
        <v>1007</v>
      </c>
      <c r="BO5" s="751" t="s">
        <v>1008</v>
      </c>
      <c r="BP5" s="751" t="s">
        <v>1009</v>
      </c>
      <c r="BQ5" s="751" t="s">
        <v>1010</v>
      </c>
      <c r="BR5" s="751" t="s">
        <v>1011</v>
      </c>
      <c r="BS5" s="751" t="s">
        <v>1012</v>
      </c>
      <c r="BT5" s="751" t="s">
        <v>1013</v>
      </c>
      <c r="BU5" s="751" t="s">
        <v>1014</v>
      </c>
      <c r="BV5" s="751" t="s">
        <v>1015</v>
      </c>
      <c r="BW5" s="751" t="s">
        <v>1016</v>
      </c>
      <c r="BX5" s="751" t="s">
        <v>1017</v>
      </c>
      <c r="BY5" s="751" t="s">
        <v>1018</v>
      </c>
      <c r="BZ5" s="751" t="s">
        <v>1019</v>
      </c>
      <c r="CA5" s="751" t="s">
        <v>1020</v>
      </c>
      <c r="CB5" s="751" t="s">
        <v>1021</v>
      </c>
      <c r="CC5" s="751" t="s">
        <v>1022</v>
      </c>
      <c r="CE5" s="800" t="s">
        <v>1521</v>
      </c>
      <c r="CF5" s="800" t="s">
        <v>1521</v>
      </c>
      <c r="DP5" s="325"/>
      <c r="DQ5" s="325"/>
      <c r="DR5" s="325"/>
      <c r="DS5" s="325"/>
    </row>
    <row r="6" spans="1:123" ht="23.25" customHeight="1" thickBot="1" x14ac:dyDescent="0.3">
      <c r="A6" s="493" t="s">
        <v>106</v>
      </c>
      <c r="B6" s="508" t="s">
        <v>626</v>
      </c>
      <c r="C6" s="499">
        <v>90.28</v>
      </c>
      <c r="D6" s="499">
        <v>5.27</v>
      </c>
      <c r="E6" s="499">
        <v>41.65</v>
      </c>
      <c r="F6" s="500">
        <v>1.40899</v>
      </c>
      <c r="G6" s="323"/>
      <c r="H6" s="323"/>
      <c r="I6" s="323"/>
      <c r="J6" s="323"/>
      <c r="K6" s="323"/>
      <c r="L6" s="344" t="s">
        <v>98</v>
      </c>
      <c r="M6" s="323"/>
      <c r="N6" s="327" t="s">
        <v>99</v>
      </c>
      <c r="O6" s="323"/>
      <c r="P6" s="323"/>
      <c r="Q6" s="323"/>
      <c r="R6" s="323"/>
      <c r="S6" s="323"/>
      <c r="T6" s="329"/>
      <c r="U6" s="323"/>
      <c r="V6" s="330" t="s">
        <v>97</v>
      </c>
      <c r="W6" s="323"/>
      <c r="X6" s="329"/>
      <c r="Y6" s="323"/>
      <c r="Z6" s="389" t="s">
        <v>564</v>
      </c>
      <c r="AA6" s="323"/>
      <c r="AB6" s="323"/>
      <c r="AD6" s="325"/>
      <c r="AF6" s="347" t="s">
        <v>486</v>
      </c>
      <c r="AH6" s="342" t="s">
        <v>85</v>
      </c>
      <c r="AI6" s="342" t="s">
        <v>85</v>
      </c>
      <c r="AK6" s="325"/>
      <c r="AL6" s="325"/>
      <c r="AM6" s="325"/>
      <c r="AN6" s="325"/>
      <c r="AO6" s="325"/>
      <c r="AP6" s="325"/>
      <c r="AQ6" s="325"/>
      <c r="AR6" s="325"/>
      <c r="AS6" s="325"/>
      <c r="AT6" s="325"/>
      <c r="AU6" s="344" t="str">
        <f>VLOOKUP('Entradas_Informações gerais'!B35,'Lista Suspensa'!AH:AI,2,FALSE)</f>
        <v>A.pasto</v>
      </c>
      <c r="AV6" s="345" t="str">
        <f>VLOOKUP('Entradas_Informações gerais'!C35,'Lista Suspensa'!AH:AI,2,FALSE)</f>
        <v>Pasto</v>
      </c>
      <c r="AX6" s="341" t="s">
        <v>511</v>
      </c>
      <c r="AZ6" s="325"/>
      <c r="BB6" s="750" t="s">
        <v>1023</v>
      </c>
      <c r="BC6" s="751" t="s">
        <v>1024</v>
      </c>
      <c r="BD6" s="751" t="s">
        <v>1025</v>
      </c>
      <c r="BE6" s="751"/>
      <c r="BF6" s="751" t="s">
        <v>1026</v>
      </c>
      <c r="BG6" s="751" t="s">
        <v>1027</v>
      </c>
      <c r="BH6" s="751" t="s">
        <v>1028</v>
      </c>
      <c r="BI6" s="751"/>
      <c r="BJ6" s="751" t="s">
        <v>1029</v>
      </c>
      <c r="BK6" s="751" t="s">
        <v>1030</v>
      </c>
      <c r="BL6" s="751" t="s">
        <v>1031</v>
      </c>
      <c r="BM6" s="751" t="s">
        <v>1032</v>
      </c>
      <c r="BN6" s="751" t="s">
        <v>1033</v>
      </c>
      <c r="BO6" s="751" t="s">
        <v>1034</v>
      </c>
      <c r="BP6" s="751" t="s">
        <v>1035</v>
      </c>
      <c r="BQ6" s="751" t="s">
        <v>1036</v>
      </c>
      <c r="BR6" s="751" t="s">
        <v>1037</v>
      </c>
      <c r="BS6" s="751" t="s">
        <v>1038</v>
      </c>
      <c r="BT6" s="751" t="s">
        <v>1039</v>
      </c>
      <c r="BU6" s="751" t="s">
        <v>1040</v>
      </c>
      <c r="BV6" s="751" t="s">
        <v>1041</v>
      </c>
      <c r="BW6" s="751" t="s">
        <v>1042</v>
      </c>
      <c r="BX6" s="751" t="s">
        <v>1043</v>
      </c>
      <c r="BY6" s="751"/>
      <c r="BZ6" s="751" t="s">
        <v>1044</v>
      </c>
      <c r="CA6" s="751" t="s">
        <v>1045</v>
      </c>
      <c r="CB6" s="751" t="s">
        <v>1046</v>
      </c>
      <c r="CC6" s="751" t="s">
        <v>1047</v>
      </c>
      <c r="CE6" s="800" t="s">
        <v>1522</v>
      </c>
      <c r="CF6" s="800" t="s">
        <v>1522</v>
      </c>
      <c r="DP6" s="325"/>
      <c r="DQ6" s="325"/>
      <c r="DR6" s="325"/>
      <c r="DS6" s="325"/>
    </row>
    <row r="7" spans="1:123" ht="23.25" customHeight="1" thickBot="1" x14ac:dyDescent="0.3">
      <c r="A7" s="494" t="s">
        <v>70</v>
      </c>
      <c r="B7" s="508" t="s">
        <v>626</v>
      </c>
      <c r="C7" s="499">
        <v>90.039999999999992</v>
      </c>
      <c r="D7" s="499">
        <v>12.969999999999999</v>
      </c>
      <c r="E7" s="499">
        <v>79.830000000000013</v>
      </c>
      <c r="F7" s="500">
        <v>1.40899</v>
      </c>
      <c r="G7" s="323"/>
      <c r="H7" s="323"/>
      <c r="I7" s="323"/>
      <c r="J7" s="323"/>
      <c r="K7" s="323"/>
      <c r="L7" s="327" t="s">
        <v>101</v>
      </c>
      <c r="M7" s="323"/>
      <c r="N7" s="323"/>
      <c r="O7" s="323"/>
      <c r="P7" s="323"/>
      <c r="Q7" s="323"/>
      <c r="R7" s="323"/>
      <c r="S7" s="323"/>
      <c r="T7" s="329"/>
      <c r="U7" s="323"/>
      <c r="V7" s="326" t="s">
        <v>100</v>
      </c>
      <c r="W7" s="323"/>
      <c r="X7" s="329"/>
      <c r="Y7" s="323"/>
      <c r="Z7" s="390" t="s">
        <v>565</v>
      </c>
      <c r="AA7" s="323"/>
      <c r="AB7" s="323"/>
      <c r="AD7" s="325"/>
      <c r="AF7" s="348" t="s">
        <v>487</v>
      </c>
      <c r="AH7" s="346" t="s">
        <v>89</v>
      </c>
      <c r="AI7" s="346" t="s">
        <v>493</v>
      </c>
      <c r="AK7" s="325"/>
      <c r="AL7" s="325"/>
      <c r="AM7" s="325"/>
      <c r="AN7" s="325"/>
      <c r="AO7" s="349"/>
      <c r="AP7" s="325"/>
      <c r="AQ7" s="325"/>
      <c r="AR7" s="325"/>
      <c r="AS7" s="325"/>
      <c r="AT7" s="325"/>
      <c r="AU7" s="327" t="str">
        <f>VLOOKUP('Entradas_Informações gerais'!B36,'Lista Suspensa'!AH:AI,2,FALSE)</f>
        <v>A.pasto</v>
      </c>
      <c r="AV7" s="341" t="str">
        <f>VLOOKUP('Entradas_Informações gerais'!C36,'Lista Suspensa'!AH:AI,2,FALSE)</f>
        <v>Pasto</v>
      </c>
      <c r="AX7" s="345" t="s">
        <v>518</v>
      </c>
      <c r="AZ7" s="325"/>
      <c r="BB7" s="750" t="s">
        <v>1048</v>
      </c>
      <c r="BC7" s="751"/>
      <c r="BD7" s="751" t="s">
        <v>1049</v>
      </c>
      <c r="BE7" s="751"/>
      <c r="BF7" s="751" t="s">
        <v>1050</v>
      </c>
      <c r="BG7" s="751" t="s">
        <v>1051</v>
      </c>
      <c r="BH7" s="751" t="s">
        <v>1052</v>
      </c>
      <c r="BI7" s="751"/>
      <c r="BJ7" s="751" t="s">
        <v>1053</v>
      </c>
      <c r="BK7" s="751" t="s">
        <v>1054</v>
      </c>
      <c r="BL7" s="751" t="s">
        <v>1055</v>
      </c>
      <c r="BM7" s="751" t="s">
        <v>1056</v>
      </c>
      <c r="BN7" s="751" t="s">
        <v>1057</v>
      </c>
      <c r="BO7" s="751" t="s">
        <v>1058</v>
      </c>
      <c r="BP7" s="751" t="s">
        <v>1059</v>
      </c>
      <c r="BQ7" s="751" t="s">
        <v>1060</v>
      </c>
      <c r="BR7" s="751" t="s">
        <v>1061</v>
      </c>
      <c r="BS7" s="751" t="s">
        <v>1062</v>
      </c>
      <c r="BT7" s="751" t="s">
        <v>1063</v>
      </c>
      <c r="BU7" s="751" t="s">
        <v>1064</v>
      </c>
      <c r="BV7" s="751" t="s">
        <v>1065</v>
      </c>
      <c r="BW7" s="751" t="s">
        <v>1066</v>
      </c>
      <c r="BX7" s="751" t="s">
        <v>1067</v>
      </c>
      <c r="BY7" s="751"/>
      <c r="BZ7" s="751" t="s">
        <v>1068</v>
      </c>
      <c r="CA7" s="751" t="s">
        <v>1069</v>
      </c>
      <c r="CB7" s="751" t="s">
        <v>1070</v>
      </c>
      <c r="CC7" s="751" t="s">
        <v>1071</v>
      </c>
      <c r="CE7" s="800" t="s">
        <v>1523</v>
      </c>
      <c r="CF7" s="800" t="s">
        <v>1523</v>
      </c>
      <c r="DP7" s="325"/>
      <c r="DQ7" s="325"/>
      <c r="DR7" s="325"/>
      <c r="DS7" s="325"/>
    </row>
    <row r="8" spans="1:123" ht="24.75" customHeight="1" thickBot="1" x14ac:dyDescent="0.3">
      <c r="A8" s="474" t="s">
        <v>704</v>
      </c>
      <c r="B8" s="506" t="s">
        <v>703</v>
      </c>
      <c r="C8" s="511">
        <v>99</v>
      </c>
      <c r="D8" s="511">
        <v>0</v>
      </c>
      <c r="E8" s="510">
        <v>100</v>
      </c>
      <c r="F8" s="500">
        <v>0.64598999999999995</v>
      </c>
      <c r="G8" s="323"/>
      <c r="H8" s="323"/>
      <c r="I8" s="323"/>
      <c r="J8" s="323"/>
      <c r="K8" s="323"/>
      <c r="L8" s="323"/>
      <c r="M8" s="323"/>
      <c r="N8" s="323"/>
      <c r="O8" s="323"/>
      <c r="P8" s="323"/>
      <c r="Q8" s="323"/>
      <c r="R8" s="323"/>
      <c r="S8" s="323"/>
      <c r="T8" s="323"/>
      <c r="U8" s="323"/>
      <c r="V8" s="330" t="s">
        <v>102</v>
      </c>
      <c r="W8" s="323"/>
      <c r="X8" s="329"/>
      <c r="Y8" s="323"/>
      <c r="Z8" s="389" t="s">
        <v>566</v>
      </c>
      <c r="AA8" s="323"/>
      <c r="AB8" s="323"/>
      <c r="AD8" s="325"/>
      <c r="AF8" s="347" t="s">
        <v>488</v>
      </c>
      <c r="AH8" s="325"/>
      <c r="AI8" s="325"/>
      <c r="AK8" s="325"/>
      <c r="AL8" s="325"/>
      <c r="AM8" s="325"/>
      <c r="AN8" s="325"/>
      <c r="AO8" s="343"/>
      <c r="AP8" s="325"/>
      <c r="AQ8" s="325"/>
      <c r="AR8" s="325"/>
      <c r="AS8" s="325"/>
      <c r="AT8" s="325"/>
      <c r="AU8" s="344" t="str">
        <f>VLOOKUP('Entradas_Informações gerais'!B37,'Lista Suspensa'!AH:AI,2,FALSE)</f>
        <v>A.pasto</v>
      </c>
      <c r="AV8" s="345" t="str">
        <f>VLOOKUP('Entradas_Informações gerais'!C37,'Lista Suspensa'!AH:AI,2,FALSE)</f>
        <v>Pasto</v>
      </c>
      <c r="AX8" s="341" t="s">
        <v>522</v>
      </c>
      <c r="AZ8" s="325"/>
      <c r="BB8" s="750" t="s">
        <v>1072</v>
      </c>
      <c r="BC8" s="751"/>
      <c r="BD8" s="751" t="s">
        <v>1073</v>
      </c>
      <c r="BE8" s="751"/>
      <c r="BF8" s="751" t="s">
        <v>1074</v>
      </c>
      <c r="BG8" s="751" t="s">
        <v>1075</v>
      </c>
      <c r="BH8" s="751" t="s">
        <v>1076</v>
      </c>
      <c r="BI8" s="751"/>
      <c r="BJ8" s="751" t="s">
        <v>1077</v>
      </c>
      <c r="BK8" s="751" t="s">
        <v>1078</v>
      </c>
      <c r="BL8" s="751" t="s">
        <v>1079</v>
      </c>
      <c r="BM8" s="751" t="s">
        <v>1080</v>
      </c>
      <c r="BN8" s="751" t="s">
        <v>1081</v>
      </c>
      <c r="BO8" s="751" t="s">
        <v>1082</v>
      </c>
      <c r="BP8" s="751" t="s">
        <v>1083</v>
      </c>
      <c r="BQ8" s="751" t="s">
        <v>1084</v>
      </c>
      <c r="BR8" s="751" t="s">
        <v>1085</v>
      </c>
      <c r="BS8" s="751" t="s">
        <v>1086</v>
      </c>
      <c r="BT8" s="751" t="s">
        <v>1087</v>
      </c>
      <c r="BU8" s="751" t="s">
        <v>524</v>
      </c>
      <c r="BV8" s="751" t="s">
        <v>1088</v>
      </c>
      <c r="BW8" s="751" t="s">
        <v>1089</v>
      </c>
      <c r="BX8" s="751" t="s">
        <v>1090</v>
      </c>
      <c r="BY8" s="751"/>
      <c r="BZ8" s="751" t="s">
        <v>1091</v>
      </c>
      <c r="CA8" s="751" t="s">
        <v>1092</v>
      </c>
      <c r="CB8" s="751" t="s">
        <v>1093</v>
      </c>
      <c r="CC8" s="751" t="s">
        <v>1094</v>
      </c>
      <c r="CE8" s="800" t="s">
        <v>1524</v>
      </c>
      <c r="CF8" s="800" t="s">
        <v>1524</v>
      </c>
      <c r="DP8" s="325"/>
      <c r="DQ8" s="325"/>
      <c r="DR8" s="325"/>
      <c r="DS8" s="325"/>
    </row>
    <row r="9" spans="1:123" ht="22.5" customHeight="1" thickBot="1" x14ac:dyDescent="0.3">
      <c r="A9" s="493" t="s">
        <v>107</v>
      </c>
      <c r="B9" s="508" t="s">
        <v>626</v>
      </c>
      <c r="C9" s="499">
        <v>89.71</v>
      </c>
      <c r="D9" s="499">
        <v>31.48</v>
      </c>
      <c r="E9" s="499">
        <v>68.42</v>
      </c>
      <c r="F9" s="500">
        <v>0.47749999999999998</v>
      </c>
      <c r="G9" s="323"/>
      <c r="H9" s="323"/>
      <c r="I9" s="323"/>
      <c r="J9" s="323"/>
      <c r="K9" s="323"/>
      <c r="L9" s="323"/>
      <c r="M9" s="323"/>
      <c r="N9" s="323"/>
      <c r="O9" s="323"/>
      <c r="P9" s="323"/>
      <c r="Q9" s="323"/>
      <c r="R9" s="323"/>
      <c r="S9" s="323"/>
      <c r="T9" s="323"/>
      <c r="U9" s="323"/>
      <c r="V9" s="326" t="s">
        <v>103</v>
      </c>
      <c r="W9" s="323"/>
      <c r="X9" s="329"/>
      <c r="Y9" s="323"/>
      <c r="Z9" s="391" t="s">
        <v>567</v>
      </c>
      <c r="AA9" s="323"/>
      <c r="AB9" s="323"/>
      <c r="AD9" s="325"/>
      <c r="AF9" s="348" t="s">
        <v>489</v>
      </c>
      <c r="AH9" s="325"/>
      <c r="AI9" s="325"/>
      <c r="AK9" s="325"/>
      <c r="AL9" s="325"/>
      <c r="AM9" s="325"/>
      <c r="AN9" s="325"/>
      <c r="AO9" s="337"/>
      <c r="AP9" s="325"/>
      <c r="AQ9" s="325"/>
      <c r="AR9" s="325"/>
      <c r="AS9" s="325"/>
      <c r="AT9" s="325"/>
      <c r="AU9" s="327" t="str">
        <f>VLOOKUP('Entradas_Informações gerais'!B38,'Lista Suspensa'!AH:AI,2,FALSE)</f>
        <v>A.pasto</v>
      </c>
      <c r="AV9" s="341" t="str">
        <f>VLOOKUP('Entradas_Informações gerais'!C38,'Lista Suspensa'!AH:AI,2,FALSE)</f>
        <v>Pasto</v>
      </c>
      <c r="AX9" s="345" t="s">
        <v>519</v>
      </c>
      <c r="AZ9" s="325"/>
      <c r="BB9" s="750" t="s">
        <v>1095</v>
      </c>
      <c r="BC9" s="751"/>
      <c r="BD9" s="751" t="s">
        <v>1096</v>
      </c>
      <c r="BE9" s="751"/>
      <c r="BF9" s="751" t="s">
        <v>1097</v>
      </c>
      <c r="BG9" s="751" t="s">
        <v>1098</v>
      </c>
      <c r="BH9" s="751" t="s">
        <v>1099</v>
      </c>
      <c r="BI9" s="751"/>
      <c r="BJ9" s="751" t="s">
        <v>1100</v>
      </c>
      <c r="BK9" s="751" t="s">
        <v>1101</v>
      </c>
      <c r="BL9" s="751" t="s">
        <v>1102</v>
      </c>
      <c r="BM9" s="751" t="s">
        <v>1103</v>
      </c>
      <c r="BN9" s="751" t="s">
        <v>1104</v>
      </c>
      <c r="BO9" s="751" t="s">
        <v>1105</v>
      </c>
      <c r="BP9" s="751" t="s">
        <v>1106</v>
      </c>
      <c r="BQ9" s="751" t="s">
        <v>1107</v>
      </c>
      <c r="BR9" s="751" t="s">
        <v>1108</v>
      </c>
      <c r="BS9" s="751" t="s">
        <v>1109</v>
      </c>
      <c r="BT9" s="751" t="s">
        <v>1110</v>
      </c>
      <c r="BU9" s="751" t="s">
        <v>1111</v>
      </c>
      <c r="BV9" s="751" t="s">
        <v>1112</v>
      </c>
      <c r="BW9" s="751" t="s">
        <v>1113</v>
      </c>
      <c r="BX9" s="751" t="s">
        <v>1114</v>
      </c>
      <c r="BY9" s="751"/>
      <c r="BZ9" s="751" t="s">
        <v>1115</v>
      </c>
      <c r="CA9" s="751" t="s">
        <v>1116</v>
      </c>
      <c r="CB9" s="751" t="s">
        <v>1117</v>
      </c>
      <c r="CC9" s="751" t="s">
        <v>1118</v>
      </c>
      <c r="CE9" s="800" t="s">
        <v>1525</v>
      </c>
      <c r="CF9" s="800" t="s">
        <v>1525</v>
      </c>
      <c r="DP9" s="325"/>
      <c r="DQ9" s="325"/>
      <c r="DR9" s="325"/>
      <c r="DS9" s="325"/>
    </row>
    <row r="10" spans="1:123" ht="28.5" customHeight="1" thickBot="1" x14ac:dyDescent="0.3">
      <c r="A10" s="494" t="s">
        <v>108</v>
      </c>
      <c r="B10" s="508" t="s">
        <v>626</v>
      </c>
      <c r="C10" s="499">
        <v>89.924999999999997</v>
      </c>
      <c r="D10" s="499">
        <v>43.45</v>
      </c>
      <c r="E10" s="499">
        <v>69.833333333333329</v>
      </c>
      <c r="F10" s="500">
        <v>0.47749999999999998</v>
      </c>
      <c r="G10" s="323"/>
      <c r="H10" s="323"/>
      <c r="I10" s="323"/>
      <c r="J10" s="323"/>
      <c r="K10" s="323"/>
      <c r="L10" s="323"/>
      <c r="M10" s="323"/>
      <c r="N10" s="323"/>
      <c r="O10" s="323"/>
      <c r="P10" s="323"/>
      <c r="Q10" s="323"/>
      <c r="R10" s="323"/>
      <c r="S10" s="323"/>
      <c r="T10" s="323"/>
      <c r="U10" s="323"/>
      <c r="V10" s="330" t="s">
        <v>41</v>
      </c>
      <c r="W10" s="323"/>
      <c r="X10" s="329"/>
      <c r="Y10" s="323"/>
      <c r="Z10" s="392" t="s">
        <v>568</v>
      </c>
      <c r="AA10" s="323"/>
      <c r="AB10" s="323"/>
      <c r="AD10" s="325"/>
      <c r="AF10" s="347" t="s">
        <v>625</v>
      </c>
      <c r="AH10" s="325"/>
      <c r="AI10" s="325"/>
      <c r="AK10" s="325"/>
      <c r="AL10" s="325"/>
      <c r="AM10" s="325"/>
      <c r="AN10" s="325"/>
      <c r="AO10" s="343"/>
      <c r="AP10" s="325"/>
      <c r="AQ10" s="325"/>
      <c r="AR10" s="325"/>
      <c r="AS10" s="325"/>
      <c r="AT10" s="325"/>
      <c r="AU10" s="325"/>
      <c r="AV10" s="325"/>
      <c r="AX10" s="341" t="s">
        <v>512</v>
      </c>
      <c r="AZ10" s="325"/>
      <c r="BB10" s="750" t="s">
        <v>1119</v>
      </c>
      <c r="BC10" s="751"/>
      <c r="BD10" s="751" t="s">
        <v>1120</v>
      </c>
      <c r="BE10" s="751"/>
      <c r="BF10" s="751" t="s">
        <v>1121</v>
      </c>
      <c r="BG10" s="751" t="s">
        <v>1122</v>
      </c>
      <c r="BH10" s="751" t="s">
        <v>1123</v>
      </c>
      <c r="BI10" s="751"/>
      <c r="BJ10" s="751" t="s">
        <v>1124</v>
      </c>
      <c r="BK10" s="751" t="s">
        <v>1125</v>
      </c>
      <c r="BL10" s="751" t="s">
        <v>1126</v>
      </c>
      <c r="BM10" s="751" t="s">
        <v>1127</v>
      </c>
      <c r="BN10" s="751" t="s">
        <v>1128</v>
      </c>
      <c r="BO10" s="751" t="s">
        <v>1129</v>
      </c>
      <c r="BP10" s="751" t="s">
        <v>1130</v>
      </c>
      <c r="BQ10" s="751" t="s">
        <v>1131</v>
      </c>
      <c r="BR10" s="751" t="s">
        <v>1132</v>
      </c>
      <c r="BS10" s="751" t="s">
        <v>1133</v>
      </c>
      <c r="BT10" s="751" t="s">
        <v>1134</v>
      </c>
      <c r="BU10" s="751" t="s">
        <v>1135</v>
      </c>
      <c r="BV10" s="751" t="s">
        <v>1136</v>
      </c>
      <c r="BW10" s="751" t="s">
        <v>1137</v>
      </c>
      <c r="BX10" s="751"/>
      <c r="BY10" s="751"/>
      <c r="BZ10" s="751" t="s">
        <v>1138</v>
      </c>
      <c r="CA10" s="751" t="s">
        <v>1139</v>
      </c>
      <c r="CB10" s="751" t="s">
        <v>1140</v>
      </c>
      <c r="CC10" s="751"/>
      <c r="CE10" s="800" t="s">
        <v>1526</v>
      </c>
      <c r="CF10" s="800" t="s">
        <v>1526</v>
      </c>
      <c r="DP10" s="325"/>
      <c r="DQ10" s="325"/>
      <c r="DR10" s="325"/>
      <c r="DS10" s="325"/>
    </row>
    <row r="11" spans="1:123" ht="15.75" x14ac:dyDescent="0.25">
      <c r="A11" s="493" t="s">
        <v>109</v>
      </c>
      <c r="B11" s="508" t="s">
        <v>626</v>
      </c>
      <c r="C11" s="499">
        <v>90.28</v>
      </c>
      <c r="D11" s="499">
        <v>53.82</v>
      </c>
      <c r="E11" s="499">
        <v>82</v>
      </c>
      <c r="F11" s="500">
        <v>0.94328999999999996</v>
      </c>
      <c r="G11" s="323"/>
      <c r="H11" s="323"/>
      <c r="I11" s="323"/>
      <c r="J11" s="323"/>
      <c r="K11" s="323"/>
      <c r="L11" s="323"/>
      <c r="M11" s="323"/>
      <c r="N11" s="323"/>
      <c r="O11" s="323"/>
      <c r="P11" s="323"/>
      <c r="Q11" s="323"/>
      <c r="R11" s="323"/>
      <c r="S11" s="323"/>
      <c r="T11" s="323"/>
      <c r="U11" s="323"/>
      <c r="V11" s="350" t="s">
        <v>463</v>
      </c>
      <c r="W11" s="323"/>
      <c r="X11" s="329"/>
      <c r="Y11" s="323"/>
      <c r="Z11" s="323"/>
      <c r="AA11" s="323"/>
      <c r="AB11" s="323"/>
      <c r="AD11" s="325"/>
      <c r="AF11" s="325"/>
      <c r="AH11" s="325"/>
      <c r="AI11" s="325"/>
      <c r="AK11" s="325"/>
      <c r="AL11" s="325"/>
      <c r="AM11" s="325"/>
      <c r="AN11" s="325"/>
      <c r="AO11" s="337"/>
      <c r="AP11" s="325"/>
      <c r="AQ11" s="325"/>
      <c r="AR11" s="325"/>
      <c r="AS11" s="325"/>
      <c r="AT11" s="325"/>
      <c r="AU11" s="325"/>
      <c r="AV11" s="325"/>
      <c r="AX11" s="345" t="s">
        <v>520</v>
      </c>
      <c r="AZ11" s="325"/>
      <c r="BB11" s="750" t="s">
        <v>1141</v>
      </c>
      <c r="BC11" s="751"/>
      <c r="BD11" s="751" t="s">
        <v>1142</v>
      </c>
      <c r="BE11" s="751"/>
      <c r="BF11" s="751" t="s">
        <v>1143</v>
      </c>
      <c r="BG11" s="751" t="s">
        <v>1144</v>
      </c>
      <c r="BH11" s="751" t="s">
        <v>1145</v>
      </c>
      <c r="BI11" s="751"/>
      <c r="BJ11" s="751" t="s">
        <v>1146</v>
      </c>
      <c r="BK11" s="751" t="s">
        <v>1147</v>
      </c>
      <c r="BL11" s="751" t="s">
        <v>1148</v>
      </c>
      <c r="BM11" s="751" t="s">
        <v>1149</v>
      </c>
      <c r="BN11" s="751" t="s">
        <v>1150</v>
      </c>
      <c r="BO11" s="751" t="s">
        <v>1151</v>
      </c>
      <c r="BP11" s="751" t="s">
        <v>1152</v>
      </c>
      <c r="BQ11" s="751" t="s">
        <v>1153</v>
      </c>
      <c r="BR11" s="751" t="s">
        <v>1154</v>
      </c>
      <c r="BS11" s="751" t="s">
        <v>1155</v>
      </c>
      <c r="BT11" s="751" t="s">
        <v>1156</v>
      </c>
      <c r="BU11" s="751" t="s">
        <v>1157</v>
      </c>
      <c r="BV11" s="751" t="s">
        <v>1158</v>
      </c>
      <c r="BW11" s="751" t="s">
        <v>1159</v>
      </c>
      <c r="BX11" s="751"/>
      <c r="BY11" s="751"/>
      <c r="BZ11" s="751" t="s">
        <v>1160</v>
      </c>
      <c r="CA11" s="751" t="s">
        <v>1161</v>
      </c>
      <c r="CB11" s="751" t="s">
        <v>1162</v>
      </c>
      <c r="CC11" s="751"/>
      <c r="CE11" s="800" t="s">
        <v>1527</v>
      </c>
      <c r="CF11" s="800" t="s">
        <v>1527</v>
      </c>
      <c r="DP11" s="325"/>
      <c r="DQ11" s="325"/>
      <c r="DR11" s="325"/>
      <c r="DS11" s="325"/>
    </row>
    <row r="12" spans="1:123" ht="15.75" x14ac:dyDescent="0.25">
      <c r="A12" s="494" t="s">
        <v>659</v>
      </c>
      <c r="B12" s="508" t="s">
        <v>626</v>
      </c>
      <c r="C12" s="499">
        <v>90.34333333333332</v>
      </c>
      <c r="D12" s="499">
        <v>15.033333333333331</v>
      </c>
      <c r="E12" s="499">
        <v>74.680000000000007</v>
      </c>
      <c r="F12" s="500">
        <v>1.2595000000000001</v>
      </c>
      <c r="G12" s="323"/>
      <c r="H12" s="323"/>
      <c r="I12" s="323"/>
      <c r="J12" s="323"/>
      <c r="K12" s="323"/>
      <c r="L12" s="323"/>
      <c r="M12" s="323"/>
      <c r="N12" s="323"/>
      <c r="O12" s="323"/>
      <c r="P12" s="323"/>
      <c r="Q12" s="323"/>
      <c r="R12" s="323"/>
      <c r="S12" s="323"/>
      <c r="T12" s="323"/>
      <c r="U12" s="323"/>
      <c r="V12" s="355" t="s">
        <v>104</v>
      </c>
      <c r="W12" s="323"/>
      <c r="X12" s="329"/>
      <c r="Y12" s="323"/>
      <c r="Z12" s="323"/>
      <c r="AA12" s="323"/>
      <c r="AB12" s="323"/>
      <c r="AD12" s="325"/>
      <c r="AF12" s="325"/>
      <c r="AH12" s="325"/>
      <c r="AI12" s="325"/>
      <c r="AK12" s="325"/>
      <c r="AL12" s="325"/>
      <c r="AM12" s="325"/>
      <c r="AN12" s="325"/>
      <c r="AO12" s="325"/>
      <c r="AP12" s="325"/>
      <c r="AQ12" s="325"/>
      <c r="AR12" s="325"/>
      <c r="AS12" s="325"/>
      <c r="AT12" s="325"/>
      <c r="AU12" s="325"/>
      <c r="AV12" s="325"/>
      <c r="AX12" s="341" t="s">
        <v>521</v>
      </c>
      <c r="AZ12" s="325"/>
      <c r="BB12" s="750" t="s">
        <v>1163</v>
      </c>
      <c r="BC12" s="751"/>
      <c r="BD12" s="751" t="s">
        <v>1164</v>
      </c>
      <c r="BE12" s="751"/>
      <c r="BF12" s="751" t="s">
        <v>1165</v>
      </c>
      <c r="BG12" s="751" t="s">
        <v>1166</v>
      </c>
      <c r="BH12" s="751" t="s">
        <v>1167</v>
      </c>
      <c r="BI12" s="751"/>
      <c r="BJ12" s="751" t="s">
        <v>1168</v>
      </c>
      <c r="BK12" s="751" t="s">
        <v>1169</v>
      </c>
      <c r="BL12" s="751" t="s">
        <v>1170</v>
      </c>
      <c r="BM12" s="751" t="s">
        <v>1171</v>
      </c>
      <c r="BN12" s="751" t="s">
        <v>1172</v>
      </c>
      <c r="BO12" s="751" t="s">
        <v>1173</v>
      </c>
      <c r="BP12" s="751" t="s">
        <v>1174</v>
      </c>
      <c r="BQ12" s="751" t="s">
        <v>1175</v>
      </c>
      <c r="BR12" s="751" t="s">
        <v>1176</v>
      </c>
      <c r="BS12" s="751" t="s">
        <v>1177</v>
      </c>
      <c r="BT12" s="751" t="s">
        <v>1178</v>
      </c>
      <c r="BU12" s="751" t="s">
        <v>1179</v>
      </c>
      <c r="BV12" s="751" t="s">
        <v>1180</v>
      </c>
      <c r="BW12" s="751" t="s">
        <v>1181</v>
      </c>
      <c r="BX12" s="751"/>
      <c r="BY12" s="751"/>
      <c r="BZ12" s="751" t="s">
        <v>1182</v>
      </c>
      <c r="CA12" s="751" t="s">
        <v>1183</v>
      </c>
      <c r="CB12" s="751" t="s">
        <v>1184</v>
      </c>
      <c r="CC12" s="751"/>
      <c r="CE12" s="800" t="s">
        <v>1528</v>
      </c>
      <c r="CF12" s="800" t="s">
        <v>1528</v>
      </c>
      <c r="DP12" s="325"/>
      <c r="DQ12" s="325"/>
      <c r="DR12" s="325"/>
      <c r="DS12" s="325"/>
    </row>
    <row r="13" spans="1:123" ht="15.75" x14ac:dyDescent="0.25">
      <c r="A13" s="493" t="s">
        <v>660</v>
      </c>
      <c r="B13" s="508" t="s">
        <v>626</v>
      </c>
      <c r="C13" s="499">
        <v>88.715000000000003</v>
      </c>
      <c r="D13" s="499">
        <v>48.57</v>
      </c>
      <c r="E13" s="499">
        <v>89.53</v>
      </c>
      <c r="F13" s="500">
        <v>1.4099900000000001</v>
      </c>
      <c r="G13" s="323"/>
      <c r="H13" s="323"/>
      <c r="I13" s="323"/>
      <c r="J13" s="323"/>
      <c r="K13" s="323"/>
      <c r="L13" s="323"/>
      <c r="M13" s="323"/>
      <c r="N13" s="323"/>
      <c r="O13" s="323"/>
      <c r="P13" s="323"/>
      <c r="Q13" s="323"/>
      <c r="R13" s="323"/>
      <c r="S13" s="323"/>
      <c r="T13" s="323"/>
      <c r="U13" s="323"/>
      <c r="W13" s="323"/>
      <c r="X13" s="329"/>
      <c r="Y13" s="323"/>
      <c r="Z13" s="323"/>
      <c r="AA13" s="323"/>
      <c r="AB13" s="323"/>
      <c r="AD13" s="325"/>
      <c r="AF13" s="325"/>
      <c r="AH13" s="325"/>
      <c r="AI13" s="325"/>
      <c r="AK13" s="325"/>
      <c r="AL13" s="325"/>
      <c r="AM13" s="325"/>
      <c r="AN13" s="325"/>
      <c r="AO13" s="325"/>
      <c r="AP13" s="325"/>
      <c r="AQ13" s="325"/>
      <c r="AR13" s="325"/>
      <c r="AS13" s="325"/>
      <c r="AT13" s="325"/>
      <c r="AU13" s="325"/>
      <c r="AV13" s="325"/>
      <c r="AX13" s="345" t="s">
        <v>523</v>
      </c>
      <c r="AZ13" s="325"/>
      <c r="BB13" s="750" t="s">
        <v>1185</v>
      </c>
      <c r="BC13" s="751"/>
      <c r="BD13" s="751" t="s">
        <v>1186</v>
      </c>
      <c r="BE13" s="751"/>
      <c r="BF13" s="751" t="s">
        <v>1187</v>
      </c>
      <c r="BG13" s="751" t="s">
        <v>1188</v>
      </c>
      <c r="BH13" s="751" t="s">
        <v>1189</v>
      </c>
      <c r="BI13" s="751"/>
      <c r="BJ13" s="751" t="s">
        <v>1190</v>
      </c>
      <c r="BK13" s="751" t="s">
        <v>1191</v>
      </c>
      <c r="BL13" s="751" t="s">
        <v>1192</v>
      </c>
      <c r="BM13" s="751" t="s">
        <v>1193</v>
      </c>
      <c r="BN13" s="751"/>
      <c r="BO13" s="751" t="s">
        <v>1194</v>
      </c>
      <c r="BP13" s="751" t="s">
        <v>1195</v>
      </c>
      <c r="BQ13" s="751" t="s">
        <v>1196</v>
      </c>
      <c r="BR13" s="751" t="s">
        <v>1197</v>
      </c>
      <c r="BS13" s="751" t="s">
        <v>1198</v>
      </c>
      <c r="BT13" s="751" t="s">
        <v>1199</v>
      </c>
      <c r="BU13" s="751" t="s">
        <v>1200</v>
      </c>
      <c r="BV13" s="751" t="s">
        <v>1201</v>
      </c>
      <c r="BW13" s="751" t="s">
        <v>1202</v>
      </c>
      <c r="BX13" s="751"/>
      <c r="BY13" s="751"/>
      <c r="BZ13" s="751" t="s">
        <v>1203</v>
      </c>
      <c r="CA13" s="751" t="s">
        <v>1204</v>
      </c>
      <c r="CB13" s="751" t="s">
        <v>1205</v>
      </c>
      <c r="CC13" s="751"/>
      <c r="CE13" s="800" t="s">
        <v>1529</v>
      </c>
      <c r="CF13" s="800" t="s">
        <v>1529</v>
      </c>
      <c r="DP13" s="325"/>
      <c r="DQ13" s="325"/>
      <c r="DR13" s="325"/>
      <c r="DS13" s="325"/>
    </row>
    <row r="14" spans="1:123" ht="15.75" x14ac:dyDescent="0.25">
      <c r="A14" s="493" t="s">
        <v>661</v>
      </c>
      <c r="B14" s="508" t="s">
        <v>626</v>
      </c>
      <c r="C14" s="499">
        <v>92.36</v>
      </c>
      <c r="D14" s="499">
        <v>51.704999999999998</v>
      </c>
      <c r="E14" s="499">
        <v>91.031999999999996</v>
      </c>
      <c r="F14" s="500">
        <v>1.4099900000000001</v>
      </c>
      <c r="G14" s="323"/>
      <c r="H14" s="323"/>
      <c r="I14" s="323"/>
      <c r="J14" s="323"/>
      <c r="K14" s="323"/>
      <c r="L14" s="323"/>
      <c r="M14" s="323"/>
      <c r="N14" s="323"/>
      <c r="O14" s="323"/>
      <c r="P14" s="323"/>
      <c r="Q14" s="323"/>
      <c r="R14" s="323"/>
      <c r="S14" s="323"/>
      <c r="T14" s="323"/>
      <c r="U14" s="323"/>
      <c r="V14" s="350"/>
      <c r="W14" s="323"/>
      <c r="X14" s="329"/>
      <c r="Y14" s="323"/>
      <c r="Z14" s="323"/>
      <c r="AA14" s="323"/>
      <c r="AB14" s="323"/>
      <c r="AD14" s="325"/>
      <c r="AF14" s="325"/>
      <c r="AH14" s="325"/>
      <c r="AI14" s="325"/>
      <c r="AK14" s="325"/>
      <c r="AL14" s="325"/>
      <c r="AM14" s="325"/>
      <c r="AN14" s="325"/>
      <c r="AO14" s="325"/>
      <c r="AP14" s="325"/>
      <c r="AQ14" s="325"/>
      <c r="AR14" s="325"/>
      <c r="AS14" s="325"/>
      <c r="AT14" s="325"/>
      <c r="AU14" s="325"/>
      <c r="AV14" s="325"/>
      <c r="AX14" s="341" t="s">
        <v>505</v>
      </c>
      <c r="AZ14" s="325"/>
      <c r="BB14" s="750" t="s">
        <v>1206</v>
      </c>
      <c r="BC14" s="751"/>
      <c r="BD14" s="751" t="s">
        <v>1207</v>
      </c>
      <c r="BE14" s="751"/>
      <c r="BF14" s="751" t="s">
        <v>1208</v>
      </c>
      <c r="BG14" s="751" t="s">
        <v>1209</v>
      </c>
      <c r="BH14" s="751" t="s">
        <v>1210</v>
      </c>
      <c r="BI14" s="751"/>
      <c r="BJ14" s="751" t="s">
        <v>1211</v>
      </c>
      <c r="BK14" s="751" t="s">
        <v>1212</v>
      </c>
      <c r="BL14" s="751" t="s">
        <v>1213</v>
      </c>
      <c r="BM14" s="751" t="s">
        <v>1214</v>
      </c>
      <c r="BN14" s="751"/>
      <c r="BO14" s="751" t="s">
        <v>1215</v>
      </c>
      <c r="BP14" s="751" t="s">
        <v>1216</v>
      </c>
      <c r="BQ14" s="751" t="s">
        <v>1217</v>
      </c>
      <c r="BR14" s="751" t="s">
        <v>1218</v>
      </c>
      <c r="BS14" s="751" t="s">
        <v>1219</v>
      </c>
      <c r="BT14" s="751" t="s">
        <v>1220</v>
      </c>
      <c r="BU14" s="751" t="s">
        <v>1221</v>
      </c>
      <c r="BV14" s="751" t="s">
        <v>1222</v>
      </c>
      <c r="BW14" s="751" t="s">
        <v>1223</v>
      </c>
      <c r="BX14" s="751"/>
      <c r="BY14" s="751"/>
      <c r="BZ14" s="751" t="s">
        <v>1224</v>
      </c>
      <c r="CA14" s="751" t="s">
        <v>1225</v>
      </c>
      <c r="CB14" s="751" t="s">
        <v>1226</v>
      </c>
      <c r="CC14" s="751"/>
      <c r="CE14" s="800" t="s">
        <v>1530</v>
      </c>
      <c r="CF14" s="800" t="s">
        <v>1530</v>
      </c>
      <c r="DP14" s="325"/>
      <c r="DQ14" s="325"/>
      <c r="DR14" s="325"/>
      <c r="DS14" s="325"/>
    </row>
    <row r="15" spans="1:123" ht="15.75" x14ac:dyDescent="0.25">
      <c r="A15" s="494" t="s">
        <v>69</v>
      </c>
      <c r="B15" s="508" t="s">
        <v>626</v>
      </c>
      <c r="C15" s="499">
        <v>89.543333333333337</v>
      </c>
      <c r="D15" s="499">
        <v>18.276666666666667</v>
      </c>
      <c r="E15" s="499">
        <v>71.566000000000003</v>
      </c>
      <c r="F15" s="500">
        <v>1.2855000000000001</v>
      </c>
      <c r="G15" s="323"/>
      <c r="H15" s="323"/>
      <c r="I15" s="323"/>
      <c r="J15" s="323"/>
      <c r="K15" s="323"/>
      <c r="L15" s="323"/>
      <c r="M15" s="323"/>
      <c r="N15" s="323"/>
      <c r="O15" s="323"/>
      <c r="P15" s="323"/>
      <c r="Q15" s="323"/>
      <c r="R15" s="323"/>
      <c r="S15" s="323"/>
      <c r="T15" s="323"/>
      <c r="U15" s="323"/>
      <c r="V15" s="350"/>
      <c r="W15" s="323"/>
      <c r="X15" s="329"/>
      <c r="Y15" s="323"/>
      <c r="Z15" s="323"/>
      <c r="AA15" s="323"/>
      <c r="AB15" s="323"/>
      <c r="AD15" s="325"/>
      <c r="AF15" s="325"/>
      <c r="AH15" s="325"/>
      <c r="AI15" s="325"/>
      <c r="AK15" s="325"/>
      <c r="AL15" s="325"/>
      <c r="AM15" s="325"/>
      <c r="AN15" s="325"/>
      <c r="AO15" s="325"/>
      <c r="AP15" s="325"/>
      <c r="AQ15" s="325"/>
      <c r="AR15" s="325"/>
      <c r="AS15" s="325"/>
      <c r="AT15" s="325"/>
      <c r="AU15" s="325"/>
      <c r="AV15" s="325"/>
      <c r="AX15" s="345" t="s">
        <v>513</v>
      </c>
      <c r="AZ15" s="325"/>
      <c r="BB15" s="750" t="s">
        <v>1227</v>
      </c>
      <c r="BC15" s="751"/>
      <c r="BD15" s="751"/>
      <c r="BE15" s="751"/>
      <c r="BF15" s="751"/>
      <c r="BG15" s="751" t="s">
        <v>1228</v>
      </c>
      <c r="BH15" s="751" t="s">
        <v>1229</v>
      </c>
      <c r="BI15" s="751"/>
      <c r="BJ15" s="751"/>
      <c r="BK15" s="751" t="s">
        <v>1230</v>
      </c>
      <c r="BL15" s="751" t="s">
        <v>1231</v>
      </c>
      <c r="BM15" s="751" t="s">
        <v>1232</v>
      </c>
      <c r="BN15" s="751"/>
      <c r="BO15" s="751" t="s">
        <v>1233</v>
      </c>
      <c r="BP15" s="751" t="s">
        <v>1234</v>
      </c>
      <c r="BQ15" s="751" t="s">
        <v>1235</v>
      </c>
      <c r="BR15" s="751" t="s">
        <v>1236</v>
      </c>
      <c r="BS15" s="751" t="s">
        <v>1237</v>
      </c>
      <c r="BT15" s="751" t="s">
        <v>1238</v>
      </c>
      <c r="BU15" s="751" t="s">
        <v>1239</v>
      </c>
      <c r="BV15" s="751" t="s">
        <v>1240</v>
      </c>
      <c r="BW15" s="751" t="s">
        <v>1241</v>
      </c>
      <c r="BX15" s="751"/>
      <c r="BY15" s="751"/>
      <c r="BZ15" s="751" t="s">
        <v>1242</v>
      </c>
      <c r="CA15" s="751" t="s">
        <v>1243</v>
      </c>
      <c r="CB15" s="751"/>
      <c r="CC15" s="751"/>
      <c r="CE15" s="800" t="s">
        <v>1531</v>
      </c>
      <c r="CF15" s="800" t="s">
        <v>1531</v>
      </c>
      <c r="DP15" s="325"/>
      <c r="DQ15" s="325"/>
      <c r="DR15" s="325"/>
      <c r="DS15" s="325"/>
    </row>
    <row r="16" spans="1:123" ht="15.75" x14ac:dyDescent="0.25">
      <c r="A16" s="494" t="s">
        <v>118</v>
      </c>
      <c r="B16" s="508" t="s">
        <v>673</v>
      </c>
      <c r="C16" s="499">
        <v>89.32</v>
      </c>
      <c r="D16" s="499">
        <v>18.77</v>
      </c>
      <c r="E16" s="499">
        <v>59.41</v>
      </c>
      <c r="F16" s="500">
        <v>0.33877000000000002</v>
      </c>
      <c r="G16" s="323"/>
      <c r="H16" s="323"/>
      <c r="I16" s="323"/>
      <c r="J16" s="323"/>
      <c r="K16" s="323"/>
      <c r="L16" s="323"/>
      <c r="M16" s="323"/>
      <c r="N16" s="323"/>
      <c r="O16" s="323"/>
      <c r="P16" s="323"/>
      <c r="Q16" s="323"/>
      <c r="R16" s="323"/>
      <c r="S16" s="323"/>
      <c r="T16" s="323"/>
      <c r="U16" s="323"/>
      <c r="V16" s="350"/>
      <c r="W16" s="323"/>
      <c r="X16" s="329"/>
      <c r="Y16" s="323"/>
      <c r="Z16" s="323"/>
      <c r="AA16" s="323"/>
      <c r="AB16" s="323"/>
      <c r="AD16" s="325"/>
      <c r="AF16" s="325"/>
      <c r="AH16" s="325"/>
      <c r="AI16" s="325"/>
      <c r="AK16" s="325"/>
      <c r="AL16" s="325"/>
      <c r="AM16" s="325"/>
      <c r="AN16" s="325"/>
      <c r="AO16" s="325"/>
      <c r="AP16" s="325"/>
      <c r="AQ16" s="325"/>
      <c r="AR16" s="325"/>
      <c r="AS16" s="325"/>
      <c r="AT16" s="325"/>
      <c r="AU16" s="325"/>
      <c r="AV16" s="325"/>
      <c r="AX16" s="341" t="s">
        <v>526</v>
      </c>
      <c r="AZ16" s="325"/>
      <c r="BB16" s="750" t="s">
        <v>1244</v>
      </c>
      <c r="BC16" s="751"/>
      <c r="BD16" s="751"/>
      <c r="BE16" s="751"/>
      <c r="BF16" s="751"/>
      <c r="BG16" s="751" t="s">
        <v>1245</v>
      </c>
      <c r="BH16" s="751" t="s">
        <v>1246</v>
      </c>
      <c r="BI16" s="751"/>
      <c r="BJ16" s="751"/>
      <c r="BK16" s="751" t="s">
        <v>1247</v>
      </c>
      <c r="BL16" s="751" t="s">
        <v>1248</v>
      </c>
      <c r="BM16" s="751" t="s">
        <v>1249</v>
      </c>
      <c r="BN16" s="751"/>
      <c r="BO16" s="751" t="s">
        <v>1250</v>
      </c>
      <c r="BP16" s="751" t="s">
        <v>1251</v>
      </c>
      <c r="BQ16" s="751" t="s">
        <v>1252</v>
      </c>
      <c r="BR16" s="751" t="s">
        <v>1253</v>
      </c>
      <c r="BS16" s="751" t="s">
        <v>1254</v>
      </c>
      <c r="BT16" s="751" t="s">
        <v>1255</v>
      </c>
      <c r="BU16" s="751" t="s">
        <v>1256</v>
      </c>
      <c r="BV16" s="751" t="s">
        <v>1257</v>
      </c>
      <c r="BW16" s="751" t="s">
        <v>1258</v>
      </c>
      <c r="BX16" s="751"/>
      <c r="BY16" s="751"/>
      <c r="BZ16" s="751" t="s">
        <v>1259</v>
      </c>
      <c r="CA16" s="751" t="s">
        <v>1260</v>
      </c>
      <c r="CB16" s="751"/>
      <c r="CC16" s="751"/>
      <c r="CE16" s="800" t="s">
        <v>1532</v>
      </c>
      <c r="CF16" s="800" t="s">
        <v>1532</v>
      </c>
      <c r="DP16" s="325"/>
      <c r="DQ16" s="325"/>
      <c r="DR16" s="325"/>
      <c r="DS16" s="325"/>
    </row>
    <row r="17" spans="1:123" ht="15.75" x14ac:dyDescent="0.25">
      <c r="A17" s="493" t="s">
        <v>641</v>
      </c>
      <c r="B17" s="508" t="s">
        <v>673</v>
      </c>
      <c r="C17" s="499">
        <v>88.66</v>
      </c>
      <c r="D17" s="499">
        <v>9.24</v>
      </c>
      <c r="E17" s="499">
        <v>57.523333333333333</v>
      </c>
      <c r="F17" s="500">
        <v>0.33877000000000002</v>
      </c>
      <c r="G17" s="323"/>
      <c r="H17" s="323"/>
      <c r="I17" s="323"/>
      <c r="J17" s="323"/>
      <c r="K17" s="323"/>
      <c r="L17" s="323"/>
      <c r="M17" s="323"/>
      <c r="N17" s="323"/>
      <c r="O17" s="323"/>
      <c r="P17" s="323"/>
      <c r="Q17" s="323"/>
      <c r="R17" s="323"/>
      <c r="S17" s="323"/>
      <c r="T17" s="323"/>
      <c r="U17" s="323"/>
      <c r="V17" s="350"/>
      <c r="W17" s="323"/>
      <c r="X17" s="329"/>
      <c r="Y17" s="323"/>
      <c r="Z17" s="323"/>
      <c r="AA17" s="323"/>
      <c r="AB17" s="323"/>
      <c r="AD17" s="325"/>
      <c r="AF17" s="325"/>
      <c r="AH17" s="325"/>
      <c r="AI17" s="325"/>
      <c r="AK17" s="325"/>
      <c r="AL17" s="325"/>
      <c r="AM17" s="325"/>
      <c r="AN17" s="325"/>
      <c r="AO17" s="325"/>
      <c r="AP17" s="325"/>
      <c r="AQ17" s="325"/>
      <c r="AR17" s="325"/>
      <c r="AS17" s="325"/>
      <c r="AT17" s="325"/>
      <c r="AU17" s="325"/>
      <c r="AV17" s="325"/>
      <c r="AX17" s="345" t="s">
        <v>514</v>
      </c>
      <c r="AZ17" s="325"/>
      <c r="BB17" s="750" t="s">
        <v>1261</v>
      </c>
      <c r="BC17" s="751"/>
      <c r="BD17" s="751"/>
      <c r="BE17" s="751"/>
      <c r="BF17" s="751"/>
      <c r="BG17" s="751" t="s">
        <v>1262</v>
      </c>
      <c r="BH17" s="751" t="s">
        <v>1263</v>
      </c>
      <c r="BI17" s="751"/>
      <c r="BJ17" s="751"/>
      <c r="BK17" s="751" t="s">
        <v>1264</v>
      </c>
      <c r="BL17" s="751" t="s">
        <v>1265</v>
      </c>
      <c r="BM17" s="751" t="s">
        <v>1266</v>
      </c>
      <c r="BN17" s="751"/>
      <c r="BO17" s="751" t="s">
        <v>1267</v>
      </c>
      <c r="BP17" s="751" t="s">
        <v>1268</v>
      </c>
      <c r="BQ17" s="751" t="s">
        <v>1269</v>
      </c>
      <c r="BR17" s="751" t="s">
        <v>1270</v>
      </c>
      <c r="BS17" s="751" t="s">
        <v>1271</v>
      </c>
      <c r="BT17" s="751"/>
      <c r="BU17" s="751" t="s">
        <v>1272</v>
      </c>
      <c r="BV17" s="751" t="s">
        <v>1273</v>
      </c>
      <c r="BW17" s="751" t="s">
        <v>1274</v>
      </c>
      <c r="BX17" s="751"/>
      <c r="BY17" s="751"/>
      <c r="BZ17" s="751" t="s">
        <v>1275</v>
      </c>
      <c r="CA17" s="751" t="s">
        <v>1276</v>
      </c>
      <c r="CB17" s="751"/>
      <c r="CC17" s="751"/>
      <c r="CE17" s="800" t="s">
        <v>1533</v>
      </c>
      <c r="CF17" s="800" t="s">
        <v>1533</v>
      </c>
      <c r="DP17" s="325"/>
      <c r="DQ17" s="325"/>
      <c r="DR17" s="325"/>
      <c r="DS17" s="325"/>
    </row>
    <row r="18" spans="1:123" ht="15.75" x14ac:dyDescent="0.25">
      <c r="A18" s="493" t="s">
        <v>662</v>
      </c>
      <c r="B18" s="508" t="s">
        <v>626</v>
      </c>
      <c r="C18" s="499">
        <v>31.8</v>
      </c>
      <c r="D18" s="499">
        <v>29.39</v>
      </c>
      <c r="E18" s="499">
        <v>82.6</v>
      </c>
      <c r="F18" s="500">
        <v>2.9860000000000001E-2</v>
      </c>
      <c r="G18" s="323"/>
      <c r="H18" s="323"/>
      <c r="I18" s="323"/>
      <c r="J18" s="323"/>
      <c r="K18" s="323"/>
      <c r="L18" s="323"/>
      <c r="M18" s="323"/>
      <c r="N18" s="323"/>
      <c r="O18" s="323"/>
      <c r="P18" s="323"/>
      <c r="Q18" s="323"/>
      <c r="R18" s="323"/>
      <c r="S18" s="323"/>
      <c r="T18" s="323"/>
      <c r="U18" s="323"/>
      <c r="V18" s="350"/>
      <c r="W18" s="323"/>
      <c r="X18" s="329"/>
      <c r="Y18" s="323"/>
      <c r="Z18" s="323"/>
      <c r="AA18" s="323"/>
      <c r="AB18" s="323"/>
      <c r="AD18" s="325"/>
      <c r="AF18" s="325"/>
      <c r="AH18" s="325"/>
      <c r="AI18" s="325"/>
      <c r="AK18" s="325"/>
      <c r="AL18" s="325"/>
      <c r="AM18" s="325"/>
      <c r="AN18" s="325"/>
      <c r="AO18" s="325"/>
      <c r="AP18" s="325"/>
      <c r="AQ18" s="325"/>
      <c r="AR18" s="325"/>
      <c r="AS18" s="325"/>
      <c r="AT18" s="325"/>
      <c r="AU18" s="325"/>
      <c r="AV18" s="325"/>
      <c r="AX18" s="341" t="s">
        <v>515</v>
      </c>
      <c r="AZ18" s="325"/>
      <c r="BB18" s="750" t="s">
        <v>1277</v>
      </c>
      <c r="BC18" s="751"/>
      <c r="BD18" s="751"/>
      <c r="BE18" s="751"/>
      <c r="BF18" s="751"/>
      <c r="BG18" s="751" t="s">
        <v>1278</v>
      </c>
      <c r="BH18" s="751" t="s">
        <v>1279</v>
      </c>
      <c r="BI18" s="751"/>
      <c r="BJ18" s="751"/>
      <c r="BK18" s="751" t="s">
        <v>1280</v>
      </c>
      <c r="BL18" s="751" t="s">
        <v>1281</v>
      </c>
      <c r="BM18" s="751" t="s">
        <v>1282</v>
      </c>
      <c r="BN18" s="751"/>
      <c r="BO18" s="751" t="s">
        <v>1283</v>
      </c>
      <c r="BP18" s="751" t="s">
        <v>1284</v>
      </c>
      <c r="BQ18" s="751" t="s">
        <v>1285</v>
      </c>
      <c r="BR18" s="751" t="s">
        <v>1286</v>
      </c>
      <c r="BS18" s="751" t="s">
        <v>1287</v>
      </c>
      <c r="BT18" s="751"/>
      <c r="BU18" s="751" t="s">
        <v>1288</v>
      </c>
      <c r="BV18" s="751" t="s">
        <v>1289</v>
      </c>
      <c r="BW18" s="751" t="s">
        <v>1290</v>
      </c>
      <c r="BX18" s="751"/>
      <c r="BY18" s="751"/>
      <c r="BZ18" s="751" t="s">
        <v>1291</v>
      </c>
      <c r="CA18" s="751" t="s">
        <v>1292</v>
      </c>
      <c r="CB18" s="751"/>
      <c r="CC18" s="751"/>
      <c r="CE18" s="800" t="s">
        <v>1534</v>
      </c>
      <c r="CF18" s="800" t="s">
        <v>1534</v>
      </c>
      <c r="DP18" s="325"/>
      <c r="DQ18" s="325"/>
      <c r="DR18" s="325"/>
      <c r="DS18" s="325"/>
    </row>
    <row r="19" spans="1:123" ht="15.75" x14ac:dyDescent="0.25">
      <c r="A19" s="494" t="s">
        <v>663</v>
      </c>
      <c r="B19" s="508" t="s">
        <v>626</v>
      </c>
      <c r="C19" s="499">
        <v>89.75</v>
      </c>
      <c r="D19" s="499">
        <v>29.405000000000001</v>
      </c>
      <c r="E19" s="499">
        <v>83</v>
      </c>
      <c r="F19" s="500">
        <v>2.9860000000000001E-2</v>
      </c>
      <c r="G19" s="323"/>
      <c r="H19" s="323"/>
      <c r="I19" s="323"/>
      <c r="J19" s="323"/>
      <c r="K19" s="323"/>
      <c r="L19" s="323"/>
      <c r="M19" s="323"/>
      <c r="N19" s="323"/>
      <c r="O19" s="323"/>
      <c r="P19" s="323"/>
      <c r="Q19" s="323"/>
      <c r="R19" s="323"/>
      <c r="S19" s="323"/>
      <c r="T19" s="323"/>
      <c r="U19" s="323"/>
      <c r="V19" s="350"/>
      <c r="W19" s="323"/>
      <c r="X19" s="329"/>
      <c r="Y19" s="323"/>
      <c r="Z19" s="323"/>
      <c r="AA19" s="323"/>
      <c r="AB19" s="323"/>
      <c r="AD19" s="325"/>
      <c r="AF19" s="325"/>
      <c r="AH19" s="325"/>
      <c r="AI19" s="325"/>
      <c r="AK19" s="325"/>
      <c r="AL19" s="325"/>
      <c r="AM19" s="325"/>
      <c r="AN19" s="325"/>
      <c r="AO19" s="325"/>
      <c r="AP19" s="325"/>
      <c r="AQ19" s="325"/>
      <c r="AR19" s="325"/>
      <c r="AS19" s="325"/>
      <c r="AT19" s="325"/>
      <c r="AU19" s="325"/>
      <c r="AV19" s="325"/>
      <c r="AX19" s="345" t="s">
        <v>524</v>
      </c>
      <c r="AZ19" s="325"/>
      <c r="BB19" s="750" t="s">
        <v>1293</v>
      </c>
      <c r="BC19" s="751"/>
      <c r="BD19" s="751"/>
      <c r="BE19" s="751"/>
      <c r="BF19" s="751"/>
      <c r="BG19" s="751" t="s">
        <v>1294</v>
      </c>
      <c r="BH19" s="751" t="s">
        <v>1295</v>
      </c>
      <c r="BI19" s="751"/>
      <c r="BJ19" s="751"/>
      <c r="BK19" s="751" t="s">
        <v>1296</v>
      </c>
      <c r="BL19" s="751" t="s">
        <v>1297</v>
      </c>
      <c r="BM19" s="751" t="s">
        <v>1298</v>
      </c>
      <c r="BN19" s="751"/>
      <c r="BO19" s="751" t="s">
        <v>1299</v>
      </c>
      <c r="BP19" s="751" t="s">
        <v>1300</v>
      </c>
      <c r="BQ19" s="751" t="s">
        <v>1301</v>
      </c>
      <c r="BR19" s="751" t="s">
        <v>1302</v>
      </c>
      <c r="BS19" s="751" t="s">
        <v>1303</v>
      </c>
      <c r="BT19" s="751"/>
      <c r="BU19" s="751" t="s">
        <v>1304</v>
      </c>
      <c r="BV19" s="751" t="s">
        <v>1305</v>
      </c>
      <c r="BW19" s="751" t="s">
        <v>1306</v>
      </c>
      <c r="BX19" s="751"/>
      <c r="BY19" s="751"/>
      <c r="BZ19" s="751" t="s">
        <v>1307</v>
      </c>
      <c r="CA19" s="751" t="s">
        <v>1308</v>
      </c>
      <c r="CB19" s="751"/>
      <c r="CC19" s="751"/>
      <c r="CE19" s="800" t="s">
        <v>1535</v>
      </c>
      <c r="CF19" s="800" t="s">
        <v>1535</v>
      </c>
      <c r="DP19" s="325"/>
      <c r="DQ19" s="325"/>
      <c r="DR19" s="325"/>
      <c r="DS19" s="325"/>
    </row>
    <row r="20" spans="1:123" ht="15.75" x14ac:dyDescent="0.25">
      <c r="A20" s="494" t="s">
        <v>124</v>
      </c>
      <c r="B20" s="508" t="s">
        <v>638</v>
      </c>
      <c r="C20" s="499">
        <v>11</v>
      </c>
      <c r="D20" s="499">
        <v>21</v>
      </c>
      <c r="E20" s="499">
        <v>96.65</v>
      </c>
      <c r="F20" s="500">
        <v>8.8405299999999993</v>
      </c>
      <c r="G20" s="323"/>
      <c r="H20" s="323"/>
      <c r="I20" s="323"/>
      <c r="J20" s="323"/>
      <c r="K20" s="323"/>
      <c r="L20" s="323"/>
      <c r="M20" s="323"/>
      <c r="N20" s="323"/>
      <c r="O20" s="323"/>
      <c r="P20" s="323"/>
      <c r="Q20" s="323"/>
      <c r="R20" s="323"/>
      <c r="S20" s="323"/>
      <c r="T20" s="323"/>
      <c r="U20" s="323"/>
      <c r="V20" s="350"/>
      <c r="W20" s="323"/>
      <c r="X20" s="329"/>
      <c r="Y20" s="323"/>
      <c r="Z20" s="323"/>
      <c r="AA20" s="323"/>
      <c r="AB20" s="323"/>
      <c r="AD20" s="325"/>
      <c r="AF20" s="325"/>
      <c r="AH20" s="325"/>
      <c r="AI20" s="325"/>
      <c r="AK20" s="325"/>
      <c r="AL20" s="325"/>
      <c r="AM20" s="325"/>
      <c r="AN20" s="325"/>
      <c r="AO20" s="325"/>
      <c r="AP20" s="325"/>
      <c r="AQ20" s="325"/>
      <c r="AR20" s="325"/>
      <c r="AS20" s="325"/>
      <c r="AT20" s="325"/>
      <c r="AU20" s="325"/>
      <c r="AV20" s="325"/>
      <c r="AX20" s="341" t="s">
        <v>516</v>
      </c>
      <c r="AZ20" s="325"/>
      <c r="BB20" s="750" t="s">
        <v>1309</v>
      </c>
      <c r="BC20" s="751"/>
      <c r="BD20" s="751"/>
      <c r="BE20" s="751"/>
      <c r="BF20" s="751"/>
      <c r="BG20" s="751" t="s">
        <v>1310</v>
      </c>
      <c r="BH20" s="751" t="s">
        <v>1311</v>
      </c>
      <c r="BI20" s="751"/>
      <c r="BJ20" s="751"/>
      <c r="BK20" s="751"/>
      <c r="BL20" s="751" t="s">
        <v>1312</v>
      </c>
      <c r="BM20" s="751" t="s">
        <v>1313</v>
      </c>
      <c r="BN20" s="751"/>
      <c r="BO20" s="751" t="s">
        <v>1314</v>
      </c>
      <c r="BP20" s="751" t="s">
        <v>1315</v>
      </c>
      <c r="BQ20" s="751" t="s">
        <v>1316</v>
      </c>
      <c r="BR20" s="751" t="s">
        <v>1317</v>
      </c>
      <c r="BS20" s="751"/>
      <c r="BT20" s="751"/>
      <c r="BU20" s="751"/>
      <c r="BV20" s="751" t="s">
        <v>1318</v>
      </c>
      <c r="BW20" s="751" t="s">
        <v>1319</v>
      </c>
      <c r="BX20" s="751"/>
      <c r="BY20" s="751"/>
      <c r="BZ20" s="751" t="s">
        <v>1320</v>
      </c>
      <c r="CA20" s="751" t="s">
        <v>1321</v>
      </c>
      <c r="CB20" s="751"/>
      <c r="CC20" s="751"/>
      <c r="CE20" s="800" t="s">
        <v>1536</v>
      </c>
      <c r="CF20" s="800" t="s">
        <v>1536</v>
      </c>
      <c r="DP20" s="325"/>
      <c r="DQ20" s="325"/>
      <c r="DR20" s="325"/>
      <c r="DS20" s="325"/>
    </row>
    <row r="21" spans="1:123" ht="15.75" customHeight="1" x14ac:dyDescent="0.25">
      <c r="A21" s="493" t="s">
        <v>123</v>
      </c>
      <c r="B21" s="508" t="s">
        <v>638</v>
      </c>
      <c r="C21" s="499">
        <v>12</v>
      </c>
      <c r="D21" s="499">
        <v>3.2</v>
      </c>
      <c r="E21" s="499">
        <v>98.3</v>
      </c>
      <c r="F21" s="500">
        <v>1.542</v>
      </c>
      <c r="G21" s="323"/>
      <c r="H21" s="323"/>
      <c r="I21" s="323"/>
      <c r="J21" s="323"/>
      <c r="K21" s="323"/>
      <c r="L21" s="323"/>
      <c r="M21" s="323"/>
      <c r="N21" s="323"/>
      <c r="O21" s="323"/>
      <c r="P21" s="323"/>
      <c r="Q21" s="323"/>
      <c r="R21" s="323"/>
      <c r="S21" s="323"/>
      <c r="T21" s="323"/>
      <c r="U21" s="323"/>
      <c r="V21" s="329"/>
      <c r="W21" s="323"/>
      <c r="X21" s="329"/>
      <c r="Y21" s="323"/>
      <c r="Z21" s="323"/>
      <c r="AA21" s="323"/>
      <c r="AB21" s="323"/>
      <c r="AD21" s="325"/>
      <c r="AF21" s="325"/>
      <c r="AH21" s="325"/>
      <c r="AI21" s="325"/>
      <c r="AK21" s="325"/>
      <c r="AL21" s="325"/>
      <c r="AM21" s="325"/>
      <c r="AN21" s="325"/>
      <c r="AO21" s="325"/>
      <c r="AP21" s="325"/>
      <c r="AQ21" s="325"/>
      <c r="AR21" s="325"/>
      <c r="AS21" s="325"/>
      <c r="AT21" s="325"/>
      <c r="AU21" s="325"/>
      <c r="AV21" s="325"/>
      <c r="AX21" s="345" t="s">
        <v>527</v>
      </c>
      <c r="AZ21" s="325"/>
      <c r="BB21" s="750" t="s">
        <v>1322</v>
      </c>
      <c r="BC21" s="751"/>
      <c r="BD21" s="751"/>
      <c r="BE21" s="751"/>
      <c r="BF21" s="751"/>
      <c r="BG21" s="751" t="s">
        <v>1323</v>
      </c>
      <c r="BH21" s="751" t="s">
        <v>1324</v>
      </c>
      <c r="BI21" s="751"/>
      <c r="BJ21" s="751"/>
      <c r="BK21" s="751"/>
      <c r="BL21" s="751" t="s">
        <v>1325</v>
      </c>
      <c r="BM21" s="751" t="s">
        <v>1326</v>
      </c>
      <c r="BN21" s="751"/>
      <c r="BO21" s="751" t="s">
        <v>1327</v>
      </c>
      <c r="BP21" s="751" t="s">
        <v>1328</v>
      </c>
      <c r="BQ21" s="751" t="s">
        <v>1329</v>
      </c>
      <c r="BR21" s="751" t="s">
        <v>1330</v>
      </c>
      <c r="BS21" s="751"/>
      <c r="BT21" s="751"/>
      <c r="BU21" s="751"/>
      <c r="BV21" s="751"/>
      <c r="BW21" s="751" t="s">
        <v>1331</v>
      </c>
      <c r="BX21" s="751"/>
      <c r="BY21" s="751"/>
      <c r="BZ21" s="751" t="s">
        <v>1332</v>
      </c>
      <c r="CA21" s="751" t="s">
        <v>1333</v>
      </c>
      <c r="CB21" s="751"/>
      <c r="CC21" s="751"/>
      <c r="CE21" s="800" t="s">
        <v>1537</v>
      </c>
      <c r="CF21" s="800" t="s">
        <v>1537</v>
      </c>
      <c r="DP21" s="325"/>
      <c r="DQ21" s="325"/>
      <c r="DR21" s="325"/>
      <c r="DS21" s="325"/>
    </row>
    <row r="22" spans="1:123" ht="15.75" customHeight="1" x14ac:dyDescent="0.25">
      <c r="A22" s="494" t="s">
        <v>110</v>
      </c>
      <c r="B22" s="509" t="s">
        <v>626</v>
      </c>
      <c r="C22" s="499">
        <v>90.55</v>
      </c>
      <c r="D22" s="499">
        <v>63.96</v>
      </c>
      <c r="E22" s="499">
        <v>93.435000000000002</v>
      </c>
      <c r="F22" s="500">
        <v>2.0148299999999999</v>
      </c>
      <c r="G22" s="323"/>
      <c r="H22" s="323"/>
      <c r="I22" s="323"/>
      <c r="J22" s="323"/>
      <c r="K22" s="323"/>
      <c r="L22" s="323"/>
      <c r="M22" s="323"/>
      <c r="N22" s="323"/>
      <c r="O22" s="323"/>
      <c r="P22" s="323"/>
      <c r="Q22" s="323"/>
      <c r="R22" s="323"/>
      <c r="S22" s="323"/>
      <c r="T22" s="323"/>
      <c r="U22" s="323"/>
      <c r="V22" s="329"/>
      <c r="W22" s="323"/>
      <c r="X22" s="329"/>
      <c r="Y22" s="323"/>
      <c r="Z22" s="323"/>
      <c r="AA22" s="323"/>
      <c r="AB22" s="323"/>
      <c r="AD22" s="325"/>
      <c r="AF22" s="325"/>
      <c r="AH22" s="325"/>
      <c r="AI22" s="325"/>
      <c r="AK22" s="325"/>
      <c r="AL22" s="325"/>
      <c r="AM22" s="325"/>
      <c r="AN22" s="325"/>
      <c r="AO22" s="325"/>
      <c r="AP22" s="325"/>
      <c r="AQ22" s="325"/>
      <c r="AR22" s="325"/>
      <c r="AS22" s="325"/>
      <c r="AT22" s="325"/>
      <c r="AU22" s="325"/>
      <c r="AV22" s="325"/>
      <c r="AX22" s="341" t="s">
        <v>506</v>
      </c>
      <c r="AZ22" s="325"/>
      <c r="BB22" s="750" t="s">
        <v>1334</v>
      </c>
      <c r="BC22" s="751"/>
      <c r="BD22" s="751"/>
      <c r="BE22" s="751"/>
      <c r="BF22" s="751"/>
      <c r="BG22" s="751" t="s">
        <v>1335</v>
      </c>
      <c r="BH22" s="751" t="s">
        <v>1336</v>
      </c>
      <c r="BI22" s="751"/>
      <c r="BJ22" s="751"/>
      <c r="BK22" s="751"/>
      <c r="BL22" s="751" t="s">
        <v>1337</v>
      </c>
      <c r="BM22" s="751" t="s">
        <v>1338</v>
      </c>
      <c r="BN22" s="751"/>
      <c r="BO22" s="751" t="s">
        <v>1339</v>
      </c>
      <c r="BP22" s="751" t="s">
        <v>1340</v>
      </c>
      <c r="BQ22" s="751" t="s">
        <v>1341</v>
      </c>
      <c r="BR22" s="751" t="s">
        <v>1342</v>
      </c>
      <c r="BS22" s="751"/>
      <c r="BT22" s="751"/>
      <c r="BU22" s="751"/>
      <c r="BV22" s="751"/>
      <c r="BW22" s="751" t="s">
        <v>1343</v>
      </c>
      <c r="BX22" s="751"/>
      <c r="BY22" s="751"/>
      <c r="BZ22" s="751"/>
      <c r="CA22" s="751" t="s">
        <v>1344</v>
      </c>
      <c r="CB22" s="751"/>
      <c r="CC22" s="751"/>
      <c r="CE22" s="800" t="s">
        <v>1538</v>
      </c>
      <c r="CF22" s="800" t="s">
        <v>1538</v>
      </c>
      <c r="DP22" s="325"/>
      <c r="DQ22" s="325"/>
      <c r="DR22" s="325"/>
      <c r="DS22" s="325"/>
    </row>
    <row r="23" spans="1:123" ht="15.75" customHeight="1" x14ac:dyDescent="0.25">
      <c r="A23" s="493" t="s">
        <v>664</v>
      </c>
      <c r="B23" s="509" t="s">
        <v>626</v>
      </c>
      <c r="C23" s="499">
        <v>89.206666666666663</v>
      </c>
      <c r="D23" s="499">
        <v>8.6433333333333326</v>
      </c>
      <c r="E23" s="499">
        <v>88.207499999999996</v>
      </c>
      <c r="F23" s="500">
        <v>1.3873200000000001</v>
      </c>
      <c r="G23" s="323"/>
      <c r="H23" s="323"/>
      <c r="I23" s="323"/>
      <c r="J23" s="323"/>
      <c r="K23" s="323"/>
      <c r="L23" s="323"/>
      <c r="M23" s="323"/>
      <c r="N23" s="323"/>
      <c r="O23" s="323"/>
      <c r="P23" s="323"/>
      <c r="Q23" s="323"/>
      <c r="R23" s="323"/>
      <c r="S23" s="323"/>
      <c r="T23" s="323"/>
      <c r="U23" s="323"/>
      <c r="V23" s="329"/>
      <c r="W23" s="323"/>
      <c r="X23" s="329"/>
      <c r="Y23" s="323"/>
      <c r="Z23" s="323"/>
      <c r="AA23" s="323"/>
      <c r="AB23" s="323"/>
      <c r="AD23" s="325"/>
      <c r="AF23" s="325"/>
      <c r="AH23" s="325"/>
      <c r="AI23" s="325"/>
      <c r="AK23" s="325"/>
      <c r="AL23" s="325"/>
      <c r="AM23" s="325"/>
      <c r="AN23" s="325"/>
      <c r="AO23" s="325"/>
      <c r="AP23" s="325"/>
      <c r="AQ23" s="325"/>
      <c r="AR23" s="325"/>
      <c r="AS23" s="325"/>
      <c r="AT23" s="325"/>
      <c r="AU23" s="325"/>
      <c r="AV23" s="325"/>
      <c r="AX23" s="345" t="s">
        <v>507</v>
      </c>
      <c r="AZ23" s="325"/>
      <c r="BB23" s="750" t="s">
        <v>1345</v>
      </c>
      <c r="BC23" s="752"/>
      <c r="BD23" s="751"/>
      <c r="BE23" s="751"/>
      <c r="BF23" s="751"/>
      <c r="BG23" s="751" t="s">
        <v>1346</v>
      </c>
      <c r="BH23" s="751" t="s">
        <v>1347</v>
      </c>
      <c r="BI23" s="751"/>
      <c r="BJ23" s="751"/>
      <c r="BK23" s="751"/>
      <c r="BL23" s="751"/>
      <c r="BM23" s="751" t="s">
        <v>1348</v>
      </c>
      <c r="BN23" s="751"/>
      <c r="BO23" s="751" t="s">
        <v>1349</v>
      </c>
      <c r="BP23" s="751" t="s">
        <v>1350</v>
      </c>
      <c r="BQ23" s="751" t="s">
        <v>1351</v>
      </c>
      <c r="BR23" s="751" t="s">
        <v>1352</v>
      </c>
      <c r="BS23" s="751"/>
      <c r="BT23" s="751"/>
      <c r="BU23" s="751"/>
      <c r="BV23" s="751"/>
      <c r="BW23" s="751" t="s">
        <v>1353</v>
      </c>
      <c r="BX23" s="751"/>
      <c r="BY23" s="751"/>
      <c r="BZ23" s="751"/>
      <c r="CA23" s="751" t="s">
        <v>1354</v>
      </c>
      <c r="CB23" s="751"/>
      <c r="CC23" s="751"/>
      <c r="CE23" s="800" t="s">
        <v>1539</v>
      </c>
      <c r="CF23" s="800" t="s">
        <v>1539</v>
      </c>
      <c r="DP23" s="325"/>
      <c r="DQ23" s="325"/>
      <c r="DR23" s="325"/>
      <c r="DS23" s="325"/>
    </row>
    <row r="24" spans="1:123" ht="15.75" customHeight="1" x14ac:dyDescent="0.25">
      <c r="A24" s="493" t="s">
        <v>111</v>
      </c>
      <c r="B24" s="508" t="s">
        <v>626</v>
      </c>
      <c r="C24" s="499">
        <v>65</v>
      </c>
      <c r="D24" s="499">
        <v>9.4</v>
      </c>
      <c r="E24" s="499">
        <v>88.716666666666654</v>
      </c>
      <c r="F24" s="500">
        <v>1.3873200000000001</v>
      </c>
      <c r="G24" s="323"/>
      <c r="H24" s="323"/>
      <c r="I24" s="323"/>
      <c r="J24" s="323"/>
      <c r="K24" s="323"/>
      <c r="L24" s="323"/>
      <c r="M24" s="323"/>
      <c r="N24" s="323"/>
      <c r="O24" s="323"/>
      <c r="P24" s="323"/>
      <c r="Q24" s="323"/>
      <c r="R24" s="323"/>
      <c r="S24" s="323"/>
      <c r="T24" s="323"/>
      <c r="U24" s="323"/>
      <c r="V24" s="329"/>
      <c r="W24" s="323"/>
      <c r="X24" s="329"/>
      <c r="Y24" s="323"/>
      <c r="Z24" s="323"/>
      <c r="AA24" s="323"/>
      <c r="AB24" s="323"/>
      <c r="AD24" s="325"/>
      <c r="AF24" s="325"/>
      <c r="AH24" s="325"/>
      <c r="AI24" s="325"/>
      <c r="AK24" s="325"/>
      <c r="AL24" s="325"/>
      <c r="AM24" s="325"/>
      <c r="AN24" s="325"/>
      <c r="AO24" s="325"/>
      <c r="AP24" s="325"/>
      <c r="AQ24" s="325"/>
      <c r="AR24" s="325"/>
      <c r="AS24" s="325"/>
      <c r="AT24" s="325"/>
      <c r="AU24" s="325"/>
      <c r="AV24" s="325"/>
      <c r="AX24" s="341" t="s">
        <v>528</v>
      </c>
      <c r="AZ24" s="325"/>
      <c r="BB24" s="750" t="s">
        <v>1355</v>
      </c>
      <c r="BC24" s="751"/>
      <c r="BD24" s="751"/>
      <c r="BE24" s="751"/>
      <c r="BF24" s="751"/>
      <c r="BG24" s="751" t="s">
        <v>1356</v>
      </c>
      <c r="BH24" s="751" t="s">
        <v>1357</v>
      </c>
      <c r="BI24" s="751"/>
      <c r="BJ24" s="751"/>
      <c r="BK24" s="751"/>
      <c r="BL24" s="751"/>
      <c r="BM24" s="751"/>
      <c r="BN24" s="751"/>
      <c r="BO24" s="751" t="s">
        <v>1358</v>
      </c>
      <c r="BP24" s="751"/>
      <c r="BQ24" s="751" t="s">
        <v>1359</v>
      </c>
      <c r="BR24" s="751" t="s">
        <v>1360</v>
      </c>
      <c r="BS24" s="751"/>
      <c r="BT24" s="751"/>
      <c r="BU24" s="751"/>
      <c r="BV24" s="751"/>
      <c r="BW24" s="751" t="s">
        <v>1361</v>
      </c>
      <c r="BX24" s="751"/>
      <c r="BY24" s="751"/>
      <c r="BZ24" s="751"/>
      <c r="CA24" s="751" t="s">
        <v>1362</v>
      </c>
      <c r="CB24" s="751"/>
      <c r="CC24" s="751"/>
      <c r="CE24" s="800" t="s">
        <v>1540</v>
      </c>
      <c r="CF24" s="800" t="s">
        <v>1540</v>
      </c>
      <c r="DP24" s="325"/>
      <c r="DQ24" s="325"/>
      <c r="DR24" s="325"/>
      <c r="DS24" s="325"/>
    </row>
    <row r="25" spans="1:123" ht="15.75" customHeight="1" x14ac:dyDescent="0.25">
      <c r="A25" s="475" t="s">
        <v>705</v>
      </c>
      <c r="B25" s="506" t="s">
        <v>703</v>
      </c>
      <c r="C25" s="511">
        <v>99</v>
      </c>
      <c r="D25" s="511">
        <v>0</v>
      </c>
      <c r="E25" s="510">
        <v>100</v>
      </c>
      <c r="F25" s="500">
        <v>0.64598999999999995</v>
      </c>
      <c r="G25" s="323"/>
      <c r="H25" s="323"/>
      <c r="I25" s="323"/>
      <c r="J25" s="323"/>
      <c r="K25" s="323"/>
      <c r="L25" s="323"/>
      <c r="M25" s="323"/>
      <c r="N25" s="323"/>
      <c r="O25" s="323"/>
      <c r="P25" s="323"/>
      <c r="Q25" s="323"/>
      <c r="R25" s="323"/>
      <c r="S25" s="323"/>
      <c r="T25" s="323"/>
      <c r="U25" s="323"/>
      <c r="V25" s="329"/>
      <c r="W25" s="323"/>
      <c r="X25" s="329"/>
      <c r="Y25" s="323"/>
      <c r="Z25" s="323"/>
      <c r="AA25" s="323"/>
      <c r="AB25" s="323"/>
      <c r="AD25" s="325"/>
      <c r="AF25" s="325"/>
      <c r="AH25" s="325"/>
      <c r="AI25" s="325"/>
      <c r="AK25" s="325"/>
      <c r="AL25" s="325"/>
      <c r="AM25" s="325"/>
      <c r="AN25" s="325"/>
      <c r="AO25" s="325"/>
      <c r="AP25" s="325"/>
      <c r="AQ25" s="325"/>
      <c r="AR25" s="325"/>
      <c r="AS25" s="325"/>
      <c r="AT25" s="325"/>
      <c r="AU25" s="325"/>
      <c r="AV25" s="325"/>
      <c r="AX25" s="345" t="s">
        <v>525</v>
      </c>
      <c r="AZ25" s="325"/>
      <c r="BB25" s="750" t="s">
        <v>1363</v>
      </c>
      <c r="BC25" s="751"/>
      <c r="BD25" s="751"/>
      <c r="BE25" s="751"/>
      <c r="BF25" s="751"/>
      <c r="BG25" s="751" t="s">
        <v>1364</v>
      </c>
      <c r="BH25" s="751" t="s">
        <v>1365</v>
      </c>
      <c r="BI25" s="751"/>
      <c r="BJ25" s="751"/>
      <c r="BK25" s="751"/>
      <c r="BL25" s="751"/>
      <c r="BM25" s="751"/>
      <c r="BN25" s="751"/>
      <c r="BO25" s="751" t="s">
        <v>1366</v>
      </c>
      <c r="BP25" s="751"/>
      <c r="BQ25" s="751"/>
      <c r="BR25" s="751" t="s">
        <v>1367</v>
      </c>
      <c r="BS25" s="751"/>
      <c r="BT25" s="751"/>
      <c r="BU25" s="751"/>
      <c r="BV25" s="751"/>
      <c r="BW25" s="751" t="s">
        <v>1368</v>
      </c>
      <c r="BX25" s="751"/>
      <c r="BY25" s="751"/>
      <c r="BZ25" s="751"/>
      <c r="CA25" s="751" t="s">
        <v>1369</v>
      </c>
      <c r="CB25" s="751"/>
      <c r="CC25" s="751"/>
      <c r="CE25" s="800" t="s">
        <v>1541</v>
      </c>
      <c r="CF25" s="800" t="s">
        <v>1541</v>
      </c>
      <c r="DP25" s="325"/>
      <c r="DQ25" s="325"/>
      <c r="DR25" s="325"/>
      <c r="DS25" s="325"/>
    </row>
    <row r="26" spans="1:123" ht="15.75" customHeight="1" x14ac:dyDescent="0.25">
      <c r="A26" s="493" t="s">
        <v>637</v>
      </c>
      <c r="B26" s="509" t="s">
        <v>636</v>
      </c>
      <c r="C26" s="499">
        <v>99.9</v>
      </c>
      <c r="D26" s="499">
        <v>0</v>
      </c>
      <c r="E26" s="499">
        <v>88</v>
      </c>
      <c r="F26" s="500">
        <v>2.1520000000000001</v>
      </c>
      <c r="G26" s="323"/>
      <c r="H26" s="323"/>
      <c r="I26" s="323"/>
      <c r="J26" s="323"/>
      <c r="K26" s="323"/>
      <c r="L26" s="323"/>
      <c r="M26" s="323"/>
      <c r="N26" s="323"/>
      <c r="O26" s="323"/>
      <c r="P26" s="323"/>
      <c r="Q26" s="323"/>
      <c r="R26" s="323"/>
      <c r="S26" s="323"/>
      <c r="T26" s="323"/>
      <c r="U26" s="323"/>
      <c r="V26" s="329"/>
      <c r="W26" s="323"/>
      <c r="X26" s="329"/>
      <c r="Y26" s="323"/>
      <c r="Z26" s="323"/>
      <c r="AA26" s="323"/>
      <c r="AB26" s="323"/>
      <c r="AD26" s="325"/>
      <c r="AF26" s="325"/>
      <c r="AH26" s="325"/>
      <c r="AI26" s="325"/>
      <c r="AK26" s="325"/>
      <c r="AL26" s="325"/>
      <c r="AM26" s="325"/>
      <c r="AN26" s="325"/>
      <c r="AO26" s="325"/>
      <c r="AP26" s="325"/>
      <c r="AQ26" s="325"/>
      <c r="AR26" s="325"/>
      <c r="AS26" s="325"/>
      <c r="AT26" s="325"/>
      <c r="AU26" s="325"/>
      <c r="AV26" s="325"/>
      <c r="AX26" s="341" t="s">
        <v>517</v>
      </c>
      <c r="AZ26" s="325"/>
      <c r="BB26" s="750" t="s">
        <v>1370</v>
      </c>
      <c r="BC26" s="751"/>
      <c r="BD26" s="751"/>
      <c r="BE26" s="751"/>
      <c r="BF26" s="751"/>
      <c r="BG26" s="751" t="s">
        <v>1371</v>
      </c>
      <c r="BH26" s="751" t="s">
        <v>1372</v>
      </c>
      <c r="BI26" s="751"/>
      <c r="BJ26" s="751"/>
      <c r="BK26" s="751"/>
      <c r="BL26" s="751"/>
      <c r="BM26" s="751"/>
      <c r="BN26" s="751"/>
      <c r="BO26" s="751" t="s">
        <v>1373</v>
      </c>
      <c r="BP26" s="751"/>
      <c r="BQ26" s="751"/>
      <c r="BR26" s="751" t="s">
        <v>1374</v>
      </c>
      <c r="BS26" s="751"/>
      <c r="BT26" s="751"/>
      <c r="BU26" s="751"/>
      <c r="BV26" s="751"/>
      <c r="BW26" s="751" t="s">
        <v>1375</v>
      </c>
      <c r="BX26" s="751"/>
      <c r="BY26" s="751"/>
      <c r="BZ26" s="751"/>
      <c r="CA26" s="751" t="s">
        <v>1376</v>
      </c>
      <c r="CB26" s="751"/>
      <c r="CC26" s="751"/>
      <c r="CE26" s="800" t="s">
        <v>1542</v>
      </c>
      <c r="CF26" s="800" t="s">
        <v>1542</v>
      </c>
      <c r="DP26" s="325"/>
      <c r="DQ26" s="325"/>
      <c r="DR26" s="325"/>
      <c r="DS26" s="325"/>
    </row>
    <row r="27" spans="1:123" ht="15.75" customHeight="1" x14ac:dyDescent="0.25">
      <c r="A27" s="496" t="s">
        <v>642</v>
      </c>
      <c r="B27" s="508" t="s">
        <v>626</v>
      </c>
      <c r="C27" s="512"/>
      <c r="D27" s="512"/>
      <c r="E27" s="512"/>
      <c r="F27" s="501">
        <v>0.61606249999999996</v>
      </c>
      <c r="G27" s="323"/>
      <c r="H27" s="323"/>
      <c r="I27" s="323"/>
      <c r="J27" s="323"/>
      <c r="K27" s="323"/>
      <c r="L27" s="323"/>
      <c r="M27" s="323"/>
      <c r="N27" s="323"/>
      <c r="O27" s="323"/>
      <c r="P27" s="323"/>
      <c r="Q27" s="323"/>
      <c r="R27" s="323"/>
      <c r="S27" s="323"/>
      <c r="T27" s="323"/>
      <c r="U27" s="323"/>
      <c r="V27" s="329"/>
      <c r="W27" s="323"/>
      <c r="X27" s="329"/>
      <c r="Y27" s="323"/>
      <c r="Z27" s="323"/>
      <c r="AA27" s="323"/>
      <c r="AB27" s="323"/>
      <c r="AD27" s="325"/>
      <c r="AF27" s="325"/>
      <c r="AH27" s="325"/>
      <c r="AI27" s="325"/>
      <c r="AK27" s="325"/>
      <c r="AL27" s="325"/>
      <c r="AM27" s="325"/>
      <c r="AN27" s="325"/>
      <c r="AO27" s="325"/>
      <c r="AP27" s="325"/>
      <c r="AQ27" s="325"/>
      <c r="AR27" s="325"/>
      <c r="AS27" s="325"/>
      <c r="AT27" s="325"/>
      <c r="AU27" s="325"/>
      <c r="AV27" s="325"/>
      <c r="AX27" s="345" t="s">
        <v>508</v>
      </c>
      <c r="AZ27" s="325"/>
      <c r="BB27" s="750" t="s">
        <v>1377</v>
      </c>
      <c r="BC27" s="751"/>
      <c r="BD27" s="751"/>
      <c r="BE27" s="751"/>
      <c r="BF27" s="751"/>
      <c r="BG27" s="751" t="s">
        <v>1378</v>
      </c>
      <c r="BH27" s="751" t="s">
        <v>1379</v>
      </c>
      <c r="BI27" s="751"/>
      <c r="BJ27" s="751"/>
      <c r="BK27" s="751"/>
      <c r="BL27" s="751"/>
      <c r="BM27" s="751"/>
      <c r="BN27" s="751"/>
      <c r="BO27" s="751" t="s">
        <v>1380</v>
      </c>
      <c r="BP27" s="751"/>
      <c r="BQ27" s="751"/>
      <c r="BR27" s="751" t="s">
        <v>1381</v>
      </c>
      <c r="BS27" s="751"/>
      <c r="BT27" s="751"/>
      <c r="BU27" s="751"/>
      <c r="BV27" s="751"/>
      <c r="BW27" s="751" t="s">
        <v>1382</v>
      </c>
      <c r="BX27" s="751"/>
      <c r="BY27" s="751"/>
      <c r="BZ27" s="751"/>
      <c r="CA27" s="751" t="s">
        <v>1383</v>
      </c>
      <c r="CB27" s="751"/>
      <c r="CC27" s="751"/>
      <c r="DP27" s="325"/>
      <c r="DQ27" s="325"/>
      <c r="DR27" s="325"/>
      <c r="DS27" s="325"/>
    </row>
    <row r="28" spans="1:123" ht="15.75" customHeight="1" x14ac:dyDescent="0.25">
      <c r="A28" s="497" t="s">
        <v>643</v>
      </c>
      <c r="B28" s="509" t="s">
        <v>673</v>
      </c>
      <c r="C28" s="513"/>
      <c r="D28" s="513"/>
      <c r="E28" s="513"/>
      <c r="F28" s="502">
        <v>0.15354053846153837</v>
      </c>
      <c r="G28" s="323"/>
      <c r="H28" s="323"/>
      <c r="I28" s="323"/>
      <c r="J28" s="323"/>
      <c r="K28" s="323"/>
      <c r="L28" s="323"/>
      <c r="M28" s="323"/>
      <c r="N28" s="323"/>
      <c r="O28" s="323"/>
      <c r="P28" s="323"/>
      <c r="Q28" s="323"/>
      <c r="R28" s="323"/>
      <c r="S28" s="323"/>
      <c r="T28" s="323"/>
      <c r="U28" s="323"/>
      <c r="V28" s="329"/>
      <c r="W28" s="323"/>
      <c r="X28" s="329"/>
      <c r="Y28" s="323"/>
      <c r="Z28" s="323"/>
      <c r="AA28" s="323"/>
      <c r="AB28" s="323"/>
      <c r="AD28" s="325"/>
      <c r="AF28" s="325"/>
      <c r="AH28" s="325"/>
      <c r="AI28" s="325"/>
      <c r="AK28" s="325"/>
      <c r="AL28" s="325"/>
      <c r="AM28" s="325"/>
      <c r="AN28" s="325"/>
      <c r="AO28" s="325"/>
      <c r="AP28" s="325"/>
      <c r="AQ28" s="325"/>
      <c r="AR28" s="325"/>
      <c r="AS28" s="325"/>
      <c r="AT28" s="325"/>
      <c r="AU28" s="325"/>
      <c r="AV28" s="325"/>
      <c r="AX28" s="345"/>
      <c r="AZ28" s="325"/>
      <c r="BB28" s="750" t="s">
        <v>1384</v>
      </c>
      <c r="BC28" s="751"/>
      <c r="BD28" s="751"/>
      <c r="BE28" s="751"/>
      <c r="BF28" s="751"/>
      <c r="BG28" s="751" t="s">
        <v>1385</v>
      </c>
      <c r="BH28" s="751" t="s">
        <v>1386</v>
      </c>
      <c r="BI28" s="751"/>
      <c r="BJ28" s="751"/>
      <c r="BK28" s="751"/>
      <c r="BL28" s="751"/>
      <c r="BM28" s="751"/>
      <c r="BN28" s="751"/>
      <c r="BO28" s="751" t="s">
        <v>1387</v>
      </c>
      <c r="BP28" s="751"/>
      <c r="BQ28" s="751"/>
      <c r="BR28" s="751" t="s">
        <v>1388</v>
      </c>
      <c r="BS28" s="751"/>
      <c r="BT28" s="751"/>
      <c r="BU28" s="751"/>
      <c r="BV28" s="751"/>
      <c r="BW28" s="751" t="s">
        <v>1389</v>
      </c>
      <c r="BX28" s="751"/>
      <c r="BY28" s="751"/>
      <c r="BZ28" s="751"/>
      <c r="CA28" s="751" t="s">
        <v>1390</v>
      </c>
      <c r="CB28" s="751"/>
      <c r="CC28" s="751"/>
      <c r="DP28" s="325"/>
      <c r="DQ28" s="325"/>
      <c r="DR28" s="325"/>
      <c r="DS28" s="325"/>
    </row>
    <row r="29" spans="1:123" ht="15.75" customHeight="1" x14ac:dyDescent="0.25">
      <c r="A29" s="495" t="s">
        <v>674</v>
      </c>
      <c r="B29" s="508" t="s">
        <v>673</v>
      </c>
      <c r="C29" s="499">
        <v>20.7</v>
      </c>
      <c r="D29" s="499">
        <v>10</v>
      </c>
      <c r="E29" s="499">
        <v>58</v>
      </c>
      <c r="F29" s="500">
        <v>0.14699999999999999</v>
      </c>
      <c r="G29" s="323"/>
      <c r="H29" s="323"/>
      <c r="I29" s="323"/>
      <c r="J29" s="323"/>
      <c r="K29" s="323"/>
      <c r="L29" s="323"/>
      <c r="M29" s="323"/>
      <c r="N29" s="323"/>
      <c r="O29" s="323"/>
      <c r="P29" s="323"/>
      <c r="Q29" s="323"/>
      <c r="R29" s="323"/>
      <c r="S29" s="323"/>
      <c r="T29" s="323"/>
      <c r="U29" s="323"/>
      <c r="V29" s="329"/>
      <c r="W29" s="323"/>
      <c r="X29" s="329"/>
      <c r="Y29" s="323"/>
      <c r="Z29" s="323"/>
      <c r="AA29" s="323"/>
      <c r="AB29" s="323"/>
      <c r="AD29" s="325"/>
      <c r="AF29" s="325"/>
      <c r="AH29" s="325"/>
      <c r="AI29" s="325"/>
      <c r="AK29" s="325"/>
      <c r="AL29" s="325"/>
      <c r="AM29" s="325"/>
      <c r="AN29" s="325"/>
      <c r="AO29" s="325"/>
      <c r="AP29" s="325"/>
      <c r="AQ29" s="325"/>
      <c r="AR29" s="325"/>
      <c r="AS29" s="325"/>
      <c r="AT29" s="325"/>
      <c r="AU29" s="325"/>
      <c r="AV29" s="325"/>
      <c r="AX29" s="345"/>
      <c r="AZ29" s="325"/>
      <c r="BB29" s="751"/>
      <c r="BC29" s="751"/>
      <c r="BD29" s="751"/>
      <c r="BE29" s="751"/>
      <c r="BF29" s="751"/>
      <c r="BG29" s="751" t="s">
        <v>1391</v>
      </c>
      <c r="BH29" s="751" t="s">
        <v>1392</v>
      </c>
      <c r="BI29" s="751"/>
      <c r="BJ29" s="751"/>
      <c r="BK29" s="751"/>
      <c r="BL29" s="751"/>
      <c r="BM29" s="751"/>
      <c r="BN29" s="751"/>
      <c r="BO29" s="751" t="s">
        <v>1393</v>
      </c>
      <c r="BP29" s="751"/>
      <c r="BQ29" s="751"/>
      <c r="BR29" s="751" t="s">
        <v>1394</v>
      </c>
      <c r="BS29" s="751"/>
      <c r="BT29" s="751"/>
      <c r="BU29" s="751"/>
      <c r="BV29" s="751"/>
      <c r="BW29" s="751" t="s">
        <v>1395</v>
      </c>
      <c r="BX29" s="751"/>
      <c r="BY29" s="751"/>
      <c r="BZ29" s="751"/>
      <c r="CA29" s="751" t="s">
        <v>1396</v>
      </c>
      <c r="CB29" s="751"/>
      <c r="CC29" s="751"/>
      <c r="DP29" s="325"/>
      <c r="DQ29" s="325"/>
      <c r="DR29" s="325"/>
      <c r="DS29" s="325"/>
    </row>
    <row r="30" spans="1:123" ht="15.75" customHeight="1" x14ac:dyDescent="0.25">
      <c r="A30" s="495" t="s">
        <v>675</v>
      </c>
      <c r="B30" s="508" t="s">
        <v>673</v>
      </c>
      <c r="C30" s="499">
        <v>24.74</v>
      </c>
      <c r="D30" s="499">
        <v>9</v>
      </c>
      <c r="E30" s="499">
        <v>54.3</v>
      </c>
      <c r="F30" s="501">
        <v>0.14699999999999999</v>
      </c>
      <c r="G30" s="323"/>
      <c r="H30" s="323"/>
      <c r="I30" s="323"/>
      <c r="J30" s="323"/>
      <c r="K30" s="323"/>
      <c r="L30" s="323"/>
      <c r="M30" s="323"/>
      <c r="N30" s="323"/>
      <c r="O30" s="323"/>
      <c r="P30" s="323"/>
      <c r="Q30" s="323"/>
      <c r="R30" s="323"/>
      <c r="S30" s="323"/>
      <c r="T30" s="323"/>
      <c r="U30" s="323"/>
      <c r="V30" s="351"/>
      <c r="W30" s="323"/>
      <c r="X30" s="329"/>
      <c r="Y30" s="323"/>
      <c r="Z30" s="323"/>
      <c r="AA30" s="323"/>
      <c r="AB30" s="323"/>
      <c r="AD30" s="325"/>
      <c r="AF30" s="325"/>
      <c r="AH30" s="325"/>
      <c r="AI30" s="325"/>
      <c r="AK30" s="325"/>
      <c r="AL30" s="325"/>
      <c r="AM30" s="325"/>
      <c r="AN30" s="325"/>
      <c r="AO30" s="325"/>
      <c r="AP30" s="325"/>
      <c r="AQ30" s="325"/>
      <c r="AR30" s="325"/>
      <c r="AS30" s="325"/>
      <c r="AT30" s="325"/>
      <c r="AU30" s="325"/>
      <c r="AV30" s="325"/>
      <c r="AX30" s="345"/>
      <c r="AZ30" s="325"/>
      <c r="BB30" s="751"/>
      <c r="BC30" s="751"/>
      <c r="BD30" s="751"/>
      <c r="BE30" s="751"/>
      <c r="BF30" s="751"/>
      <c r="BG30" s="751" t="s">
        <v>1397</v>
      </c>
      <c r="BH30" s="751" t="s">
        <v>1398</v>
      </c>
      <c r="BI30" s="751"/>
      <c r="BJ30" s="751"/>
      <c r="BK30" s="751"/>
      <c r="BL30" s="751"/>
      <c r="BM30" s="751"/>
      <c r="BN30" s="751"/>
      <c r="BO30" s="751" t="s">
        <v>1399</v>
      </c>
      <c r="BP30" s="751"/>
      <c r="BQ30" s="751"/>
      <c r="BR30" s="751" t="s">
        <v>1400</v>
      </c>
      <c r="BS30" s="751"/>
      <c r="BT30" s="751"/>
      <c r="BU30" s="751"/>
      <c r="BV30" s="751"/>
      <c r="BW30" s="751" t="s">
        <v>1401</v>
      </c>
      <c r="BX30" s="751"/>
      <c r="BY30" s="751"/>
      <c r="BZ30" s="751"/>
      <c r="CA30" s="751" t="s">
        <v>1402</v>
      </c>
      <c r="CB30" s="751"/>
      <c r="CC30" s="751"/>
      <c r="DP30" s="325"/>
      <c r="DQ30" s="325"/>
      <c r="DR30" s="325"/>
      <c r="DS30" s="325"/>
    </row>
    <row r="31" spans="1:123" ht="15.75" customHeight="1" x14ac:dyDescent="0.25">
      <c r="A31" s="495" t="s">
        <v>676</v>
      </c>
      <c r="B31" s="508" t="s">
        <v>673</v>
      </c>
      <c r="C31" s="499">
        <v>20.39</v>
      </c>
      <c r="D31" s="499">
        <v>7</v>
      </c>
      <c r="E31" s="499">
        <v>54</v>
      </c>
      <c r="F31" s="500">
        <v>0.14699999999999999</v>
      </c>
      <c r="G31" s="323"/>
      <c r="H31" s="323"/>
      <c r="I31" s="323"/>
      <c r="J31" s="323"/>
      <c r="K31" s="323"/>
      <c r="L31" s="323"/>
      <c r="M31" s="323"/>
      <c r="N31" s="323"/>
      <c r="O31" s="323"/>
      <c r="P31" s="323"/>
      <c r="Q31" s="323"/>
      <c r="R31" s="323"/>
      <c r="S31" s="323"/>
      <c r="T31" s="323"/>
      <c r="U31" s="323"/>
      <c r="V31" s="352"/>
      <c r="W31" s="323"/>
      <c r="X31" s="323"/>
      <c r="Y31" s="323"/>
      <c r="Z31" s="323"/>
      <c r="AA31" s="323"/>
      <c r="AB31" s="323"/>
      <c r="AD31" s="325"/>
      <c r="AF31" s="325"/>
      <c r="AH31" s="325"/>
      <c r="AI31" s="325"/>
      <c r="AK31" s="325"/>
      <c r="AL31" s="325"/>
      <c r="AM31" s="325"/>
      <c r="AN31" s="325"/>
      <c r="AO31" s="325"/>
      <c r="AP31" s="325"/>
      <c r="AQ31" s="325"/>
      <c r="AR31" s="325"/>
      <c r="AS31" s="325"/>
      <c r="AT31" s="325"/>
      <c r="AU31" s="325"/>
      <c r="AV31" s="325"/>
      <c r="AX31" s="345"/>
      <c r="AZ31" s="325"/>
      <c r="BB31" s="751"/>
      <c r="BC31" s="751"/>
      <c r="BD31" s="751"/>
      <c r="BE31" s="751"/>
      <c r="BF31" s="751"/>
      <c r="BG31" s="751" t="s">
        <v>1403</v>
      </c>
      <c r="BH31" s="751" t="s">
        <v>1404</v>
      </c>
      <c r="BI31" s="751"/>
      <c r="BJ31" s="751"/>
      <c r="BK31" s="751"/>
      <c r="BL31" s="751"/>
      <c r="BM31" s="751"/>
      <c r="BN31" s="751"/>
      <c r="BO31" s="751" t="s">
        <v>1405</v>
      </c>
      <c r="BP31" s="751"/>
      <c r="BQ31" s="751"/>
      <c r="BR31" s="751" t="s">
        <v>1406</v>
      </c>
      <c r="BS31" s="751"/>
      <c r="BT31" s="751"/>
      <c r="BU31" s="751"/>
      <c r="BV31" s="751"/>
      <c r="BW31" s="751" t="s">
        <v>1407</v>
      </c>
      <c r="BX31" s="751"/>
      <c r="BY31" s="751"/>
      <c r="BZ31" s="751"/>
      <c r="CA31" s="751" t="s">
        <v>1408</v>
      </c>
      <c r="CB31" s="751"/>
      <c r="CC31" s="751"/>
      <c r="DP31" s="325"/>
      <c r="DQ31" s="325"/>
      <c r="DR31" s="325"/>
      <c r="DS31" s="325"/>
    </row>
    <row r="32" spans="1:123" ht="15.75" customHeight="1" x14ac:dyDescent="0.25">
      <c r="A32" s="495" t="s">
        <v>677</v>
      </c>
      <c r="B32" s="508" t="s">
        <v>673</v>
      </c>
      <c r="C32" s="499">
        <v>23.85</v>
      </c>
      <c r="D32" s="499">
        <v>7</v>
      </c>
      <c r="E32" s="499">
        <v>50</v>
      </c>
      <c r="F32" s="500">
        <v>0.14699999999999999</v>
      </c>
      <c r="G32" s="323"/>
      <c r="H32" s="323"/>
      <c r="I32" s="323"/>
      <c r="J32" s="323"/>
      <c r="K32" s="323"/>
      <c r="L32" s="323"/>
      <c r="M32" s="323"/>
      <c r="N32" s="323"/>
      <c r="O32" s="323"/>
      <c r="P32" s="323"/>
      <c r="Q32" s="323"/>
      <c r="R32" s="323"/>
      <c r="S32" s="323"/>
      <c r="T32" s="323"/>
      <c r="U32" s="323"/>
      <c r="V32" s="352"/>
      <c r="W32" s="323"/>
      <c r="X32" s="323"/>
      <c r="Y32" s="323"/>
      <c r="Z32" s="323"/>
      <c r="AA32" s="323"/>
      <c r="AB32" s="323"/>
      <c r="AD32" s="325"/>
      <c r="AF32" s="325"/>
      <c r="AH32" s="325"/>
      <c r="AI32" s="325"/>
      <c r="AK32" s="325"/>
      <c r="AL32" s="325"/>
      <c r="AM32" s="325"/>
      <c r="AN32" s="325"/>
      <c r="AO32" s="325"/>
      <c r="AP32" s="325"/>
      <c r="AQ32" s="325"/>
      <c r="AR32" s="325"/>
      <c r="AS32" s="325"/>
      <c r="AT32" s="325"/>
      <c r="AU32" s="325"/>
      <c r="AV32" s="325"/>
      <c r="AX32" s="345"/>
      <c r="AZ32" s="325"/>
      <c r="BB32" s="751"/>
      <c r="BC32" s="751"/>
      <c r="BD32" s="751"/>
      <c r="BE32" s="751"/>
      <c r="BF32" s="751"/>
      <c r="BG32" s="751" t="s">
        <v>1409</v>
      </c>
      <c r="BH32" s="751" t="s">
        <v>1410</v>
      </c>
      <c r="BI32" s="751"/>
      <c r="BJ32" s="751"/>
      <c r="BK32" s="751"/>
      <c r="BL32" s="751"/>
      <c r="BM32" s="751"/>
      <c r="BN32" s="751"/>
      <c r="BO32" s="751" t="s">
        <v>1411</v>
      </c>
      <c r="BP32" s="751"/>
      <c r="BQ32" s="751"/>
      <c r="BR32" s="751" t="s">
        <v>1412</v>
      </c>
      <c r="BS32" s="751"/>
      <c r="BT32" s="751"/>
      <c r="BU32" s="751"/>
      <c r="BV32" s="751"/>
      <c r="BW32" s="751" t="s">
        <v>1413</v>
      </c>
      <c r="BX32" s="751"/>
      <c r="BY32" s="751"/>
      <c r="BZ32" s="751"/>
      <c r="CA32" s="751" t="s">
        <v>1414</v>
      </c>
      <c r="CB32" s="751"/>
      <c r="CC32" s="751"/>
      <c r="DP32" s="325"/>
      <c r="DQ32" s="325"/>
      <c r="DR32" s="325"/>
      <c r="DS32" s="325"/>
    </row>
    <row r="33" spans="1:123" ht="15.75" customHeight="1" x14ac:dyDescent="0.25">
      <c r="A33" s="495" t="s">
        <v>678</v>
      </c>
      <c r="B33" s="508" t="s">
        <v>673</v>
      </c>
      <c r="C33" s="499">
        <v>24.8</v>
      </c>
      <c r="D33" s="499">
        <v>10.220000000000001</v>
      </c>
      <c r="E33" s="499">
        <v>57.94</v>
      </c>
      <c r="F33" s="501">
        <v>0.14699999999999999</v>
      </c>
      <c r="G33" s="323"/>
      <c r="H33" s="323"/>
      <c r="I33" s="323"/>
      <c r="J33" s="323"/>
      <c r="K33" s="323"/>
      <c r="L33" s="323"/>
      <c r="M33" s="323"/>
      <c r="N33" s="323"/>
      <c r="O33" s="323"/>
      <c r="P33" s="323"/>
      <c r="Q33" s="323"/>
      <c r="R33" s="323"/>
      <c r="S33" s="323"/>
      <c r="T33" s="323"/>
      <c r="U33" s="323"/>
      <c r="V33" s="352"/>
      <c r="W33" s="323"/>
      <c r="X33" s="323"/>
      <c r="Y33" s="323"/>
      <c r="Z33" s="323"/>
      <c r="AA33" s="323"/>
      <c r="AB33" s="323"/>
      <c r="AD33" s="325"/>
      <c r="AF33" s="325"/>
      <c r="AH33" s="325"/>
      <c r="AI33" s="325"/>
      <c r="AK33" s="325"/>
      <c r="AL33" s="325"/>
      <c r="AM33" s="325"/>
      <c r="AN33" s="325"/>
      <c r="AO33" s="325"/>
      <c r="AP33" s="325"/>
      <c r="AQ33" s="325"/>
      <c r="AR33" s="325"/>
      <c r="AS33" s="325"/>
      <c r="AT33" s="325"/>
      <c r="AU33" s="325"/>
      <c r="AV33" s="325"/>
      <c r="AX33" s="345"/>
      <c r="AZ33" s="325"/>
      <c r="BB33" s="751"/>
      <c r="BC33" s="751"/>
      <c r="BD33" s="751"/>
      <c r="BE33" s="751"/>
      <c r="BF33" s="751"/>
      <c r="BG33" s="751" t="s">
        <v>1415</v>
      </c>
      <c r="BH33" s="751" t="s">
        <v>1416</v>
      </c>
      <c r="BI33" s="751"/>
      <c r="BJ33" s="751"/>
      <c r="BK33" s="751"/>
      <c r="BL33" s="751"/>
      <c r="BM33" s="751"/>
      <c r="BN33" s="751"/>
      <c r="BO33" s="751" t="s">
        <v>1417</v>
      </c>
      <c r="BP33" s="751"/>
      <c r="BQ33" s="751"/>
      <c r="BR33" s="751" t="s">
        <v>1418</v>
      </c>
      <c r="BS33" s="751"/>
      <c r="BT33" s="751"/>
      <c r="BU33" s="751"/>
      <c r="BV33" s="751"/>
      <c r="BW33" s="751" t="s">
        <v>1419</v>
      </c>
      <c r="BX33" s="751"/>
      <c r="BY33" s="751"/>
      <c r="BZ33" s="751"/>
      <c r="CA33" s="751" t="s">
        <v>1420</v>
      </c>
      <c r="CB33" s="751"/>
      <c r="CC33" s="751"/>
      <c r="DP33" s="325"/>
      <c r="DQ33" s="325"/>
      <c r="DR33" s="325"/>
      <c r="DS33" s="325"/>
    </row>
    <row r="34" spans="1:123" ht="15.75" customHeight="1" x14ac:dyDescent="0.25">
      <c r="A34" s="495" t="s">
        <v>679</v>
      </c>
      <c r="B34" s="508" t="s">
        <v>673</v>
      </c>
      <c r="C34" s="499">
        <v>26.5</v>
      </c>
      <c r="D34" s="499">
        <v>9</v>
      </c>
      <c r="E34" s="499">
        <v>51</v>
      </c>
      <c r="F34" s="501">
        <v>0.14699999999999999</v>
      </c>
      <c r="G34" s="323"/>
      <c r="H34" s="323"/>
      <c r="I34" s="323"/>
      <c r="J34" s="323"/>
      <c r="K34" s="323"/>
      <c r="L34" s="323"/>
      <c r="M34" s="323"/>
      <c r="N34" s="323"/>
      <c r="O34" s="323"/>
      <c r="P34" s="323"/>
      <c r="Q34" s="323"/>
      <c r="R34" s="323"/>
      <c r="S34" s="323"/>
      <c r="T34" s="323"/>
      <c r="U34" s="323"/>
      <c r="V34" s="352"/>
      <c r="W34" s="323"/>
      <c r="X34" s="323"/>
      <c r="Y34" s="323"/>
      <c r="Z34" s="323"/>
      <c r="AA34" s="323"/>
      <c r="AB34" s="323"/>
      <c r="AD34" s="325"/>
      <c r="AF34" s="325"/>
      <c r="AH34" s="325"/>
      <c r="AI34" s="325"/>
      <c r="AK34" s="325"/>
      <c r="AL34" s="325"/>
      <c r="AM34" s="325"/>
      <c r="AN34" s="325"/>
      <c r="AO34" s="325"/>
      <c r="AP34" s="325"/>
      <c r="AQ34" s="325"/>
      <c r="AR34" s="325"/>
      <c r="AS34" s="325"/>
      <c r="AT34" s="325"/>
      <c r="AU34" s="325"/>
      <c r="AV34" s="325"/>
      <c r="AX34" s="345"/>
      <c r="AZ34" s="325"/>
      <c r="BB34" s="751"/>
      <c r="BC34" s="751"/>
      <c r="BD34" s="751"/>
      <c r="BE34" s="751"/>
      <c r="BF34" s="751"/>
      <c r="BG34" s="751"/>
      <c r="BH34" s="751" t="s">
        <v>1421</v>
      </c>
      <c r="BI34" s="751"/>
      <c r="BJ34" s="751"/>
      <c r="BK34" s="751"/>
      <c r="BL34" s="751"/>
      <c r="BM34" s="751"/>
      <c r="BN34" s="751"/>
      <c r="BO34" s="751" t="s">
        <v>1422</v>
      </c>
      <c r="BP34" s="751"/>
      <c r="BQ34" s="751"/>
      <c r="BR34" s="751" t="s">
        <v>1423</v>
      </c>
      <c r="BS34" s="751"/>
      <c r="BT34" s="751"/>
      <c r="BU34" s="751"/>
      <c r="BV34" s="751"/>
      <c r="BW34" s="751" t="s">
        <v>1424</v>
      </c>
      <c r="BX34" s="751"/>
      <c r="BY34" s="751"/>
      <c r="BZ34" s="751"/>
      <c r="CA34" s="751" t="s">
        <v>1425</v>
      </c>
      <c r="CB34" s="751"/>
      <c r="CC34" s="751"/>
      <c r="DP34" s="325"/>
      <c r="DQ34" s="325"/>
      <c r="DR34" s="325"/>
      <c r="DS34" s="325"/>
    </row>
    <row r="35" spans="1:123" ht="15.75" customHeight="1" x14ac:dyDescent="0.25">
      <c r="A35" s="495" t="s">
        <v>680</v>
      </c>
      <c r="B35" s="508" t="s">
        <v>673</v>
      </c>
      <c r="C35" s="499">
        <v>28.68</v>
      </c>
      <c r="D35" s="499">
        <v>7</v>
      </c>
      <c r="E35" s="499">
        <v>51.3</v>
      </c>
      <c r="F35" s="500">
        <v>0.14699999999999999</v>
      </c>
      <c r="G35" s="323"/>
      <c r="H35" s="323"/>
      <c r="I35" s="323"/>
      <c r="J35" s="323"/>
      <c r="K35" s="323"/>
      <c r="L35" s="323"/>
      <c r="M35" s="323"/>
      <c r="N35" s="323"/>
      <c r="O35" s="323"/>
      <c r="P35" s="323"/>
      <c r="Q35" s="323"/>
      <c r="R35" s="323"/>
      <c r="S35" s="323"/>
      <c r="T35" s="323"/>
      <c r="U35" s="323"/>
      <c r="V35" s="352"/>
      <c r="W35" s="323"/>
      <c r="X35" s="323"/>
      <c r="Y35" s="323"/>
      <c r="Z35" s="323"/>
      <c r="AA35" s="323"/>
      <c r="AB35" s="323"/>
      <c r="AD35" s="325"/>
      <c r="AF35" s="325"/>
      <c r="AH35" s="325"/>
      <c r="AI35" s="325"/>
      <c r="AK35" s="325"/>
      <c r="AL35" s="325"/>
      <c r="AM35" s="325"/>
      <c r="AN35" s="325"/>
      <c r="AO35" s="325"/>
      <c r="AP35" s="325"/>
      <c r="AQ35" s="325"/>
      <c r="AR35" s="325"/>
      <c r="AS35" s="325"/>
      <c r="AT35" s="325"/>
      <c r="AU35" s="325"/>
      <c r="AV35" s="325"/>
      <c r="AX35" s="345"/>
      <c r="AZ35" s="325"/>
      <c r="BB35" s="751"/>
      <c r="BC35" s="751"/>
      <c r="BD35" s="751"/>
      <c r="BE35" s="751"/>
      <c r="BF35" s="751"/>
      <c r="BG35" s="751"/>
      <c r="BH35" s="751"/>
      <c r="BI35" s="751"/>
      <c r="BJ35" s="751"/>
      <c r="BK35" s="751"/>
      <c r="BL35" s="751"/>
      <c r="BM35" s="751"/>
      <c r="BN35" s="751"/>
      <c r="BO35" s="751" t="s">
        <v>1426</v>
      </c>
      <c r="BP35" s="751"/>
      <c r="BQ35" s="751"/>
      <c r="BR35" s="751" t="s">
        <v>1427</v>
      </c>
      <c r="BS35" s="751"/>
      <c r="BT35" s="751"/>
      <c r="BU35" s="751"/>
      <c r="BV35" s="751"/>
      <c r="BW35" s="751" t="s">
        <v>1428</v>
      </c>
      <c r="BX35" s="751"/>
      <c r="BY35" s="751"/>
      <c r="BZ35" s="751"/>
      <c r="CA35" s="751" t="s">
        <v>1429</v>
      </c>
      <c r="CB35" s="751"/>
      <c r="CC35" s="751"/>
      <c r="DP35" s="325"/>
      <c r="DQ35" s="325"/>
      <c r="DR35" s="325"/>
      <c r="DS35" s="325"/>
    </row>
    <row r="36" spans="1:123" ht="15.75" customHeight="1" x14ac:dyDescent="0.25">
      <c r="A36" s="495" t="s">
        <v>681</v>
      </c>
      <c r="B36" s="508" t="s">
        <v>673</v>
      </c>
      <c r="C36" s="499">
        <v>25.5</v>
      </c>
      <c r="D36" s="499">
        <v>6.5</v>
      </c>
      <c r="E36" s="499">
        <v>47.5</v>
      </c>
      <c r="F36" s="501">
        <v>0.14699999999999999</v>
      </c>
      <c r="G36" s="323"/>
      <c r="H36" s="323"/>
      <c r="I36" s="323"/>
      <c r="J36" s="323"/>
      <c r="K36" s="323"/>
      <c r="L36" s="323"/>
      <c r="M36" s="323"/>
      <c r="N36" s="323"/>
      <c r="O36" s="323"/>
      <c r="P36" s="323"/>
      <c r="Q36" s="323"/>
      <c r="R36" s="323"/>
      <c r="S36" s="323"/>
      <c r="T36" s="323"/>
      <c r="U36" s="323"/>
      <c r="V36" s="352"/>
      <c r="W36" s="323"/>
      <c r="X36" s="323"/>
      <c r="Y36" s="323"/>
      <c r="Z36" s="323"/>
      <c r="AA36" s="323"/>
      <c r="AB36" s="323"/>
      <c r="AD36" s="325"/>
      <c r="AF36" s="325"/>
      <c r="AH36" s="325"/>
      <c r="AI36" s="325"/>
      <c r="AK36" s="325"/>
      <c r="AL36" s="325"/>
      <c r="AM36" s="325"/>
      <c r="AN36" s="325"/>
      <c r="AO36" s="325"/>
      <c r="AP36" s="325"/>
      <c r="AQ36" s="325"/>
      <c r="AR36" s="325"/>
      <c r="AS36" s="325"/>
      <c r="AT36" s="325"/>
      <c r="AU36" s="325"/>
      <c r="AV36" s="325"/>
      <c r="AX36" s="345"/>
      <c r="AZ36" s="325"/>
      <c r="BB36" s="751"/>
      <c r="BC36" s="751"/>
      <c r="BD36" s="751"/>
      <c r="BE36" s="751"/>
      <c r="BF36" s="751"/>
      <c r="BG36" s="751"/>
      <c r="BH36" s="751"/>
      <c r="BI36" s="751"/>
      <c r="BJ36" s="751"/>
      <c r="BK36" s="751"/>
      <c r="BL36" s="751"/>
      <c r="BM36" s="751"/>
      <c r="BN36" s="751"/>
      <c r="BO36" s="751" t="s">
        <v>1430</v>
      </c>
      <c r="BP36" s="751"/>
      <c r="BQ36" s="751"/>
      <c r="BR36" s="751" t="s">
        <v>1431</v>
      </c>
      <c r="BS36" s="751"/>
      <c r="BT36" s="751"/>
      <c r="BU36" s="751"/>
      <c r="BV36" s="751"/>
      <c r="BW36" s="751" t="s">
        <v>1432</v>
      </c>
      <c r="BX36" s="751"/>
      <c r="BY36" s="751"/>
      <c r="BZ36" s="751"/>
      <c r="CA36" s="751" t="s">
        <v>1433</v>
      </c>
      <c r="CB36" s="751"/>
      <c r="CC36" s="751"/>
      <c r="DP36" s="325"/>
      <c r="DQ36" s="325"/>
      <c r="DR36" s="325"/>
      <c r="DS36" s="325"/>
    </row>
    <row r="37" spans="1:123" ht="15.75" customHeight="1" x14ac:dyDescent="0.25">
      <c r="A37" s="495" t="s">
        <v>682</v>
      </c>
      <c r="B37" s="508" t="s">
        <v>673</v>
      </c>
      <c r="C37" s="499">
        <v>29.5</v>
      </c>
      <c r="D37" s="499">
        <v>8.56</v>
      </c>
      <c r="E37" s="499">
        <v>48.55</v>
      </c>
      <c r="F37" s="500">
        <v>0.14699999999999999</v>
      </c>
      <c r="G37" s="323"/>
      <c r="H37" s="323"/>
      <c r="I37" s="323"/>
      <c r="J37" s="323"/>
      <c r="K37" s="323"/>
      <c r="L37" s="323"/>
      <c r="M37" s="323"/>
      <c r="N37" s="323"/>
      <c r="O37" s="323"/>
      <c r="P37" s="323"/>
      <c r="Q37" s="323"/>
      <c r="R37" s="323"/>
      <c r="S37" s="323"/>
      <c r="T37" s="323"/>
      <c r="U37" s="323"/>
      <c r="V37" s="352"/>
      <c r="W37" s="323"/>
      <c r="X37" s="323"/>
      <c r="Y37" s="323"/>
      <c r="Z37" s="323"/>
      <c r="AA37" s="323"/>
      <c r="AB37" s="323"/>
      <c r="AD37" s="325"/>
      <c r="AF37" s="325"/>
      <c r="AH37" s="325"/>
      <c r="AI37" s="325"/>
      <c r="AK37" s="325"/>
      <c r="AL37" s="325"/>
      <c r="AM37" s="325"/>
      <c r="AN37" s="325"/>
      <c r="AO37" s="325"/>
      <c r="AP37" s="325"/>
      <c r="AQ37" s="325"/>
      <c r="AR37" s="325"/>
      <c r="AS37" s="325"/>
      <c r="AT37" s="325"/>
      <c r="AU37" s="325"/>
      <c r="AV37" s="325"/>
      <c r="AX37" s="345"/>
      <c r="AZ37" s="325"/>
      <c r="BB37" s="751"/>
      <c r="BC37" s="751"/>
      <c r="BD37" s="751"/>
      <c r="BE37" s="751"/>
      <c r="BF37" s="751"/>
      <c r="BG37" s="751"/>
      <c r="BH37" s="751"/>
      <c r="BI37" s="751"/>
      <c r="BJ37" s="751"/>
      <c r="BK37" s="751"/>
      <c r="BL37" s="751"/>
      <c r="BM37" s="751"/>
      <c r="BN37" s="751"/>
      <c r="BO37" s="751" t="s">
        <v>1434</v>
      </c>
      <c r="BP37" s="751"/>
      <c r="BQ37" s="751"/>
      <c r="BR37" s="751" t="s">
        <v>1435</v>
      </c>
      <c r="BS37" s="751"/>
      <c r="BT37" s="751"/>
      <c r="BU37" s="751"/>
      <c r="BV37" s="751"/>
      <c r="BW37" s="751"/>
      <c r="BX37" s="751"/>
      <c r="BY37" s="751"/>
      <c r="BZ37" s="751"/>
      <c r="CA37" s="751" t="s">
        <v>1436</v>
      </c>
      <c r="CB37" s="751"/>
      <c r="CC37" s="751"/>
      <c r="DP37" s="325"/>
      <c r="DQ37" s="325"/>
      <c r="DR37" s="325"/>
      <c r="DS37" s="325"/>
    </row>
    <row r="38" spans="1:123" ht="15.75" customHeight="1" x14ac:dyDescent="0.25">
      <c r="A38" s="495" t="s">
        <v>683</v>
      </c>
      <c r="B38" s="508" t="s">
        <v>673</v>
      </c>
      <c r="C38" s="499">
        <v>36.65</v>
      </c>
      <c r="D38" s="499">
        <v>7</v>
      </c>
      <c r="E38" s="499">
        <v>45</v>
      </c>
      <c r="F38" s="500">
        <v>0.14699999999999999</v>
      </c>
      <c r="G38" s="323"/>
      <c r="H38" s="323"/>
      <c r="I38" s="323"/>
      <c r="J38" s="323"/>
      <c r="K38" s="323"/>
      <c r="L38" s="323"/>
      <c r="M38" s="323"/>
      <c r="N38" s="323"/>
      <c r="O38" s="323"/>
      <c r="P38" s="323"/>
      <c r="Q38" s="323"/>
      <c r="R38" s="323"/>
      <c r="S38" s="323"/>
      <c r="T38" s="323"/>
      <c r="U38" s="323"/>
      <c r="V38" s="352"/>
      <c r="W38" s="323"/>
      <c r="X38" s="323"/>
      <c r="Y38" s="323"/>
      <c r="Z38" s="323"/>
      <c r="AA38" s="323"/>
      <c r="AB38" s="323"/>
      <c r="AD38" s="325"/>
      <c r="AF38" s="325"/>
      <c r="AH38" s="325"/>
      <c r="AI38" s="325"/>
      <c r="AK38" s="325"/>
      <c r="AL38" s="325"/>
      <c r="AM38" s="325"/>
      <c r="AN38" s="325"/>
      <c r="AO38" s="325"/>
      <c r="AP38" s="325"/>
      <c r="AQ38" s="325"/>
      <c r="AR38" s="325"/>
      <c r="AS38" s="325"/>
      <c r="AT38" s="325"/>
      <c r="AU38" s="325"/>
      <c r="AV38" s="325"/>
      <c r="AX38" s="345"/>
      <c r="AZ38" s="325"/>
      <c r="BB38" s="751"/>
      <c r="BC38" s="751"/>
      <c r="BD38" s="751"/>
      <c r="BE38" s="751"/>
      <c r="BF38" s="751"/>
      <c r="BG38" s="751"/>
      <c r="BH38" s="751"/>
      <c r="BI38" s="751"/>
      <c r="BJ38" s="751"/>
      <c r="BK38" s="751"/>
      <c r="BL38" s="751"/>
      <c r="BM38" s="751"/>
      <c r="BN38" s="751"/>
      <c r="BO38" s="751" t="s">
        <v>1437</v>
      </c>
      <c r="BP38" s="751"/>
      <c r="BQ38" s="751"/>
      <c r="BR38" s="751" t="s">
        <v>1438</v>
      </c>
      <c r="BS38" s="751"/>
      <c r="BT38" s="751"/>
      <c r="BU38" s="751"/>
      <c r="BV38" s="751"/>
      <c r="BW38" s="751"/>
      <c r="BX38" s="751"/>
      <c r="BY38" s="751"/>
      <c r="BZ38" s="751"/>
      <c r="CA38" s="751" t="s">
        <v>1439</v>
      </c>
      <c r="CB38" s="751"/>
      <c r="CC38" s="751"/>
      <c r="DP38" s="325"/>
      <c r="DQ38" s="325"/>
      <c r="DR38" s="325"/>
      <c r="DS38" s="325"/>
    </row>
    <row r="39" spans="1:123" ht="15.75" customHeight="1" x14ac:dyDescent="0.25">
      <c r="A39" s="495" t="s">
        <v>687</v>
      </c>
      <c r="B39" s="508" t="s">
        <v>673</v>
      </c>
      <c r="C39" s="499">
        <v>24.81</v>
      </c>
      <c r="D39" s="499">
        <v>11.4</v>
      </c>
      <c r="E39" s="499">
        <v>59.3</v>
      </c>
      <c r="F39" s="501">
        <v>0.14699999999999999</v>
      </c>
      <c r="G39" s="323"/>
      <c r="H39" s="323"/>
      <c r="I39" s="323"/>
      <c r="J39" s="323"/>
      <c r="K39" s="323"/>
      <c r="L39" s="323"/>
      <c r="M39" s="323"/>
      <c r="N39" s="323"/>
      <c r="O39" s="323"/>
      <c r="P39" s="323"/>
      <c r="Q39" s="323"/>
      <c r="R39" s="323"/>
      <c r="S39" s="323"/>
      <c r="T39" s="323"/>
      <c r="U39" s="323"/>
      <c r="V39" s="352"/>
      <c r="W39" s="323"/>
      <c r="X39" s="323"/>
      <c r="Y39" s="323"/>
      <c r="Z39" s="323"/>
      <c r="AA39" s="323"/>
      <c r="AB39" s="323"/>
      <c r="AD39" s="325"/>
      <c r="AF39" s="325"/>
      <c r="AH39" s="325"/>
      <c r="AI39" s="325"/>
      <c r="AK39" s="325"/>
      <c r="AL39" s="325"/>
      <c r="AM39" s="325"/>
      <c r="AN39" s="325"/>
      <c r="AO39" s="325"/>
      <c r="AP39" s="325"/>
      <c r="AQ39" s="325"/>
      <c r="AR39" s="325"/>
      <c r="AS39" s="325"/>
      <c r="AT39" s="325"/>
      <c r="AU39" s="325"/>
      <c r="AV39" s="325"/>
      <c r="AX39" s="345"/>
      <c r="AZ39" s="325"/>
      <c r="BB39" s="751"/>
      <c r="BC39" s="751"/>
      <c r="BD39" s="751"/>
      <c r="BE39" s="751"/>
      <c r="BF39" s="751"/>
      <c r="BG39" s="751"/>
      <c r="BH39" s="751"/>
      <c r="BI39" s="751"/>
      <c r="BJ39" s="751"/>
      <c r="BK39" s="751"/>
      <c r="BL39" s="751"/>
      <c r="BM39" s="751"/>
      <c r="BN39" s="751"/>
      <c r="BO39" s="751" t="s">
        <v>1440</v>
      </c>
      <c r="BP39" s="751"/>
      <c r="BQ39" s="751"/>
      <c r="BR39" s="751" t="s">
        <v>1441</v>
      </c>
      <c r="BS39" s="751"/>
      <c r="BT39" s="751"/>
      <c r="BU39" s="751"/>
      <c r="BV39" s="751"/>
      <c r="BW39" s="751"/>
      <c r="BX39" s="751"/>
      <c r="BY39" s="751"/>
      <c r="BZ39" s="751"/>
      <c r="CA39" s="751" t="s">
        <v>1442</v>
      </c>
      <c r="CB39" s="751"/>
      <c r="CC39" s="751"/>
      <c r="DP39" s="325"/>
      <c r="DQ39" s="325"/>
      <c r="DR39" s="325"/>
      <c r="DS39" s="325"/>
    </row>
    <row r="40" spans="1:123" ht="15.75" customHeight="1" x14ac:dyDescent="0.25">
      <c r="A40" s="495" t="s">
        <v>684</v>
      </c>
      <c r="B40" s="508" t="s">
        <v>673</v>
      </c>
      <c r="C40" s="499">
        <v>24</v>
      </c>
      <c r="D40" s="499">
        <v>14.5</v>
      </c>
      <c r="E40" s="499">
        <v>59.3</v>
      </c>
      <c r="F40" s="500">
        <v>0.14699999999999999</v>
      </c>
      <c r="G40" s="323"/>
      <c r="H40" s="323"/>
      <c r="I40" s="323"/>
      <c r="J40" s="323"/>
      <c r="K40" s="323"/>
      <c r="L40" s="323"/>
      <c r="M40" s="323"/>
      <c r="N40" s="323"/>
      <c r="O40" s="323"/>
      <c r="P40" s="323"/>
      <c r="Q40" s="323"/>
      <c r="R40" s="323"/>
      <c r="S40" s="323"/>
      <c r="T40" s="323"/>
      <c r="U40" s="323"/>
      <c r="V40" s="352"/>
      <c r="W40" s="323"/>
      <c r="X40" s="323"/>
      <c r="Y40" s="323"/>
      <c r="Z40" s="323"/>
      <c r="AA40" s="323"/>
      <c r="AB40" s="323"/>
      <c r="AD40" s="325"/>
      <c r="AF40" s="325"/>
      <c r="AH40" s="325"/>
      <c r="AI40" s="325"/>
      <c r="AK40" s="325"/>
      <c r="AL40" s="325"/>
      <c r="AM40" s="325"/>
      <c r="AN40" s="325"/>
      <c r="AO40" s="325"/>
      <c r="AP40" s="325"/>
      <c r="AQ40" s="325"/>
      <c r="AR40" s="325"/>
      <c r="AS40" s="325"/>
      <c r="AT40" s="325"/>
      <c r="AU40" s="325"/>
      <c r="AV40" s="325"/>
      <c r="AX40" s="345"/>
      <c r="AZ40" s="325"/>
      <c r="BB40" s="751"/>
      <c r="BC40" s="751"/>
      <c r="BD40" s="751"/>
      <c r="BE40" s="751"/>
      <c r="BF40" s="751"/>
      <c r="BG40" s="751"/>
      <c r="BH40" s="751"/>
      <c r="BI40" s="751"/>
      <c r="BJ40" s="751"/>
      <c r="BK40" s="751"/>
      <c r="BL40" s="751"/>
      <c r="BM40" s="751"/>
      <c r="BN40" s="751"/>
      <c r="BO40" s="751" t="s">
        <v>1443</v>
      </c>
      <c r="BP40" s="751"/>
      <c r="BQ40" s="751"/>
      <c r="BR40" s="751" t="s">
        <v>1444</v>
      </c>
      <c r="BS40" s="751"/>
      <c r="BT40" s="751"/>
      <c r="BU40" s="751"/>
      <c r="BV40" s="751"/>
      <c r="BW40" s="751"/>
      <c r="BX40" s="751"/>
      <c r="BY40" s="751"/>
      <c r="BZ40" s="751"/>
      <c r="CA40" s="751" t="s">
        <v>1445</v>
      </c>
      <c r="CB40" s="751"/>
      <c r="CC40" s="751"/>
      <c r="DP40" s="325"/>
      <c r="DQ40" s="325"/>
      <c r="DR40" s="325"/>
      <c r="DS40" s="325"/>
    </row>
    <row r="41" spans="1:123" ht="15.75" customHeight="1" x14ac:dyDescent="0.25">
      <c r="A41" s="495" t="s">
        <v>685</v>
      </c>
      <c r="B41" s="508" t="s">
        <v>673</v>
      </c>
      <c r="C41" s="499">
        <v>15</v>
      </c>
      <c r="D41" s="499">
        <v>14.37</v>
      </c>
      <c r="E41" s="499">
        <v>62.75</v>
      </c>
      <c r="F41" s="501">
        <v>0.14699999999999999</v>
      </c>
      <c r="G41" s="323"/>
      <c r="H41" s="323"/>
      <c r="I41" s="323"/>
      <c r="J41" s="323"/>
      <c r="K41" s="323"/>
      <c r="L41" s="323"/>
      <c r="M41" s="323"/>
      <c r="N41" s="323"/>
      <c r="O41" s="323"/>
      <c r="P41" s="323"/>
      <c r="Q41" s="323"/>
      <c r="R41" s="323"/>
      <c r="S41" s="323"/>
      <c r="T41" s="323"/>
      <c r="U41" s="323"/>
      <c r="V41" s="352"/>
      <c r="W41" s="323"/>
      <c r="X41" s="323"/>
      <c r="Y41" s="323"/>
      <c r="Z41" s="323"/>
      <c r="AA41" s="323"/>
      <c r="AB41" s="323"/>
      <c r="AD41" s="325"/>
      <c r="AF41" s="325"/>
      <c r="AH41" s="325"/>
      <c r="AI41" s="325"/>
      <c r="AK41" s="325"/>
      <c r="AL41" s="325"/>
      <c r="AM41" s="325"/>
      <c r="AN41" s="325"/>
      <c r="AO41" s="325"/>
      <c r="AP41" s="325"/>
      <c r="AQ41" s="325"/>
      <c r="AR41" s="325"/>
      <c r="AS41" s="325"/>
      <c r="AT41" s="325"/>
      <c r="AU41" s="325"/>
      <c r="AV41" s="325"/>
      <c r="AX41" s="345"/>
      <c r="AZ41" s="325"/>
      <c r="BB41" s="751"/>
      <c r="BC41" s="751"/>
      <c r="BD41" s="751"/>
      <c r="BE41" s="751"/>
      <c r="BF41" s="751"/>
      <c r="BG41" s="751"/>
      <c r="BH41" s="751"/>
      <c r="BI41" s="751"/>
      <c r="BJ41" s="751"/>
      <c r="BK41" s="751"/>
      <c r="BL41" s="751"/>
      <c r="BM41" s="751"/>
      <c r="BN41" s="751"/>
      <c r="BO41" s="751" t="s">
        <v>1446</v>
      </c>
      <c r="BP41" s="751"/>
      <c r="BQ41" s="751"/>
      <c r="BR41" s="751"/>
      <c r="BS41" s="751"/>
      <c r="BT41" s="751"/>
      <c r="BU41" s="751"/>
      <c r="BV41" s="751"/>
      <c r="BW41" s="751"/>
      <c r="BX41" s="751"/>
      <c r="BY41" s="751"/>
      <c r="BZ41" s="751"/>
      <c r="CA41" s="751" t="s">
        <v>1447</v>
      </c>
      <c r="CB41" s="751"/>
      <c r="CC41" s="751"/>
      <c r="DP41" s="325"/>
      <c r="DQ41" s="325"/>
      <c r="DR41" s="325"/>
      <c r="DS41" s="325"/>
    </row>
    <row r="42" spans="1:123" ht="15.75" customHeight="1" x14ac:dyDescent="0.25">
      <c r="A42" s="495" t="s">
        <v>686</v>
      </c>
      <c r="B42" s="508" t="s">
        <v>673</v>
      </c>
      <c r="C42" s="499">
        <v>16.2</v>
      </c>
      <c r="D42" s="499">
        <v>15.2</v>
      </c>
      <c r="E42" s="499">
        <v>62.42</v>
      </c>
      <c r="F42" s="500">
        <v>0.14699999999999999</v>
      </c>
      <c r="G42" s="323"/>
      <c r="H42" s="323"/>
      <c r="I42" s="323"/>
      <c r="J42" s="323"/>
      <c r="K42" s="323"/>
      <c r="L42" s="323"/>
      <c r="M42" s="323"/>
      <c r="N42" s="323"/>
      <c r="O42" s="323"/>
      <c r="P42" s="323"/>
      <c r="Q42" s="323"/>
      <c r="R42" s="323"/>
      <c r="S42" s="323"/>
      <c r="T42" s="323"/>
      <c r="U42" s="323"/>
      <c r="V42" s="352"/>
      <c r="W42" s="323"/>
      <c r="X42" s="323"/>
      <c r="Y42" s="323"/>
      <c r="Z42" s="323"/>
      <c r="AA42" s="323"/>
      <c r="AB42" s="323"/>
      <c r="AD42" s="325"/>
      <c r="AF42" s="325"/>
      <c r="AH42" s="325"/>
      <c r="AI42" s="325"/>
      <c r="AK42" s="325"/>
      <c r="AL42" s="325"/>
      <c r="AM42" s="325"/>
      <c r="AN42" s="325"/>
      <c r="AO42" s="325"/>
      <c r="AP42" s="325"/>
      <c r="AQ42" s="325"/>
      <c r="AR42" s="325"/>
      <c r="AS42" s="325"/>
      <c r="AT42" s="325"/>
      <c r="AU42" s="325"/>
      <c r="AV42" s="325"/>
      <c r="AX42" s="345"/>
      <c r="AZ42" s="325"/>
      <c r="BB42" s="751"/>
      <c r="BC42" s="751"/>
      <c r="BD42" s="751"/>
      <c r="BE42" s="751"/>
      <c r="BF42" s="751"/>
      <c r="BG42" s="751"/>
      <c r="BH42" s="751"/>
      <c r="BI42" s="751"/>
      <c r="BJ42" s="751"/>
      <c r="BK42" s="751"/>
      <c r="BL42" s="751"/>
      <c r="BM42" s="751"/>
      <c r="BN42" s="751"/>
      <c r="BO42" s="751" t="s">
        <v>1448</v>
      </c>
      <c r="BP42" s="751"/>
      <c r="BQ42" s="751"/>
      <c r="BR42" s="751"/>
      <c r="BS42" s="751"/>
      <c r="BT42" s="751"/>
      <c r="BU42" s="751"/>
      <c r="BV42" s="751"/>
      <c r="BW42" s="751"/>
      <c r="BX42" s="751"/>
      <c r="BY42" s="751"/>
      <c r="BZ42" s="751"/>
      <c r="CA42" s="751" t="s">
        <v>1449</v>
      </c>
      <c r="CB42" s="751"/>
      <c r="CC42" s="751"/>
      <c r="DP42" s="325"/>
      <c r="DQ42" s="325"/>
      <c r="DR42" s="325"/>
      <c r="DS42" s="325"/>
    </row>
    <row r="43" spans="1:123" ht="15.75" customHeight="1" x14ac:dyDescent="0.25">
      <c r="A43" s="495" t="s">
        <v>688</v>
      </c>
      <c r="B43" s="508" t="s">
        <v>673</v>
      </c>
      <c r="C43" s="499">
        <v>27.01</v>
      </c>
      <c r="D43" s="499">
        <v>7.1</v>
      </c>
      <c r="E43" s="499">
        <v>51.5</v>
      </c>
      <c r="F43" s="500">
        <v>0.14699999999999999</v>
      </c>
      <c r="G43" s="323"/>
      <c r="H43" s="323"/>
      <c r="I43" s="323"/>
      <c r="J43" s="323"/>
      <c r="K43" s="323"/>
      <c r="L43" s="323"/>
      <c r="M43" s="323"/>
      <c r="N43" s="323"/>
      <c r="O43" s="323"/>
      <c r="P43" s="323"/>
      <c r="Q43" s="323"/>
      <c r="R43" s="323"/>
      <c r="S43" s="323"/>
      <c r="T43" s="323"/>
      <c r="U43" s="323"/>
      <c r="V43" s="352"/>
      <c r="W43" s="323"/>
      <c r="X43" s="323"/>
      <c r="Y43" s="323"/>
      <c r="Z43" s="323"/>
      <c r="AA43" s="323"/>
      <c r="AB43" s="323"/>
      <c r="AD43" s="325"/>
      <c r="AF43" s="325"/>
      <c r="AH43" s="325"/>
      <c r="AI43" s="325"/>
      <c r="AK43" s="325"/>
      <c r="AL43" s="325"/>
      <c r="AM43" s="325"/>
      <c r="AN43" s="325"/>
      <c r="AO43" s="325"/>
      <c r="AP43" s="325"/>
      <c r="AQ43" s="325"/>
      <c r="AR43" s="325"/>
      <c r="AS43" s="325"/>
      <c r="AT43" s="325"/>
      <c r="AU43" s="325"/>
      <c r="AV43" s="325"/>
      <c r="AX43" s="345"/>
      <c r="AZ43" s="325"/>
      <c r="BB43" s="751"/>
      <c r="BC43" s="751"/>
      <c r="BD43" s="751"/>
      <c r="BE43" s="751"/>
      <c r="BF43" s="751"/>
      <c r="BG43" s="751"/>
      <c r="BH43" s="751"/>
      <c r="BI43" s="751"/>
      <c r="BJ43" s="751"/>
      <c r="BK43" s="751"/>
      <c r="BL43" s="751"/>
      <c r="BM43" s="751"/>
      <c r="BN43" s="751"/>
      <c r="BO43" s="751" t="s">
        <v>1450</v>
      </c>
      <c r="BP43" s="751"/>
      <c r="BQ43" s="751"/>
      <c r="BR43" s="751"/>
      <c r="BS43" s="751"/>
      <c r="BT43" s="751"/>
      <c r="BU43" s="751"/>
      <c r="BV43" s="751"/>
      <c r="BW43" s="751"/>
      <c r="BX43" s="751"/>
      <c r="BY43" s="751"/>
      <c r="BZ43" s="751"/>
      <c r="CA43" s="751" t="s">
        <v>1451</v>
      </c>
      <c r="CB43" s="751"/>
      <c r="CC43" s="751"/>
      <c r="DP43" s="325"/>
      <c r="DQ43" s="325"/>
      <c r="DR43" s="325"/>
      <c r="DS43" s="325"/>
    </row>
    <row r="44" spans="1:123" ht="15.75" customHeight="1" x14ac:dyDescent="0.25">
      <c r="A44" s="495" t="s">
        <v>689</v>
      </c>
      <c r="B44" s="508" t="s">
        <v>673</v>
      </c>
      <c r="C44" s="499">
        <v>25.5</v>
      </c>
      <c r="D44" s="499">
        <v>9.74</v>
      </c>
      <c r="E44" s="499">
        <v>53.49</v>
      </c>
      <c r="F44" s="500">
        <v>0.14699999999999999</v>
      </c>
      <c r="G44" s="323"/>
      <c r="H44" s="323"/>
      <c r="I44" s="323"/>
      <c r="J44" s="323"/>
      <c r="K44" s="323"/>
      <c r="L44" s="323"/>
      <c r="M44" s="323"/>
      <c r="N44" s="323"/>
      <c r="O44" s="323"/>
      <c r="P44" s="323"/>
      <c r="Q44" s="323"/>
      <c r="R44" s="323"/>
      <c r="S44" s="323"/>
      <c r="T44" s="323"/>
      <c r="U44" s="323"/>
      <c r="V44" s="352"/>
      <c r="W44" s="323"/>
      <c r="X44" s="323"/>
      <c r="Y44" s="323"/>
      <c r="Z44" s="323"/>
      <c r="AA44" s="323"/>
      <c r="AB44" s="323"/>
      <c r="AD44" s="325"/>
      <c r="AF44" s="325"/>
      <c r="AH44" s="325"/>
      <c r="AI44" s="325"/>
      <c r="AK44" s="325"/>
      <c r="AL44" s="325"/>
      <c r="AM44" s="325"/>
      <c r="AN44" s="325"/>
      <c r="AO44" s="325"/>
      <c r="AP44" s="325"/>
      <c r="AQ44" s="325"/>
      <c r="AR44" s="325"/>
      <c r="AS44" s="325"/>
      <c r="AT44" s="325"/>
      <c r="AU44" s="325"/>
      <c r="AV44" s="325"/>
      <c r="AX44" s="345"/>
      <c r="AZ44" s="325"/>
      <c r="BB44" s="751"/>
      <c r="BC44" s="751"/>
      <c r="BD44" s="751"/>
      <c r="BE44" s="751"/>
      <c r="BF44" s="751"/>
      <c r="BG44" s="751"/>
      <c r="BH44" s="751"/>
      <c r="BI44" s="751"/>
      <c r="BJ44" s="751"/>
      <c r="BK44" s="751"/>
      <c r="BL44" s="751"/>
      <c r="BM44" s="751"/>
      <c r="BN44" s="751"/>
      <c r="BO44" s="751" t="s">
        <v>1452</v>
      </c>
      <c r="BP44" s="751"/>
      <c r="BQ44" s="751"/>
      <c r="BR44" s="751"/>
      <c r="BS44" s="751"/>
      <c r="BT44" s="751"/>
      <c r="BU44" s="751"/>
      <c r="BV44" s="751"/>
      <c r="BW44" s="751"/>
      <c r="BX44" s="751"/>
      <c r="BY44" s="751"/>
      <c r="BZ44" s="751"/>
      <c r="CA44" s="751" t="s">
        <v>1453</v>
      </c>
      <c r="CB44" s="751"/>
      <c r="CC44" s="751"/>
      <c r="DP44" s="325"/>
      <c r="DQ44" s="325"/>
      <c r="DR44" s="325"/>
      <c r="DS44" s="325"/>
    </row>
    <row r="45" spans="1:123" ht="15.75" customHeight="1" x14ac:dyDescent="0.25">
      <c r="A45" s="495" t="s">
        <v>690</v>
      </c>
      <c r="B45" s="508" t="s">
        <v>673</v>
      </c>
      <c r="C45" s="499">
        <v>25.8</v>
      </c>
      <c r="D45" s="499">
        <v>10.25</v>
      </c>
      <c r="E45" s="499">
        <v>50.66</v>
      </c>
      <c r="F45" s="500">
        <v>0.14699999999999999</v>
      </c>
      <c r="G45" s="323"/>
      <c r="H45" s="323"/>
      <c r="I45" s="323"/>
      <c r="J45" s="323"/>
      <c r="K45" s="323"/>
      <c r="L45" s="323"/>
      <c r="M45" s="323"/>
      <c r="N45" s="323"/>
      <c r="O45" s="323"/>
      <c r="P45" s="323"/>
      <c r="Q45" s="323"/>
      <c r="R45" s="323"/>
      <c r="S45" s="323"/>
      <c r="T45" s="323"/>
      <c r="U45" s="323"/>
      <c r="V45" s="352"/>
      <c r="W45" s="323"/>
      <c r="X45" s="323"/>
      <c r="Y45" s="323"/>
      <c r="Z45" s="323"/>
      <c r="AA45" s="323"/>
      <c r="AB45" s="323"/>
      <c r="AD45" s="325"/>
      <c r="AF45" s="325"/>
      <c r="AH45" s="325"/>
      <c r="AI45" s="325"/>
      <c r="AK45" s="325"/>
      <c r="AL45" s="325"/>
      <c r="AM45" s="325"/>
      <c r="AN45" s="325"/>
      <c r="AO45" s="325"/>
      <c r="AP45" s="325"/>
      <c r="AQ45" s="325"/>
      <c r="AR45" s="325"/>
      <c r="AS45" s="325"/>
      <c r="AT45" s="325"/>
      <c r="AU45" s="325"/>
      <c r="AV45" s="325"/>
      <c r="AX45" s="345"/>
      <c r="AZ45" s="325"/>
      <c r="BB45" s="751"/>
      <c r="BC45" s="751"/>
      <c r="BD45" s="751"/>
      <c r="BE45" s="751"/>
      <c r="BF45" s="751"/>
      <c r="BG45" s="751"/>
      <c r="BH45" s="751"/>
      <c r="BI45" s="751"/>
      <c r="BJ45" s="751"/>
      <c r="BK45" s="751"/>
      <c r="BL45" s="751"/>
      <c r="BM45" s="751"/>
      <c r="BN45" s="751"/>
      <c r="BO45" s="751" t="s">
        <v>1454</v>
      </c>
      <c r="BP45" s="751"/>
      <c r="BQ45" s="751"/>
      <c r="BR45" s="751"/>
      <c r="BS45" s="751"/>
      <c r="BT45" s="751"/>
      <c r="BU45" s="751"/>
      <c r="BV45" s="751"/>
      <c r="BW45" s="751"/>
      <c r="BX45" s="751"/>
      <c r="BY45" s="751"/>
      <c r="BZ45" s="751"/>
      <c r="CA45" s="751" t="s">
        <v>1455</v>
      </c>
      <c r="CB45" s="751"/>
      <c r="CC45" s="751"/>
      <c r="DP45" s="325"/>
      <c r="DQ45" s="325"/>
      <c r="DR45" s="325"/>
      <c r="DS45" s="325"/>
    </row>
    <row r="46" spans="1:123" ht="15.75" customHeight="1" x14ac:dyDescent="0.25">
      <c r="A46" s="495" t="s">
        <v>691</v>
      </c>
      <c r="B46" s="508" t="s">
        <v>673</v>
      </c>
      <c r="C46" s="499">
        <v>19.3</v>
      </c>
      <c r="D46" s="499">
        <v>14.55</v>
      </c>
      <c r="E46" s="499">
        <v>53</v>
      </c>
      <c r="F46" s="501">
        <v>0.14699999999999999</v>
      </c>
      <c r="G46" s="323"/>
      <c r="H46" s="323"/>
      <c r="I46" s="323"/>
      <c r="J46" s="323"/>
      <c r="K46" s="323"/>
      <c r="L46" s="323"/>
      <c r="M46" s="323"/>
      <c r="N46" s="323"/>
      <c r="O46" s="323"/>
      <c r="P46" s="323"/>
      <c r="Q46" s="323"/>
      <c r="R46" s="323"/>
      <c r="S46" s="323"/>
      <c r="T46" s="323"/>
      <c r="U46" s="323"/>
      <c r="V46" s="352"/>
      <c r="W46" s="323"/>
      <c r="X46" s="323"/>
      <c r="Y46" s="323"/>
      <c r="Z46" s="323"/>
      <c r="AA46" s="323"/>
      <c r="AB46" s="323"/>
      <c r="AD46" s="325"/>
      <c r="AF46" s="325"/>
      <c r="AH46" s="325"/>
      <c r="AI46" s="325"/>
      <c r="AK46" s="325"/>
      <c r="AL46" s="325"/>
      <c r="AM46" s="325"/>
      <c r="AN46" s="325"/>
      <c r="AO46" s="325"/>
      <c r="AP46" s="325"/>
      <c r="AQ46" s="325"/>
      <c r="AR46" s="325"/>
      <c r="AS46" s="325"/>
      <c r="AT46" s="325"/>
      <c r="AU46" s="325"/>
      <c r="AV46" s="325"/>
      <c r="AX46" s="345"/>
      <c r="AZ46" s="325"/>
      <c r="BB46" s="751"/>
      <c r="BC46" s="751"/>
      <c r="BD46" s="751"/>
      <c r="BE46" s="751"/>
      <c r="BF46" s="751"/>
      <c r="BG46" s="751"/>
      <c r="BH46" s="751"/>
      <c r="BI46" s="751"/>
      <c r="BJ46" s="751"/>
      <c r="BK46" s="751"/>
      <c r="BL46" s="751"/>
      <c r="BM46" s="751"/>
      <c r="BN46" s="751"/>
      <c r="BO46" s="751" t="s">
        <v>1456</v>
      </c>
      <c r="BP46" s="751"/>
      <c r="BQ46" s="751"/>
      <c r="BR46" s="751"/>
      <c r="BS46" s="751"/>
      <c r="BT46" s="751"/>
      <c r="BU46" s="751"/>
      <c r="BV46" s="751"/>
      <c r="BW46" s="751"/>
      <c r="BX46" s="751"/>
      <c r="BY46" s="751"/>
      <c r="BZ46" s="751"/>
      <c r="CA46" s="751" t="s">
        <v>1457</v>
      </c>
      <c r="CB46" s="751"/>
      <c r="CC46" s="751"/>
      <c r="DP46" s="325"/>
      <c r="DQ46" s="325"/>
      <c r="DR46" s="325"/>
      <c r="DS46" s="325"/>
    </row>
    <row r="47" spans="1:123" ht="15.75" customHeight="1" x14ac:dyDescent="0.25">
      <c r="A47" s="495" t="s">
        <v>692</v>
      </c>
      <c r="B47" s="508" t="s">
        <v>673</v>
      </c>
      <c r="C47" s="499">
        <v>20.7</v>
      </c>
      <c r="D47" s="499">
        <v>11</v>
      </c>
      <c r="E47" s="499">
        <v>58</v>
      </c>
      <c r="F47" s="500">
        <v>0.14699999999999999</v>
      </c>
      <c r="G47" s="323"/>
      <c r="H47" s="323"/>
      <c r="I47" s="323"/>
      <c r="J47" s="323"/>
      <c r="K47" s="323"/>
      <c r="L47" s="323"/>
      <c r="M47" s="323"/>
      <c r="N47" s="323"/>
      <c r="O47" s="323"/>
      <c r="P47" s="323"/>
      <c r="Q47" s="323"/>
      <c r="R47" s="323"/>
      <c r="S47" s="323"/>
      <c r="T47" s="323"/>
      <c r="U47" s="323"/>
      <c r="V47" s="352"/>
      <c r="W47" s="323"/>
      <c r="X47" s="323"/>
      <c r="Y47" s="323"/>
      <c r="Z47" s="323"/>
      <c r="AA47" s="323"/>
      <c r="AB47" s="323"/>
      <c r="AD47" s="325"/>
      <c r="AF47" s="325"/>
      <c r="AH47" s="325"/>
      <c r="AI47" s="325"/>
      <c r="AK47" s="325"/>
      <c r="AL47" s="325"/>
      <c r="AM47" s="325"/>
      <c r="AN47" s="325"/>
      <c r="AO47" s="325"/>
      <c r="AP47" s="325"/>
      <c r="AQ47" s="325"/>
      <c r="AR47" s="325"/>
      <c r="AS47" s="325"/>
      <c r="AT47" s="325"/>
      <c r="AU47" s="325"/>
      <c r="AV47" s="325"/>
      <c r="AX47" s="345"/>
      <c r="AZ47" s="325"/>
      <c r="BB47" s="751"/>
      <c r="BC47" s="751"/>
      <c r="BD47" s="751"/>
      <c r="BE47" s="751"/>
      <c r="BF47" s="751"/>
      <c r="BG47" s="751"/>
      <c r="BH47" s="751"/>
      <c r="BI47" s="751"/>
      <c r="BJ47" s="751"/>
      <c r="BK47" s="751"/>
      <c r="BL47" s="751"/>
      <c r="BM47" s="751"/>
      <c r="BN47" s="751"/>
      <c r="BO47" s="751" t="s">
        <v>1458</v>
      </c>
      <c r="BP47" s="751"/>
      <c r="BQ47" s="751"/>
      <c r="BR47" s="751"/>
      <c r="BS47" s="751"/>
      <c r="BT47" s="751"/>
      <c r="BU47" s="751"/>
      <c r="BV47" s="751"/>
      <c r="BW47" s="751"/>
      <c r="BX47" s="751"/>
      <c r="BY47" s="751"/>
      <c r="BZ47" s="751"/>
      <c r="CA47" s="751" t="s">
        <v>1459</v>
      </c>
      <c r="CB47" s="751"/>
      <c r="CC47" s="751"/>
      <c r="DP47" s="325"/>
      <c r="DQ47" s="325"/>
      <c r="DR47" s="325"/>
      <c r="DS47" s="325"/>
    </row>
    <row r="48" spans="1:123" ht="15.75" customHeight="1" x14ac:dyDescent="0.25">
      <c r="A48" s="495" t="s">
        <v>693</v>
      </c>
      <c r="B48" s="508" t="s">
        <v>673</v>
      </c>
      <c r="C48" s="499">
        <v>24.81</v>
      </c>
      <c r="D48" s="499">
        <v>11.4</v>
      </c>
      <c r="E48" s="499">
        <v>59.3</v>
      </c>
      <c r="F48" s="500">
        <v>0.14699999999999999</v>
      </c>
      <c r="G48" s="323"/>
      <c r="H48" s="323"/>
      <c r="I48" s="323"/>
      <c r="J48" s="323"/>
      <c r="K48" s="323"/>
      <c r="L48" s="323"/>
      <c r="M48" s="323"/>
      <c r="N48" s="323"/>
      <c r="O48" s="323"/>
      <c r="P48" s="323"/>
      <c r="Q48" s="323"/>
      <c r="R48" s="323"/>
      <c r="S48" s="323"/>
      <c r="T48" s="323"/>
      <c r="U48" s="323"/>
      <c r="V48" s="352"/>
      <c r="W48" s="323"/>
      <c r="X48" s="323"/>
      <c r="Y48" s="323"/>
      <c r="Z48" s="323"/>
      <c r="AA48" s="323"/>
      <c r="AB48" s="323"/>
      <c r="AD48" s="325"/>
      <c r="AF48" s="325"/>
      <c r="AH48" s="325"/>
      <c r="AI48" s="325"/>
      <c r="AK48" s="325"/>
      <c r="AL48" s="325"/>
      <c r="AM48" s="325"/>
      <c r="AN48" s="325"/>
      <c r="AO48" s="325"/>
      <c r="AP48" s="325"/>
      <c r="AQ48" s="325"/>
      <c r="AR48" s="325"/>
      <c r="AS48" s="325"/>
      <c r="AT48" s="325"/>
      <c r="AU48" s="325"/>
      <c r="AV48" s="325"/>
      <c r="AX48" s="345"/>
      <c r="AZ48" s="325"/>
      <c r="BB48" s="751"/>
      <c r="BC48" s="751"/>
      <c r="BD48" s="751"/>
      <c r="BE48" s="751"/>
      <c r="BF48" s="751"/>
      <c r="BG48" s="751"/>
      <c r="BH48" s="751"/>
      <c r="BI48" s="751"/>
      <c r="BJ48" s="751"/>
      <c r="BK48" s="751"/>
      <c r="BL48" s="751"/>
      <c r="BM48" s="751"/>
      <c r="BN48" s="751"/>
      <c r="BO48" s="751" t="s">
        <v>1460</v>
      </c>
      <c r="BP48" s="751"/>
      <c r="BQ48" s="751"/>
      <c r="BR48" s="751"/>
      <c r="BS48" s="751"/>
      <c r="BT48" s="751"/>
      <c r="BU48" s="751"/>
      <c r="BV48" s="751"/>
      <c r="BW48" s="751"/>
      <c r="BX48" s="751"/>
      <c r="BY48" s="751"/>
      <c r="BZ48" s="751"/>
      <c r="CA48" s="751" t="s">
        <v>1461</v>
      </c>
      <c r="CB48" s="751"/>
      <c r="CC48" s="751"/>
      <c r="DP48" s="325"/>
      <c r="DQ48" s="325"/>
      <c r="DR48" s="325"/>
      <c r="DS48" s="325"/>
    </row>
    <row r="49" spans="1:123" ht="15.75" customHeight="1" x14ac:dyDescent="0.25">
      <c r="A49" s="495" t="s">
        <v>694</v>
      </c>
      <c r="B49" s="508" t="s">
        <v>673</v>
      </c>
      <c r="C49" s="499">
        <v>24.74</v>
      </c>
      <c r="D49" s="499">
        <v>11.15</v>
      </c>
      <c r="E49" s="499">
        <v>54.3</v>
      </c>
      <c r="F49" s="501">
        <v>0.14699999999999999</v>
      </c>
      <c r="G49" s="323"/>
      <c r="H49" s="323"/>
      <c r="I49" s="323"/>
      <c r="J49" s="323"/>
      <c r="K49" s="323"/>
      <c r="L49" s="323"/>
      <c r="M49" s="323"/>
      <c r="N49" s="323"/>
      <c r="O49" s="323"/>
      <c r="P49" s="323"/>
      <c r="Q49" s="323"/>
      <c r="R49" s="323"/>
      <c r="S49" s="323"/>
      <c r="T49" s="323"/>
      <c r="U49" s="323"/>
      <c r="V49" s="323"/>
      <c r="W49" s="323"/>
      <c r="X49" s="323"/>
      <c r="Y49" s="323"/>
      <c r="Z49" s="323"/>
      <c r="AA49" s="323"/>
      <c r="AB49" s="323"/>
      <c r="AD49" s="325"/>
      <c r="AF49" s="325"/>
      <c r="AH49" s="325"/>
      <c r="AI49" s="325"/>
      <c r="AK49" s="325"/>
      <c r="AL49" s="325"/>
      <c r="AM49" s="325"/>
      <c r="AN49" s="325"/>
      <c r="AO49" s="325"/>
      <c r="AP49" s="325"/>
      <c r="AQ49" s="325"/>
      <c r="AR49" s="325"/>
      <c r="AS49" s="325"/>
      <c r="AT49" s="325"/>
      <c r="AU49" s="325"/>
      <c r="AV49" s="325"/>
      <c r="AX49" s="345"/>
      <c r="AZ49" s="325"/>
      <c r="BB49" s="751"/>
      <c r="BC49" s="751"/>
      <c r="BD49" s="751"/>
      <c r="BE49" s="751"/>
      <c r="BF49" s="751"/>
      <c r="BG49" s="751"/>
      <c r="BH49" s="751"/>
      <c r="BI49" s="751"/>
      <c r="BJ49" s="751"/>
      <c r="BK49" s="751"/>
      <c r="BL49" s="751"/>
      <c r="BM49" s="751"/>
      <c r="BN49" s="751"/>
      <c r="BO49" s="751" t="s">
        <v>1462</v>
      </c>
      <c r="BP49" s="751"/>
      <c r="BQ49" s="751"/>
      <c r="BR49" s="751"/>
      <c r="BS49" s="751"/>
      <c r="BT49" s="751"/>
      <c r="BU49" s="751"/>
      <c r="BV49" s="751"/>
      <c r="BW49" s="751"/>
      <c r="BX49" s="751"/>
      <c r="BY49" s="751"/>
      <c r="BZ49" s="751"/>
      <c r="CA49" s="751" t="s">
        <v>1463</v>
      </c>
      <c r="CB49" s="751"/>
      <c r="CC49" s="751"/>
      <c r="DP49" s="325"/>
      <c r="DQ49" s="325"/>
      <c r="DR49" s="325"/>
      <c r="DS49" s="325"/>
    </row>
    <row r="50" spans="1:123" ht="15.75" customHeight="1" x14ac:dyDescent="0.25">
      <c r="A50" s="495" t="s">
        <v>695</v>
      </c>
      <c r="B50" s="508" t="s">
        <v>673</v>
      </c>
      <c r="C50" s="499">
        <v>24</v>
      </c>
      <c r="D50" s="499">
        <v>12.54</v>
      </c>
      <c r="E50" s="499">
        <v>54</v>
      </c>
      <c r="F50" s="500">
        <v>0.14699999999999999</v>
      </c>
      <c r="G50" s="323"/>
      <c r="H50" s="323"/>
      <c r="I50" s="323"/>
      <c r="J50" s="323"/>
      <c r="K50" s="323"/>
      <c r="L50" s="323"/>
      <c r="M50" s="323"/>
      <c r="N50" s="323"/>
      <c r="O50" s="323"/>
      <c r="P50" s="323"/>
      <c r="Q50" s="323"/>
      <c r="R50" s="323"/>
      <c r="S50" s="323"/>
      <c r="T50" s="323"/>
      <c r="U50" s="323"/>
      <c r="V50" s="323"/>
      <c r="W50" s="323"/>
      <c r="X50" s="323"/>
      <c r="Y50" s="323"/>
      <c r="Z50" s="323"/>
      <c r="AA50" s="323"/>
      <c r="AB50" s="323"/>
      <c r="AD50" s="325"/>
      <c r="AF50" s="325"/>
      <c r="AH50" s="325"/>
      <c r="AI50" s="325"/>
      <c r="AK50" s="325"/>
      <c r="AL50" s="325"/>
      <c r="AM50" s="325"/>
      <c r="AN50" s="325"/>
      <c r="AO50" s="325"/>
      <c r="AP50" s="325"/>
      <c r="AQ50" s="325"/>
      <c r="AR50" s="325"/>
      <c r="AS50" s="325"/>
      <c r="AT50" s="325"/>
      <c r="AU50" s="325"/>
      <c r="AV50" s="325"/>
      <c r="AX50" s="345"/>
      <c r="AZ50" s="325"/>
      <c r="BB50" s="751"/>
      <c r="BC50" s="751"/>
      <c r="BD50" s="751"/>
      <c r="BE50" s="751"/>
      <c r="BF50" s="751"/>
      <c r="BG50" s="751"/>
      <c r="BH50" s="751"/>
      <c r="BI50" s="751"/>
      <c r="BJ50" s="751"/>
      <c r="BK50" s="751"/>
      <c r="BL50" s="751"/>
      <c r="BM50" s="751"/>
      <c r="BN50" s="751"/>
      <c r="BO50" s="751" t="s">
        <v>1464</v>
      </c>
      <c r="BP50" s="751"/>
      <c r="BQ50" s="751"/>
      <c r="BR50" s="751"/>
      <c r="BS50" s="751"/>
      <c r="BT50" s="751"/>
      <c r="BU50" s="751"/>
      <c r="BV50" s="751"/>
      <c r="BW50" s="751"/>
      <c r="BX50" s="751"/>
      <c r="BY50" s="751"/>
      <c r="BZ50" s="751"/>
      <c r="CA50" s="751" t="s">
        <v>1465</v>
      </c>
      <c r="CB50" s="751"/>
      <c r="CC50" s="751"/>
      <c r="DP50" s="325"/>
      <c r="DQ50" s="325"/>
      <c r="DR50" s="325"/>
      <c r="DS50" s="325"/>
    </row>
    <row r="51" spans="1:123" ht="15.75" customHeight="1" x14ac:dyDescent="0.25">
      <c r="A51" s="495" t="s">
        <v>696</v>
      </c>
      <c r="B51" s="508" t="s">
        <v>673</v>
      </c>
      <c r="C51" s="499">
        <v>19.5</v>
      </c>
      <c r="D51" s="499">
        <v>14.37</v>
      </c>
      <c r="E51" s="499">
        <v>62.75</v>
      </c>
      <c r="F51" s="500">
        <v>0.14699999999999999</v>
      </c>
      <c r="G51" s="323"/>
      <c r="H51" s="323"/>
      <c r="I51" s="323"/>
      <c r="J51" s="323"/>
      <c r="K51" s="323"/>
      <c r="L51" s="323"/>
      <c r="M51" s="323"/>
      <c r="N51" s="323"/>
      <c r="O51" s="323"/>
      <c r="P51" s="323"/>
      <c r="Q51" s="323"/>
      <c r="R51" s="323"/>
      <c r="S51" s="323"/>
      <c r="T51" s="323"/>
      <c r="U51" s="323"/>
      <c r="V51" s="323"/>
      <c r="W51" s="323"/>
      <c r="X51" s="323"/>
      <c r="Y51" s="323"/>
      <c r="Z51" s="323"/>
      <c r="AA51" s="323"/>
      <c r="AB51" s="323"/>
      <c r="AD51" s="325"/>
      <c r="AF51" s="325"/>
      <c r="AH51" s="325"/>
      <c r="AI51" s="325"/>
      <c r="AK51" s="325"/>
      <c r="AL51" s="325"/>
      <c r="AM51" s="325"/>
      <c r="AN51" s="325"/>
      <c r="AO51" s="325"/>
      <c r="AP51" s="325"/>
      <c r="AQ51" s="325"/>
      <c r="AR51" s="325"/>
      <c r="AS51" s="325"/>
      <c r="AT51" s="325"/>
      <c r="AU51" s="325"/>
      <c r="AV51" s="325"/>
      <c r="AX51" s="345"/>
      <c r="AZ51" s="325"/>
      <c r="BB51" s="751"/>
      <c r="BC51" s="751"/>
      <c r="BD51" s="751"/>
      <c r="BE51" s="751"/>
      <c r="BF51" s="751"/>
      <c r="BG51" s="751"/>
      <c r="BH51" s="751"/>
      <c r="BI51" s="751"/>
      <c r="BJ51" s="751"/>
      <c r="BK51" s="751"/>
      <c r="BL51" s="751"/>
      <c r="BM51" s="751"/>
      <c r="BN51" s="751"/>
      <c r="BO51" s="751" t="s">
        <v>1466</v>
      </c>
      <c r="BP51" s="751"/>
      <c r="BQ51" s="751"/>
      <c r="BR51" s="751"/>
      <c r="BS51" s="751"/>
      <c r="BT51" s="751"/>
      <c r="BU51" s="751"/>
      <c r="BV51" s="751"/>
      <c r="BW51" s="751"/>
      <c r="BX51" s="751"/>
      <c r="BY51" s="751"/>
      <c r="BZ51" s="751"/>
      <c r="CA51" s="751" t="s">
        <v>1467</v>
      </c>
      <c r="CB51" s="751"/>
      <c r="CC51" s="751"/>
      <c r="DP51" s="325"/>
      <c r="DQ51" s="325"/>
      <c r="DR51" s="325"/>
      <c r="DS51" s="325"/>
    </row>
    <row r="52" spans="1:123" ht="15.75" customHeight="1" x14ac:dyDescent="0.25">
      <c r="A52" s="495" t="s">
        <v>697</v>
      </c>
      <c r="B52" s="508" t="s">
        <v>673</v>
      </c>
      <c r="C52" s="499">
        <v>26.5</v>
      </c>
      <c r="D52" s="499">
        <v>10</v>
      </c>
      <c r="E52" s="499">
        <v>51</v>
      </c>
      <c r="F52" s="500">
        <v>0.14699999999999999</v>
      </c>
      <c r="G52" s="323"/>
      <c r="H52" s="323"/>
      <c r="I52" s="323"/>
      <c r="J52" s="323"/>
      <c r="K52" s="323"/>
      <c r="L52" s="323"/>
      <c r="M52" s="323"/>
      <c r="N52" s="323"/>
      <c r="O52" s="323"/>
      <c r="P52" s="323"/>
      <c r="Q52" s="323"/>
      <c r="R52" s="323"/>
      <c r="S52" s="323"/>
      <c r="T52" s="323"/>
      <c r="U52" s="323"/>
      <c r="V52" s="323"/>
      <c r="W52" s="323"/>
      <c r="X52" s="323"/>
      <c r="Y52" s="323"/>
      <c r="Z52" s="323"/>
      <c r="AA52" s="323"/>
      <c r="AB52" s="323"/>
      <c r="AD52" s="325"/>
      <c r="AF52" s="325"/>
      <c r="AH52" s="325"/>
      <c r="AI52" s="325"/>
      <c r="AK52" s="325"/>
      <c r="AL52" s="325"/>
      <c r="AM52" s="325"/>
      <c r="AN52" s="325"/>
      <c r="AO52" s="325"/>
      <c r="AP52" s="325"/>
      <c r="AQ52" s="325"/>
      <c r="AR52" s="325"/>
      <c r="AS52" s="325"/>
      <c r="AT52" s="325"/>
      <c r="AU52" s="325"/>
      <c r="AV52" s="325"/>
      <c r="AX52" s="345"/>
      <c r="AZ52" s="325"/>
      <c r="BB52" s="751"/>
      <c r="BC52" s="751"/>
      <c r="BD52" s="751"/>
      <c r="BE52" s="751"/>
      <c r="BF52" s="751"/>
      <c r="BG52" s="751"/>
      <c r="BH52" s="751"/>
      <c r="BI52" s="751"/>
      <c r="BJ52" s="751"/>
      <c r="BK52" s="751"/>
      <c r="BL52" s="751"/>
      <c r="BM52" s="751"/>
      <c r="BN52" s="751"/>
      <c r="BO52" s="751" t="s">
        <v>1468</v>
      </c>
      <c r="BP52" s="751"/>
      <c r="BQ52" s="751"/>
      <c r="BR52" s="751"/>
      <c r="BS52" s="751"/>
      <c r="BT52" s="751"/>
      <c r="BU52" s="751"/>
      <c r="BV52" s="751"/>
      <c r="BW52" s="751"/>
      <c r="BX52" s="751"/>
      <c r="BY52" s="751"/>
      <c r="BZ52" s="751"/>
      <c r="CA52" s="751" t="s">
        <v>1469</v>
      </c>
      <c r="CB52" s="751"/>
      <c r="CC52" s="751"/>
      <c r="DP52" s="325"/>
      <c r="DQ52" s="325"/>
      <c r="DR52" s="325"/>
      <c r="DS52" s="325"/>
    </row>
    <row r="53" spans="1:123" ht="15.75" customHeight="1" x14ac:dyDescent="0.25">
      <c r="A53" s="495" t="s">
        <v>698</v>
      </c>
      <c r="B53" s="508" t="s">
        <v>673</v>
      </c>
      <c r="C53" s="499">
        <v>27.01</v>
      </c>
      <c r="D53" s="499">
        <v>7.1</v>
      </c>
      <c r="E53" s="499">
        <v>51.5</v>
      </c>
      <c r="F53" s="500">
        <v>0.14699999999999999</v>
      </c>
      <c r="G53" s="323"/>
      <c r="H53" s="323"/>
      <c r="I53" s="323"/>
      <c r="J53" s="323"/>
      <c r="K53" s="323"/>
      <c r="L53" s="323"/>
      <c r="M53" s="323"/>
      <c r="N53" s="323"/>
      <c r="O53" s="323"/>
      <c r="P53" s="323"/>
      <c r="Q53" s="323"/>
      <c r="R53" s="323"/>
      <c r="S53" s="323"/>
      <c r="T53" s="323"/>
      <c r="U53" s="323"/>
      <c r="V53" s="323"/>
      <c r="W53" s="323"/>
      <c r="X53" s="323"/>
      <c r="Y53" s="323"/>
      <c r="Z53" s="323"/>
      <c r="AA53" s="323"/>
      <c r="AB53" s="323"/>
      <c r="AD53" s="325"/>
      <c r="AF53" s="325"/>
      <c r="AH53" s="325"/>
      <c r="AI53" s="325"/>
      <c r="AK53" s="325"/>
      <c r="AL53" s="325"/>
      <c r="AM53" s="325"/>
      <c r="AN53" s="325"/>
      <c r="AO53" s="325"/>
      <c r="AP53" s="325"/>
      <c r="AQ53" s="325"/>
      <c r="AR53" s="325"/>
      <c r="AS53" s="325"/>
      <c r="AT53" s="325"/>
      <c r="AU53" s="325"/>
      <c r="AV53" s="325"/>
      <c r="AX53" s="345"/>
      <c r="AZ53" s="325"/>
      <c r="BB53" s="751"/>
      <c r="BC53" s="751"/>
      <c r="BD53" s="751"/>
      <c r="BE53" s="751"/>
      <c r="BF53" s="751"/>
      <c r="BG53" s="751"/>
      <c r="BH53" s="751"/>
      <c r="BI53" s="751"/>
      <c r="BJ53" s="751"/>
      <c r="BK53" s="751"/>
      <c r="BL53" s="751"/>
      <c r="BM53" s="751"/>
      <c r="BN53" s="751"/>
      <c r="BO53" s="751" t="s">
        <v>1470</v>
      </c>
      <c r="BP53" s="751"/>
      <c r="BQ53" s="751"/>
      <c r="BR53" s="751"/>
      <c r="BS53" s="751"/>
      <c r="BT53" s="751"/>
      <c r="BU53" s="751"/>
      <c r="BV53" s="751"/>
      <c r="BW53" s="751"/>
      <c r="BX53" s="751"/>
      <c r="BY53" s="751"/>
      <c r="BZ53" s="751"/>
      <c r="CA53" s="751" t="s">
        <v>1471</v>
      </c>
      <c r="CB53" s="751"/>
      <c r="CC53" s="751"/>
      <c r="DP53" s="325"/>
      <c r="DQ53" s="325"/>
      <c r="DR53" s="325"/>
      <c r="DS53" s="325"/>
    </row>
    <row r="54" spans="1:123" ht="15.75" customHeight="1" x14ac:dyDescent="0.25">
      <c r="A54" s="495" t="s">
        <v>699</v>
      </c>
      <c r="B54" s="508" t="s">
        <v>673</v>
      </c>
      <c r="C54" s="499">
        <v>28.68</v>
      </c>
      <c r="D54" s="499">
        <v>7.99</v>
      </c>
      <c r="E54" s="499">
        <v>51.3</v>
      </c>
      <c r="F54" s="500">
        <v>0.14699999999999999</v>
      </c>
      <c r="G54" s="323"/>
      <c r="H54" s="323"/>
      <c r="I54" s="323"/>
      <c r="J54" s="323"/>
      <c r="K54" s="323"/>
      <c r="L54" s="323"/>
      <c r="M54" s="323"/>
      <c r="N54" s="323"/>
      <c r="O54" s="323"/>
      <c r="P54" s="323"/>
      <c r="Q54" s="323"/>
      <c r="R54" s="323"/>
      <c r="S54" s="323"/>
      <c r="T54" s="323"/>
      <c r="U54" s="323"/>
      <c r="V54" s="323"/>
      <c r="W54" s="323"/>
      <c r="X54" s="323"/>
      <c r="Y54" s="323"/>
      <c r="Z54" s="323"/>
      <c r="AA54" s="323"/>
      <c r="AB54" s="323"/>
      <c r="AD54" s="325"/>
      <c r="AF54" s="325"/>
      <c r="AH54" s="325"/>
      <c r="AI54" s="325"/>
      <c r="AK54" s="325"/>
      <c r="AL54" s="325"/>
      <c r="AM54" s="325"/>
      <c r="AN54" s="325"/>
      <c r="AO54" s="325"/>
      <c r="AP54" s="325"/>
      <c r="AQ54" s="325"/>
      <c r="AR54" s="325"/>
      <c r="AS54" s="325"/>
      <c r="AT54" s="325"/>
      <c r="AU54" s="325"/>
      <c r="AV54" s="325"/>
      <c r="AX54" s="345"/>
      <c r="AZ54" s="325"/>
      <c r="BB54" s="751"/>
      <c r="BC54" s="751"/>
      <c r="BD54" s="751"/>
      <c r="BE54" s="751"/>
      <c r="BF54" s="751"/>
      <c r="BG54" s="751"/>
      <c r="BH54" s="751"/>
      <c r="BI54" s="751"/>
      <c r="BJ54" s="751"/>
      <c r="BK54" s="751"/>
      <c r="BL54" s="751"/>
      <c r="BM54" s="751"/>
      <c r="BN54" s="751"/>
      <c r="BO54" s="751" t="s">
        <v>1472</v>
      </c>
      <c r="BP54" s="751"/>
      <c r="BQ54" s="751"/>
      <c r="BR54" s="751"/>
      <c r="BS54" s="751"/>
      <c r="BT54" s="751"/>
      <c r="BU54" s="751"/>
      <c r="BV54" s="751"/>
      <c r="BW54" s="751"/>
      <c r="BX54" s="751"/>
      <c r="BY54" s="751"/>
      <c r="BZ54" s="751"/>
      <c r="CA54" s="751" t="s">
        <v>1473</v>
      </c>
      <c r="CB54" s="751"/>
      <c r="CC54" s="751"/>
      <c r="DP54" s="325"/>
      <c r="DQ54" s="325"/>
      <c r="DR54" s="325"/>
      <c r="DS54" s="325"/>
    </row>
    <row r="55" spans="1:123" ht="15.75" customHeight="1" x14ac:dyDescent="0.25">
      <c r="A55" s="495" t="s">
        <v>700</v>
      </c>
      <c r="B55" s="508" t="s">
        <v>673</v>
      </c>
      <c r="C55" s="499">
        <v>25.5</v>
      </c>
      <c r="D55" s="499">
        <v>9</v>
      </c>
      <c r="E55" s="499">
        <v>42</v>
      </c>
      <c r="F55" s="501">
        <v>0.14699999999999999</v>
      </c>
      <c r="G55" s="323"/>
      <c r="H55" s="323"/>
      <c r="I55" s="323"/>
      <c r="J55" s="323"/>
      <c r="K55" s="323"/>
      <c r="L55" s="323"/>
      <c r="M55" s="323"/>
      <c r="N55" s="323"/>
      <c r="O55" s="323"/>
      <c r="P55" s="323"/>
      <c r="Q55" s="323"/>
      <c r="R55" s="323"/>
      <c r="S55" s="323"/>
      <c r="T55" s="323"/>
      <c r="U55" s="323"/>
      <c r="V55" s="323"/>
      <c r="W55" s="323"/>
      <c r="X55" s="323"/>
      <c r="Y55" s="323"/>
      <c r="Z55" s="323"/>
      <c r="AA55" s="323"/>
      <c r="AB55" s="323"/>
      <c r="AD55" s="325"/>
      <c r="AF55" s="325"/>
      <c r="AH55" s="325"/>
      <c r="AI55" s="325"/>
      <c r="AK55" s="325"/>
      <c r="AL55" s="325"/>
      <c r="AM55" s="325"/>
      <c r="AN55" s="325"/>
      <c r="AO55" s="325"/>
      <c r="AP55" s="325"/>
      <c r="AQ55" s="325"/>
      <c r="AR55" s="325"/>
      <c r="AS55" s="325"/>
      <c r="AT55" s="325"/>
      <c r="AU55" s="325"/>
      <c r="AV55" s="325"/>
      <c r="AX55" s="345"/>
      <c r="AZ55" s="325"/>
      <c r="BB55" s="751"/>
      <c r="BC55" s="751"/>
      <c r="BD55" s="751"/>
      <c r="BE55" s="751"/>
      <c r="BF55" s="751"/>
      <c r="BG55" s="751"/>
      <c r="BH55" s="751"/>
      <c r="BI55" s="751"/>
      <c r="BJ55" s="751"/>
      <c r="BK55" s="751"/>
      <c r="BL55" s="751"/>
      <c r="BM55" s="751"/>
      <c r="BN55" s="751"/>
      <c r="BO55" s="751" t="s">
        <v>1474</v>
      </c>
      <c r="BP55" s="751"/>
      <c r="BQ55" s="751"/>
      <c r="BR55" s="751"/>
      <c r="BS55" s="751"/>
      <c r="BT55" s="751"/>
      <c r="BU55" s="751"/>
      <c r="BV55" s="751"/>
      <c r="BW55" s="751"/>
      <c r="BX55" s="751"/>
      <c r="BY55" s="751"/>
      <c r="BZ55" s="751"/>
      <c r="CA55" s="751" t="s">
        <v>1475</v>
      </c>
      <c r="CB55" s="751"/>
      <c r="CC55" s="751"/>
      <c r="DP55" s="325"/>
      <c r="DQ55" s="325"/>
      <c r="DR55" s="325"/>
      <c r="DS55" s="325"/>
    </row>
    <row r="56" spans="1:123" ht="15.75" customHeight="1" x14ac:dyDescent="0.25">
      <c r="A56" s="495" t="s">
        <v>701</v>
      </c>
      <c r="B56" s="508" t="s">
        <v>673</v>
      </c>
      <c r="C56" s="499">
        <v>26.2</v>
      </c>
      <c r="D56" s="499">
        <v>10.25</v>
      </c>
      <c r="E56" s="499">
        <v>50.66</v>
      </c>
      <c r="F56" s="501">
        <v>0.14699999999999999</v>
      </c>
      <c r="G56" s="323"/>
      <c r="H56" s="323"/>
      <c r="I56" s="323"/>
      <c r="J56" s="323"/>
      <c r="K56" s="323"/>
      <c r="L56" s="323"/>
      <c r="M56" s="323"/>
      <c r="N56" s="323"/>
      <c r="O56" s="323"/>
      <c r="P56" s="323"/>
      <c r="Q56" s="323"/>
      <c r="R56" s="323"/>
      <c r="S56" s="323"/>
      <c r="T56" s="323"/>
      <c r="U56" s="323"/>
      <c r="V56" s="323"/>
      <c r="W56" s="323"/>
      <c r="X56" s="323"/>
      <c r="Y56" s="323"/>
      <c r="Z56" s="323"/>
      <c r="AA56" s="323"/>
      <c r="AB56" s="323"/>
      <c r="AD56" s="325"/>
      <c r="AF56" s="325"/>
      <c r="AH56" s="325"/>
      <c r="AI56" s="325"/>
      <c r="AK56" s="325"/>
      <c r="AL56" s="325"/>
      <c r="AM56" s="325"/>
      <c r="AN56" s="325"/>
      <c r="AO56" s="325"/>
      <c r="AP56" s="325"/>
      <c r="AQ56" s="325"/>
      <c r="AR56" s="325"/>
      <c r="AS56" s="325"/>
      <c r="AT56" s="325"/>
      <c r="AU56" s="325"/>
      <c r="AV56" s="325"/>
      <c r="AX56" s="345"/>
      <c r="AZ56" s="325"/>
      <c r="BB56" s="751"/>
      <c r="BC56" s="751"/>
      <c r="BD56" s="751"/>
      <c r="BE56" s="751"/>
      <c r="BF56" s="751"/>
      <c r="BG56" s="751"/>
      <c r="BH56" s="751"/>
      <c r="BI56" s="751"/>
      <c r="BJ56" s="751"/>
      <c r="BK56" s="751"/>
      <c r="BL56" s="751"/>
      <c r="BM56" s="751"/>
      <c r="BN56" s="751"/>
      <c r="BO56" s="751" t="s">
        <v>1476</v>
      </c>
      <c r="BP56" s="751"/>
      <c r="BQ56" s="751"/>
      <c r="BR56" s="751"/>
      <c r="BS56" s="751"/>
      <c r="BT56" s="751"/>
      <c r="BU56" s="751"/>
      <c r="BV56" s="751"/>
      <c r="BW56" s="751"/>
      <c r="BX56" s="751"/>
      <c r="BY56" s="751"/>
      <c r="BZ56" s="751"/>
      <c r="CA56" s="751" t="s">
        <v>1477</v>
      </c>
      <c r="CB56" s="751"/>
      <c r="CC56" s="751"/>
      <c r="DP56" s="325"/>
      <c r="DQ56" s="325"/>
      <c r="DR56" s="325"/>
      <c r="DS56" s="325"/>
    </row>
    <row r="57" spans="1:123" ht="15.75" customHeight="1" x14ac:dyDescent="0.25">
      <c r="A57" s="493" t="s">
        <v>112</v>
      </c>
      <c r="B57" s="509" t="s">
        <v>626</v>
      </c>
      <c r="C57" s="499">
        <v>90.34999999999998</v>
      </c>
      <c r="D57" s="499">
        <v>7.1166666666666663</v>
      </c>
      <c r="E57" s="499">
        <v>85.126000000000005</v>
      </c>
      <c r="F57" s="500">
        <v>-14.756790000000001</v>
      </c>
      <c r="G57" s="323"/>
      <c r="H57" s="323"/>
      <c r="I57" s="323"/>
      <c r="J57" s="323"/>
      <c r="K57" s="323"/>
      <c r="L57" s="323"/>
      <c r="M57" s="323"/>
      <c r="N57" s="323"/>
      <c r="O57" s="323"/>
      <c r="P57" s="323"/>
      <c r="Q57" s="323"/>
      <c r="R57" s="323"/>
      <c r="S57" s="323"/>
      <c r="T57" s="323"/>
      <c r="U57" s="323"/>
      <c r="V57" s="323"/>
      <c r="W57" s="323"/>
      <c r="X57" s="323"/>
      <c r="Y57" s="323"/>
      <c r="Z57" s="323"/>
      <c r="AA57" s="323"/>
      <c r="AB57" s="323"/>
      <c r="AD57" s="325"/>
      <c r="AF57" s="325"/>
      <c r="AH57" s="325"/>
      <c r="AI57" s="325"/>
      <c r="AK57" s="325"/>
      <c r="AL57" s="325"/>
      <c r="AM57" s="325"/>
      <c r="AN57" s="325"/>
      <c r="AO57" s="325"/>
      <c r="AP57" s="325"/>
      <c r="AQ57" s="325"/>
      <c r="AR57" s="325"/>
      <c r="AS57" s="325"/>
      <c r="AT57" s="325"/>
      <c r="AU57" s="325"/>
      <c r="AV57" s="325"/>
      <c r="AX57" s="345"/>
      <c r="AZ57" s="325"/>
      <c r="BB57" s="751"/>
      <c r="BC57" s="751"/>
      <c r="BD57" s="751"/>
      <c r="BE57" s="751"/>
      <c r="BF57" s="751"/>
      <c r="BG57" s="751"/>
      <c r="BH57" s="751"/>
      <c r="BI57" s="751"/>
      <c r="BJ57" s="751"/>
      <c r="BK57" s="751"/>
      <c r="BL57" s="751"/>
      <c r="BM57" s="751"/>
      <c r="BN57" s="751"/>
      <c r="BO57" s="751" t="s">
        <v>1478</v>
      </c>
      <c r="BP57" s="751"/>
      <c r="BQ57" s="751"/>
      <c r="BR57" s="751"/>
      <c r="BS57" s="751"/>
      <c r="BT57" s="751"/>
      <c r="BU57" s="751"/>
      <c r="BV57" s="751"/>
      <c r="BW57" s="751"/>
      <c r="BX57" s="751"/>
      <c r="BY57" s="751"/>
      <c r="BZ57" s="751"/>
      <c r="CA57" s="751" t="s">
        <v>525</v>
      </c>
      <c r="CB57" s="751"/>
      <c r="CC57" s="751"/>
      <c r="DP57" s="325"/>
      <c r="DQ57" s="325"/>
      <c r="DR57" s="325"/>
      <c r="DS57" s="325"/>
    </row>
    <row r="58" spans="1:123" ht="15.75" customHeight="1" x14ac:dyDescent="0.25">
      <c r="A58" s="493" t="s">
        <v>629</v>
      </c>
      <c r="B58" s="509" t="s">
        <v>626</v>
      </c>
      <c r="C58" s="514">
        <v>85</v>
      </c>
      <c r="D58" s="514">
        <v>16</v>
      </c>
      <c r="E58" s="514">
        <v>89</v>
      </c>
      <c r="F58" s="501">
        <v>1.3986550000000002</v>
      </c>
      <c r="G58" s="323"/>
      <c r="H58" s="323"/>
      <c r="I58" s="323"/>
      <c r="J58" s="323"/>
      <c r="K58" s="323"/>
      <c r="L58" s="323"/>
      <c r="M58" s="323"/>
      <c r="N58" s="323"/>
      <c r="O58" s="323"/>
      <c r="P58" s="323"/>
      <c r="Q58" s="323"/>
      <c r="R58" s="323"/>
      <c r="S58" s="323"/>
      <c r="T58" s="323"/>
      <c r="U58" s="323"/>
      <c r="V58" s="323"/>
      <c r="W58" s="323"/>
      <c r="X58" s="323"/>
      <c r="Y58" s="323"/>
      <c r="Z58" s="323"/>
      <c r="AA58" s="323"/>
      <c r="AB58" s="323"/>
      <c r="AD58" s="325"/>
      <c r="AF58" s="325"/>
      <c r="AH58" s="325"/>
      <c r="AI58" s="325"/>
      <c r="AK58" s="325"/>
      <c r="AL58" s="325"/>
      <c r="AM58" s="325"/>
      <c r="AN58" s="325"/>
      <c r="AO58" s="325"/>
      <c r="AP58" s="325"/>
      <c r="AQ58" s="325"/>
      <c r="AR58" s="325"/>
      <c r="AS58" s="325"/>
      <c r="AT58" s="325"/>
      <c r="AU58" s="325"/>
      <c r="AV58" s="325"/>
      <c r="AX58" s="345"/>
      <c r="AZ58" s="325"/>
      <c r="BB58" s="751"/>
      <c r="BC58" s="751"/>
      <c r="BD58" s="751"/>
      <c r="BE58" s="751"/>
      <c r="BF58" s="751"/>
      <c r="BG58" s="751"/>
      <c r="BH58" s="751"/>
      <c r="BI58" s="751"/>
      <c r="BJ58" s="751"/>
      <c r="BK58" s="751"/>
      <c r="BL58" s="751"/>
      <c r="BM58" s="751"/>
      <c r="BN58" s="751"/>
      <c r="BO58" s="751" t="s">
        <v>1479</v>
      </c>
      <c r="BP58" s="751"/>
      <c r="BQ58" s="751"/>
      <c r="BR58" s="751"/>
      <c r="BS58" s="751"/>
      <c r="BT58" s="751"/>
      <c r="BU58" s="751"/>
      <c r="BV58" s="751"/>
      <c r="BW58" s="751"/>
      <c r="BX58" s="751"/>
      <c r="BY58" s="751"/>
      <c r="BZ58" s="751"/>
      <c r="CA58" s="751" t="s">
        <v>1480</v>
      </c>
      <c r="CB58" s="751"/>
      <c r="CC58" s="751"/>
      <c r="DP58" s="325"/>
      <c r="DQ58" s="325"/>
      <c r="DR58" s="325"/>
      <c r="DS58" s="325"/>
    </row>
    <row r="59" spans="1:123" ht="15.75" customHeight="1" x14ac:dyDescent="0.25">
      <c r="A59" s="493" t="s">
        <v>630</v>
      </c>
      <c r="B59" s="508" t="s">
        <v>626</v>
      </c>
      <c r="C59" s="514">
        <v>85</v>
      </c>
      <c r="D59" s="514">
        <v>18</v>
      </c>
      <c r="E59" s="514">
        <v>89</v>
      </c>
      <c r="F59" s="501">
        <v>1.3986550000000002</v>
      </c>
      <c r="G59" s="323"/>
      <c r="H59" s="323"/>
      <c r="I59" s="323"/>
      <c r="J59" s="323"/>
      <c r="K59" s="323"/>
      <c r="L59" s="323"/>
      <c r="M59" s="323"/>
      <c r="N59" s="323"/>
      <c r="O59" s="323"/>
      <c r="P59" s="323"/>
      <c r="Q59" s="323"/>
      <c r="R59" s="323"/>
      <c r="S59" s="323"/>
      <c r="T59" s="323"/>
      <c r="U59" s="323"/>
      <c r="V59" s="323"/>
      <c r="W59" s="323"/>
      <c r="X59" s="323"/>
      <c r="Y59" s="323"/>
      <c r="Z59" s="323"/>
      <c r="AA59" s="323"/>
      <c r="AB59" s="323"/>
      <c r="AD59" s="325"/>
      <c r="AF59" s="325"/>
      <c r="AH59" s="325"/>
      <c r="AI59" s="325"/>
      <c r="AK59" s="325"/>
      <c r="AL59" s="325"/>
      <c r="AM59" s="325"/>
      <c r="AN59" s="325"/>
      <c r="AO59" s="325"/>
      <c r="AP59" s="325"/>
      <c r="AQ59" s="325"/>
      <c r="AR59" s="325"/>
      <c r="AS59" s="325"/>
      <c r="AT59" s="325"/>
      <c r="AU59" s="325"/>
      <c r="AV59" s="325"/>
      <c r="AX59" s="345"/>
      <c r="AZ59" s="325"/>
      <c r="BB59" s="751"/>
      <c r="BC59" s="751"/>
      <c r="BD59" s="751"/>
      <c r="BE59" s="751"/>
      <c r="BF59" s="751"/>
      <c r="BG59" s="751"/>
      <c r="BH59" s="751"/>
      <c r="BI59" s="751"/>
      <c r="BJ59" s="751"/>
      <c r="BK59" s="751"/>
      <c r="BL59" s="751"/>
      <c r="BM59" s="751"/>
      <c r="BN59" s="751"/>
      <c r="BO59" s="751" t="s">
        <v>1481</v>
      </c>
      <c r="BP59" s="751"/>
      <c r="BQ59" s="751"/>
      <c r="BR59" s="751"/>
      <c r="BS59" s="751"/>
      <c r="BT59" s="751"/>
      <c r="BU59" s="751"/>
      <c r="BV59" s="751"/>
      <c r="BW59" s="751"/>
      <c r="BX59" s="751"/>
      <c r="BY59" s="751"/>
      <c r="BZ59" s="751"/>
      <c r="CA59" s="751" t="s">
        <v>1482</v>
      </c>
      <c r="CB59" s="751"/>
      <c r="CC59" s="751"/>
      <c r="DP59" s="325"/>
      <c r="DQ59" s="325"/>
      <c r="DR59" s="325"/>
      <c r="DS59" s="325"/>
    </row>
    <row r="60" spans="1:123" ht="15.75" customHeight="1" x14ac:dyDescent="0.25">
      <c r="A60" s="494" t="s">
        <v>631</v>
      </c>
      <c r="B60" s="509" t="s">
        <v>626</v>
      </c>
      <c r="C60" s="514">
        <v>85</v>
      </c>
      <c r="D60" s="515">
        <v>20</v>
      </c>
      <c r="E60" s="514">
        <v>89</v>
      </c>
      <c r="F60" s="501">
        <v>1.3986550000000002</v>
      </c>
      <c r="G60" s="323"/>
      <c r="H60" s="323"/>
      <c r="I60" s="323"/>
      <c r="J60" s="323"/>
      <c r="K60" s="323"/>
      <c r="L60" s="323"/>
      <c r="M60" s="323"/>
      <c r="N60" s="323"/>
      <c r="O60" s="323"/>
      <c r="P60" s="323"/>
      <c r="Q60" s="323"/>
      <c r="R60" s="323"/>
      <c r="S60" s="323"/>
      <c r="T60" s="323"/>
      <c r="U60" s="323"/>
      <c r="V60" s="323"/>
      <c r="W60" s="323"/>
      <c r="X60" s="323"/>
      <c r="Y60" s="323"/>
      <c r="Z60" s="323"/>
      <c r="AA60" s="323"/>
      <c r="AB60" s="323"/>
      <c r="AD60" s="325"/>
      <c r="AF60" s="325"/>
      <c r="AH60" s="325"/>
      <c r="AI60" s="325"/>
      <c r="AK60" s="325"/>
      <c r="AL60" s="325"/>
      <c r="AM60" s="325"/>
      <c r="AN60" s="325"/>
      <c r="AO60" s="325"/>
      <c r="AP60" s="325"/>
      <c r="AQ60" s="325"/>
      <c r="AR60" s="325"/>
      <c r="AS60" s="325"/>
      <c r="AT60" s="325"/>
      <c r="AU60" s="325"/>
      <c r="AV60" s="325"/>
      <c r="AX60" s="345"/>
      <c r="AZ60" s="325"/>
      <c r="BB60" s="751"/>
      <c r="BC60" s="751"/>
      <c r="BD60" s="751"/>
      <c r="BE60" s="751"/>
      <c r="BF60" s="751"/>
      <c r="BG60" s="751"/>
      <c r="BH60" s="751"/>
      <c r="BI60" s="751"/>
      <c r="BJ60" s="751"/>
      <c r="BK60" s="751"/>
      <c r="BL60" s="751"/>
      <c r="BM60" s="751"/>
      <c r="BN60" s="751"/>
      <c r="BO60" s="751" t="s">
        <v>1483</v>
      </c>
      <c r="BP60" s="751"/>
      <c r="BQ60" s="751"/>
      <c r="BR60" s="751"/>
      <c r="BS60" s="751"/>
      <c r="BT60" s="751"/>
      <c r="BU60" s="751"/>
      <c r="BV60" s="751"/>
      <c r="BW60" s="751"/>
      <c r="BX60" s="751"/>
      <c r="BY60" s="751"/>
      <c r="BZ60" s="751"/>
      <c r="CA60" s="751" t="s">
        <v>1484</v>
      </c>
      <c r="CB60" s="751"/>
      <c r="CC60" s="751"/>
      <c r="DP60" s="325"/>
      <c r="DQ60" s="325"/>
      <c r="DR60" s="325"/>
      <c r="DS60" s="325"/>
    </row>
    <row r="61" spans="1:123" ht="15.75" customHeight="1" x14ac:dyDescent="0.25">
      <c r="A61" s="494" t="s">
        <v>632</v>
      </c>
      <c r="B61" s="509" t="s">
        <v>626</v>
      </c>
      <c r="C61" s="514">
        <v>85</v>
      </c>
      <c r="D61" s="515">
        <v>22</v>
      </c>
      <c r="E61" s="514">
        <v>89</v>
      </c>
      <c r="F61" s="501">
        <v>1.3986550000000002</v>
      </c>
      <c r="G61" s="323"/>
      <c r="H61" s="323"/>
      <c r="I61" s="323"/>
      <c r="J61" s="323"/>
      <c r="K61" s="323"/>
      <c r="L61" s="323"/>
      <c r="M61" s="323"/>
      <c r="N61" s="323"/>
      <c r="O61" s="323"/>
      <c r="P61" s="323"/>
      <c r="Q61" s="323"/>
      <c r="R61" s="323"/>
      <c r="S61" s="323"/>
      <c r="T61" s="323"/>
      <c r="U61" s="323"/>
      <c r="V61" s="323"/>
      <c r="W61" s="323"/>
      <c r="X61" s="323"/>
      <c r="Y61" s="323"/>
      <c r="Z61" s="323"/>
      <c r="AA61" s="323"/>
      <c r="AB61" s="323"/>
      <c r="AD61" s="325"/>
      <c r="AF61" s="325"/>
      <c r="AH61" s="325"/>
      <c r="AI61" s="325"/>
      <c r="AK61" s="325"/>
      <c r="AL61" s="325"/>
      <c r="AM61" s="325"/>
      <c r="AN61" s="325"/>
      <c r="AO61" s="325"/>
      <c r="AP61" s="325"/>
      <c r="AQ61" s="325"/>
      <c r="AR61" s="325"/>
      <c r="AS61" s="325"/>
      <c r="AT61" s="325"/>
      <c r="AU61" s="325"/>
      <c r="AV61" s="325"/>
      <c r="AX61" s="345"/>
      <c r="AZ61" s="325"/>
      <c r="BB61" s="751"/>
      <c r="BC61" s="751"/>
      <c r="BD61" s="751"/>
      <c r="BE61" s="751"/>
      <c r="BF61" s="751"/>
      <c r="BG61" s="751"/>
      <c r="BH61" s="751"/>
      <c r="BI61" s="751"/>
      <c r="BJ61" s="751"/>
      <c r="BK61" s="751"/>
      <c r="BL61" s="751"/>
      <c r="BM61" s="751"/>
      <c r="BN61" s="751"/>
      <c r="BO61" s="751" t="s">
        <v>1485</v>
      </c>
      <c r="BP61" s="751"/>
      <c r="BQ61" s="751"/>
      <c r="BR61" s="751"/>
      <c r="BS61" s="751"/>
      <c r="BT61" s="751"/>
      <c r="BU61" s="751"/>
      <c r="BV61" s="751"/>
      <c r="BW61" s="751"/>
      <c r="BX61" s="751"/>
      <c r="BY61" s="751"/>
      <c r="BZ61" s="751"/>
      <c r="CA61" s="751" t="s">
        <v>1486</v>
      </c>
      <c r="CB61" s="751"/>
      <c r="CC61" s="751"/>
      <c r="DP61" s="325"/>
      <c r="DQ61" s="325"/>
      <c r="DR61" s="325"/>
      <c r="DS61" s="325"/>
    </row>
    <row r="62" spans="1:123" ht="15.75" customHeight="1" x14ac:dyDescent="0.25">
      <c r="A62" s="493" t="s">
        <v>633</v>
      </c>
      <c r="B62" s="508" t="s">
        <v>626</v>
      </c>
      <c r="C62" s="514">
        <v>85</v>
      </c>
      <c r="D62" s="514">
        <v>24</v>
      </c>
      <c r="E62" s="514">
        <v>89</v>
      </c>
      <c r="F62" s="501">
        <v>1.3986550000000002</v>
      </c>
      <c r="G62" s="323"/>
      <c r="H62" s="323"/>
      <c r="I62" s="323"/>
      <c r="J62" s="323"/>
      <c r="K62" s="323"/>
      <c r="L62" s="323"/>
      <c r="M62" s="323"/>
      <c r="N62" s="323"/>
      <c r="O62" s="323"/>
      <c r="P62" s="323"/>
      <c r="Q62" s="323"/>
      <c r="R62" s="323"/>
      <c r="S62" s="323"/>
      <c r="T62" s="323"/>
      <c r="U62" s="323"/>
      <c r="V62" s="323"/>
      <c r="W62" s="323"/>
      <c r="X62" s="323"/>
      <c r="Y62" s="323"/>
      <c r="Z62" s="323"/>
      <c r="AA62" s="323"/>
      <c r="AB62" s="323"/>
      <c r="AD62" s="325"/>
      <c r="AF62" s="325"/>
      <c r="AH62" s="325"/>
      <c r="AI62" s="325"/>
      <c r="AK62" s="325"/>
      <c r="AL62" s="325"/>
      <c r="AM62" s="325"/>
      <c r="AN62" s="325"/>
      <c r="AO62" s="325"/>
      <c r="AP62" s="325"/>
      <c r="AQ62" s="325"/>
      <c r="AR62" s="325"/>
      <c r="AS62" s="325"/>
      <c r="AT62" s="325"/>
      <c r="AU62" s="325"/>
      <c r="AV62" s="325"/>
      <c r="AX62" s="345"/>
      <c r="AZ62" s="325"/>
      <c r="BB62" s="751"/>
      <c r="BC62" s="751"/>
      <c r="BD62" s="751"/>
      <c r="BE62" s="751"/>
      <c r="BF62" s="751"/>
      <c r="BG62" s="751"/>
      <c r="BH62" s="751"/>
      <c r="BI62" s="751"/>
      <c r="BJ62" s="751"/>
      <c r="BK62" s="751"/>
      <c r="BL62" s="751"/>
      <c r="BM62" s="751"/>
      <c r="BN62" s="751"/>
      <c r="BO62" s="751" t="s">
        <v>1487</v>
      </c>
      <c r="BP62" s="751"/>
      <c r="BQ62" s="751"/>
      <c r="BR62" s="751"/>
      <c r="BS62" s="751"/>
      <c r="BT62" s="751"/>
      <c r="BU62" s="751"/>
      <c r="BV62" s="751"/>
      <c r="BW62" s="751"/>
      <c r="BX62" s="751"/>
      <c r="BY62" s="751"/>
      <c r="BZ62" s="751"/>
      <c r="CA62" s="751" t="s">
        <v>1488</v>
      </c>
      <c r="CB62" s="751"/>
      <c r="CC62" s="751"/>
      <c r="DP62" s="325"/>
      <c r="DQ62" s="325"/>
      <c r="DR62" s="325"/>
      <c r="DS62" s="325"/>
    </row>
    <row r="63" spans="1:123" ht="15.75" customHeight="1" x14ac:dyDescent="0.25">
      <c r="A63" s="493" t="s">
        <v>634</v>
      </c>
      <c r="B63" s="508" t="s">
        <v>626</v>
      </c>
      <c r="C63" s="514">
        <v>85</v>
      </c>
      <c r="D63" s="514">
        <v>30</v>
      </c>
      <c r="E63" s="514">
        <v>89</v>
      </c>
      <c r="F63" s="501">
        <v>1.3986550000000002</v>
      </c>
      <c r="G63" s="323"/>
      <c r="H63" s="323"/>
      <c r="I63" s="323"/>
      <c r="J63" s="323"/>
      <c r="K63" s="323"/>
      <c r="L63" s="323"/>
      <c r="M63" s="323"/>
      <c r="N63" s="323"/>
      <c r="O63" s="323"/>
      <c r="P63" s="323"/>
      <c r="Q63" s="323"/>
      <c r="R63" s="323"/>
      <c r="S63" s="323"/>
      <c r="T63" s="323"/>
      <c r="U63" s="323"/>
      <c r="V63" s="323"/>
      <c r="W63" s="323"/>
      <c r="X63" s="323"/>
      <c r="Y63" s="323"/>
      <c r="Z63" s="323"/>
      <c r="AA63" s="323"/>
      <c r="AB63" s="323"/>
      <c r="AD63" s="325"/>
      <c r="AF63" s="325"/>
      <c r="AH63" s="325"/>
      <c r="AI63" s="325"/>
      <c r="AK63" s="325"/>
      <c r="AL63" s="325"/>
      <c r="AM63" s="325"/>
      <c r="AN63" s="325"/>
      <c r="AO63" s="325"/>
      <c r="AP63" s="325"/>
      <c r="AQ63" s="325"/>
      <c r="AR63" s="325"/>
      <c r="AS63" s="325"/>
      <c r="AT63" s="325"/>
      <c r="AU63" s="325"/>
      <c r="AV63" s="325"/>
      <c r="AX63" s="345"/>
      <c r="AZ63" s="325"/>
      <c r="BB63" s="751"/>
      <c r="BC63" s="751"/>
      <c r="BD63" s="751"/>
      <c r="BE63" s="751"/>
      <c r="BF63" s="751"/>
      <c r="BG63" s="751"/>
      <c r="BH63" s="751"/>
      <c r="BI63" s="751"/>
      <c r="BJ63" s="751"/>
      <c r="BK63" s="751"/>
      <c r="BL63" s="751"/>
      <c r="BM63" s="751"/>
      <c r="BN63" s="751"/>
      <c r="BO63" s="751" t="s">
        <v>1489</v>
      </c>
      <c r="BP63" s="751"/>
      <c r="BQ63" s="751"/>
      <c r="BR63" s="751"/>
      <c r="BS63" s="751"/>
      <c r="BT63" s="751"/>
      <c r="BU63" s="751"/>
      <c r="BV63" s="751"/>
      <c r="BW63" s="751"/>
      <c r="BX63" s="751"/>
      <c r="BY63" s="751"/>
      <c r="BZ63" s="751"/>
      <c r="CA63" s="751" t="s">
        <v>1490</v>
      </c>
      <c r="CB63" s="751"/>
      <c r="CC63" s="751"/>
      <c r="DP63" s="325"/>
      <c r="DQ63" s="325"/>
      <c r="DR63" s="325"/>
      <c r="DS63" s="325"/>
    </row>
    <row r="64" spans="1:123" ht="15.75" customHeight="1" x14ac:dyDescent="0.25">
      <c r="A64" s="493" t="s">
        <v>635</v>
      </c>
      <c r="B64" s="508" t="s">
        <v>626</v>
      </c>
      <c r="C64" s="514">
        <v>85</v>
      </c>
      <c r="D64" s="514">
        <v>36</v>
      </c>
      <c r="E64" s="514">
        <v>89</v>
      </c>
      <c r="F64" s="501">
        <v>1.3986550000000002</v>
      </c>
      <c r="G64" s="323"/>
      <c r="H64" s="323"/>
      <c r="I64" s="323"/>
      <c r="J64" s="323"/>
      <c r="K64" s="323"/>
      <c r="L64" s="323"/>
      <c r="M64" s="323"/>
      <c r="N64" s="323"/>
      <c r="O64" s="323"/>
      <c r="P64" s="323"/>
      <c r="Q64" s="323"/>
      <c r="R64" s="323"/>
      <c r="S64" s="323"/>
      <c r="T64" s="323"/>
      <c r="U64" s="323"/>
      <c r="V64" s="323"/>
      <c r="W64" s="323"/>
      <c r="X64" s="323"/>
      <c r="Y64" s="323"/>
      <c r="Z64" s="323"/>
      <c r="AA64" s="323"/>
      <c r="AB64" s="323"/>
      <c r="AD64" s="325"/>
      <c r="AF64" s="325"/>
      <c r="AH64" s="325"/>
      <c r="AI64" s="325"/>
      <c r="AK64" s="325"/>
      <c r="AL64" s="325"/>
      <c r="AM64" s="325"/>
      <c r="AN64" s="325"/>
      <c r="AO64" s="325"/>
      <c r="AP64" s="325"/>
      <c r="AQ64" s="325"/>
      <c r="AR64" s="325"/>
      <c r="AS64" s="325"/>
      <c r="AT64" s="325"/>
      <c r="AU64" s="325"/>
      <c r="AV64" s="325"/>
      <c r="AX64" s="345"/>
      <c r="AZ64" s="325"/>
      <c r="BB64" s="751"/>
      <c r="BC64" s="751"/>
      <c r="BD64" s="751"/>
      <c r="BE64" s="751"/>
      <c r="BF64" s="751"/>
      <c r="BG64" s="751"/>
      <c r="BH64" s="751"/>
      <c r="BI64" s="751"/>
      <c r="BJ64" s="751"/>
      <c r="BK64" s="751"/>
      <c r="BL64" s="751"/>
      <c r="BM64" s="751"/>
      <c r="BN64" s="751"/>
      <c r="BO64" s="751" t="s">
        <v>1491</v>
      </c>
      <c r="BP64" s="751"/>
      <c r="BQ64" s="751"/>
      <c r="BR64" s="751"/>
      <c r="BS64" s="751"/>
      <c r="BT64" s="751"/>
      <c r="BU64" s="751"/>
      <c r="BV64" s="751"/>
      <c r="BW64" s="751"/>
      <c r="BX64" s="751"/>
      <c r="BY64" s="751"/>
      <c r="BZ64" s="751"/>
      <c r="CA64" s="751" t="s">
        <v>1492</v>
      </c>
      <c r="CB64" s="751"/>
      <c r="CC64" s="751"/>
      <c r="DP64" s="325"/>
      <c r="DQ64" s="325"/>
      <c r="DR64" s="325"/>
      <c r="DS64" s="325"/>
    </row>
    <row r="65" spans="1:123" ht="15.75" customHeight="1" x14ac:dyDescent="0.25">
      <c r="A65" s="493" t="s">
        <v>657</v>
      </c>
      <c r="B65" s="508" t="s">
        <v>626</v>
      </c>
      <c r="C65" s="514">
        <v>85</v>
      </c>
      <c r="D65" s="514">
        <v>43</v>
      </c>
      <c r="E65" s="514">
        <v>89</v>
      </c>
      <c r="F65" s="501">
        <v>1.3986550000000002</v>
      </c>
      <c r="G65" s="323"/>
      <c r="H65" s="323"/>
      <c r="I65" s="323"/>
      <c r="J65" s="323"/>
      <c r="K65" s="323"/>
      <c r="L65" s="323"/>
      <c r="M65" s="323"/>
      <c r="N65" s="323"/>
      <c r="O65" s="323"/>
      <c r="P65" s="323"/>
      <c r="Q65" s="323"/>
      <c r="R65" s="323"/>
      <c r="S65" s="323"/>
      <c r="T65" s="323"/>
      <c r="U65" s="323"/>
      <c r="V65" s="323"/>
      <c r="W65" s="323"/>
      <c r="X65" s="323"/>
      <c r="Y65" s="323"/>
      <c r="Z65" s="323"/>
      <c r="AA65" s="323"/>
      <c r="AB65" s="323"/>
      <c r="AD65" s="325"/>
      <c r="AF65" s="325"/>
      <c r="AH65" s="325"/>
      <c r="AI65" s="325"/>
      <c r="AK65" s="325"/>
      <c r="AL65" s="325"/>
      <c r="AM65" s="325"/>
      <c r="AN65" s="325"/>
      <c r="AO65" s="325"/>
      <c r="AP65" s="325"/>
      <c r="AQ65" s="325"/>
      <c r="AR65" s="325"/>
      <c r="AS65" s="325"/>
      <c r="AT65" s="325"/>
      <c r="AU65" s="325"/>
      <c r="AV65" s="325"/>
      <c r="AX65" s="345"/>
      <c r="AZ65" s="325"/>
      <c r="BB65" s="751"/>
      <c r="BC65" s="751"/>
      <c r="BD65" s="751"/>
      <c r="BE65" s="751"/>
      <c r="BF65" s="751"/>
      <c r="BG65" s="751"/>
      <c r="BH65" s="751"/>
      <c r="BI65" s="751"/>
      <c r="BJ65" s="751"/>
      <c r="BK65" s="751"/>
      <c r="BL65" s="751"/>
      <c r="BM65" s="751"/>
      <c r="BN65" s="751"/>
      <c r="BO65" s="751" t="s">
        <v>1493</v>
      </c>
      <c r="BP65" s="751"/>
      <c r="BQ65" s="751"/>
      <c r="BR65" s="751"/>
      <c r="BS65" s="751"/>
      <c r="BT65" s="751"/>
      <c r="BU65" s="751"/>
      <c r="BV65" s="751"/>
      <c r="BW65" s="751"/>
      <c r="BX65" s="751"/>
      <c r="BY65" s="751"/>
      <c r="BZ65" s="751"/>
      <c r="CA65" s="751"/>
      <c r="CB65" s="751"/>
      <c r="CC65" s="751"/>
      <c r="DP65" s="325"/>
      <c r="DQ65" s="325"/>
      <c r="DR65" s="325"/>
      <c r="DS65" s="325"/>
    </row>
    <row r="66" spans="1:123" ht="15.75" customHeight="1" x14ac:dyDescent="0.25">
      <c r="A66" s="494" t="s">
        <v>113</v>
      </c>
      <c r="B66" s="508" t="s">
        <v>626</v>
      </c>
      <c r="C66" s="499">
        <v>88.83</v>
      </c>
      <c r="D66" s="499">
        <v>23.99</v>
      </c>
      <c r="E66" s="499">
        <v>82</v>
      </c>
      <c r="F66" s="500">
        <v>2.0148299999999999</v>
      </c>
      <c r="G66" s="323"/>
      <c r="H66" s="323"/>
      <c r="I66" s="323"/>
      <c r="J66" s="323"/>
      <c r="K66" s="323"/>
      <c r="L66" s="323"/>
      <c r="M66" s="323"/>
      <c r="N66" s="323"/>
      <c r="O66" s="323"/>
      <c r="P66" s="323"/>
      <c r="Q66" s="323"/>
      <c r="R66" s="323"/>
      <c r="S66" s="323"/>
      <c r="T66" s="323"/>
      <c r="U66" s="323"/>
      <c r="V66" s="323"/>
      <c r="W66" s="323"/>
      <c r="X66" s="323"/>
      <c r="Y66" s="323"/>
      <c r="Z66" s="323"/>
      <c r="AA66" s="323"/>
      <c r="AB66" s="323"/>
      <c r="AD66" s="325"/>
      <c r="AF66" s="325"/>
      <c r="AH66" s="325"/>
      <c r="AI66" s="325"/>
      <c r="AK66" s="325"/>
      <c r="AL66" s="325"/>
      <c r="AM66" s="325"/>
      <c r="AN66" s="325"/>
      <c r="AO66" s="325"/>
      <c r="AP66" s="325"/>
      <c r="AQ66" s="325"/>
      <c r="AR66" s="325"/>
      <c r="AS66" s="325"/>
      <c r="AT66" s="325"/>
      <c r="AU66" s="325"/>
      <c r="AV66" s="325"/>
      <c r="AX66" s="345"/>
      <c r="AZ66" s="325"/>
      <c r="BB66" s="751"/>
      <c r="BC66" s="751"/>
      <c r="BD66" s="751"/>
      <c r="BE66" s="751"/>
      <c r="BF66" s="751"/>
      <c r="BG66" s="751"/>
      <c r="BH66" s="751"/>
      <c r="BI66" s="751"/>
      <c r="BJ66" s="751"/>
      <c r="BK66" s="751"/>
      <c r="BL66" s="751"/>
      <c r="BM66" s="751"/>
      <c r="BN66" s="751"/>
      <c r="BO66" s="751" t="s">
        <v>1494</v>
      </c>
      <c r="BP66" s="751"/>
      <c r="BQ66" s="751"/>
      <c r="BR66" s="751"/>
      <c r="BS66" s="751"/>
      <c r="BT66" s="751"/>
      <c r="BU66" s="751"/>
      <c r="BV66" s="751"/>
      <c r="BW66" s="751"/>
      <c r="BX66" s="751"/>
      <c r="BY66" s="751"/>
      <c r="BZ66" s="751"/>
      <c r="CA66" s="751"/>
      <c r="CB66" s="751"/>
      <c r="CC66" s="751"/>
      <c r="DP66" s="325"/>
      <c r="DQ66" s="325"/>
      <c r="DR66" s="325"/>
      <c r="DS66" s="325"/>
    </row>
    <row r="67" spans="1:123" ht="15.75" customHeight="1" x14ac:dyDescent="0.25">
      <c r="A67" s="493" t="s">
        <v>628</v>
      </c>
      <c r="B67" s="508" t="s">
        <v>626</v>
      </c>
      <c r="C67" s="499">
        <v>93</v>
      </c>
      <c r="D67" s="499">
        <v>26</v>
      </c>
      <c r="E67" s="499">
        <v>67.666666666666671</v>
      </c>
      <c r="F67" s="500">
        <v>0.45978999999999998</v>
      </c>
      <c r="G67" s="323"/>
      <c r="H67" s="323"/>
      <c r="I67" s="323"/>
      <c r="J67" s="323"/>
      <c r="K67" s="323"/>
      <c r="L67" s="323"/>
      <c r="M67" s="323"/>
      <c r="N67" s="323"/>
      <c r="O67" s="323"/>
      <c r="P67" s="323"/>
      <c r="Q67" s="323"/>
      <c r="R67" s="323"/>
      <c r="S67" s="323"/>
      <c r="T67" s="323"/>
      <c r="U67" s="323"/>
      <c r="V67" s="323"/>
      <c r="W67" s="323"/>
      <c r="X67" s="323"/>
      <c r="Y67" s="323"/>
      <c r="Z67" s="323"/>
      <c r="AA67" s="323"/>
      <c r="AB67" s="323"/>
      <c r="AD67" s="325"/>
      <c r="AF67" s="325"/>
      <c r="AH67" s="325"/>
      <c r="AI67" s="325"/>
      <c r="AK67" s="325"/>
      <c r="AL67" s="325"/>
      <c r="AM67" s="325"/>
      <c r="AN67" s="325"/>
      <c r="AO67" s="325"/>
      <c r="AP67" s="325"/>
      <c r="AQ67" s="325"/>
      <c r="AR67" s="325"/>
      <c r="AS67" s="325"/>
      <c r="AT67" s="325"/>
      <c r="AU67" s="325"/>
      <c r="AV67" s="325"/>
      <c r="AX67" s="345"/>
      <c r="AZ67" s="325"/>
      <c r="BB67" s="751"/>
      <c r="BC67" s="751"/>
      <c r="BD67" s="751"/>
      <c r="BE67" s="751"/>
      <c r="BF67" s="751"/>
      <c r="BG67" s="751"/>
      <c r="BH67" s="751"/>
      <c r="BI67" s="751"/>
      <c r="BJ67" s="751"/>
      <c r="BK67" s="751"/>
      <c r="BL67" s="751"/>
      <c r="BM67" s="751"/>
      <c r="BN67" s="751"/>
      <c r="BO67" s="751" t="s">
        <v>1495</v>
      </c>
      <c r="BP67" s="751"/>
      <c r="BQ67" s="751"/>
      <c r="BR67" s="751"/>
      <c r="BS67" s="751"/>
      <c r="BT67" s="751"/>
      <c r="BU67" s="751"/>
      <c r="BV67" s="751"/>
      <c r="BW67" s="751"/>
      <c r="BX67" s="751"/>
      <c r="BY67" s="751"/>
      <c r="BZ67" s="751"/>
      <c r="CA67" s="751"/>
      <c r="CB67" s="751"/>
      <c r="CC67" s="751"/>
      <c r="DP67" s="325"/>
      <c r="DQ67" s="325"/>
      <c r="DR67" s="325"/>
      <c r="DS67" s="325"/>
    </row>
    <row r="68" spans="1:123" ht="15.75" customHeight="1" x14ac:dyDescent="0.25">
      <c r="A68" s="493" t="s">
        <v>627</v>
      </c>
      <c r="B68" s="508" t="s">
        <v>626</v>
      </c>
      <c r="C68" s="499">
        <v>22.28</v>
      </c>
      <c r="D68" s="499">
        <v>24</v>
      </c>
      <c r="E68" s="499">
        <v>59.064999999999998</v>
      </c>
      <c r="F68" s="500">
        <v>0.45978999999999998</v>
      </c>
      <c r="G68" s="323"/>
      <c r="H68" s="323"/>
      <c r="I68" s="323"/>
      <c r="J68" s="323"/>
      <c r="K68" s="323"/>
      <c r="L68" s="323"/>
      <c r="M68" s="323"/>
      <c r="N68" s="323"/>
      <c r="O68" s="323"/>
      <c r="P68" s="323"/>
      <c r="Q68" s="323"/>
      <c r="R68" s="323"/>
      <c r="S68" s="323"/>
      <c r="T68" s="323"/>
      <c r="U68" s="323"/>
      <c r="V68" s="323"/>
      <c r="W68" s="323"/>
      <c r="X68" s="323"/>
      <c r="Y68" s="323"/>
      <c r="Z68" s="323"/>
      <c r="AA68" s="323"/>
      <c r="AB68" s="323"/>
      <c r="AD68" s="325"/>
      <c r="AF68" s="325"/>
      <c r="AH68" s="325"/>
      <c r="AI68" s="325"/>
      <c r="AK68" s="325"/>
      <c r="AL68" s="325"/>
      <c r="AM68" s="325"/>
      <c r="AN68" s="325"/>
      <c r="AO68" s="325"/>
      <c r="AP68" s="325"/>
      <c r="AQ68" s="325"/>
      <c r="AR68" s="325"/>
      <c r="AS68" s="325"/>
      <c r="AT68" s="325"/>
      <c r="AU68" s="325"/>
      <c r="AV68" s="325"/>
      <c r="AX68" s="345"/>
      <c r="AZ68" s="325"/>
      <c r="BB68" s="751"/>
      <c r="BC68" s="751"/>
      <c r="BD68" s="751"/>
      <c r="BE68" s="751"/>
      <c r="BF68" s="751"/>
      <c r="BG68" s="751"/>
      <c r="BH68" s="751"/>
      <c r="BI68" s="751"/>
      <c r="BJ68" s="751"/>
      <c r="BK68" s="751"/>
      <c r="BL68" s="751"/>
      <c r="BM68" s="751"/>
      <c r="BN68" s="751"/>
      <c r="BO68" s="751"/>
      <c r="BP68" s="751"/>
      <c r="BQ68" s="751"/>
      <c r="BR68" s="751"/>
      <c r="BS68" s="751"/>
      <c r="BT68" s="751"/>
      <c r="BU68" s="751"/>
      <c r="BV68" s="751"/>
      <c r="BW68" s="751"/>
      <c r="BX68" s="751"/>
      <c r="BY68" s="751"/>
      <c r="BZ68" s="751"/>
      <c r="CA68" s="751"/>
      <c r="CB68" s="751"/>
      <c r="CC68" s="751"/>
      <c r="DP68" s="325"/>
      <c r="DQ68" s="325"/>
      <c r="DR68" s="325"/>
      <c r="DS68" s="325"/>
    </row>
    <row r="69" spans="1:123" ht="15.75" customHeight="1" x14ac:dyDescent="0.25">
      <c r="A69" s="498" t="s">
        <v>665</v>
      </c>
      <c r="B69" s="508" t="s">
        <v>636</v>
      </c>
      <c r="C69" s="499">
        <v>99.9</v>
      </c>
      <c r="D69" s="499">
        <v>0</v>
      </c>
      <c r="E69" s="499">
        <v>86</v>
      </c>
      <c r="F69" s="500">
        <v>2.1520000000000001</v>
      </c>
      <c r="G69" s="323"/>
      <c r="H69" s="323"/>
      <c r="I69" s="323"/>
      <c r="J69" s="323"/>
      <c r="K69" s="323"/>
      <c r="L69" s="323"/>
      <c r="M69" s="323"/>
      <c r="N69" s="323"/>
      <c r="O69" s="323"/>
      <c r="P69" s="323"/>
      <c r="Q69" s="323"/>
      <c r="R69" s="323"/>
      <c r="S69" s="323"/>
      <c r="T69" s="323"/>
      <c r="U69" s="323"/>
      <c r="V69" s="323"/>
      <c r="W69" s="323"/>
      <c r="X69" s="323"/>
      <c r="Y69" s="323"/>
      <c r="Z69" s="323"/>
      <c r="AA69" s="323"/>
      <c r="AB69" s="323"/>
      <c r="AD69" s="325"/>
      <c r="AF69" s="325"/>
      <c r="AH69" s="325"/>
      <c r="AI69" s="325"/>
      <c r="AK69" s="325"/>
      <c r="AL69" s="325"/>
      <c r="AM69" s="325"/>
      <c r="AN69" s="325"/>
      <c r="AO69" s="325"/>
      <c r="AP69" s="325"/>
      <c r="AQ69" s="325"/>
      <c r="AR69" s="325"/>
      <c r="AS69" s="325"/>
      <c r="AT69" s="325"/>
      <c r="AU69" s="325"/>
      <c r="AV69" s="325"/>
      <c r="AX69" s="345"/>
      <c r="AZ69" s="325"/>
      <c r="BB69" s="751"/>
      <c r="BC69" s="751"/>
      <c r="BD69" s="751"/>
      <c r="BE69" s="751"/>
      <c r="BF69" s="751"/>
      <c r="BG69" s="751"/>
      <c r="BH69" s="751"/>
      <c r="BI69" s="751"/>
      <c r="BJ69" s="751"/>
      <c r="BK69" s="751"/>
      <c r="BL69" s="751"/>
      <c r="BM69" s="751"/>
      <c r="BN69" s="751"/>
      <c r="BO69" s="751"/>
      <c r="BP69" s="751"/>
      <c r="BQ69" s="751"/>
      <c r="BR69" s="751"/>
      <c r="BS69" s="751"/>
      <c r="BT69" s="751"/>
      <c r="BU69" s="751"/>
      <c r="BV69" s="751"/>
      <c r="BW69" s="751"/>
      <c r="BX69" s="751"/>
      <c r="BY69" s="751"/>
      <c r="BZ69" s="751"/>
      <c r="CA69" s="751"/>
      <c r="CB69" s="751"/>
      <c r="CC69" s="751"/>
      <c r="DP69" s="325"/>
      <c r="DQ69" s="325"/>
      <c r="DR69" s="325"/>
      <c r="DS69" s="325"/>
    </row>
    <row r="70" spans="1:123" ht="15.75" customHeight="1" x14ac:dyDescent="0.25">
      <c r="A70" s="493" t="s">
        <v>125</v>
      </c>
      <c r="B70" s="508" t="s">
        <v>639</v>
      </c>
      <c r="C70" s="499">
        <v>98.97</v>
      </c>
      <c r="D70" s="499">
        <v>0</v>
      </c>
      <c r="E70" s="510">
        <v>100</v>
      </c>
      <c r="F70" s="500">
        <v>0.64598999999999995</v>
      </c>
      <c r="G70" s="323"/>
      <c r="H70" s="323"/>
      <c r="I70" s="323"/>
      <c r="J70" s="323"/>
      <c r="K70" s="323"/>
      <c r="L70" s="323"/>
      <c r="M70" s="323"/>
      <c r="N70" s="323"/>
      <c r="O70" s="323"/>
      <c r="P70" s="323"/>
      <c r="Q70" s="323"/>
      <c r="R70" s="323"/>
      <c r="S70" s="323"/>
      <c r="T70" s="323"/>
      <c r="U70" s="323"/>
      <c r="V70" s="323"/>
      <c r="W70" s="323"/>
      <c r="X70" s="323"/>
      <c r="Y70" s="323"/>
      <c r="Z70" s="323"/>
      <c r="AA70" s="323"/>
      <c r="AB70" s="323"/>
      <c r="AD70" s="325"/>
      <c r="AF70" s="325"/>
      <c r="AH70" s="325"/>
      <c r="AI70" s="325"/>
      <c r="AK70" s="325"/>
      <c r="AL70" s="325"/>
      <c r="AM70" s="325"/>
      <c r="AN70" s="325"/>
      <c r="AO70" s="325"/>
      <c r="AP70" s="325"/>
      <c r="AQ70" s="325"/>
      <c r="AR70" s="325"/>
      <c r="AS70" s="325"/>
      <c r="AT70" s="325"/>
      <c r="AU70" s="325"/>
      <c r="AV70" s="325"/>
      <c r="AX70" s="345"/>
      <c r="AZ70" s="325"/>
      <c r="BB70" s="751"/>
      <c r="BC70" s="751"/>
      <c r="BD70" s="751"/>
      <c r="BE70" s="751"/>
      <c r="BF70" s="751"/>
      <c r="BG70" s="751"/>
      <c r="BH70" s="751"/>
      <c r="BI70" s="751"/>
      <c r="BJ70" s="751"/>
      <c r="BK70" s="751"/>
      <c r="BL70" s="751"/>
      <c r="BM70" s="751"/>
      <c r="BN70" s="751"/>
      <c r="BO70" s="751"/>
      <c r="BP70" s="751"/>
      <c r="BQ70" s="751"/>
      <c r="BR70" s="751"/>
      <c r="BS70" s="751"/>
      <c r="BT70" s="751"/>
      <c r="BU70" s="751"/>
      <c r="BV70" s="751"/>
      <c r="BW70" s="751"/>
      <c r="BX70" s="751"/>
      <c r="BY70" s="751"/>
      <c r="BZ70" s="751"/>
      <c r="CA70" s="751"/>
      <c r="CB70" s="751"/>
      <c r="CC70" s="751"/>
      <c r="DP70" s="325"/>
      <c r="DQ70" s="325"/>
      <c r="DR70" s="325"/>
      <c r="DS70" s="325"/>
    </row>
    <row r="71" spans="1:123" ht="15.75" customHeight="1" x14ac:dyDescent="0.25">
      <c r="A71" s="494" t="s">
        <v>119</v>
      </c>
      <c r="B71" s="508" t="s">
        <v>673</v>
      </c>
      <c r="C71" s="499">
        <v>13.8</v>
      </c>
      <c r="D71" s="499">
        <v>4.3600000000000003</v>
      </c>
      <c r="E71" s="499">
        <v>62.684999999999995</v>
      </c>
      <c r="F71" s="500">
        <v>0.10251</v>
      </c>
      <c r="G71" s="323"/>
      <c r="H71" s="323"/>
      <c r="I71" s="323"/>
      <c r="J71" s="323"/>
      <c r="K71" s="323"/>
      <c r="L71" s="323"/>
      <c r="M71" s="323"/>
      <c r="N71" s="323"/>
      <c r="O71" s="323"/>
      <c r="P71" s="323"/>
      <c r="Q71" s="323"/>
      <c r="R71" s="323"/>
      <c r="S71" s="323"/>
      <c r="T71" s="323"/>
      <c r="U71" s="323"/>
      <c r="V71" s="323"/>
      <c r="W71" s="323"/>
      <c r="X71" s="323"/>
      <c r="Y71" s="323"/>
      <c r="Z71" s="323"/>
      <c r="AA71" s="323"/>
      <c r="AB71" s="323"/>
      <c r="AD71" s="325"/>
      <c r="AF71" s="325"/>
      <c r="AH71" s="325"/>
      <c r="AI71" s="325"/>
      <c r="AK71" s="325"/>
      <c r="AL71" s="325"/>
      <c r="AM71" s="325"/>
      <c r="AN71" s="325"/>
      <c r="AO71" s="325"/>
      <c r="AP71" s="325"/>
      <c r="AQ71" s="325"/>
      <c r="AR71" s="325"/>
      <c r="AS71" s="325"/>
      <c r="AT71" s="325"/>
      <c r="AU71" s="325"/>
      <c r="AV71" s="325"/>
      <c r="AX71" s="345"/>
      <c r="AZ71" s="325"/>
      <c r="BB71" s="751"/>
      <c r="BC71" s="751"/>
      <c r="BD71" s="751"/>
      <c r="BE71" s="751"/>
      <c r="BF71" s="751"/>
      <c r="BG71" s="751"/>
      <c r="BH71" s="751"/>
      <c r="BI71" s="751"/>
      <c r="BJ71" s="751"/>
      <c r="BK71" s="751"/>
      <c r="BL71" s="751"/>
      <c r="BM71" s="751"/>
      <c r="BN71" s="751"/>
      <c r="BO71" s="751"/>
      <c r="BP71" s="751"/>
      <c r="BQ71" s="751"/>
      <c r="BR71" s="751"/>
      <c r="BS71" s="751"/>
      <c r="BT71" s="751"/>
      <c r="BU71" s="751"/>
      <c r="BV71" s="751"/>
      <c r="BW71" s="751"/>
      <c r="BX71" s="751"/>
      <c r="BY71" s="751"/>
      <c r="BZ71" s="751"/>
      <c r="CA71" s="751"/>
      <c r="CB71" s="751"/>
      <c r="CC71" s="751"/>
      <c r="DP71" s="325"/>
      <c r="DQ71" s="325"/>
      <c r="DR71" s="325"/>
      <c r="DS71" s="325"/>
    </row>
    <row r="72" spans="1:123" ht="15.75" customHeight="1" x14ac:dyDescent="0.25">
      <c r="A72" s="494" t="s">
        <v>666</v>
      </c>
      <c r="B72" s="503" t="s">
        <v>673</v>
      </c>
      <c r="C72" s="499">
        <v>30.25</v>
      </c>
      <c r="D72" s="499">
        <v>8.92</v>
      </c>
      <c r="E72" s="499">
        <v>72.05</v>
      </c>
      <c r="F72" s="500">
        <v>0.10251</v>
      </c>
      <c r="G72" s="323"/>
      <c r="H72" s="323"/>
      <c r="I72" s="323"/>
      <c r="J72" s="323"/>
      <c r="K72" s="323"/>
      <c r="L72" s="323"/>
      <c r="M72" s="323"/>
      <c r="N72" s="323"/>
      <c r="O72" s="323"/>
      <c r="P72" s="323"/>
      <c r="Q72" s="323"/>
      <c r="R72" s="323"/>
      <c r="S72" s="323"/>
      <c r="T72" s="323"/>
      <c r="U72" s="323"/>
      <c r="V72" s="323"/>
      <c r="W72" s="323"/>
      <c r="X72" s="323"/>
      <c r="Y72" s="323"/>
      <c r="Z72" s="323"/>
      <c r="AA72" s="323"/>
      <c r="AB72" s="323"/>
      <c r="AD72" s="325"/>
      <c r="AF72" s="325"/>
      <c r="AH72" s="325"/>
      <c r="AI72" s="325"/>
      <c r="AK72" s="325"/>
      <c r="AL72" s="325"/>
      <c r="AM72" s="325"/>
      <c r="AN72" s="325"/>
      <c r="AO72" s="325"/>
      <c r="AP72" s="325"/>
      <c r="AQ72" s="325"/>
      <c r="AR72" s="325"/>
      <c r="AS72" s="325"/>
      <c r="AT72" s="325"/>
      <c r="AU72" s="325"/>
      <c r="AV72" s="325"/>
      <c r="AX72" s="345"/>
      <c r="AZ72" s="325"/>
      <c r="BB72" s="751"/>
      <c r="BC72" s="751"/>
      <c r="BD72" s="751"/>
      <c r="BE72" s="751"/>
      <c r="BF72" s="751"/>
      <c r="BG72" s="751"/>
      <c r="BH72" s="751"/>
      <c r="BI72" s="751"/>
      <c r="BJ72" s="751"/>
      <c r="BK72" s="751"/>
      <c r="BL72" s="751"/>
      <c r="BM72" s="751"/>
      <c r="BN72" s="751"/>
      <c r="BO72" s="751"/>
      <c r="BP72" s="751"/>
      <c r="BQ72" s="751"/>
      <c r="BR72" s="751"/>
      <c r="BS72" s="751"/>
      <c r="BT72" s="751"/>
      <c r="BU72" s="751"/>
      <c r="BV72" s="751"/>
      <c r="BW72" s="751"/>
      <c r="BX72" s="751"/>
      <c r="BY72" s="751"/>
      <c r="BZ72" s="751"/>
      <c r="CA72" s="751"/>
      <c r="CB72" s="751"/>
      <c r="CC72" s="751"/>
      <c r="DP72" s="325"/>
      <c r="DQ72" s="325"/>
      <c r="DR72" s="325"/>
      <c r="DS72" s="325"/>
    </row>
    <row r="73" spans="1:123" ht="15.75" customHeight="1" x14ac:dyDescent="0.25">
      <c r="A73" s="493" t="s">
        <v>120</v>
      </c>
      <c r="B73" s="504" t="s">
        <v>673</v>
      </c>
      <c r="C73" s="499">
        <v>25.68</v>
      </c>
      <c r="D73" s="499">
        <v>3.47</v>
      </c>
      <c r="E73" s="499">
        <v>58.766666666666659</v>
      </c>
      <c r="F73" s="500">
        <v>1.108E-2</v>
      </c>
      <c r="G73" s="323"/>
      <c r="H73" s="323"/>
      <c r="I73" s="323"/>
      <c r="J73" s="323"/>
      <c r="K73" s="323"/>
      <c r="L73" s="323"/>
      <c r="M73" s="323"/>
      <c r="N73" s="323"/>
      <c r="O73" s="323"/>
      <c r="P73" s="323"/>
      <c r="Q73" s="323"/>
      <c r="R73" s="323"/>
      <c r="S73" s="323"/>
      <c r="T73" s="323"/>
      <c r="U73" s="323"/>
      <c r="V73" s="323"/>
      <c r="W73" s="323"/>
      <c r="X73" s="323"/>
      <c r="Y73" s="323"/>
      <c r="Z73" s="323"/>
      <c r="AA73" s="323"/>
      <c r="AB73" s="323"/>
      <c r="AD73" s="325"/>
      <c r="AF73" s="325"/>
      <c r="AH73" s="325"/>
      <c r="AI73" s="325"/>
      <c r="AK73" s="325"/>
      <c r="AL73" s="325"/>
      <c r="AM73" s="325"/>
      <c r="AN73" s="325"/>
      <c r="AO73" s="325"/>
      <c r="AP73" s="325"/>
      <c r="AQ73" s="325"/>
      <c r="AR73" s="325"/>
      <c r="AS73" s="325"/>
      <c r="AT73" s="325"/>
      <c r="AU73" s="325"/>
      <c r="AV73" s="325"/>
      <c r="AX73" s="345"/>
      <c r="AZ73" s="325"/>
      <c r="BB73" s="751"/>
      <c r="BC73" s="751"/>
      <c r="BD73" s="751"/>
      <c r="BE73" s="751"/>
      <c r="BF73" s="751"/>
      <c r="BG73" s="751"/>
      <c r="BH73" s="751"/>
      <c r="BI73" s="751"/>
      <c r="BJ73" s="751"/>
      <c r="BK73" s="751"/>
      <c r="BL73" s="751"/>
      <c r="BM73" s="751"/>
      <c r="BN73" s="751"/>
      <c r="BO73" s="751"/>
      <c r="BP73" s="751"/>
      <c r="BQ73" s="751"/>
      <c r="BR73" s="751"/>
      <c r="BS73" s="751"/>
      <c r="BT73" s="751"/>
      <c r="BU73" s="751"/>
      <c r="BV73" s="751"/>
      <c r="BW73" s="751"/>
      <c r="BX73" s="751"/>
      <c r="BY73" s="751"/>
      <c r="BZ73" s="751"/>
      <c r="CA73" s="751"/>
      <c r="CB73" s="751"/>
      <c r="CC73" s="751"/>
      <c r="DP73" s="325"/>
      <c r="DQ73" s="325"/>
      <c r="DR73" s="325"/>
      <c r="DS73" s="325"/>
    </row>
    <row r="74" spans="1:123" ht="15.75" customHeight="1" x14ac:dyDescent="0.25">
      <c r="A74" s="493" t="s">
        <v>121</v>
      </c>
      <c r="B74" s="505" t="s">
        <v>673</v>
      </c>
      <c r="C74" s="499">
        <v>26.49</v>
      </c>
      <c r="D74" s="499">
        <v>8.07</v>
      </c>
      <c r="E74" s="499">
        <v>58.85</v>
      </c>
      <c r="F74" s="500">
        <v>5.3609999999999998E-2</v>
      </c>
      <c r="G74" s="323"/>
      <c r="H74" s="323"/>
      <c r="I74" s="323"/>
      <c r="J74" s="323"/>
      <c r="K74" s="323"/>
      <c r="L74" s="323"/>
      <c r="M74" s="323"/>
      <c r="N74" s="323"/>
      <c r="O74" s="323"/>
      <c r="P74" s="323"/>
      <c r="Q74" s="323"/>
      <c r="R74" s="323"/>
      <c r="S74" s="323"/>
      <c r="T74" s="323"/>
      <c r="U74" s="323"/>
      <c r="V74" s="323"/>
      <c r="W74" s="323"/>
      <c r="X74" s="323"/>
      <c r="Y74" s="323"/>
      <c r="Z74" s="323"/>
      <c r="AA74" s="323"/>
      <c r="AB74" s="323"/>
      <c r="AD74" s="325"/>
      <c r="AF74" s="325"/>
      <c r="AH74" s="325"/>
      <c r="AI74" s="325"/>
      <c r="AK74" s="325"/>
      <c r="AL74" s="325"/>
      <c r="AM74" s="325"/>
      <c r="AN74" s="325"/>
      <c r="AO74" s="325"/>
      <c r="AP74" s="325"/>
      <c r="AQ74" s="325"/>
      <c r="AR74" s="325"/>
      <c r="AS74" s="325"/>
      <c r="AT74" s="325"/>
      <c r="AU74" s="325"/>
      <c r="AV74" s="325"/>
      <c r="AX74" s="345"/>
      <c r="AZ74" s="325"/>
      <c r="BB74" s="751"/>
      <c r="BC74" s="751"/>
      <c r="BD74" s="751"/>
      <c r="BE74" s="751"/>
      <c r="BF74" s="751"/>
      <c r="BG74" s="751"/>
      <c r="BH74" s="751"/>
      <c r="BI74" s="751"/>
      <c r="BJ74" s="751"/>
      <c r="BK74" s="751"/>
      <c r="BL74" s="751"/>
      <c r="BM74" s="751"/>
      <c r="BN74" s="751"/>
      <c r="BO74" s="751"/>
      <c r="BP74" s="751"/>
      <c r="BQ74" s="751"/>
      <c r="BR74" s="751"/>
      <c r="BS74" s="751"/>
      <c r="BT74" s="751"/>
      <c r="BU74" s="751"/>
      <c r="BV74" s="751"/>
      <c r="BW74" s="751"/>
      <c r="BX74" s="751"/>
      <c r="BY74" s="751"/>
      <c r="BZ74" s="751"/>
      <c r="CA74" s="751"/>
      <c r="CB74" s="751"/>
      <c r="CC74" s="751"/>
      <c r="DP74" s="325"/>
      <c r="DQ74" s="325"/>
      <c r="DR74" s="325"/>
      <c r="DS74" s="325"/>
    </row>
    <row r="75" spans="1:123" ht="15.75" customHeight="1" x14ac:dyDescent="0.25">
      <c r="A75" s="494" t="s">
        <v>71</v>
      </c>
      <c r="B75" s="506" t="s">
        <v>673</v>
      </c>
      <c r="C75" s="499">
        <v>31.4</v>
      </c>
      <c r="D75" s="499">
        <v>7.3849999999999998</v>
      </c>
      <c r="E75" s="499">
        <v>64.72</v>
      </c>
      <c r="F75" s="500">
        <v>5.3609999999999998E-2</v>
      </c>
      <c r="G75" s="323"/>
      <c r="H75" s="323"/>
      <c r="I75" s="323"/>
      <c r="J75" s="323"/>
      <c r="K75" s="323"/>
      <c r="L75" s="323"/>
      <c r="M75" s="323"/>
      <c r="N75" s="323"/>
      <c r="O75" s="323"/>
      <c r="P75" s="323"/>
      <c r="Q75" s="323"/>
      <c r="R75" s="323"/>
      <c r="S75" s="323"/>
      <c r="T75" s="323"/>
      <c r="U75" s="323"/>
      <c r="V75" s="323"/>
      <c r="W75" s="323"/>
      <c r="X75" s="323"/>
      <c r="Y75" s="323"/>
      <c r="Z75" s="323"/>
      <c r="AA75" s="323"/>
      <c r="AB75" s="323"/>
      <c r="AD75" s="325"/>
      <c r="AF75" s="325"/>
      <c r="AH75" s="325"/>
      <c r="AI75" s="325"/>
      <c r="AK75" s="325"/>
      <c r="AL75" s="325"/>
      <c r="AM75" s="325"/>
      <c r="AN75" s="325"/>
      <c r="AO75" s="325"/>
      <c r="AP75" s="325"/>
      <c r="AQ75" s="325"/>
      <c r="AR75" s="325"/>
      <c r="AS75" s="325"/>
      <c r="AT75" s="325"/>
      <c r="AU75" s="325"/>
      <c r="AV75" s="325"/>
      <c r="AX75" s="345"/>
      <c r="AZ75" s="325"/>
      <c r="BB75" s="751"/>
      <c r="BC75" s="751"/>
      <c r="BD75" s="751"/>
      <c r="BE75" s="751"/>
      <c r="BF75" s="751"/>
      <c r="BG75" s="751"/>
      <c r="BH75" s="751"/>
      <c r="BI75" s="751"/>
      <c r="BJ75" s="751"/>
      <c r="BK75" s="751"/>
      <c r="BL75" s="751"/>
      <c r="BM75" s="751"/>
      <c r="BN75" s="751"/>
      <c r="BO75" s="751"/>
      <c r="BP75" s="751"/>
      <c r="BQ75" s="751"/>
      <c r="BR75" s="751"/>
      <c r="BS75" s="751"/>
      <c r="BT75" s="751"/>
      <c r="BU75" s="751"/>
      <c r="BV75" s="751"/>
      <c r="BW75" s="751"/>
      <c r="BX75" s="751"/>
      <c r="BY75" s="751"/>
      <c r="BZ75" s="751"/>
      <c r="CA75" s="751"/>
      <c r="CB75" s="751"/>
      <c r="CC75" s="751"/>
      <c r="DP75" s="325"/>
      <c r="DQ75" s="325"/>
      <c r="DR75" s="325"/>
      <c r="DS75" s="325"/>
    </row>
    <row r="76" spans="1:123" ht="15.75" customHeight="1" x14ac:dyDescent="0.25">
      <c r="A76" s="493" t="s">
        <v>122</v>
      </c>
      <c r="B76" s="505" t="s">
        <v>673</v>
      </c>
      <c r="C76" s="499">
        <v>31.95</v>
      </c>
      <c r="D76" s="499">
        <v>7.5333333333333341</v>
      </c>
      <c r="E76" s="499">
        <v>60.806666666666665</v>
      </c>
      <c r="F76" s="500">
        <v>5.3609999999999998E-2</v>
      </c>
      <c r="G76" s="323"/>
      <c r="H76" s="323"/>
      <c r="I76" s="323"/>
      <c r="J76" s="323"/>
      <c r="K76" s="323"/>
      <c r="L76" s="323"/>
      <c r="M76" s="323"/>
      <c r="N76" s="323"/>
      <c r="O76" s="323"/>
      <c r="P76" s="323"/>
      <c r="Q76" s="323"/>
      <c r="R76" s="323"/>
      <c r="S76" s="323"/>
      <c r="T76" s="323"/>
      <c r="U76" s="323"/>
      <c r="V76" s="323"/>
      <c r="W76" s="323"/>
      <c r="X76" s="323"/>
      <c r="Y76" s="323"/>
      <c r="Z76" s="323"/>
      <c r="AA76" s="323"/>
      <c r="AB76" s="323"/>
      <c r="AD76" s="325"/>
      <c r="AF76" s="325"/>
      <c r="AH76" s="325"/>
      <c r="AI76" s="325"/>
      <c r="AK76" s="325"/>
      <c r="AL76" s="325"/>
      <c r="AM76" s="325"/>
      <c r="AN76" s="325"/>
      <c r="AO76" s="325"/>
      <c r="AP76" s="325"/>
      <c r="AQ76" s="325"/>
      <c r="AR76" s="325"/>
      <c r="AS76" s="325"/>
      <c r="AT76" s="325"/>
      <c r="AU76" s="325"/>
      <c r="AV76" s="325"/>
      <c r="AX76" s="345"/>
      <c r="AZ76" s="325"/>
      <c r="BB76" s="751"/>
      <c r="BC76" s="751"/>
      <c r="BD76" s="751"/>
      <c r="BE76" s="751"/>
      <c r="BF76" s="751"/>
      <c r="BG76" s="751"/>
      <c r="BH76" s="751"/>
      <c r="BI76" s="751"/>
      <c r="BJ76" s="751"/>
      <c r="BK76" s="751"/>
      <c r="BL76" s="751"/>
      <c r="BM76" s="751"/>
      <c r="BN76" s="751"/>
      <c r="BO76" s="751"/>
      <c r="BP76" s="751"/>
      <c r="BQ76" s="751"/>
      <c r="BR76" s="751"/>
      <c r="BS76" s="751"/>
      <c r="BT76" s="751"/>
      <c r="BU76" s="751"/>
      <c r="BV76" s="751"/>
      <c r="BW76" s="751"/>
      <c r="BX76" s="751"/>
      <c r="BY76" s="751"/>
      <c r="BZ76" s="751"/>
      <c r="CA76" s="751"/>
      <c r="CB76" s="751"/>
      <c r="CC76" s="751"/>
      <c r="DP76" s="325"/>
      <c r="DQ76" s="325"/>
      <c r="DR76" s="325"/>
      <c r="DS76" s="325"/>
    </row>
    <row r="77" spans="1:123" ht="15.75" customHeight="1" x14ac:dyDescent="0.25">
      <c r="A77" s="494" t="s">
        <v>114</v>
      </c>
      <c r="B77" s="506" t="s">
        <v>626</v>
      </c>
      <c r="C77" s="499">
        <v>90.92</v>
      </c>
      <c r="D77" s="499">
        <v>38.47</v>
      </c>
      <c r="E77" s="499">
        <v>87.133333333333326</v>
      </c>
      <c r="F77" s="500">
        <v>1.5261899999999999</v>
      </c>
      <c r="G77" s="323"/>
      <c r="H77" s="323"/>
      <c r="I77" s="323"/>
      <c r="J77" s="323"/>
      <c r="K77" s="323"/>
      <c r="L77" s="323"/>
      <c r="M77" s="323"/>
      <c r="N77" s="323"/>
      <c r="O77" s="323"/>
      <c r="P77" s="323"/>
      <c r="Q77" s="323"/>
      <c r="R77" s="323"/>
      <c r="S77" s="323"/>
      <c r="T77" s="323"/>
      <c r="U77" s="323"/>
      <c r="V77" s="323"/>
      <c r="W77" s="323"/>
      <c r="X77" s="323"/>
      <c r="Y77" s="323"/>
      <c r="Z77" s="323"/>
      <c r="AA77" s="323"/>
      <c r="AB77" s="323"/>
      <c r="AD77" s="325"/>
      <c r="AF77" s="325"/>
      <c r="AH77" s="325"/>
      <c r="AI77" s="325"/>
      <c r="AK77" s="325"/>
      <c r="AL77" s="325"/>
      <c r="AM77" s="325"/>
      <c r="AN77" s="325"/>
      <c r="AO77" s="325"/>
      <c r="AP77" s="325"/>
      <c r="AQ77" s="325"/>
      <c r="AR77" s="325"/>
      <c r="AS77" s="325"/>
      <c r="AT77" s="325"/>
      <c r="AU77" s="325"/>
      <c r="AV77" s="325"/>
      <c r="AX77" s="345"/>
      <c r="AZ77" s="325"/>
      <c r="BB77" s="751"/>
      <c r="BC77" s="751"/>
      <c r="BD77" s="751"/>
      <c r="BE77" s="751"/>
      <c r="BF77" s="751"/>
      <c r="BG77" s="751"/>
      <c r="BH77" s="751"/>
      <c r="BI77" s="751"/>
      <c r="BJ77" s="751"/>
      <c r="BK77" s="751"/>
      <c r="BL77" s="751"/>
      <c r="BM77" s="751"/>
      <c r="BN77" s="751"/>
      <c r="BO77" s="751"/>
      <c r="BP77" s="751"/>
      <c r="BQ77" s="751"/>
      <c r="BR77" s="751"/>
      <c r="BS77" s="751"/>
      <c r="BT77" s="751"/>
      <c r="BU77" s="751"/>
      <c r="BV77" s="751"/>
      <c r="BW77" s="751"/>
      <c r="BX77" s="751"/>
      <c r="BY77" s="751"/>
      <c r="BZ77" s="751"/>
      <c r="CA77" s="751"/>
      <c r="CB77" s="751"/>
      <c r="CC77" s="751"/>
      <c r="DP77" s="325"/>
      <c r="DQ77" s="325"/>
      <c r="DR77" s="325"/>
      <c r="DS77" s="325"/>
    </row>
    <row r="78" spans="1:123" ht="15.75" customHeight="1" x14ac:dyDescent="0.25">
      <c r="A78" s="493" t="s">
        <v>115</v>
      </c>
      <c r="B78" s="505" t="s">
        <v>626</v>
      </c>
      <c r="C78" s="499">
        <v>89.473333333333343</v>
      </c>
      <c r="D78" s="499">
        <v>10.563333333333333</v>
      </c>
      <c r="E78" s="499">
        <v>82.768000000000001</v>
      </c>
      <c r="F78" s="500">
        <v>0.86112999999999995</v>
      </c>
      <c r="G78" s="323"/>
      <c r="H78" s="323"/>
      <c r="I78" s="323"/>
      <c r="J78" s="323"/>
      <c r="K78" s="323"/>
      <c r="L78" s="323"/>
      <c r="M78" s="323"/>
      <c r="N78" s="323"/>
      <c r="O78" s="323"/>
      <c r="P78" s="323"/>
      <c r="Q78" s="323"/>
      <c r="R78" s="323"/>
      <c r="S78" s="323"/>
      <c r="T78" s="323"/>
      <c r="U78" s="323"/>
      <c r="V78" s="323"/>
      <c r="W78" s="323"/>
      <c r="X78" s="323"/>
      <c r="Y78" s="323"/>
      <c r="Z78" s="323"/>
      <c r="AA78" s="323"/>
      <c r="AB78" s="323"/>
      <c r="AD78" s="325"/>
      <c r="AF78" s="325"/>
      <c r="AH78" s="325"/>
      <c r="AI78" s="325"/>
      <c r="AK78" s="325"/>
      <c r="AL78" s="325"/>
      <c r="AM78" s="325"/>
      <c r="AN78" s="325"/>
      <c r="AO78" s="325"/>
      <c r="AP78" s="325"/>
      <c r="AQ78" s="325"/>
      <c r="AR78" s="325"/>
      <c r="AS78" s="325"/>
      <c r="AT78" s="325"/>
      <c r="AU78" s="325"/>
      <c r="AV78" s="325"/>
      <c r="AX78" s="345"/>
      <c r="AZ78" s="325"/>
      <c r="BB78" s="751"/>
      <c r="BC78" s="751"/>
      <c r="BD78" s="751"/>
      <c r="BE78" s="751"/>
      <c r="BF78" s="751"/>
      <c r="BG78" s="751"/>
      <c r="BH78" s="751"/>
      <c r="BI78" s="751"/>
      <c r="BJ78" s="751"/>
      <c r="BK78" s="751"/>
      <c r="BL78" s="751"/>
      <c r="BM78" s="751"/>
      <c r="BN78" s="751"/>
      <c r="BO78" s="751"/>
      <c r="BP78" s="751"/>
      <c r="BQ78" s="751"/>
      <c r="BR78" s="751"/>
      <c r="BS78" s="751"/>
      <c r="BT78" s="751"/>
      <c r="BU78" s="751"/>
      <c r="BV78" s="751"/>
      <c r="BW78" s="751"/>
      <c r="BX78" s="751"/>
      <c r="BY78" s="751"/>
      <c r="BZ78" s="751"/>
      <c r="CA78" s="751"/>
      <c r="CB78" s="751"/>
      <c r="CC78" s="751"/>
      <c r="DP78" s="325"/>
      <c r="DQ78" s="325"/>
      <c r="DR78" s="325"/>
      <c r="DS78" s="325"/>
    </row>
    <row r="79" spans="1:123" ht="15.75" customHeight="1" x14ac:dyDescent="0.25">
      <c r="A79" s="494" t="s">
        <v>667</v>
      </c>
      <c r="B79" s="506" t="s">
        <v>626</v>
      </c>
      <c r="C79" s="499">
        <v>91.66</v>
      </c>
      <c r="D79" s="499">
        <v>33.49</v>
      </c>
      <c r="E79" s="499">
        <v>58.92</v>
      </c>
      <c r="F79" s="500">
        <v>0.47749999999999998</v>
      </c>
      <c r="G79" s="323"/>
      <c r="H79" s="323"/>
      <c r="I79" s="323"/>
      <c r="J79" s="323"/>
      <c r="K79" s="323"/>
      <c r="L79" s="323"/>
      <c r="M79" s="323"/>
      <c r="N79" s="323"/>
      <c r="O79" s="323"/>
      <c r="P79" s="323"/>
      <c r="Q79" s="323"/>
      <c r="R79" s="323"/>
      <c r="S79" s="323"/>
      <c r="T79" s="323"/>
      <c r="U79" s="323"/>
      <c r="V79" s="323"/>
      <c r="W79" s="323"/>
      <c r="X79" s="323"/>
      <c r="Y79" s="323"/>
      <c r="Z79" s="323"/>
      <c r="AA79" s="323"/>
      <c r="AB79" s="323"/>
      <c r="AD79" s="325"/>
      <c r="AF79" s="325"/>
      <c r="AH79" s="325"/>
      <c r="AI79" s="325"/>
      <c r="AK79" s="325"/>
      <c r="AL79" s="325"/>
      <c r="AM79" s="325"/>
      <c r="AN79" s="325"/>
      <c r="AO79" s="325"/>
      <c r="AP79" s="325"/>
      <c r="AQ79" s="325"/>
      <c r="AR79" s="325"/>
      <c r="AS79" s="325"/>
      <c r="AT79" s="325"/>
      <c r="AU79" s="325"/>
      <c r="AV79" s="325"/>
      <c r="AX79" s="345"/>
      <c r="AZ79" s="325"/>
      <c r="BB79" s="751"/>
      <c r="BC79" s="751"/>
      <c r="BD79" s="751"/>
      <c r="BE79" s="751"/>
      <c r="BF79" s="751"/>
      <c r="BG79" s="751"/>
      <c r="BH79" s="751"/>
      <c r="BI79" s="751"/>
      <c r="BJ79" s="751"/>
      <c r="BK79" s="751"/>
      <c r="BL79" s="751"/>
      <c r="BM79" s="751"/>
      <c r="BN79" s="751"/>
      <c r="BO79" s="751"/>
      <c r="BP79" s="751"/>
      <c r="BQ79" s="751"/>
      <c r="BR79" s="751"/>
      <c r="BS79" s="751"/>
      <c r="BT79" s="751"/>
      <c r="BU79" s="751"/>
      <c r="BV79" s="751"/>
      <c r="BW79" s="751"/>
      <c r="BX79" s="751"/>
      <c r="BY79" s="751"/>
      <c r="BZ79" s="751"/>
      <c r="CA79" s="751"/>
      <c r="CB79" s="751"/>
      <c r="CC79" s="751"/>
      <c r="DP79" s="325"/>
      <c r="DQ79" s="325"/>
      <c r="DR79" s="325"/>
      <c r="DS79" s="325"/>
    </row>
    <row r="80" spans="1:123" ht="15.75" customHeight="1" x14ac:dyDescent="0.25">
      <c r="A80" s="494" t="s">
        <v>116</v>
      </c>
      <c r="B80" s="505" t="s">
        <v>640</v>
      </c>
      <c r="C80" s="499">
        <v>98.44</v>
      </c>
      <c r="D80" s="499">
        <v>280.96000000000004</v>
      </c>
      <c r="E80" s="499">
        <v>0</v>
      </c>
      <c r="F80" s="500">
        <v>1.56978</v>
      </c>
      <c r="G80" s="323"/>
      <c r="H80" s="323"/>
      <c r="I80" s="323"/>
      <c r="J80" s="323"/>
      <c r="K80" s="323"/>
      <c r="L80" s="323"/>
      <c r="M80" s="323"/>
      <c r="N80" s="323"/>
      <c r="O80" s="323"/>
      <c r="P80" s="323"/>
      <c r="Q80" s="323"/>
      <c r="R80" s="323"/>
      <c r="S80" s="323"/>
      <c r="T80" s="323"/>
      <c r="U80" s="323"/>
      <c r="V80" s="323"/>
      <c r="W80" s="323"/>
      <c r="X80" s="323"/>
      <c r="Y80" s="323"/>
      <c r="Z80" s="323"/>
      <c r="AA80" s="323"/>
      <c r="AB80" s="323"/>
      <c r="AD80" s="325"/>
      <c r="AF80" s="325"/>
      <c r="AH80" s="325"/>
      <c r="AI80" s="325"/>
      <c r="AK80" s="325"/>
      <c r="AL80" s="325"/>
      <c r="AM80" s="325"/>
      <c r="AN80" s="325"/>
      <c r="AO80" s="325"/>
      <c r="AP80" s="325"/>
      <c r="AQ80" s="325"/>
      <c r="AR80" s="325"/>
      <c r="AS80" s="325"/>
      <c r="AT80" s="325"/>
      <c r="AU80" s="325"/>
      <c r="AV80" s="325"/>
      <c r="AX80" s="345"/>
      <c r="AZ80" s="325"/>
      <c r="BB80" s="751"/>
      <c r="BC80" s="751"/>
      <c r="BD80" s="751"/>
      <c r="BE80" s="751"/>
      <c r="BF80" s="751"/>
      <c r="BG80" s="751"/>
      <c r="BH80" s="751"/>
      <c r="BI80" s="751"/>
      <c r="BJ80" s="751"/>
      <c r="BK80" s="751"/>
      <c r="BL80" s="751"/>
      <c r="BM80" s="751"/>
      <c r="BN80" s="751"/>
      <c r="BO80" s="751"/>
      <c r="BP80" s="751"/>
      <c r="BQ80" s="751"/>
      <c r="BR80" s="751"/>
      <c r="BS80" s="751"/>
      <c r="BT80" s="751"/>
      <c r="BU80" s="751"/>
      <c r="BV80" s="751"/>
      <c r="BW80" s="751"/>
      <c r="BX80" s="751"/>
      <c r="BY80" s="751"/>
      <c r="BZ80" s="751"/>
      <c r="CA80" s="751"/>
      <c r="CB80" s="751"/>
      <c r="CC80" s="751"/>
      <c r="DP80" s="325"/>
      <c r="DQ80" s="325"/>
      <c r="DR80" s="325"/>
      <c r="DS80" s="325"/>
    </row>
    <row r="81" spans="1:123" ht="15.75" customHeight="1" x14ac:dyDescent="0.25">
      <c r="A81" s="474"/>
      <c r="B81" s="474"/>
      <c r="C81" s="337"/>
      <c r="D81" s="337"/>
      <c r="E81" s="337"/>
      <c r="F81" s="337"/>
      <c r="G81" s="323"/>
      <c r="H81" s="323"/>
      <c r="I81" s="323"/>
      <c r="J81" s="323"/>
      <c r="K81" s="323"/>
      <c r="L81" s="323"/>
      <c r="M81" s="323"/>
      <c r="N81" s="323"/>
      <c r="O81" s="323"/>
      <c r="P81" s="323"/>
      <c r="Q81" s="323"/>
      <c r="R81" s="323"/>
      <c r="S81" s="323"/>
      <c r="T81" s="323"/>
      <c r="U81" s="323"/>
      <c r="V81" s="323"/>
      <c r="W81" s="323"/>
      <c r="X81" s="323"/>
      <c r="Y81" s="323"/>
      <c r="Z81" s="323"/>
      <c r="AA81" s="323"/>
      <c r="AB81" s="323"/>
      <c r="AD81" s="325"/>
      <c r="AF81" s="325"/>
      <c r="AH81" s="325"/>
      <c r="AI81" s="325"/>
      <c r="AK81" s="325"/>
      <c r="AL81" s="325"/>
      <c r="AM81" s="325"/>
      <c r="AN81" s="325"/>
      <c r="AO81" s="325"/>
      <c r="AP81" s="325"/>
      <c r="AQ81" s="325"/>
      <c r="AR81" s="325"/>
      <c r="AS81" s="325"/>
      <c r="AT81" s="325"/>
      <c r="AU81" s="325"/>
      <c r="AV81" s="325"/>
      <c r="AX81" s="345"/>
      <c r="AZ81" s="325"/>
      <c r="BB81" s="751"/>
      <c r="BC81" s="751"/>
      <c r="BD81" s="751"/>
      <c r="BE81" s="751"/>
      <c r="BF81" s="751"/>
      <c r="BG81" s="751"/>
      <c r="BH81" s="751"/>
      <c r="BI81" s="751"/>
      <c r="BJ81" s="751"/>
      <c r="BK81" s="751"/>
      <c r="BL81" s="751"/>
      <c r="BM81" s="751"/>
      <c r="BN81" s="751"/>
      <c r="BO81" s="751"/>
      <c r="BP81" s="751"/>
      <c r="BQ81" s="751"/>
      <c r="BR81" s="751"/>
      <c r="BS81" s="751"/>
      <c r="BT81" s="751"/>
      <c r="BU81" s="751"/>
      <c r="BV81" s="751"/>
      <c r="BW81" s="751"/>
      <c r="BX81" s="751"/>
      <c r="BY81" s="751"/>
      <c r="BZ81" s="751"/>
      <c r="CA81" s="751"/>
      <c r="CB81" s="751"/>
      <c r="CC81" s="751"/>
      <c r="DP81" s="325"/>
      <c r="DQ81" s="325"/>
      <c r="DR81" s="325"/>
      <c r="DS81" s="325"/>
    </row>
    <row r="82" spans="1:123" ht="15.75" customHeight="1" x14ac:dyDescent="0.25">
      <c r="A82" s="475"/>
      <c r="B82" s="475"/>
      <c r="C82" s="343"/>
      <c r="D82" s="343"/>
      <c r="E82" s="343"/>
      <c r="F82" s="343"/>
      <c r="G82" s="323"/>
      <c r="H82" s="323"/>
      <c r="I82" s="323"/>
      <c r="J82" s="323"/>
      <c r="K82" s="323"/>
      <c r="L82" s="323"/>
      <c r="M82" s="323"/>
      <c r="N82" s="323"/>
      <c r="O82" s="323"/>
      <c r="P82" s="323"/>
      <c r="Q82" s="323"/>
      <c r="R82" s="323"/>
      <c r="S82" s="323"/>
      <c r="T82" s="323"/>
      <c r="U82" s="323"/>
      <c r="V82" s="323"/>
      <c r="W82" s="323"/>
      <c r="X82" s="323"/>
      <c r="Y82" s="323"/>
      <c r="Z82" s="323"/>
      <c r="AA82" s="323"/>
      <c r="AB82" s="323"/>
      <c r="AD82" s="325"/>
      <c r="AF82" s="325"/>
      <c r="AH82" s="325"/>
      <c r="AI82" s="325"/>
      <c r="AK82" s="325"/>
      <c r="AL82" s="325"/>
      <c r="AM82" s="325"/>
      <c r="AN82" s="325"/>
      <c r="AO82" s="325"/>
      <c r="AP82" s="325"/>
      <c r="AQ82" s="325"/>
      <c r="AR82" s="325"/>
      <c r="AS82" s="325"/>
      <c r="AT82" s="325"/>
      <c r="AU82" s="325"/>
      <c r="AV82" s="325"/>
      <c r="AX82" s="345"/>
      <c r="AZ82" s="325"/>
      <c r="BB82" s="751"/>
      <c r="BC82" s="751"/>
      <c r="BD82" s="751"/>
      <c r="BE82" s="751"/>
      <c r="BF82" s="751"/>
      <c r="BG82" s="751"/>
      <c r="BH82" s="751"/>
      <c r="BI82" s="751"/>
      <c r="BJ82" s="751"/>
      <c r="BK82" s="751"/>
      <c r="BL82" s="751"/>
      <c r="BM82" s="751"/>
      <c r="BN82" s="751"/>
      <c r="BO82" s="751"/>
      <c r="BP82" s="751"/>
      <c r="BQ82" s="751"/>
      <c r="BR82" s="751"/>
      <c r="BS82" s="751"/>
      <c r="BT82" s="751"/>
      <c r="BU82" s="751"/>
      <c r="BV82" s="751"/>
      <c r="BW82" s="751"/>
      <c r="BX82" s="751"/>
      <c r="BY82" s="751"/>
      <c r="BZ82" s="751"/>
      <c r="CA82" s="751"/>
      <c r="CB82" s="751"/>
      <c r="CC82" s="751"/>
      <c r="DP82" s="325"/>
      <c r="DQ82" s="325"/>
      <c r="DR82" s="325"/>
      <c r="DS82" s="325"/>
    </row>
    <row r="83" spans="1:123" ht="15.75" customHeight="1" x14ac:dyDescent="0.25">
      <c r="A83" s="474"/>
      <c r="B83" s="474"/>
      <c r="C83" s="337"/>
      <c r="D83" s="337"/>
      <c r="E83" s="337"/>
      <c r="F83" s="337"/>
      <c r="G83" s="323"/>
      <c r="H83" s="323"/>
      <c r="I83" s="323"/>
      <c r="J83" s="323"/>
      <c r="K83" s="323"/>
      <c r="L83" s="323"/>
      <c r="M83" s="323"/>
      <c r="N83" s="323"/>
      <c r="O83" s="323"/>
      <c r="P83" s="323"/>
      <c r="Q83" s="323"/>
      <c r="R83" s="323"/>
      <c r="S83" s="323"/>
      <c r="T83" s="323"/>
      <c r="U83" s="323"/>
      <c r="V83" s="323"/>
      <c r="W83" s="323"/>
      <c r="X83" s="323"/>
      <c r="Y83" s="323"/>
      <c r="Z83" s="323"/>
      <c r="AA83" s="323"/>
      <c r="AB83" s="323"/>
      <c r="AD83" s="325"/>
      <c r="AF83" s="325"/>
      <c r="AH83" s="325"/>
      <c r="AI83" s="325"/>
      <c r="AK83" s="325"/>
      <c r="AL83" s="325"/>
      <c r="AM83" s="325"/>
      <c r="AN83" s="325"/>
      <c r="AO83" s="325"/>
      <c r="AP83" s="325"/>
      <c r="AQ83" s="325"/>
      <c r="AR83" s="325"/>
      <c r="AS83" s="325"/>
      <c r="AT83" s="325"/>
      <c r="AU83" s="325"/>
      <c r="AV83" s="325"/>
      <c r="AX83" s="345"/>
      <c r="AZ83" s="325"/>
      <c r="BB83" s="751"/>
      <c r="BC83" s="751"/>
      <c r="BD83" s="751"/>
      <c r="BE83" s="751"/>
      <c r="BF83" s="751"/>
      <c r="BG83" s="751"/>
      <c r="BH83" s="751"/>
      <c r="BI83" s="751"/>
      <c r="BJ83" s="751"/>
      <c r="BK83" s="751"/>
      <c r="BL83" s="751"/>
      <c r="BM83" s="751"/>
      <c r="BN83" s="751"/>
      <c r="BO83" s="751"/>
      <c r="BP83" s="751"/>
      <c r="BQ83" s="751"/>
      <c r="BR83" s="751"/>
      <c r="BS83" s="751"/>
      <c r="BT83" s="751"/>
      <c r="BU83" s="751"/>
      <c r="BV83" s="751"/>
      <c r="BW83" s="751"/>
      <c r="BX83" s="751"/>
      <c r="BY83" s="751"/>
      <c r="BZ83" s="751"/>
      <c r="CA83" s="751"/>
      <c r="CB83" s="751"/>
      <c r="CC83" s="751"/>
      <c r="DP83" s="325"/>
      <c r="DQ83" s="325"/>
      <c r="DR83" s="325"/>
      <c r="DS83" s="325"/>
    </row>
    <row r="84" spans="1:123" ht="15.75" customHeight="1" x14ac:dyDescent="0.25">
      <c r="A84" s="475"/>
      <c r="B84" s="475"/>
      <c r="C84" s="343"/>
      <c r="D84" s="343"/>
      <c r="E84" s="343"/>
      <c r="F84" s="343"/>
      <c r="G84" s="323"/>
      <c r="H84" s="323"/>
      <c r="I84" s="323"/>
      <c r="J84" s="323"/>
      <c r="K84" s="323"/>
      <c r="L84" s="323"/>
      <c r="M84" s="323"/>
      <c r="N84" s="323"/>
      <c r="O84" s="323"/>
      <c r="P84" s="323"/>
      <c r="Q84" s="323"/>
      <c r="R84" s="323"/>
      <c r="S84" s="323"/>
      <c r="T84" s="323"/>
      <c r="U84" s="323"/>
      <c r="V84" s="323"/>
      <c r="W84" s="323"/>
      <c r="X84" s="323"/>
      <c r="Y84" s="323"/>
      <c r="Z84" s="323"/>
      <c r="AA84" s="323"/>
      <c r="AB84" s="323"/>
      <c r="AD84" s="325"/>
      <c r="AF84" s="325"/>
      <c r="AH84" s="325"/>
      <c r="AI84" s="325"/>
      <c r="AK84" s="325"/>
      <c r="AL84" s="325"/>
      <c r="AM84" s="325"/>
      <c r="AN84" s="325"/>
      <c r="AO84" s="325"/>
      <c r="AP84" s="325"/>
      <c r="AQ84" s="325"/>
      <c r="AR84" s="325"/>
      <c r="AS84" s="325"/>
      <c r="AT84" s="325"/>
      <c r="AU84" s="325"/>
      <c r="AV84" s="325"/>
      <c r="AX84" s="345"/>
      <c r="AZ84" s="325"/>
      <c r="BB84" s="751"/>
      <c r="BC84" s="751"/>
      <c r="BD84" s="751"/>
      <c r="BE84" s="751"/>
      <c r="BF84" s="751"/>
      <c r="BG84" s="751"/>
      <c r="BH84" s="751"/>
      <c r="BI84" s="751"/>
      <c r="BJ84" s="751"/>
      <c r="BK84" s="751"/>
      <c r="BL84" s="751"/>
      <c r="BM84" s="751"/>
      <c r="BN84" s="751"/>
      <c r="BO84" s="751"/>
      <c r="BP84" s="751"/>
      <c r="BQ84" s="751"/>
      <c r="BR84" s="751"/>
      <c r="BS84" s="751"/>
      <c r="BT84" s="751"/>
      <c r="BU84" s="751"/>
      <c r="BV84" s="751"/>
      <c r="BW84" s="751"/>
      <c r="BX84" s="751"/>
      <c r="BY84" s="751"/>
      <c r="BZ84" s="751"/>
      <c r="CA84" s="751"/>
      <c r="CB84" s="751"/>
      <c r="CC84" s="751"/>
      <c r="DP84" s="325"/>
      <c r="DQ84" s="325"/>
      <c r="DR84" s="325"/>
      <c r="DS84" s="325"/>
    </row>
    <row r="85" spans="1:123" ht="15.75" customHeight="1" x14ac:dyDescent="0.25">
      <c r="A85" s="474"/>
      <c r="B85" s="474"/>
      <c r="C85" s="337"/>
      <c r="D85" s="337"/>
      <c r="E85" s="337"/>
      <c r="F85" s="337"/>
      <c r="G85" s="323"/>
      <c r="H85" s="323"/>
      <c r="I85" s="323"/>
      <c r="J85" s="323"/>
      <c r="K85" s="323"/>
      <c r="L85" s="323"/>
      <c r="M85" s="323"/>
      <c r="N85" s="323"/>
      <c r="O85" s="323"/>
      <c r="P85" s="323"/>
      <c r="Q85" s="323"/>
      <c r="R85" s="323"/>
      <c r="S85" s="323"/>
      <c r="T85" s="323"/>
      <c r="U85" s="323"/>
      <c r="V85" s="323"/>
      <c r="W85" s="323"/>
      <c r="X85" s="323"/>
      <c r="Y85" s="323"/>
      <c r="Z85" s="323"/>
      <c r="AA85" s="323"/>
      <c r="AB85" s="323"/>
      <c r="AD85" s="325"/>
      <c r="AF85" s="325"/>
      <c r="AH85" s="325"/>
      <c r="AI85" s="325"/>
      <c r="AK85" s="325"/>
      <c r="AL85" s="325"/>
      <c r="AM85" s="325"/>
      <c r="AN85" s="325"/>
      <c r="AO85" s="325"/>
      <c r="AP85" s="325"/>
      <c r="AQ85" s="325"/>
      <c r="AR85" s="325"/>
      <c r="AS85" s="325"/>
      <c r="AT85" s="325"/>
      <c r="AU85" s="325"/>
      <c r="AV85" s="325"/>
      <c r="AX85" s="345"/>
      <c r="AZ85" s="325"/>
      <c r="BB85" s="751"/>
      <c r="BC85" s="751"/>
      <c r="BD85" s="751"/>
      <c r="BE85" s="751"/>
      <c r="BF85" s="751"/>
      <c r="BG85" s="751"/>
      <c r="BH85" s="751"/>
      <c r="BI85" s="751"/>
      <c r="BJ85" s="751"/>
      <c r="BK85" s="751"/>
      <c r="BL85" s="751"/>
      <c r="BM85" s="751"/>
      <c r="BN85" s="751"/>
      <c r="BO85" s="751"/>
      <c r="BP85" s="751"/>
      <c r="BQ85" s="751"/>
      <c r="BR85" s="751"/>
      <c r="BS85" s="751"/>
      <c r="BT85" s="751"/>
      <c r="BU85" s="751"/>
      <c r="BV85" s="751"/>
      <c r="BW85" s="751"/>
      <c r="BX85" s="751"/>
      <c r="BY85" s="751"/>
      <c r="BZ85" s="751"/>
      <c r="CA85" s="751"/>
      <c r="CB85" s="751"/>
      <c r="CC85" s="751"/>
      <c r="DP85" s="325"/>
      <c r="DQ85" s="325"/>
      <c r="DR85" s="325"/>
      <c r="DS85" s="325"/>
    </row>
    <row r="86" spans="1:123" ht="15.75" customHeight="1" x14ac:dyDescent="0.25">
      <c r="A86" s="475"/>
      <c r="B86" s="475"/>
      <c r="C86" s="343"/>
      <c r="D86" s="343"/>
      <c r="E86" s="343"/>
      <c r="F86" s="343"/>
      <c r="G86" s="323"/>
      <c r="H86" s="323"/>
      <c r="I86" s="323"/>
      <c r="J86" s="323"/>
      <c r="K86" s="323"/>
      <c r="L86" s="323"/>
      <c r="M86" s="323"/>
      <c r="N86" s="323"/>
      <c r="O86" s="323"/>
      <c r="P86" s="323"/>
      <c r="Q86" s="323"/>
      <c r="R86" s="323"/>
      <c r="S86" s="323"/>
      <c r="T86" s="323"/>
      <c r="U86" s="323"/>
      <c r="V86" s="323"/>
      <c r="W86" s="323"/>
      <c r="X86" s="323"/>
      <c r="Y86" s="323"/>
      <c r="Z86" s="323"/>
      <c r="AA86" s="323"/>
      <c r="AB86" s="323"/>
      <c r="AD86" s="325"/>
      <c r="AF86" s="325"/>
      <c r="AH86" s="325"/>
      <c r="AI86" s="325"/>
      <c r="AK86" s="325"/>
      <c r="AL86" s="325"/>
      <c r="AM86" s="325"/>
      <c r="AN86" s="325"/>
      <c r="AO86" s="325"/>
      <c r="AP86" s="325"/>
      <c r="AQ86" s="325"/>
      <c r="AR86" s="325"/>
      <c r="AS86" s="325"/>
      <c r="AT86" s="325"/>
      <c r="AU86" s="325"/>
      <c r="AV86" s="325"/>
      <c r="AX86" s="345"/>
      <c r="AZ86" s="325"/>
      <c r="BB86" s="751"/>
      <c r="BC86" s="751"/>
      <c r="BD86" s="751"/>
      <c r="BE86" s="751"/>
      <c r="BF86" s="751"/>
      <c r="BG86" s="751"/>
      <c r="BH86" s="751"/>
      <c r="BI86" s="751"/>
      <c r="BJ86" s="751"/>
      <c r="BK86" s="751"/>
      <c r="BL86" s="751"/>
      <c r="BM86" s="751"/>
      <c r="BN86" s="751"/>
      <c r="BO86" s="751"/>
      <c r="BP86" s="751"/>
      <c r="BQ86" s="751"/>
      <c r="BR86" s="751"/>
      <c r="BS86" s="751"/>
      <c r="BT86" s="751"/>
      <c r="BU86" s="751"/>
      <c r="BV86" s="751"/>
      <c r="BW86" s="751"/>
      <c r="BX86" s="751"/>
      <c r="BY86" s="751"/>
      <c r="BZ86" s="751"/>
      <c r="CA86" s="751"/>
      <c r="CB86" s="751"/>
      <c r="CC86" s="751"/>
      <c r="DP86" s="325"/>
      <c r="DQ86" s="325"/>
      <c r="DR86" s="325"/>
      <c r="DS86" s="325"/>
    </row>
    <row r="87" spans="1:123" ht="15.75" customHeight="1" x14ac:dyDescent="0.25">
      <c r="A87" s="474"/>
      <c r="B87" s="474"/>
      <c r="C87" s="337"/>
      <c r="D87" s="337"/>
      <c r="E87" s="337"/>
      <c r="F87" s="337"/>
      <c r="G87" s="323"/>
      <c r="H87" s="323"/>
      <c r="I87" s="323"/>
      <c r="J87" s="323"/>
      <c r="K87" s="323"/>
      <c r="L87" s="323"/>
      <c r="M87" s="323"/>
      <c r="N87" s="323"/>
      <c r="O87" s="323"/>
      <c r="P87" s="323"/>
      <c r="Q87" s="323"/>
      <c r="R87" s="323"/>
      <c r="S87" s="323"/>
      <c r="T87" s="323"/>
      <c r="U87" s="323"/>
      <c r="V87" s="323"/>
      <c r="W87" s="323"/>
      <c r="X87" s="323"/>
      <c r="Y87" s="323"/>
      <c r="Z87" s="323"/>
      <c r="AA87" s="323"/>
      <c r="AB87" s="323"/>
      <c r="AD87" s="325"/>
      <c r="AF87" s="325"/>
      <c r="AH87" s="325"/>
      <c r="AI87" s="325"/>
      <c r="AK87" s="325"/>
      <c r="AL87" s="325"/>
      <c r="AM87" s="325"/>
      <c r="AN87" s="325"/>
      <c r="AO87" s="325"/>
      <c r="AP87" s="325"/>
      <c r="AQ87" s="325"/>
      <c r="AR87" s="325"/>
      <c r="AS87" s="325"/>
      <c r="AT87" s="325"/>
      <c r="AU87" s="325"/>
      <c r="AV87" s="325"/>
      <c r="AX87" s="345"/>
      <c r="AZ87" s="325"/>
      <c r="BB87" s="751"/>
      <c r="BC87" s="751"/>
      <c r="BD87" s="751"/>
      <c r="BE87" s="751"/>
      <c r="BF87" s="751"/>
      <c r="BG87" s="751"/>
      <c r="BH87" s="751"/>
      <c r="BI87" s="751"/>
      <c r="BJ87" s="751"/>
      <c r="BK87" s="751"/>
      <c r="BL87" s="751"/>
      <c r="BM87" s="751"/>
      <c r="BN87" s="751"/>
      <c r="BO87" s="751"/>
      <c r="BP87" s="751"/>
      <c r="BQ87" s="751"/>
      <c r="BR87" s="751"/>
      <c r="BS87" s="751"/>
      <c r="BT87" s="751"/>
      <c r="BU87" s="751"/>
      <c r="BV87" s="751"/>
      <c r="BW87" s="751"/>
      <c r="BX87" s="751"/>
      <c r="BY87" s="751"/>
      <c r="BZ87" s="751"/>
      <c r="CA87" s="751"/>
      <c r="CB87" s="751"/>
      <c r="CC87" s="751"/>
      <c r="DP87" s="325"/>
      <c r="DQ87" s="325"/>
      <c r="DR87" s="325"/>
      <c r="DS87" s="325"/>
    </row>
    <row r="88" spans="1:123" ht="15.75" customHeight="1" x14ac:dyDescent="0.25">
      <c r="A88" s="475"/>
      <c r="B88" s="475"/>
      <c r="C88" s="343"/>
      <c r="D88" s="343"/>
      <c r="E88" s="343"/>
      <c r="F88" s="343"/>
      <c r="G88" s="323"/>
      <c r="H88" s="323"/>
      <c r="I88" s="323"/>
      <c r="J88" s="323"/>
      <c r="K88" s="323"/>
      <c r="L88" s="323"/>
      <c r="M88" s="323"/>
      <c r="N88" s="323"/>
      <c r="O88" s="323"/>
      <c r="P88" s="323"/>
      <c r="Q88" s="323"/>
      <c r="R88" s="323"/>
      <c r="S88" s="323"/>
      <c r="T88" s="323"/>
      <c r="U88" s="323"/>
      <c r="V88" s="323"/>
      <c r="W88" s="323"/>
      <c r="X88" s="323"/>
      <c r="Y88" s="323"/>
      <c r="Z88" s="323"/>
      <c r="AA88" s="323"/>
      <c r="AB88" s="323"/>
      <c r="AD88" s="325"/>
      <c r="AF88" s="325"/>
      <c r="AH88" s="325"/>
      <c r="AI88" s="325"/>
      <c r="AK88" s="325"/>
      <c r="AL88" s="325"/>
      <c r="AM88" s="325"/>
      <c r="AN88" s="325"/>
      <c r="AO88" s="325"/>
      <c r="AP88" s="325"/>
      <c r="AQ88" s="325"/>
      <c r="AR88" s="325"/>
      <c r="AS88" s="325"/>
      <c r="AT88" s="325"/>
      <c r="AU88" s="325"/>
      <c r="AV88" s="325"/>
      <c r="AX88" s="345"/>
      <c r="AZ88" s="325"/>
      <c r="BB88" s="751"/>
      <c r="BC88" s="751"/>
      <c r="BD88" s="751"/>
      <c r="BE88" s="751"/>
      <c r="BF88" s="751"/>
      <c r="BG88" s="751"/>
      <c r="BH88" s="751"/>
      <c r="BI88" s="751"/>
      <c r="BJ88" s="751"/>
      <c r="BK88" s="751"/>
      <c r="BL88" s="751"/>
      <c r="BM88" s="751"/>
      <c r="BN88" s="751"/>
      <c r="BO88" s="751"/>
      <c r="BP88" s="751"/>
      <c r="BQ88" s="751"/>
      <c r="BR88" s="751"/>
      <c r="BS88" s="751"/>
      <c r="BT88" s="751"/>
      <c r="BU88" s="751"/>
      <c r="BV88" s="751"/>
      <c r="BW88" s="751"/>
      <c r="BX88" s="751"/>
      <c r="BY88" s="751"/>
      <c r="BZ88" s="751"/>
      <c r="CA88" s="751"/>
      <c r="CB88" s="751"/>
      <c r="CC88" s="751"/>
      <c r="DP88" s="325"/>
      <c r="DQ88" s="325"/>
      <c r="DR88" s="325"/>
      <c r="DS88" s="325"/>
    </row>
    <row r="89" spans="1:123" ht="15.75" customHeight="1" x14ac:dyDescent="0.25">
      <c r="A89" s="474"/>
      <c r="B89" s="474"/>
      <c r="C89" s="337"/>
      <c r="D89" s="337"/>
      <c r="E89" s="337"/>
      <c r="F89" s="337"/>
      <c r="G89" s="323"/>
      <c r="H89" s="323"/>
      <c r="I89" s="323"/>
      <c r="J89" s="323"/>
      <c r="K89" s="323"/>
      <c r="L89" s="323"/>
      <c r="M89" s="323"/>
      <c r="N89" s="323"/>
      <c r="O89" s="323"/>
      <c r="P89" s="323"/>
      <c r="Q89" s="323"/>
      <c r="R89" s="323"/>
      <c r="S89" s="323"/>
      <c r="T89" s="323"/>
      <c r="U89" s="323"/>
      <c r="V89" s="323"/>
      <c r="W89" s="323"/>
      <c r="X89" s="323"/>
      <c r="Y89" s="323"/>
      <c r="Z89" s="323"/>
      <c r="AA89" s="323"/>
      <c r="AB89" s="323"/>
      <c r="AD89" s="325"/>
      <c r="AF89" s="325"/>
      <c r="AH89" s="325"/>
      <c r="AI89" s="325"/>
      <c r="AK89" s="325"/>
      <c r="AL89" s="325"/>
      <c r="AM89" s="325"/>
      <c r="AN89" s="325"/>
      <c r="AO89" s="325"/>
      <c r="AP89" s="325"/>
      <c r="AQ89" s="325"/>
      <c r="AR89" s="325"/>
      <c r="AS89" s="325"/>
      <c r="AT89" s="325"/>
      <c r="AU89" s="325"/>
      <c r="AV89" s="325"/>
      <c r="AX89" s="345"/>
      <c r="AZ89" s="325"/>
      <c r="BB89" s="751"/>
      <c r="BC89" s="751"/>
      <c r="BD89" s="751"/>
      <c r="BE89" s="751"/>
      <c r="BF89" s="751"/>
      <c r="BG89" s="751"/>
      <c r="BH89" s="751"/>
      <c r="BI89" s="751"/>
      <c r="BJ89" s="751"/>
      <c r="BK89" s="751"/>
      <c r="BL89" s="751"/>
      <c r="BM89" s="751"/>
      <c r="BN89" s="751"/>
      <c r="BO89" s="751"/>
      <c r="BP89" s="751"/>
      <c r="BQ89" s="751"/>
      <c r="BR89" s="751"/>
      <c r="BS89" s="751"/>
      <c r="BT89" s="751"/>
      <c r="BU89" s="751"/>
      <c r="BV89" s="751"/>
      <c r="BW89" s="751"/>
      <c r="BX89" s="751"/>
      <c r="BY89" s="751"/>
      <c r="BZ89" s="751"/>
      <c r="CA89" s="751"/>
      <c r="CB89" s="751"/>
      <c r="CC89" s="751"/>
      <c r="DP89" s="325"/>
      <c r="DQ89" s="325"/>
      <c r="DR89" s="325"/>
      <c r="DS89" s="325"/>
    </row>
    <row r="90" spans="1:123" ht="15.75" customHeight="1" x14ac:dyDescent="0.25">
      <c r="A90" s="475"/>
      <c r="B90" s="475"/>
      <c r="C90" s="343"/>
      <c r="D90" s="343"/>
      <c r="E90" s="343"/>
      <c r="F90" s="343"/>
      <c r="G90" s="323"/>
      <c r="H90" s="323"/>
      <c r="I90" s="323"/>
      <c r="J90" s="323"/>
      <c r="K90" s="323"/>
      <c r="L90" s="323"/>
      <c r="M90" s="323"/>
      <c r="N90" s="323"/>
      <c r="O90" s="323"/>
      <c r="P90" s="323"/>
      <c r="Q90" s="323"/>
      <c r="R90" s="323"/>
      <c r="S90" s="323"/>
      <c r="T90" s="323"/>
      <c r="U90" s="323"/>
      <c r="V90" s="323"/>
      <c r="W90" s="323"/>
      <c r="X90" s="323"/>
      <c r="Y90" s="323"/>
      <c r="Z90" s="323"/>
      <c r="AA90" s="323"/>
      <c r="AB90" s="323"/>
      <c r="AD90" s="325"/>
      <c r="AF90" s="325"/>
      <c r="AH90" s="325"/>
      <c r="AI90" s="325"/>
      <c r="AK90" s="325"/>
      <c r="AL90" s="325"/>
      <c r="AM90" s="325"/>
      <c r="AN90" s="325"/>
      <c r="AO90" s="325"/>
      <c r="AP90" s="325"/>
      <c r="AQ90" s="325"/>
      <c r="AR90" s="325"/>
      <c r="AS90" s="325"/>
      <c r="AT90" s="325"/>
      <c r="AU90" s="325"/>
      <c r="AV90" s="325"/>
      <c r="AX90" s="345"/>
      <c r="AZ90" s="325"/>
      <c r="BB90" s="751"/>
      <c r="BC90" s="751"/>
      <c r="BD90" s="751"/>
      <c r="BE90" s="751"/>
      <c r="BF90" s="751"/>
      <c r="BG90" s="751"/>
      <c r="BH90" s="751"/>
      <c r="BI90" s="751"/>
      <c r="BJ90" s="751"/>
      <c r="BK90" s="751"/>
      <c r="BL90" s="751"/>
      <c r="BM90" s="751"/>
      <c r="BN90" s="751"/>
      <c r="BO90" s="751"/>
      <c r="BP90" s="751"/>
      <c r="BQ90" s="751"/>
      <c r="BR90" s="751"/>
      <c r="BS90" s="751"/>
      <c r="BT90" s="751"/>
      <c r="BU90" s="751"/>
      <c r="BV90" s="751"/>
      <c r="BW90" s="751"/>
      <c r="BX90" s="751"/>
      <c r="BY90" s="751"/>
      <c r="BZ90" s="751"/>
      <c r="CA90" s="751"/>
      <c r="CB90" s="751"/>
      <c r="CC90" s="751"/>
      <c r="DP90" s="325"/>
      <c r="DQ90" s="325"/>
      <c r="DR90" s="325"/>
      <c r="DS90" s="325"/>
    </row>
    <row r="91" spans="1:123" ht="15.75" customHeight="1" x14ac:dyDescent="0.25">
      <c r="A91" s="474"/>
      <c r="B91" s="474"/>
      <c r="C91" s="337"/>
      <c r="D91" s="337"/>
      <c r="E91" s="337"/>
      <c r="F91" s="337"/>
      <c r="G91" s="323"/>
      <c r="H91" s="323"/>
      <c r="I91" s="323"/>
      <c r="J91" s="323"/>
      <c r="K91" s="323"/>
      <c r="L91" s="323"/>
      <c r="M91" s="323"/>
      <c r="N91" s="323"/>
      <c r="O91" s="323"/>
      <c r="P91" s="323"/>
      <c r="Q91" s="323"/>
      <c r="R91" s="323"/>
      <c r="S91" s="323"/>
      <c r="T91" s="323"/>
      <c r="U91" s="323"/>
      <c r="V91" s="323"/>
      <c r="W91" s="323"/>
      <c r="X91" s="323"/>
      <c r="Y91" s="323"/>
      <c r="Z91" s="323"/>
      <c r="AA91" s="323"/>
      <c r="AB91" s="323"/>
      <c r="AD91" s="325"/>
      <c r="AF91" s="325"/>
      <c r="AH91" s="325"/>
      <c r="AI91" s="325"/>
      <c r="AK91" s="325"/>
      <c r="AL91" s="325"/>
      <c r="AM91" s="325"/>
      <c r="AN91" s="325"/>
      <c r="AO91" s="325"/>
      <c r="AP91" s="325"/>
      <c r="AQ91" s="325"/>
      <c r="AR91" s="325"/>
      <c r="AS91" s="325"/>
      <c r="AT91" s="325"/>
      <c r="AU91" s="325"/>
      <c r="AV91" s="325"/>
      <c r="AX91" s="345"/>
      <c r="AZ91" s="325"/>
      <c r="BB91" s="751"/>
      <c r="BC91" s="751"/>
      <c r="BD91" s="751"/>
      <c r="BE91" s="751"/>
      <c r="BF91" s="751"/>
      <c r="BG91" s="751"/>
      <c r="BH91" s="751"/>
      <c r="BI91" s="751"/>
      <c r="BJ91" s="751"/>
      <c r="BK91" s="751"/>
      <c r="BL91" s="751"/>
      <c r="BM91" s="751"/>
      <c r="BN91" s="751"/>
      <c r="BO91" s="751"/>
      <c r="BP91" s="751"/>
      <c r="BQ91" s="751"/>
      <c r="BR91" s="751"/>
      <c r="BS91" s="751"/>
      <c r="BT91" s="751"/>
      <c r="BU91" s="751"/>
      <c r="BV91" s="751"/>
      <c r="BW91" s="751"/>
      <c r="BX91" s="751"/>
      <c r="BY91" s="751"/>
      <c r="BZ91" s="751"/>
      <c r="CA91" s="751"/>
      <c r="CB91" s="751"/>
      <c r="CC91" s="751"/>
      <c r="DP91" s="325"/>
      <c r="DQ91" s="325"/>
      <c r="DR91" s="325"/>
      <c r="DS91" s="325"/>
    </row>
    <row r="92" spans="1:123" s="325" customFormat="1" ht="15.75" customHeight="1" x14ac:dyDescent="0.25">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BB92" s="753"/>
      <c r="BC92" s="753"/>
      <c r="BD92" s="753"/>
      <c r="BE92" s="753"/>
      <c r="BF92" s="753"/>
      <c r="BG92" s="753"/>
      <c r="BH92" s="753"/>
      <c r="BI92" s="753"/>
      <c r="BJ92" s="753"/>
      <c r="BK92" s="753"/>
      <c r="BL92" s="753"/>
      <c r="BM92" s="753"/>
      <c r="BN92" s="753"/>
      <c r="BO92" s="753"/>
      <c r="BP92" s="753"/>
      <c r="BQ92" s="753"/>
      <c r="BR92" s="753"/>
      <c r="BS92" s="753"/>
      <c r="BT92" s="753"/>
      <c r="BU92" s="753"/>
      <c r="BV92" s="753"/>
      <c r="BW92" s="753"/>
      <c r="BX92" s="753"/>
      <c r="BY92" s="753"/>
      <c r="BZ92" s="753"/>
      <c r="CA92" s="753"/>
      <c r="CB92" s="753"/>
      <c r="CC92" s="753"/>
    </row>
    <row r="93" spans="1:123" s="325" customFormat="1" ht="15.75" customHeight="1" x14ac:dyDescent="0.25">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BB93" s="753"/>
      <c r="BC93" s="753"/>
      <c r="BD93" s="753"/>
      <c r="BE93" s="753"/>
      <c r="BF93" s="753"/>
      <c r="BG93" s="753"/>
      <c r="BH93" s="753"/>
      <c r="BI93" s="753"/>
      <c r="BJ93" s="753"/>
      <c r="BK93" s="753"/>
      <c r="BL93" s="753"/>
      <c r="BM93" s="753"/>
      <c r="BN93" s="753"/>
      <c r="BO93" s="753"/>
      <c r="BP93" s="753"/>
      <c r="BQ93" s="753"/>
      <c r="BR93" s="753"/>
      <c r="BS93" s="753"/>
      <c r="BT93" s="753"/>
      <c r="BU93" s="753"/>
      <c r="BV93" s="753"/>
      <c r="BW93" s="753"/>
      <c r="BX93" s="753"/>
      <c r="BY93" s="753"/>
      <c r="BZ93" s="753"/>
      <c r="CA93" s="753"/>
      <c r="CB93" s="753"/>
      <c r="CC93" s="753"/>
    </row>
    <row r="94" spans="1:123" s="325" customFormat="1" ht="15.75" customHeight="1" x14ac:dyDescent="0.25">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BB94" s="753"/>
      <c r="BC94" s="753"/>
      <c r="BD94" s="753"/>
      <c r="BE94" s="753"/>
      <c r="BF94" s="753"/>
      <c r="BG94" s="753"/>
      <c r="BH94" s="753"/>
      <c r="BI94" s="753"/>
      <c r="BJ94" s="753"/>
      <c r="BK94" s="753"/>
      <c r="BL94" s="753"/>
      <c r="BM94" s="753"/>
      <c r="BN94" s="753"/>
      <c r="BO94" s="753"/>
      <c r="BP94" s="753"/>
      <c r="BQ94" s="753"/>
      <c r="BR94" s="753"/>
      <c r="BS94" s="753"/>
      <c r="BT94" s="753"/>
      <c r="BU94" s="753"/>
      <c r="BV94" s="753"/>
      <c r="BW94" s="753"/>
      <c r="BX94" s="753"/>
      <c r="BY94" s="753"/>
      <c r="BZ94" s="753"/>
      <c r="CA94" s="753"/>
      <c r="CB94" s="753"/>
      <c r="CC94" s="753"/>
    </row>
    <row r="95" spans="1:123" s="325" customFormat="1" ht="15.75" customHeight="1" x14ac:dyDescent="0.25">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BB95" s="753"/>
      <c r="BC95" s="753"/>
      <c r="BD95" s="753"/>
      <c r="BE95" s="753"/>
      <c r="BF95" s="753"/>
      <c r="BG95" s="753"/>
      <c r="BH95" s="753"/>
      <c r="BI95" s="753"/>
      <c r="BJ95" s="753"/>
      <c r="BK95" s="753"/>
      <c r="BL95" s="753"/>
      <c r="BM95" s="753"/>
      <c r="BN95" s="753"/>
      <c r="BO95" s="753"/>
      <c r="BP95" s="753"/>
      <c r="BQ95" s="753"/>
      <c r="BR95" s="753"/>
      <c r="BS95" s="753"/>
      <c r="BT95" s="753"/>
      <c r="BU95" s="753"/>
      <c r="BV95" s="753"/>
      <c r="BW95" s="753"/>
      <c r="BX95" s="753"/>
      <c r="BY95" s="753"/>
      <c r="BZ95" s="753"/>
      <c r="CA95" s="753"/>
      <c r="CB95" s="753"/>
      <c r="CC95" s="753"/>
    </row>
    <row r="96" spans="1:123" s="325" customFormat="1" ht="15.75" customHeight="1" x14ac:dyDescent="0.25">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BB96" s="753"/>
      <c r="BC96" s="753"/>
      <c r="BD96" s="753"/>
      <c r="BE96" s="753"/>
      <c r="BF96" s="753"/>
      <c r="BG96" s="753"/>
      <c r="BH96" s="753"/>
      <c r="BI96" s="753"/>
      <c r="BJ96" s="753"/>
      <c r="BK96" s="753"/>
      <c r="BL96" s="753"/>
      <c r="BM96" s="753"/>
      <c r="BN96" s="753"/>
      <c r="BO96" s="753"/>
      <c r="BP96" s="753"/>
      <c r="BQ96" s="753"/>
      <c r="BR96" s="753"/>
      <c r="BS96" s="753"/>
      <c r="BT96" s="753"/>
      <c r="BU96" s="753"/>
      <c r="BV96" s="753"/>
      <c r="BW96" s="753"/>
      <c r="BX96" s="753"/>
      <c r="BY96" s="753"/>
      <c r="BZ96" s="753"/>
      <c r="CA96" s="753"/>
      <c r="CB96" s="753"/>
      <c r="CC96" s="753"/>
    </row>
    <row r="97" spans="1:81" s="325" customFormat="1" ht="15.75" customHeight="1" x14ac:dyDescent="0.25">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BB97"/>
      <c r="BC97"/>
      <c r="BD97"/>
      <c r="BE97"/>
      <c r="BF97"/>
      <c r="BG97"/>
      <c r="BH97"/>
      <c r="BI97"/>
      <c r="BJ97"/>
      <c r="BK97"/>
      <c r="BL97"/>
      <c r="BM97"/>
      <c r="BN97"/>
      <c r="BO97"/>
      <c r="BP97"/>
      <c r="BQ97"/>
      <c r="BR97"/>
      <c r="BS97"/>
      <c r="BT97"/>
      <c r="BU97"/>
      <c r="BV97"/>
      <c r="BW97"/>
      <c r="BX97"/>
      <c r="BY97"/>
      <c r="BZ97"/>
      <c r="CA97"/>
      <c r="CB97"/>
      <c r="CC97"/>
    </row>
    <row r="98" spans="1:81" s="325" customFormat="1" ht="15.75" customHeight="1" x14ac:dyDescent="0.25">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BB98"/>
      <c r="BC98"/>
      <c r="BD98"/>
      <c r="BE98"/>
      <c r="BF98"/>
      <c r="BG98"/>
      <c r="BH98"/>
      <c r="BI98"/>
      <c r="BJ98"/>
      <c r="BK98"/>
      <c r="BL98"/>
      <c r="BM98"/>
      <c r="BN98"/>
      <c r="BO98"/>
      <c r="BP98"/>
      <c r="BQ98"/>
      <c r="BR98"/>
      <c r="BS98"/>
      <c r="BT98"/>
      <c r="BU98"/>
      <c r="BV98"/>
      <c r="BW98"/>
      <c r="BX98"/>
      <c r="BY98"/>
      <c r="BZ98"/>
      <c r="CA98"/>
      <c r="CB98"/>
      <c r="CC98"/>
    </row>
    <row r="99" spans="1:81" s="325" customFormat="1" ht="15.75" customHeight="1" x14ac:dyDescent="0.25">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BB99"/>
      <c r="BC99"/>
      <c r="BD99"/>
      <c r="BE99"/>
      <c r="BF99"/>
      <c r="BG99"/>
      <c r="BH99"/>
      <c r="BI99"/>
      <c r="BJ99"/>
      <c r="BK99"/>
      <c r="BL99"/>
      <c r="BM99"/>
      <c r="BN99"/>
      <c r="BO99"/>
      <c r="BP99"/>
      <c r="BQ99"/>
      <c r="BR99"/>
      <c r="BS99"/>
      <c r="BT99"/>
      <c r="BU99"/>
      <c r="BV99"/>
      <c r="BW99"/>
      <c r="BX99"/>
      <c r="BY99"/>
      <c r="BZ99"/>
      <c r="CA99"/>
      <c r="CB99"/>
      <c r="CC99"/>
    </row>
    <row r="100" spans="1:81" s="325" customFormat="1" ht="15.75" customHeight="1" x14ac:dyDescent="0.25">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BB100"/>
      <c r="BC100"/>
      <c r="BD100"/>
      <c r="BE100"/>
      <c r="BF100"/>
      <c r="BG100"/>
      <c r="BH100"/>
      <c r="BI100"/>
      <c r="BJ100"/>
      <c r="BK100"/>
      <c r="BL100"/>
      <c r="BM100"/>
      <c r="BN100"/>
      <c r="BO100"/>
      <c r="BP100"/>
      <c r="BQ100"/>
      <c r="BR100"/>
      <c r="BS100"/>
      <c r="BT100"/>
      <c r="BU100"/>
      <c r="BV100"/>
      <c r="BW100"/>
      <c r="BX100"/>
      <c r="BY100"/>
      <c r="BZ100"/>
      <c r="CA100"/>
      <c r="CB100"/>
      <c r="CC100"/>
    </row>
    <row r="101" spans="1:81" s="325" customFormat="1" ht="15.75" customHeight="1" x14ac:dyDescent="0.25">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BB101"/>
      <c r="BC101"/>
      <c r="BD101"/>
      <c r="BE101"/>
      <c r="BF101"/>
      <c r="BG101"/>
      <c r="BH101"/>
      <c r="BI101"/>
      <c r="BJ101"/>
      <c r="BK101"/>
      <c r="BL101"/>
      <c r="BM101"/>
      <c r="BN101"/>
      <c r="BO101"/>
      <c r="BP101"/>
      <c r="BQ101"/>
      <c r="BR101"/>
      <c r="BS101"/>
      <c r="BT101"/>
      <c r="BU101"/>
      <c r="BV101"/>
      <c r="BW101"/>
      <c r="BX101"/>
      <c r="BY101"/>
      <c r="BZ101"/>
      <c r="CA101"/>
      <c r="CB101"/>
      <c r="CC101"/>
    </row>
    <row r="102" spans="1:81" s="325" customFormat="1" ht="15.75" customHeight="1" x14ac:dyDescent="0.25">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BB102"/>
      <c r="BC102"/>
      <c r="BD102"/>
      <c r="BE102"/>
      <c r="BF102"/>
      <c r="BG102"/>
      <c r="BH102"/>
      <c r="BI102"/>
      <c r="BJ102"/>
      <c r="BK102"/>
      <c r="BL102"/>
      <c r="BM102"/>
      <c r="BN102"/>
      <c r="BO102"/>
      <c r="BP102"/>
      <c r="BQ102"/>
      <c r="BR102"/>
      <c r="BS102"/>
      <c r="BT102"/>
      <c r="BU102"/>
      <c r="BV102"/>
      <c r="BW102"/>
      <c r="BX102"/>
      <c r="BY102"/>
      <c r="BZ102"/>
      <c r="CA102"/>
      <c r="CB102"/>
      <c r="CC102"/>
    </row>
    <row r="103" spans="1:81" s="325" customFormat="1" ht="15.75" customHeight="1" x14ac:dyDescent="0.25">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BB103"/>
      <c r="BC103"/>
      <c r="BD103"/>
      <c r="BE103"/>
      <c r="BF103"/>
      <c r="BG103"/>
      <c r="BH103"/>
      <c r="BI103"/>
      <c r="BJ103"/>
      <c r="BK103"/>
      <c r="BL103"/>
      <c r="BM103"/>
      <c r="BN103"/>
      <c r="BO103"/>
      <c r="BP103"/>
      <c r="BQ103"/>
      <c r="BR103"/>
      <c r="BS103"/>
      <c r="BT103"/>
      <c r="BU103"/>
      <c r="BV103"/>
      <c r="BW103"/>
      <c r="BX103"/>
      <c r="BY103"/>
      <c r="BZ103"/>
      <c r="CA103"/>
      <c r="CB103"/>
      <c r="CC103"/>
    </row>
    <row r="104" spans="1:81" s="325" customFormat="1" ht="15.75" customHeight="1" x14ac:dyDescent="0.25">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BB104"/>
      <c r="BC104"/>
      <c r="BD104"/>
      <c r="BE104"/>
      <c r="BF104"/>
      <c r="BG104"/>
      <c r="BH104"/>
      <c r="BI104"/>
      <c r="BJ104"/>
      <c r="BK104"/>
      <c r="BL104"/>
      <c r="BM104"/>
      <c r="BN104"/>
      <c r="BO104"/>
      <c r="BP104"/>
      <c r="BQ104"/>
      <c r="BR104"/>
      <c r="BS104"/>
      <c r="BT104"/>
      <c r="BU104"/>
      <c r="BV104"/>
      <c r="BW104"/>
      <c r="BX104"/>
      <c r="BY104"/>
      <c r="BZ104"/>
      <c r="CA104"/>
      <c r="CB104"/>
      <c r="CC104"/>
    </row>
    <row r="105" spans="1:81" s="325" customFormat="1" ht="15.75" customHeight="1" x14ac:dyDescent="0.25">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BB105"/>
      <c r="BC105"/>
      <c r="BD105"/>
      <c r="BE105"/>
      <c r="BF105"/>
      <c r="BG105"/>
      <c r="BH105"/>
      <c r="BI105"/>
      <c r="BJ105"/>
      <c r="BK105"/>
      <c r="BL105"/>
      <c r="BM105"/>
      <c r="BN105"/>
      <c r="BO105"/>
      <c r="BP105"/>
      <c r="BQ105"/>
      <c r="BR105"/>
      <c r="BS105"/>
      <c r="BT105"/>
      <c r="BU105"/>
      <c r="BV105"/>
      <c r="BW105"/>
      <c r="BX105"/>
      <c r="BY105"/>
      <c r="BZ105"/>
      <c r="CA105"/>
      <c r="CB105"/>
      <c r="CC105"/>
    </row>
    <row r="106" spans="1:81" s="325" customFormat="1" ht="15.75" customHeight="1" x14ac:dyDescent="0.25">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BB106"/>
      <c r="BC106"/>
      <c r="BD106"/>
      <c r="BE106"/>
      <c r="BF106"/>
      <c r="BG106"/>
      <c r="BH106"/>
      <c r="BI106"/>
      <c r="BJ106"/>
      <c r="BK106"/>
      <c r="BL106"/>
      <c r="BM106"/>
      <c r="BN106"/>
      <c r="BO106"/>
      <c r="BP106"/>
      <c r="BQ106"/>
      <c r="BR106"/>
      <c r="BS106"/>
      <c r="BT106"/>
      <c r="BU106"/>
      <c r="BV106"/>
      <c r="BW106"/>
      <c r="BX106"/>
      <c r="BY106"/>
      <c r="BZ106"/>
      <c r="CA106"/>
      <c r="CB106"/>
      <c r="CC106"/>
    </row>
    <row r="107" spans="1:81" s="325" customFormat="1" ht="15.75" customHeight="1" x14ac:dyDescent="0.25">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BB107"/>
      <c r="BC107"/>
      <c r="BD107"/>
      <c r="BE107"/>
      <c r="BF107"/>
      <c r="BG107"/>
      <c r="BH107"/>
      <c r="BI107"/>
      <c r="BJ107"/>
      <c r="BK107"/>
      <c r="BL107"/>
      <c r="BM107"/>
      <c r="BN107"/>
      <c r="BO107"/>
      <c r="BP107"/>
      <c r="BQ107"/>
      <c r="BR107"/>
      <c r="BS107"/>
      <c r="BT107"/>
      <c r="BU107"/>
      <c r="BV107"/>
      <c r="BW107"/>
      <c r="BX107"/>
      <c r="BY107"/>
      <c r="BZ107"/>
      <c r="CA107"/>
      <c r="CB107"/>
      <c r="CC107"/>
    </row>
    <row r="108" spans="1:81" s="325" customFormat="1" ht="15.75" customHeight="1" x14ac:dyDescent="0.25">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BB108"/>
      <c r="BC108"/>
      <c r="BD108"/>
      <c r="BE108"/>
      <c r="BF108"/>
      <c r="BG108"/>
      <c r="BH108"/>
      <c r="BI108"/>
      <c r="BJ108"/>
      <c r="BK108"/>
      <c r="BL108"/>
      <c r="BM108"/>
      <c r="BN108"/>
      <c r="BO108"/>
      <c r="BP108"/>
      <c r="BQ108"/>
      <c r="BR108"/>
      <c r="BS108"/>
      <c r="BT108"/>
      <c r="BU108"/>
      <c r="BV108"/>
      <c r="BW108"/>
      <c r="BX108"/>
      <c r="BY108"/>
      <c r="BZ108"/>
      <c r="CA108"/>
      <c r="CB108"/>
      <c r="CC108"/>
    </row>
    <row r="109" spans="1:81" s="325" customFormat="1" ht="15.75" customHeight="1" x14ac:dyDescent="0.25">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BB109"/>
      <c r="BC109"/>
      <c r="BD109"/>
      <c r="BE109"/>
      <c r="BF109"/>
      <c r="BG109"/>
      <c r="BH109"/>
      <c r="BI109"/>
      <c r="BJ109"/>
      <c r="BK109"/>
      <c r="BL109"/>
      <c r="BM109"/>
      <c r="BN109"/>
      <c r="BO109"/>
      <c r="BP109"/>
      <c r="BQ109"/>
      <c r="BR109"/>
      <c r="BS109"/>
      <c r="BT109"/>
      <c r="BU109"/>
      <c r="BV109"/>
      <c r="BW109"/>
      <c r="BX109"/>
      <c r="BY109"/>
      <c r="BZ109"/>
      <c r="CA109"/>
      <c r="CB109"/>
      <c r="CC109"/>
    </row>
    <row r="110" spans="1:81" s="325" customFormat="1" ht="15.75" customHeight="1" x14ac:dyDescent="0.25">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BB110"/>
      <c r="BC110"/>
      <c r="BD110"/>
      <c r="BE110"/>
      <c r="BF110"/>
      <c r="BG110"/>
      <c r="BH110"/>
      <c r="BI110"/>
      <c r="BJ110"/>
      <c r="BK110"/>
      <c r="BL110"/>
      <c r="BM110"/>
      <c r="BN110"/>
      <c r="BO110"/>
      <c r="BP110"/>
      <c r="BQ110"/>
      <c r="BR110"/>
      <c r="BS110"/>
      <c r="BT110"/>
      <c r="BU110"/>
      <c r="BV110"/>
      <c r="BW110"/>
      <c r="BX110"/>
      <c r="BY110"/>
      <c r="BZ110"/>
      <c r="CA110"/>
      <c r="CB110"/>
      <c r="CC110"/>
    </row>
    <row r="111" spans="1:81" s="325" customFormat="1" ht="15.75" customHeight="1" x14ac:dyDescent="0.25">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BB111"/>
      <c r="BC111"/>
      <c r="BD111"/>
      <c r="BE111"/>
      <c r="BF111"/>
      <c r="BG111"/>
      <c r="BH111"/>
      <c r="BI111"/>
      <c r="BJ111"/>
      <c r="BK111"/>
      <c r="BL111"/>
      <c r="BM111"/>
      <c r="BN111"/>
      <c r="BO111"/>
      <c r="BP111"/>
      <c r="BQ111"/>
      <c r="BR111"/>
      <c r="BS111"/>
      <c r="BT111"/>
      <c r="BU111"/>
      <c r="BV111"/>
      <c r="BW111"/>
      <c r="BX111"/>
      <c r="BY111"/>
      <c r="BZ111"/>
      <c r="CA111"/>
      <c r="CB111"/>
      <c r="CC111"/>
    </row>
    <row r="112" spans="1:81" s="325" customFormat="1" ht="15.75" customHeight="1" x14ac:dyDescent="0.25">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BB112"/>
      <c r="BC112"/>
      <c r="BD112"/>
      <c r="BE112"/>
      <c r="BF112"/>
      <c r="BG112"/>
      <c r="BH112"/>
      <c r="BI112"/>
      <c r="BJ112"/>
      <c r="BK112"/>
      <c r="BL112"/>
      <c r="BM112"/>
      <c r="BN112"/>
      <c r="BO112"/>
      <c r="BP112"/>
      <c r="BQ112"/>
      <c r="BR112"/>
      <c r="BS112"/>
      <c r="BT112"/>
      <c r="BU112"/>
      <c r="BV112"/>
      <c r="BW112"/>
      <c r="BX112"/>
      <c r="BY112"/>
      <c r="BZ112"/>
      <c r="CA112"/>
      <c r="CB112"/>
      <c r="CC112"/>
    </row>
    <row r="113" spans="1:81" s="325" customFormat="1" ht="15.75" customHeight="1" x14ac:dyDescent="0.25">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BB113"/>
      <c r="BC113"/>
      <c r="BD113"/>
      <c r="BE113"/>
      <c r="BF113"/>
      <c r="BG113"/>
      <c r="BH113"/>
      <c r="BI113"/>
      <c r="BJ113"/>
      <c r="BK113"/>
      <c r="BL113"/>
      <c r="BM113"/>
      <c r="BN113"/>
      <c r="BO113"/>
      <c r="BP113"/>
      <c r="BQ113"/>
      <c r="BR113"/>
      <c r="BS113"/>
      <c r="BT113"/>
      <c r="BU113"/>
      <c r="BV113"/>
      <c r="BW113"/>
      <c r="BX113"/>
      <c r="BY113"/>
      <c r="BZ113"/>
      <c r="CA113"/>
      <c r="CB113"/>
      <c r="CC113"/>
    </row>
    <row r="114" spans="1:81" s="325" customFormat="1" ht="15.75" customHeight="1" x14ac:dyDescent="0.25">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BB114"/>
      <c r="BC114"/>
      <c r="BD114"/>
      <c r="BE114"/>
      <c r="BF114"/>
      <c r="BG114"/>
      <c r="BH114"/>
      <c r="BI114"/>
      <c r="BJ114"/>
      <c r="BK114"/>
      <c r="BL114"/>
      <c r="BM114"/>
      <c r="BN114"/>
      <c r="BO114"/>
      <c r="BP114"/>
      <c r="BQ114"/>
      <c r="BR114"/>
      <c r="BS114"/>
      <c r="BT114"/>
      <c r="BU114"/>
      <c r="BV114"/>
      <c r="BW114"/>
      <c r="BX114"/>
      <c r="BY114"/>
      <c r="BZ114"/>
      <c r="CA114"/>
      <c r="CB114"/>
      <c r="CC114"/>
    </row>
    <row r="115" spans="1:81" s="325" customFormat="1" ht="15.75" customHeight="1" x14ac:dyDescent="0.25">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BB115"/>
      <c r="BC115"/>
      <c r="BD115"/>
      <c r="BE115"/>
      <c r="BF115"/>
      <c r="BG115"/>
      <c r="BH115"/>
      <c r="BI115"/>
      <c r="BJ115"/>
      <c r="BK115"/>
      <c r="BL115"/>
      <c r="BM115"/>
      <c r="BN115"/>
      <c r="BO115"/>
      <c r="BP115"/>
      <c r="BQ115"/>
      <c r="BR115"/>
      <c r="BS115"/>
      <c r="BT115"/>
      <c r="BU115"/>
      <c r="BV115"/>
      <c r="BW115"/>
      <c r="BX115"/>
      <c r="BY115"/>
      <c r="BZ115"/>
      <c r="CA115"/>
      <c r="CB115"/>
      <c r="CC115"/>
    </row>
    <row r="116" spans="1:81" s="325" customFormat="1" ht="15.75" customHeight="1" x14ac:dyDescent="0.25">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BB116"/>
      <c r="BC116"/>
      <c r="BD116"/>
      <c r="BE116"/>
      <c r="BF116"/>
      <c r="BG116"/>
      <c r="BH116"/>
      <c r="BI116"/>
      <c r="BJ116"/>
      <c r="BK116"/>
      <c r="BL116"/>
      <c r="BM116"/>
      <c r="BN116"/>
      <c r="BO116"/>
      <c r="BP116"/>
      <c r="BQ116"/>
      <c r="BR116"/>
      <c r="BS116"/>
      <c r="BT116"/>
      <c r="BU116"/>
      <c r="BV116"/>
      <c r="BW116"/>
      <c r="BX116"/>
      <c r="BY116"/>
      <c r="BZ116"/>
      <c r="CA116"/>
      <c r="CB116"/>
      <c r="CC116"/>
    </row>
    <row r="117" spans="1:81" s="325" customFormat="1" ht="15.75" customHeight="1" x14ac:dyDescent="0.25">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BB117"/>
      <c r="BC117"/>
      <c r="BD117"/>
      <c r="BE117"/>
      <c r="BF117"/>
      <c r="BG117"/>
      <c r="BH117"/>
      <c r="BI117"/>
      <c r="BJ117"/>
      <c r="BK117"/>
      <c r="BL117"/>
      <c r="BM117"/>
      <c r="BN117"/>
      <c r="BO117"/>
      <c r="BP117"/>
      <c r="BQ117"/>
      <c r="BR117"/>
      <c r="BS117"/>
      <c r="BT117"/>
      <c r="BU117"/>
      <c r="BV117"/>
      <c r="BW117"/>
      <c r="BX117"/>
      <c r="BY117"/>
      <c r="BZ117"/>
      <c r="CA117"/>
      <c r="CB117"/>
      <c r="CC117"/>
    </row>
    <row r="118" spans="1:81" s="325" customFormat="1" ht="15.75" customHeight="1" x14ac:dyDescent="0.25">
      <c r="A118" s="356"/>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BB118"/>
      <c r="BC118"/>
      <c r="BD118"/>
      <c r="BE118"/>
      <c r="BF118"/>
      <c r="BG118"/>
      <c r="BH118"/>
      <c r="BI118"/>
      <c r="BJ118"/>
      <c r="BK118"/>
      <c r="BL118"/>
      <c r="BM118"/>
      <c r="BN118"/>
      <c r="BO118"/>
      <c r="BP118"/>
      <c r="BQ118"/>
      <c r="BR118"/>
      <c r="BS118"/>
      <c r="BT118"/>
      <c r="BU118"/>
      <c r="BV118"/>
      <c r="BW118"/>
      <c r="BX118"/>
      <c r="BY118"/>
      <c r="BZ118"/>
      <c r="CA118"/>
      <c r="CB118"/>
      <c r="CC118"/>
    </row>
    <row r="119" spans="1:81" s="325" customFormat="1" ht="15.75" customHeight="1" x14ac:dyDescent="0.25">
      <c r="A119" s="356"/>
      <c r="B119" s="356"/>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BB119"/>
      <c r="BC119"/>
      <c r="BD119"/>
      <c r="BE119"/>
      <c r="BF119"/>
      <c r="BG119"/>
      <c r="BH119"/>
      <c r="BI119"/>
      <c r="BJ119"/>
      <c r="BK119"/>
      <c r="BL119"/>
      <c r="BM119"/>
      <c r="BN119"/>
      <c r="BO119"/>
      <c r="BP119"/>
      <c r="BQ119"/>
      <c r="BR119"/>
      <c r="BS119"/>
      <c r="BT119"/>
      <c r="BU119"/>
      <c r="BV119"/>
      <c r="BW119"/>
      <c r="BX119"/>
      <c r="BY119"/>
      <c r="BZ119"/>
      <c r="CA119"/>
      <c r="CB119"/>
      <c r="CC119"/>
    </row>
    <row r="120" spans="1:81" s="325" customFormat="1" ht="15.75" customHeight="1" x14ac:dyDescent="0.25">
      <c r="A120" s="356"/>
      <c r="B120" s="356"/>
      <c r="C120" s="356"/>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BB120"/>
      <c r="BC120"/>
      <c r="BD120"/>
      <c r="BE120"/>
      <c r="BF120"/>
      <c r="BG120"/>
      <c r="BH120"/>
      <c r="BI120"/>
      <c r="BJ120"/>
      <c r="BK120"/>
      <c r="BL120"/>
      <c r="BM120"/>
      <c r="BN120"/>
      <c r="BO120"/>
      <c r="BP120"/>
      <c r="BQ120"/>
      <c r="BR120"/>
      <c r="BS120"/>
      <c r="BT120"/>
      <c r="BU120"/>
      <c r="BV120"/>
      <c r="BW120"/>
      <c r="BX120"/>
      <c r="BY120"/>
      <c r="BZ120"/>
      <c r="CA120"/>
      <c r="CB120"/>
      <c r="CC120"/>
    </row>
    <row r="121" spans="1:81" s="325" customFormat="1" ht="15.75" customHeight="1" x14ac:dyDescent="0.25">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BB121"/>
      <c r="BC121"/>
      <c r="BD121"/>
      <c r="BE121"/>
      <c r="BF121"/>
      <c r="BG121"/>
      <c r="BH121"/>
      <c r="BI121"/>
      <c r="BJ121"/>
      <c r="BK121"/>
      <c r="BL121"/>
      <c r="BM121"/>
      <c r="BN121"/>
      <c r="BO121"/>
      <c r="BP121"/>
      <c r="BQ121"/>
      <c r="BR121"/>
      <c r="BS121"/>
      <c r="BT121"/>
      <c r="BU121"/>
      <c r="BV121"/>
      <c r="BW121"/>
      <c r="BX121"/>
      <c r="BY121"/>
      <c r="BZ121"/>
      <c r="CA121"/>
      <c r="CB121"/>
      <c r="CC121"/>
    </row>
    <row r="122" spans="1:81" s="325" customFormat="1" ht="15.75" customHeight="1" x14ac:dyDescent="0.25">
      <c r="A122" s="356"/>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BB122"/>
      <c r="BC122"/>
      <c r="BD122"/>
      <c r="BE122"/>
      <c r="BF122"/>
      <c r="BG122"/>
      <c r="BH122"/>
      <c r="BI122"/>
      <c r="BJ122"/>
      <c r="BK122"/>
      <c r="BL122"/>
      <c r="BM122"/>
      <c r="BN122"/>
      <c r="BO122"/>
      <c r="BP122"/>
      <c r="BQ122"/>
      <c r="BR122"/>
      <c r="BS122"/>
      <c r="BT122"/>
      <c r="BU122"/>
      <c r="BV122"/>
      <c r="BW122"/>
      <c r="BX122"/>
      <c r="BY122"/>
      <c r="BZ122"/>
      <c r="CA122"/>
      <c r="CB122"/>
      <c r="CC122"/>
    </row>
    <row r="123" spans="1:81" s="325" customFormat="1" ht="15.75" customHeight="1" x14ac:dyDescent="0.25">
      <c r="A123" s="356"/>
      <c r="B123" s="356"/>
      <c r="C123" s="356"/>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BB123"/>
      <c r="BC123"/>
      <c r="BD123"/>
      <c r="BE123"/>
      <c r="BF123"/>
      <c r="BG123"/>
      <c r="BH123"/>
      <c r="BI123"/>
      <c r="BJ123"/>
      <c r="BK123"/>
      <c r="BL123"/>
      <c r="BM123"/>
      <c r="BN123"/>
      <c r="BO123"/>
      <c r="BP123"/>
      <c r="BQ123"/>
      <c r="BR123"/>
      <c r="BS123"/>
      <c r="BT123"/>
      <c r="BU123"/>
      <c r="BV123"/>
      <c r="BW123"/>
      <c r="BX123"/>
      <c r="BY123"/>
      <c r="BZ123"/>
      <c r="CA123"/>
      <c r="CB123"/>
      <c r="CC123"/>
    </row>
    <row r="124" spans="1:81" s="325" customFormat="1" ht="15.75" customHeight="1" x14ac:dyDescent="0.25">
      <c r="A124" s="356"/>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BB124"/>
      <c r="BC124"/>
      <c r="BD124"/>
      <c r="BE124"/>
      <c r="BF124"/>
      <c r="BG124"/>
      <c r="BH124"/>
      <c r="BI124"/>
      <c r="BJ124"/>
      <c r="BK124"/>
      <c r="BL124"/>
      <c r="BM124"/>
      <c r="BN124"/>
      <c r="BO124"/>
      <c r="BP124"/>
      <c r="BQ124"/>
      <c r="BR124"/>
      <c r="BS124"/>
      <c r="BT124"/>
      <c r="BU124"/>
      <c r="BV124"/>
      <c r="BW124"/>
      <c r="BX124"/>
      <c r="BY124"/>
      <c r="BZ124"/>
      <c r="CA124"/>
      <c r="CB124"/>
      <c r="CC124"/>
    </row>
    <row r="125" spans="1:81" s="325" customFormat="1" ht="15.75" customHeight="1" x14ac:dyDescent="0.25">
      <c r="A125" s="356"/>
      <c r="B125" s="356"/>
      <c r="C125" s="356"/>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BB125"/>
      <c r="BC125"/>
      <c r="BD125"/>
      <c r="BE125"/>
      <c r="BF125"/>
      <c r="BG125"/>
      <c r="BH125"/>
      <c r="BI125"/>
      <c r="BJ125"/>
      <c r="BK125"/>
      <c r="BL125"/>
      <c r="BM125"/>
      <c r="BN125"/>
      <c r="BO125"/>
      <c r="BP125"/>
      <c r="BQ125"/>
      <c r="BR125"/>
      <c r="BS125"/>
      <c r="BT125"/>
      <c r="BU125"/>
      <c r="BV125"/>
      <c r="BW125"/>
      <c r="BX125"/>
      <c r="BY125"/>
      <c r="BZ125"/>
      <c r="CA125"/>
      <c r="CB125"/>
      <c r="CC125"/>
    </row>
    <row r="126" spans="1:81" s="325" customFormat="1" ht="15.75" customHeight="1" x14ac:dyDescent="0.25">
      <c r="A126" s="356"/>
      <c r="B126" s="356"/>
      <c r="C126" s="356"/>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BB126"/>
      <c r="BC126"/>
      <c r="BD126"/>
      <c r="BE126"/>
      <c r="BF126"/>
      <c r="BG126"/>
      <c r="BH126"/>
      <c r="BI126"/>
      <c r="BJ126"/>
      <c r="BK126"/>
      <c r="BL126"/>
      <c r="BM126"/>
      <c r="BN126"/>
      <c r="BO126"/>
      <c r="BP126"/>
      <c r="BQ126"/>
      <c r="BR126"/>
      <c r="BS126"/>
      <c r="BT126"/>
      <c r="BU126"/>
      <c r="BV126"/>
      <c r="BW126"/>
      <c r="BX126"/>
      <c r="BY126"/>
      <c r="BZ126"/>
      <c r="CA126"/>
      <c r="CB126"/>
      <c r="CC126"/>
    </row>
    <row r="127" spans="1:81" s="325" customFormat="1" ht="15.75" customHeight="1" x14ac:dyDescent="0.25">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BB127"/>
      <c r="BC127"/>
      <c r="BD127"/>
      <c r="BE127"/>
      <c r="BF127"/>
      <c r="BG127"/>
      <c r="BH127"/>
      <c r="BI127"/>
      <c r="BJ127"/>
      <c r="BK127"/>
      <c r="BL127"/>
      <c r="BM127"/>
      <c r="BN127"/>
      <c r="BO127"/>
      <c r="BP127"/>
      <c r="BQ127"/>
      <c r="BR127"/>
      <c r="BS127"/>
      <c r="BT127"/>
      <c r="BU127"/>
      <c r="BV127"/>
      <c r="BW127"/>
      <c r="BX127"/>
      <c r="BY127"/>
      <c r="BZ127"/>
      <c r="CA127"/>
      <c r="CB127"/>
      <c r="CC127"/>
    </row>
    <row r="128" spans="1:81" s="325" customFormat="1" ht="15.75" customHeight="1" x14ac:dyDescent="0.25">
      <c r="A128" s="356"/>
      <c r="B128" s="356"/>
      <c r="C128" s="356"/>
      <c r="D128" s="356"/>
      <c r="E128" s="356"/>
      <c r="F128" s="356"/>
      <c r="G128" s="356"/>
      <c r="H128" s="356"/>
      <c r="I128" s="356"/>
      <c r="J128" s="356"/>
      <c r="K128" s="356"/>
      <c r="L128" s="356"/>
      <c r="M128" s="356"/>
      <c r="N128" s="356"/>
      <c r="O128" s="356"/>
      <c r="P128" s="356"/>
      <c r="Q128" s="356"/>
      <c r="R128" s="356"/>
      <c r="S128" s="356"/>
      <c r="T128" s="356"/>
      <c r="U128" s="356"/>
      <c r="V128" s="356"/>
      <c r="W128" s="356"/>
      <c r="X128" s="356"/>
      <c r="Y128" s="356"/>
      <c r="Z128" s="356"/>
      <c r="AA128" s="356"/>
      <c r="AB128" s="356"/>
      <c r="BB128"/>
      <c r="BC128"/>
      <c r="BD128"/>
      <c r="BE128"/>
      <c r="BF128"/>
      <c r="BG128"/>
      <c r="BH128"/>
      <c r="BI128"/>
      <c r="BJ128"/>
      <c r="BK128"/>
      <c r="BL128"/>
      <c r="BM128"/>
      <c r="BN128"/>
      <c r="BO128"/>
      <c r="BP128"/>
      <c r="BQ128"/>
      <c r="BR128"/>
      <c r="BS128"/>
      <c r="BT128"/>
      <c r="BU128"/>
      <c r="BV128"/>
      <c r="BW128"/>
      <c r="BX128"/>
      <c r="BY128"/>
      <c r="BZ128"/>
      <c r="CA128"/>
      <c r="CB128"/>
      <c r="CC128"/>
    </row>
    <row r="129" spans="1:81" s="325" customFormat="1" ht="15.75" customHeight="1" x14ac:dyDescent="0.25">
      <c r="A129" s="356"/>
      <c r="B129" s="356"/>
      <c r="C129" s="356"/>
      <c r="D129" s="356"/>
      <c r="E129" s="356"/>
      <c r="F129" s="356"/>
      <c r="G129" s="356"/>
      <c r="H129" s="356"/>
      <c r="I129" s="356"/>
      <c r="J129" s="356"/>
      <c r="K129" s="356"/>
      <c r="L129" s="356"/>
      <c r="M129" s="356"/>
      <c r="N129" s="356"/>
      <c r="O129" s="356"/>
      <c r="P129" s="356"/>
      <c r="Q129" s="356"/>
      <c r="R129" s="356"/>
      <c r="S129" s="356"/>
      <c r="T129" s="356"/>
      <c r="U129" s="356"/>
      <c r="V129" s="356"/>
      <c r="W129" s="356"/>
      <c r="X129" s="356"/>
      <c r="Y129" s="356"/>
      <c r="Z129" s="356"/>
      <c r="AA129" s="356"/>
      <c r="AB129" s="356"/>
      <c r="BB129"/>
      <c r="BC129"/>
      <c r="BD129"/>
      <c r="BE129"/>
      <c r="BF129"/>
      <c r="BG129"/>
      <c r="BH129"/>
      <c r="BI129"/>
      <c r="BJ129"/>
      <c r="BK129"/>
      <c r="BL129"/>
      <c r="BM129"/>
      <c r="BN129"/>
      <c r="BO129"/>
      <c r="BP129"/>
      <c r="BQ129"/>
      <c r="BR129"/>
      <c r="BS129"/>
      <c r="BT129"/>
      <c r="BU129"/>
      <c r="BV129"/>
      <c r="BW129"/>
      <c r="BX129"/>
      <c r="BY129"/>
      <c r="BZ129"/>
      <c r="CA129"/>
      <c r="CB129"/>
      <c r="CC129"/>
    </row>
    <row r="130" spans="1:81" s="325" customFormat="1" ht="15.75" customHeight="1" x14ac:dyDescent="0.25">
      <c r="A130" s="356"/>
      <c r="B130" s="356"/>
      <c r="C130" s="356"/>
      <c r="D130" s="356"/>
      <c r="E130" s="356"/>
      <c r="F130" s="356"/>
      <c r="G130" s="356"/>
      <c r="H130" s="356"/>
      <c r="I130" s="356"/>
      <c r="J130" s="356"/>
      <c r="K130" s="356"/>
      <c r="L130" s="356"/>
      <c r="M130" s="356"/>
      <c r="N130" s="356"/>
      <c r="O130" s="356"/>
      <c r="P130" s="356"/>
      <c r="Q130" s="356"/>
      <c r="R130" s="356"/>
      <c r="S130" s="356"/>
      <c r="T130" s="356"/>
      <c r="U130" s="356"/>
      <c r="V130" s="356"/>
      <c r="W130" s="356"/>
      <c r="X130" s="356"/>
      <c r="Y130" s="356"/>
      <c r="Z130" s="356"/>
      <c r="AA130" s="356"/>
      <c r="AB130" s="356"/>
      <c r="BB130"/>
      <c r="BC130"/>
      <c r="BD130"/>
      <c r="BE130"/>
      <c r="BF130"/>
      <c r="BG130"/>
      <c r="BH130"/>
      <c r="BI130"/>
      <c r="BJ130"/>
      <c r="BK130"/>
      <c r="BL130"/>
      <c r="BM130"/>
      <c r="BN130"/>
      <c r="BO130"/>
      <c r="BP130"/>
      <c r="BQ130"/>
      <c r="BR130"/>
      <c r="BS130"/>
      <c r="BT130"/>
      <c r="BU130"/>
      <c r="BV130"/>
      <c r="BW130"/>
      <c r="BX130"/>
      <c r="BY130"/>
      <c r="BZ130"/>
      <c r="CA130"/>
      <c r="CB130"/>
      <c r="CC130"/>
    </row>
    <row r="131" spans="1:81" s="325" customFormat="1" ht="15.75" customHeight="1" x14ac:dyDescent="0.25">
      <c r="A131" s="356"/>
      <c r="B131" s="356"/>
      <c r="C131" s="356"/>
      <c r="D131" s="356"/>
      <c r="E131" s="356"/>
      <c r="F131" s="356"/>
      <c r="G131" s="356"/>
      <c r="H131" s="356"/>
      <c r="I131" s="356"/>
      <c r="J131" s="356"/>
      <c r="K131" s="356"/>
      <c r="L131" s="356"/>
      <c r="M131" s="356"/>
      <c r="N131" s="356"/>
      <c r="O131" s="356"/>
      <c r="P131" s="356"/>
      <c r="Q131" s="356"/>
      <c r="R131" s="356"/>
      <c r="S131" s="356"/>
      <c r="T131" s="356"/>
      <c r="U131" s="356"/>
      <c r="V131" s="356"/>
      <c r="W131" s="356"/>
      <c r="X131" s="356"/>
      <c r="Y131" s="356"/>
      <c r="Z131" s="356"/>
      <c r="AA131" s="356"/>
      <c r="AB131" s="356"/>
      <c r="BB131"/>
      <c r="BC131"/>
      <c r="BD131"/>
      <c r="BE131"/>
      <c r="BF131"/>
      <c r="BG131"/>
      <c r="BH131"/>
      <c r="BI131"/>
      <c r="BJ131"/>
      <c r="BK131"/>
      <c r="BL131"/>
      <c r="BM131"/>
      <c r="BN131"/>
      <c r="BO131"/>
      <c r="BP131"/>
      <c r="BQ131"/>
      <c r="BR131"/>
      <c r="BS131"/>
      <c r="BT131"/>
      <c r="BU131"/>
      <c r="BV131"/>
      <c r="BW131"/>
      <c r="BX131"/>
      <c r="BY131"/>
      <c r="BZ131"/>
      <c r="CA131"/>
      <c r="CB131"/>
      <c r="CC131"/>
    </row>
    <row r="132" spans="1:81" s="325" customFormat="1" ht="15.75" customHeight="1" x14ac:dyDescent="0.25">
      <c r="A132" s="356"/>
      <c r="B132" s="356"/>
      <c r="C132" s="356"/>
      <c r="D132" s="356"/>
      <c r="E132" s="356"/>
      <c r="F132" s="356"/>
      <c r="G132" s="356"/>
      <c r="H132" s="356"/>
      <c r="I132" s="356"/>
      <c r="J132" s="356"/>
      <c r="K132" s="356"/>
      <c r="L132" s="356"/>
      <c r="M132" s="356"/>
      <c r="N132" s="356"/>
      <c r="O132" s="356"/>
      <c r="P132" s="356"/>
      <c r="Q132" s="356"/>
      <c r="R132" s="356"/>
      <c r="S132" s="356"/>
      <c r="T132" s="356"/>
      <c r="U132" s="356"/>
      <c r="V132" s="356"/>
      <c r="W132" s="356"/>
      <c r="X132" s="356"/>
      <c r="Y132" s="356"/>
      <c r="Z132" s="356"/>
      <c r="AA132" s="356"/>
      <c r="AB132" s="356"/>
      <c r="BB132"/>
      <c r="BC132"/>
      <c r="BD132"/>
      <c r="BE132"/>
      <c r="BF132"/>
      <c r="BG132"/>
      <c r="BH132"/>
      <c r="BI132"/>
      <c r="BJ132"/>
      <c r="BK132"/>
      <c r="BL132"/>
      <c r="BM132"/>
      <c r="BN132"/>
      <c r="BO132"/>
      <c r="BP132"/>
      <c r="BQ132"/>
      <c r="BR132"/>
      <c r="BS132"/>
      <c r="BT132"/>
      <c r="BU132"/>
      <c r="BV132"/>
      <c r="BW132"/>
      <c r="BX132"/>
      <c r="BY132"/>
      <c r="BZ132"/>
      <c r="CA132"/>
      <c r="CB132"/>
      <c r="CC132"/>
    </row>
    <row r="133" spans="1:81" s="325" customFormat="1" ht="15.75" customHeight="1" x14ac:dyDescent="0.25">
      <c r="A133" s="356"/>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BB133"/>
      <c r="BC133"/>
      <c r="BD133"/>
      <c r="BE133"/>
      <c r="BF133"/>
      <c r="BG133"/>
      <c r="BH133"/>
      <c r="BI133"/>
      <c r="BJ133"/>
      <c r="BK133"/>
      <c r="BL133"/>
      <c r="BM133"/>
      <c r="BN133"/>
      <c r="BO133"/>
      <c r="BP133"/>
      <c r="BQ133"/>
      <c r="BR133"/>
      <c r="BS133"/>
      <c r="BT133"/>
      <c r="BU133"/>
      <c r="BV133"/>
      <c r="BW133"/>
      <c r="BX133"/>
      <c r="BY133"/>
      <c r="BZ133"/>
      <c r="CA133"/>
      <c r="CB133"/>
      <c r="CC133"/>
    </row>
    <row r="134" spans="1:81" s="325" customFormat="1" ht="15.75" customHeight="1" x14ac:dyDescent="0.25">
      <c r="A134" s="356"/>
      <c r="B134" s="356"/>
      <c r="C134" s="356"/>
      <c r="D134" s="356"/>
      <c r="E134" s="356"/>
      <c r="F134" s="356"/>
      <c r="G134" s="356"/>
      <c r="H134" s="356"/>
      <c r="I134" s="356"/>
      <c r="J134" s="356"/>
      <c r="K134" s="356"/>
      <c r="L134" s="356"/>
      <c r="M134" s="356"/>
      <c r="N134" s="356"/>
      <c r="O134" s="356"/>
      <c r="P134" s="356"/>
      <c r="Q134" s="356"/>
      <c r="R134" s="356"/>
      <c r="S134" s="356"/>
      <c r="T134" s="356"/>
      <c r="U134" s="356"/>
      <c r="V134" s="356"/>
      <c r="W134" s="356"/>
      <c r="X134" s="356"/>
      <c r="Y134" s="356"/>
      <c r="Z134" s="356"/>
      <c r="AA134" s="356"/>
      <c r="AB134" s="356"/>
      <c r="BB134"/>
      <c r="BC134"/>
      <c r="BD134"/>
      <c r="BE134"/>
      <c r="BF134"/>
      <c r="BG134"/>
      <c r="BH134"/>
      <c r="BI134"/>
      <c r="BJ134"/>
      <c r="BK134"/>
      <c r="BL134"/>
      <c r="BM134"/>
      <c r="BN134"/>
      <c r="BO134"/>
      <c r="BP134"/>
      <c r="BQ134"/>
      <c r="BR134"/>
      <c r="BS134"/>
      <c r="BT134"/>
      <c r="BU134"/>
      <c r="BV134"/>
      <c r="BW134"/>
      <c r="BX134"/>
      <c r="BY134"/>
      <c r="BZ134"/>
      <c r="CA134"/>
      <c r="CB134"/>
      <c r="CC134"/>
    </row>
    <row r="135" spans="1:81" s="325" customFormat="1" ht="15.75" customHeight="1" x14ac:dyDescent="0.25">
      <c r="A135" s="356"/>
      <c r="B135" s="356"/>
      <c r="C135" s="356"/>
      <c r="D135" s="356"/>
      <c r="E135" s="356"/>
      <c r="F135" s="356"/>
      <c r="G135" s="356"/>
      <c r="H135" s="356"/>
      <c r="I135" s="356"/>
      <c r="J135" s="356"/>
      <c r="K135" s="356"/>
      <c r="L135" s="356"/>
      <c r="M135" s="356"/>
      <c r="N135" s="356"/>
      <c r="O135" s="356"/>
      <c r="P135" s="356"/>
      <c r="Q135" s="356"/>
      <c r="R135" s="356"/>
      <c r="S135" s="356"/>
      <c r="T135" s="356"/>
      <c r="U135" s="356"/>
      <c r="V135" s="356"/>
      <c r="W135" s="356"/>
      <c r="X135" s="356"/>
      <c r="Y135" s="356"/>
      <c r="Z135" s="356"/>
      <c r="AA135" s="356"/>
      <c r="AB135" s="356"/>
      <c r="BB135"/>
      <c r="BC135"/>
      <c r="BD135"/>
      <c r="BE135"/>
      <c r="BF135"/>
      <c r="BG135"/>
      <c r="BH135"/>
      <c r="BI135"/>
      <c r="BJ135"/>
      <c r="BK135"/>
      <c r="BL135"/>
      <c r="BM135"/>
      <c r="BN135"/>
      <c r="BO135"/>
      <c r="BP135"/>
      <c r="BQ135"/>
      <c r="BR135"/>
      <c r="BS135"/>
      <c r="BT135"/>
      <c r="BU135"/>
      <c r="BV135"/>
      <c r="BW135"/>
      <c r="BX135"/>
      <c r="BY135"/>
      <c r="BZ135"/>
      <c r="CA135"/>
      <c r="CB135"/>
      <c r="CC135"/>
    </row>
    <row r="136" spans="1:81" s="325" customFormat="1" ht="15.75" customHeight="1" x14ac:dyDescent="0.25">
      <c r="A136" s="356"/>
      <c r="B136" s="356"/>
      <c r="C136" s="356"/>
      <c r="D136" s="356"/>
      <c r="E136" s="356"/>
      <c r="F136" s="356"/>
      <c r="G136" s="356"/>
      <c r="H136" s="356"/>
      <c r="I136" s="356"/>
      <c r="J136" s="356"/>
      <c r="K136" s="356"/>
      <c r="L136" s="356"/>
      <c r="M136" s="356"/>
      <c r="N136" s="356"/>
      <c r="O136" s="356"/>
      <c r="P136" s="356"/>
      <c r="Q136" s="356"/>
      <c r="R136" s="356"/>
      <c r="S136" s="356"/>
      <c r="T136" s="356"/>
      <c r="U136" s="356"/>
      <c r="V136" s="356"/>
      <c r="W136" s="356"/>
      <c r="X136" s="356"/>
      <c r="Y136" s="356"/>
      <c r="Z136" s="356"/>
      <c r="AA136" s="356"/>
      <c r="AB136" s="356"/>
      <c r="BB136"/>
      <c r="BC136"/>
      <c r="BD136"/>
      <c r="BE136"/>
      <c r="BF136"/>
      <c r="BG136"/>
      <c r="BH136"/>
      <c r="BI136"/>
      <c r="BJ136"/>
      <c r="BK136"/>
      <c r="BL136"/>
      <c r="BM136"/>
      <c r="BN136"/>
      <c r="BO136"/>
      <c r="BP136"/>
      <c r="BQ136"/>
      <c r="BR136"/>
      <c r="BS136"/>
      <c r="BT136"/>
      <c r="BU136"/>
      <c r="BV136"/>
      <c r="BW136"/>
      <c r="BX136"/>
      <c r="BY136"/>
      <c r="BZ136"/>
      <c r="CA136"/>
      <c r="CB136"/>
      <c r="CC136"/>
    </row>
    <row r="137" spans="1:81" s="325" customFormat="1" ht="15.75" customHeight="1" x14ac:dyDescent="0.25">
      <c r="A137" s="356"/>
      <c r="B137" s="356"/>
      <c r="C137" s="356"/>
      <c r="D137" s="356"/>
      <c r="E137" s="356"/>
      <c r="F137" s="356"/>
      <c r="G137" s="356"/>
      <c r="H137" s="356"/>
      <c r="I137" s="356"/>
      <c r="J137" s="356"/>
      <c r="K137" s="356"/>
      <c r="L137" s="356"/>
      <c r="M137" s="356"/>
      <c r="N137" s="356"/>
      <c r="O137" s="356"/>
      <c r="P137" s="356"/>
      <c r="Q137" s="356"/>
      <c r="R137" s="356"/>
      <c r="S137" s="356"/>
      <c r="T137" s="356"/>
      <c r="U137" s="356"/>
      <c r="V137" s="356"/>
      <c r="W137" s="356"/>
      <c r="X137" s="356"/>
      <c r="Y137" s="356"/>
      <c r="Z137" s="356"/>
      <c r="AA137" s="356"/>
      <c r="AB137" s="356"/>
      <c r="BB137"/>
      <c r="BC137"/>
      <c r="BD137"/>
      <c r="BE137"/>
      <c r="BF137"/>
      <c r="BG137"/>
      <c r="BH137"/>
      <c r="BI137"/>
      <c r="BJ137"/>
      <c r="BK137"/>
      <c r="BL137"/>
      <c r="BM137"/>
      <c r="BN137"/>
      <c r="BO137"/>
      <c r="BP137"/>
      <c r="BQ137"/>
      <c r="BR137"/>
      <c r="BS137"/>
      <c r="BT137"/>
      <c r="BU137"/>
      <c r="BV137"/>
      <c r="BW137"/>
      <c r="BX137"/>
      <c r="BY137"/>
      <c r="BZ137"/>
      <c r="CA137"/>
      <c r="CB137"/>
      <c r="CC137"/>
    </row>
    <row r="138" spans="1:81" s="325" customFormat="1" ht="15.75" customHeight="1" x14ac:dyDescent="0.25">
      <c r="A138" s="356"/>
      <c r="B138" s="356"/>
      <c r="C138" s="356"/>
      <c r="D138" s="356"/>
      <c r="E138" s="356"/>
      <c r="F138" s="356"/>
      <c r="G138" s="356"/>
      <c r="H138" s="356"/>
      <c r="I138" s="356"/>
      <c r="J138" s="356"/>
      <c r="K138" s="356"/>
      <c r="L138" s="356"/>
      <c r="M138" s="356"/>
      <c r="N138" s="356"/>
      <c r="O138" s="356"/>
      <c r="P138" s="356"/>
      <c r="Q138" s="356"/>
      <c r="R138" s="356"/>
      <c r="S138" s="356"/>
      <c r="T138" s="356"/>
      <c r="U138" s="356"/>
      <c r="V138" s="356"/>
      <c r="W138" s="356"/>
      <c r="X138" s="356"/>
      <c r="Y138" s="356"/>
      <c r="Z138" s="356"/>
      <c r="AA138" s="356"/>
      <c r="AB138" s="356"/>
      <c r="BB138"/>
      <c r="BC138"/>
      <c r="BD138"/>
      <c r="BE138"/>
      <c r="BF138"/>
      <c r="BG138"/>
      <c r="BH138"/>
      <c r="BI138"/>
      <c r="BJ138"/>
      <c r="BK138"/>
      <c r="BL138"/>
      <c r="BM138"/>
      <c r="BN138"/>
      <c r="BO138"/>
      <c r="BP138"/>
      <c r="BQ138"/>
      <c r="BR138"/>
      <c r="BS138"/>
      <c r="BT138"/>
      <c r="BU138"/>
      <c r="BV138"/>
      <c r="BW138"/>
      <c r="BX138"/>
      <c r="BY138"/>
      <c r="BZ138"/>
      <c r="CA138"/>
      <c r="CB138"/>
      <c r="CC138"/>
    </row>
    <row r="139" spans="1:81" s="325" customFormat="1" ht="15.75" customHeight="1" x14ac:dyDescent="0.25">
      <c r="A139" s="356"/>
      <c r="B139" s="356"/>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BB139"/>
      <c r="BC139"/>
      <c r="BD139"/>
      <c r="BE139"/>
      <c r="BF139"/>
      <c r="BG139"/>
      <c r="BH139"/>
      <c r="BI139"/>
      <c r="BJ139"/>
      <c r="BK139"/>
      <c r="BL139"/>
      <c r="BM139"/>
      <c r="BN139"/>
      <c r="BO139"/>
      <c r="BP139"/>
      <c r="BQ139"/>
      <c r="BR139"/>
      <c r="BS139"/>
      <c r="BT139"/>
      <c r="BU139"/>
      <c r="BV139"/>
      <c r="BW139"/>
      <c r="BX139"/>
      <c r="BY139"/>
      <c r="BZ139"/>
      <c r="CA139"/>
      <c r="CB139"/>
      <c r="CC139"/>
    </row>
    <row r="140" spans="1:81" s="325" customFormat="1" ht="15.75" customHeight="1" x14ac:dyDescent="0.25">
      <c r="A140" s="356"/>
      <c r="B140" s="356"/>
      <c r="C140" s="356"/>
      <c r="D140" s="356"/>
      <c r="E140" s="356"/>
      <c r="F140" s="356"/>
      <c r="G140" s="356"/>
      <c r="H140" s="356"/>
      <c r="I140" s="356"/>
      <c r="J140" s="356"/>
      <c r="K140" s="356"/>
      <c r="L140" s="356"/>
      <c r="M140" s="356"/>
      <c r="N140" s="356"/>
      <c r="O140" s="356"/>
      <c r="P140" s="356"/>
      <c r="Q140" s="356"/>
      <c r="R140" s="356"/>
      <c r="S140" s="356"/>
      <c r="T140" s="356"/>
      <c r="U140" s="356"/>
      <c r="V140" s="356"/>
      <c r="W140" s="356"/>
      <c r="X140" s="356"/>
      <c r="Y140" s="356"/>
      <c r="Z140" s="356"/>
      <c r="AA140" s="356"/>
      <c r="AB140" s="356"/>
      <c r="BB140"/>
      <c r="BC140"/>
      <c r="BD140"/>
      <c r="BE140"/>
      <c r="BF140"/>
      <c r="BG140"/>
      <c r="BH140"/>
      <c r="BI140"/>
      <c r="BJ140"/>
      <c r="BK140"/>
      <c r="BL140"/>
      <c r="BM140"/>
      <c r="BN140"/>
      <c r="BO140"/>
      <c r="BP140"/>
      <c r="BQ140"/>
      <c r="BR140"/>
      <c r="BS140"/>
      <c r="BT140"/>
      <c r="BU140"/>
      <c r="BV140"/>
      <c r="BW140"/>
      <c r="BX140"/>
      <c r="BY140"/>
      <c r="BZ140"/>
      <c r="CA140"/>
      <c r="CB140"/>
      <c r="CC140"/>
    </row>
    <row r="141" spans="1:81" s="325" customFormat="1" ht="15.75" customHeight="1" x14ac:dyDescent="0.25">
      <c r="A141" s="356"/>
      <c r="B141" s="356"/>
      <c r="C141" s="356"/>
      <c r="D141" s="356"/>
      <c r="E141" s="356"/>
      <c r="F141" s="356"/>
      <c r="G141" s="356"/>
      <c r="H141" s="356"/>
      <c r="I141" s="356"/>
      <c r="J141" s="356"/>
      <c r="K141" s="356"/>
      <c r="L141" s="356"/>
      <c r="M141" s="356"/>
      <c r="N141" s="356"/>
      <c r="O141" s="356"/>
      <c r="P141" s="356"/>
      <c r="Q141" s="356"/>
      <c r="R141" s="356"/>
      <c r="S141" s="356"/>
      <c r="T141" s="356"/>
      <c r="U141" s="356"/>
      <c r="V141" s="356"/>
      <c r="W141" s="356"/>
      <c r="X141" s="356"/>
      <c r="Y141" s="356"/>
      <c r="Z141" s="356"/>
      <c r="AA141" s="356"/>
      <c r="AB141" s="356"/>
      <c r="BB141"/>
      <c r="BC141"/>
      <c r="BD141"/>
      <c r="BE141"/>
      <c r="BF141"/>
      <c r="BG141"/>
      <c r="BH141"/>
      <c r="BI141"/>
      <c r="BJ141"/>
      <c r="BK141"/>
      <c r="BL141"/>
      <c r="BM141"/>
      <c r="BN141"/>
      <c r="BO141"/>
      <c r="BP141"/>
      <c r="BQ141"/>
      <c r="BR141"/>
      <c r="BS141"/>
      <c r="BT141"/>
      <c r="BU141"/>
      <c r="BV141"/>
      <c r="BW141"/>
      <c r="BX141"/>
      <c r="BY141"/>
      <c r="BZ141"/>
      <c r="CA141"/>
      <c r="CB141"/>
      <c r="CC141"/>
    </row>
    <row r="142" spans="1:81" s="325" customFormat="1" ht="15.75" customHeight="1" x14ac:dyDescent="0.25">
      <c r="A142" s="356"/>
      <c r="B142" s="356"/>
      <c r="C142" s="356"/>
      <c r="D142" s="356"/>
      <c r="E142" s="356"/>
      <c r="F142" s="356"/>
      <c r="G142" s="356"/>
      <c r="H142" s="356"/>
      <c r="I142" s="356"/>
      <c r="J142" s="356"/>
      <c r="K142" s="356"/>
      <c r="L142" s="356"/>
      <c r="M142" s="356"/>
      <c r="N142" s="356"/>
      <c r="O142" s="356"/>
      <c r="P142" s="356"/>
      <c r="Q142" s="356"/>
      <c r="R142" s="356"/>
      <c r="S142" s="356"/>
      <c r="T142" s="356"/>
      <c r="U142" s="356"/>
      <c r="V142" s="356"/>
      <c r="W142" s="356"/>
      <c r="X142" s="356"/>
      <c r="Y142" s="356"/>
      <c r="Z142" s="356"/>
      <c r="AA142" s="356"/>
      <c r="AB142" s="356"/>
      <c r="BB142"/>
      <c r="BC142"/>
      <c r="BD142"/>
      <c r="BE142"/>
      <c r="BF142"/>
      <c r="BG142"/>
      <c r="BH142"/>
      <c r="BI142"/>
      <c r="BJ142"/>
      <c r="BK142"/>
      <c r="BL142"/>
      <c r="BM142"/>
      <c r="BN142"/>
      <c r="BO142"/>
      <c r="BP142"/>
      <c r="BQ142"/>
      <c r="BR142"/>
      <c r="BS142"/>
      <c r="BT142"/>
      <c r="BU142"/>
      <c r="BV142"/>
      <c r="BW142"/>
      <c r="BX142"/>
      <c r="BY142"/>
      <c r="BZ142"/>
      <c r="CA142"/>
      <c r="CB142"/>
      <c r="CC142"/>
    </row>
    <row r="143" spans="1:81" s="325" customFormat="1" ht="15.75" customHeight="1" x14ac:dyDescent="0.25">
      <c r="A143" s="356"/>
      <c r="B143" s="356"/>
      <c r="C143" s="356"/>
      <c r="D143" s="356"/>
      <c r="E143" s="356"/>
      <c r="F143" s="356"/>
      <c r="G143" s="356"/>
      <c r="H143" s="356"/>
      <c r="I143" s="356"/>
      <c r="J143" s="356"/>
      <c r="K143" s="356"/>
      <c r="L143" s="356"/>
      <c r="M143" s="356"/>
      <c r="N143" s="356"/>
      <c r="O143" s="356"/>
      <c r="P143" s="356"/>
      <c r="Q143" s="356"/>
      <c r="R143" s="356"/>
      <c r="S143" s="356"/>
      <c r="T143" s="356"/>
      <c r="U143" s="356"/>
      <c r="V143" s="356"/>
      <c r="W143" s="356"/>
      <c r="X143" s="356"/>
      <c r="Y143" s="356"/>
      <c r="Z143" s="356"/>
      <c r="AA143" s="356"/>
      <c r="AB143" s="356"/>
      <c r="BB143"/>
      <c r="BC143"/>
      <c r="BD143"/>
      <c r="BE143"/>
      <c r="BF143"/>
      <c r="BG143"/>
      <c r="BH143"/>
      <c r="BI143"/>
      <c r="BJ143"/>
      <c r="BK143"/>
      <c r="BL143"/>
      <c r="BM143"/>
      <c r="BN143"/>
      <c r="BO143"/>
      <c r="BP143"/>
      <c r="BQ143"/>
      <c r="BR143"/>
      <c r="BS143"/>
      <c r="BT143"/>
      <c r="BU143"/>
      <c r="BV143"/>
      <c r="BW143"/>
      <c r="BX143"/>
      <c r="BY143"/>
      <c r="BZ143"/>
      <c r="CA143"/>
      <c r="CB143"/>
      <c r="CC143"/>
    </row>
    <row r="144" spans="1:81" s="325" customFormat="1" ht="15.75" customHeight="1" x14ac:dyDescent="0.25">
      <c r="A144" s="356"/>
      <c r="B144" s="356"/>
      <c r="C144" s="356"/>
      <c r="D144" s="356"/>
      <c r="E144" s="356"/>
      <c r="F144" s="356"/>
      <c r="G144" s="356"/>
      <c r="H144" s="356"/>
      <c r="I144" s="356"/>
      <c r="J144" s="356"/>
      <c r="K144" s="356"/>
      <c r="L144" s="356"/>
      <c r="M144" s="356"/>
      <c r="N144" s="356"/>
      <c r="O144" s="356"/>
      <c r="P144" s="356"/>
      <c r="Q144" s="356"/>
      <c r="R144" s="356"/>
      <c r="S144" s="356"/>
      <c r="T144" s="356"/>
      <c r="U144" s="356"/>
      <c r="V144" s="356"/>
      <c r="W144" s="356"/>
      <c r="X144" s="356"/>
      <c r="Y144" s="356"/>
      <c r="Z144" s="356"/>
      <c r="AA144" s="356"/>
      <c r="AB144" s="356"/>
      <c r="BB144"/>
      <c r="BC144"/>
      <c r="BD144"/>
      <c r="BE144"/>
      <c r="BF144"/>
      <c r="BG144"/>
      <c r="BH144"/>
      <c r="BI144"/>
      <c r="BJ144"/>
      <c r="BK144"/>
      <c r="BL144"/>
      <c r="BM144"/>
      <c r="BN144"/>
      <c r="BO144"/>
      <c r="BP144"/>
      <c r="BQ144"/>
      <c r="BR144"/>
      <c r="BS144"/>
      <c r="BT144"/>
      <c r="BU144"/>
      <c r="BV144"/>
      <c r="BW144"/>
      <c r="BX144"/>
      <c r="BY144"/>
      <c r="BZ144"/>
      <c r="CA144"/>
      <c r="CB144"/>
      <c r="CC144"/>
    </row>
    <row r="145" spans="1:81" s="325" customFormat="1" ht="15.75" customHeight="1" x14ac:dyDescent="0.25">
      <c r="A145" s="356"/>
      <c r="B145" s="356"/>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BB145"/>
      <c r="BC145"/>
      <c r="BD145"/>
      <c r="BE145"/>
      <c r="BF145"/>
      <c r="BG145"/>
      <c r="BH145"/>
      <c r="BI145"/>
      <c r="BJ145"/>
      <c r="BK145"/>
      <c r="BL145"/>
      <c r="BM145"/>
      <c r="BN145"/>
      <c r="BO145"/>
      <c r="BP145"/>
      <c r="BQ145"/>
      <c r="BR145"/>
      <c r="BS145"/>
      <c r="BT145"/>
      <c r="BU145"/>
      <c r="BV145"/>
      <c r="BW145"/>
      <c r="BX145"/>
      <c r="BY145"/>
      <c r="BZ145"/>
      <c r="CA145"/>
      <c r="CB145"/>
      <c r="CC145"/>
    </row>
    <row r="146" spans="1:81" s="325" customFormat="1" ht="15.75" customHeight="1" x14ac:dyDescent="0.25">
      <c r="A146" s="356"/>
      <c r="B146" s="356"/>
      <c r="C146" s="356"/>
      <c r="D146" s="356"/>
      <c r="E146" s="356"/>
      <c r="F146" s="356"/>
      <c r="G146" s="356"/>
      <c r="H146" s="356"/>
      <c r="I146" s="356"/>
      <c r="J146" s="356"/>
      <c r="K146" s="356"/>
      <c r="L146" s="356"/>
      <c r="M146" s="356"/>
      <c r="N146" s="356"/>
      <c r="O146" s="356"/>
      <c r="P146" s="356"/>
      <c r="Q146" s="356"/>
      <c r="R146" s="356"/>
      <c r="S146" s="356"/>
      <c r="T146" s="356"/>
      <c r="U146" s="356"/>
      <c r="V146" s="356"/>
      <c r="W146" s="356"/>
      <c r="X146" s="356"/>
      <c r="Y146" s="356"/>
      <c r="Z146" s="356"/>
      <c r="AA146" s="356"/>
      <c r="AB146" s="356"/>
      <c r="BB146"/>
      <c r="BC146"/>
      <c r="BD146"/>
      <c r="BE146"/>
      <c r="BF146"/>
      <c r="BG146"/>
      <c r="BH146"/>
      <c r="BI146"/>
      <c r="BJ146"/>
      <c r="BK146"/>
      <c r="BL146"/>
      <c r="BM146"/>
      <c r="BN146"/>
      <c r="BO146"/>
      <c r="BP146"/>
      <c r="BQ146"/>
      <c r="BR146"/>
      <c r="BS146"/>
      <c r="BT146"/>
      <c r="BU146"/>
      <c r="BV146"/>
      <c r="BW146"/>
      <c r="BX146"/>
      <c r="BY146"/>
      <c r="BZ146"/>
      <c r="CA146"/>
      <c r="CB146"/>
      <c r="CC146"/>
    </row>
    <row r="147" spans="1:81" s="325" customFormat="1" ht="15.75" customHeight="1" x14ac:dyDescent="0.25">
      <c r="A147" s="356"/>
      <c r="B147" s="356"/>
      <c r="C147" s="356"/>
      <c r="D147" s="356"/>
      <c r="E147" s="356"/>
      <c r="F147" s="356"/>
      <c r="G147" s="356"/>
      <c r="H147" s="356"/>
      <c r="I147" s="356"/>
      <c r="J147" s="356"/>
      <c r="K147" s="356"/>
      <c r="L147" s="356"/>
      <c r="M147" s="356"/>
      <c r="N147" s="356"/>
      <c r="O147" s="356"/>
      <c r="P147" s="356"/>
      <c r="Q147" s="356"/>
      <c r="R147" s="356"/>
      <c r="S147" s="356"/>
      <c r="T147" s="356"/>
      <c r="U147" s="356"/>
      <c r="V147" s="356"/>
      <c r="W147" s="356"/>
      <c r="X147" s="356"/>
      <c r="Y147" s="356"/>
      <c r="Z147" s="356"/>
      <c r="AA147" s="356"/>
      <c r="AB147" s="356"/>
      <c r="BB147"/>
      <c r="BC147"/>
      <c r="BD147"/>
      <c r="BE147"/>
      <c r="BF147"/>
      <c r="BG147"/>
      <c r="BH147"/>
      <c r="BI147"/>
      <c r="BJ147"/>
      <c r="BK147"/>
      <c r="BL147"/>
      <c r="BM147"/>
      <c r="BN147"/>
      <c r="BO147"/>
      <c r="BP147"/>
      <c r="BQ147"/>
      <c r="BR147"/>
      <c r="BS147"/>
      <c r="BT147"/>
      <c r="BU147"/>
      <c r="BV147"/>
      <c r="BW147"/>
      <c r="BX147"/>
      <c r="BY147"/>
      <c r="BZ147"/>
      <c r="CA147"/>
      <c r="CB147"/>
      <c r="CC147"/>
    </row>
    <row r="148" spans="1:81" s="325" customFormat="1" ht="15.75" customHeight="1" x14ac:dyDescent="0.25">
      <c r="A148" s="356"/>
      <c r="B148" s="356"/>
      <c r="C148" s="356"/>
      <c r="D148" s="356"/>
      <c r="E148" s="356"/>
      <c r="F148" s="356"/>
      <c r="G148" s="356"/>
      <c r="H148" s="356"/>
      <c r="I148" s="356"/>
      <c r="J148" s="356"/>
      <c r="K148" s="356"/>
      <c r="L148" s="356"/>
      <c r="M148" s="356"/>
      <c r="N148" s="356"/>
      <c r="O148" s="356"/>
      <c r="P148" s="356"/>
      <c r="Q148" s="356"/>
      <c r="R148" s="356"/>
      <c r="S148" s="356"/>
      <c r="T148" s="356"/>
      <c r="U148" s="356"/>
      <c r="V148" s="356"/>
      <c r="W148" s="356"/>
      <c r="X148" s="356"/>
      <c r="Y148" s="356"/>
      <c r="Z148" s="356"/>
      <c r="AA148" s="356"/>
      <c r="AB148" s="356"/>
      <c r="BB148"/>
      <c r="BC148"/>
      <c r="BD148"/>
      <c r="BE148"/>
      <c r="BF148"/>
      <c r="BG148"/>
      <c r="BH148"/>
      <c r="BI148"/>
      <c r="BJ148"/>
      <c r="BK148"/>
      <c r="BL148"/>
      <c r="BM148"/>
      <c r="BN148"/>
      <c r="BO148"/>
      <c r="BP148"/>
      <c r="BQ148"/>
      <c r="BR148"/>
      <c r="BS148"/>
      <c r="BT148"/>
      <c r="BU148"/>
      <c r="BV148"/>
      <c r="BW148"/>
      <c r="BX148"/>
      <c r="BY148"/>
      <c r="BZ148"/>
      <c r="CA148"/>
      <c r="CB148"/>
      <c r="CC148"/>
    </row>
    <row r="149" spans="1:81" s="325" customFormat="1" ht="15.75" customHeight="1" x14ac:dyDescent="0.25">
      <c r="A149" s="356"/>
      <c r="B149" s="356"/>
      <c r="C149" s="356"/>
      <c r="D149" s="356"/>
      <c r="E149" s="356"/>
      <c r="F149" s="356"/>
      <c r="G149" s="356"/>
      <c r="H149" s="356"/>
      <c r="I149" s="356"/>
      <c r="J149" s="356"/>
      <c r="K149" s="356"/>
      <c r="L149" s="356"/>
      <c r="M149" s="356"/>
      <c r="N149" s="356"/>
      <c r="O149" s="356"/>
      <c r="P149" s="356"/>
      <c r="Q149" s="356"/>
      <c r="R149" s="356"/>
      <c r="S149" s="356"/>
      <c r="T149" s="356"/>
      <c r="U149" s="356"/>
      <c r="V149" s="356"/>
      <c r="W149" s="356"/>
      <c r="X149" s="356"/>
      <c r="Y149" s="356"/>
      <c r="Z149" s="356"/>
      <c r="AA149" s="356"/>
      <c r="AB149" s="356"/>
      <c r="BB149"/>
      <c r="BC149"/>
      <c r="BD149"/>
      <c r="BE149"/>
      <c r="BF149"/>
      <c r="BG149"/>
      <c r="BH149"/>
      <c r="BI149"/>
      <c r="BJ149"/>
      <c r="BK149"/>
      <c r="BL149"/>
      <c r="BM149"/>
      <c r="BN149"/>
      <c r="BO149"/>
      <c r="BP149"/>
      <c r="BQ149"/>
      <c r="BR149"/>
      <c r="BS149"/>
      <c r="BT149"/>
      <c r="BU149"/>
      <c r="BV149"/>
      <c r="BW149"/>
      <c r="BX149"/>
      <c r="BY149"/>
      <c r="BZ149"/>
      <c r="CA149"/>
      <c r="CB149"/>
      <c r="CC149"/>
    </row>
    <row r="150" spans="1:81" s="325" customFormat="1" ht="15.75" customHeight="1" x14ac:dyDescent="0.25">
      <c r="A150" s="356"/>
      <c r="B150" s="356"/>
      <c r="C150" s="356"/>
      <c r="D150" s="356"/>
      <c r="E150" s="356"/>
      <c r="F150" s="356"/>
      <c r="G150" s="356"/>
      <c r="H150" s="356"/>
      <c r="I150" s="356"/>
      <c r="J150" s="356"/>
      <c r="K150" s="356"/>
      <c r="L150" s="356"/>
      <c r="M150" s="356"/>
      <c r="N150" s="356"/>
      <c r="O150" s="356"/>
      <c r="P150" s="356"/>
      <c r="Q150" s="356"/>
      <c r="R150" s="356"/>
      <c r="S150" s="356"/>
      <c r="T150" s="356"/>
      <c r="U150" s="356"/>
      <c r="V150" s="356"/>
      <c r="W150" s="356"/>
      <c r="X150" s="356"/>
      <c r="Y150" s="356"/>
      <c r="Z150" s="356"/>
      <c r="AA150" s="356"/>
      <c r="AB150" s="356"/>
      <c r="BB150"/>
      <c r="BC150"/>
      <c r="BD150"/>
      <c r="BE150"/>
      <c r="BF150"/>
      <c r="BG150"/>
      <c r="BH150"/>
      <c r="BI150"/>
      <c r="BJ150"/>
      <c r="BK150"/>
      <c r="BL150"/>
      <c r="BM150"/>
      <c r="BN150"/>
      <c r="BO150"/>
      <c r="BP150"/>
      <c r="BQ150"/>
      <c r="BR150"/>
      <c r="BS150"/>
      <c r="BT150"/>
      <c r="BU150"/>
      <c r="BV150"/>
      <c r="BW150"/>
      <c r="BX150"/>
      <c r="BY150"/>
      <c r="BZ150"/>
      <c r="CA150"/>
      <c r="CB150"/>
      <c r="CC150"/>
    </row>
    <row r="151" spans="1:81" s="325" customFormat="1" ht="15.75" customHeight="1" x14ac:dyDescent="0.25">
      <c r="A151" s="356"/>
      <c r="B151" s="356"/>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BB151"/>
      <c r="BC151"/>
      <c r="BD151"/>
      <c r="BE151"/>
      <c r="BF151"/>
      <c r="BG151"/>
      <c r="BH151"/>
      <c r="BI151"/>
      <c r="BJ151"/>
      <c r="BK151"/>
      <c r="BL151"/>
      <c r="BM151"/>
      <c r="BN151"/>
      <c r="BO151"/>
      <c r="BP151"/>
      <c r="BQ151"/>
      <c r="BR151"/>
      <c r="BS151"/>
      <c r="BT151"/>
      <c r="BU151"/>
      <c r="BV151"/>
      <c r="BW151"/>
      <c r="BX151"/>
      <c r="BY151"/>
      <c r="BZ151"/>
      <c r="CA151"/>
      <c r="CB151"/>
      <c r="CC151"/>
    </row>
    <row r="152" spans="1:81" s="325" customFormat="1" ht="15.75" customHeight="1" x14ac:dyDescent="0.25">
      <c r="A152" s="356"/>
      <c r="B152" s="356"/>
      <c r="C152" s="356"/>
      <c r="D152" s="356"/>
      <c r="E152" s="356"/>
      <c r="F152" s="356"/>
      <c r="G152" s="356"/>
      <c r="H152" s="356"/>
      <c r="I152" s="356"/>
      <c r="J152" s="356"/>
      <c r="K152" s="356"/>
      <c r="L152" s="356"/>
      <c r="M152" s="356"/>
      <c r="N152" s="356"/>
      <c r="O152" s="356"/>
      <c r="P152" s="356"/>
      <c r="Q152" s="356"/>
      <c r="R152" s="356"/>
      <c r="S152" s="356"/>
      <c r="T152" s="356"/>
      <c r="U152" s="356"/>
      <c r="V152" s="356"/>
      <c r="W152" s="356"/>
      <c r="X152" s="356"/>
      <c r="Y152" s="356"/>
      <c r="Z152" s="356"/>
      <c r="AA152" s="356"/>
      <c r="AB152" s="356"/>
      <c r="BB152"/>
      <c r="BC152"/>
      <c r="BD152"/>
      <c r="BE152"/>
      <c r="BF152"/>
      <c r="BG152"/>
      <c r="BH152"/>
      <c r="BI152"/>
      <c r="BJ152"/>
      <c r="BK152"/>
      <c r="BL152"/>
      <c r="BM152"/>
      <c r="BN152"/>
      <c r="BO152"/>
      <c r="BP152"/>
      <c r="BQ152"/>
      <c r="BR152"/>
      <c r="BS152"/>
      <c r="BT152"/>
      <c r="BU152"/>
      <c r="BV152"/>
      <c r="BW152"/>
      <c r="BX152"/>
      <c r="BY152"/>
      <c r="BZ152"/>
      <c r="CA152"/>
      <c r="CB152"/>
      <c r="CC152"/>
    </row>
    <row r="153" spans="1:81" s="325" customFormat="1" ht="15.75" customHeight="1" x14ac:dyDescent="0.25">
      <c r="A153" s="356"/>
      <c r="B153" s="356"/>
      <c r="C153" s="356"/>
      <c r="D153" s="356"/>
      <c r="E153" s="356"/>
      <c r="F153" s="356"/>
      <c r="G153" s="356"/>
      <c r="H153" s="356"/>
      <c r="I153" s="356"/>
      <c r="J153" s="356"/>
      <c r="K153" s="356"/>
      <c r="L153" s="356"/>
      <c r="M153" s="356"/>
      <c r="N153" s="356"/>
      <c r="O153" s="356"/>
      <c r="P153" s="356"/>
      <c r="Q153" s="356"/>
      <c r="R153" s="356"/>
      <c r="S153" s="356"/>
      <c r="T153" s="356"/>
      <c r="U153" s="356"/>
      <c r="V153" s="356"/>
      <c r="W153" s="356"/>
      <c r="X153" s="356"/>
      <c r="Y153" s="356"/>
      <c r="Z153" s="356"/>
      <c r="AA153" s="356"/>
      <c r="AB153" s="356"/>
      <c r="BB153"/>
      <c r="BC153"/>
      <c r="BD153"/>
      <c r="BE153"/>
      <c r="BF153"/>
      <c r="BG153"/>
      <c r="BH153"/>
      <c r="BI153"/>
      <c r="BJ153"/>
      <c r="BK153"/>
      <c r="BL153"/>
      <c r="BM153"/>
      <c r="BN153"/>
      <c r="BO153"/>
      <c r="BP153"/>
      <c r="BQ153"/>
      <c r="BR153"/>
      <c r="BS153"/>
      <c r="BT153"/>
      <c r="BU153"/>
      <c r="BV153"/>
      <c r="BW153"/>
      <c r="BX153"/>
      <c r="BY153"/>
      <c r="BZ153"/>
      <c r="CA153"/>
      <c r="CB153"/>
      <c r="CC153"/>
    </row>
    <row r="154" spans="1:81" s="325" customFormat="1" ht="15.75" customHeight="1" x14ac:dyDescent="0.25">
      <c r="A154" s="356"/>
      <c r="B154" s="356"/>
      <c r="C154" s="356"/>
      <c r="D154" s="356"/>
      <c r="E154" s="356"/>
      <c r="F154" s="356"/>
      <c r="G154" s="356"/>
      <c r="H154" s="356"/>
      <c r="I154" s="356"/>
      <c r="J154" s="356"/>
      <c r="K154" s="356"/>
      <c r="L154" s="356"/>
      <c r="M154" s="356"/>
      <c r="N154" s="356"/>
      <c r="O154" s="356"/>
      <c r="P154" s="356"/>
      <c r="Q154" s="356"/>
      <c r="R154" s="356"/>
      <c r="S154" s="356"/>
      <c r="T154" s="356"/>
      <c r="U154" s="356"/>
      <c r="V154" s="356"/>
      <c r="W154" s="356"/>
      <c r="X154" s="356"/>
      <c r="Y154" s="356"/>
      <c r="Z154" s="356"/>
      <c r="AA154" s="356"/>
      <c r="AB154" s="356"/>
      <c r="BB154"/>
      <c r="BC154"/>
      <c r="BD154"/>
      <c r="BE154"/>
      <c r="BF154"/>
      <c r="BG154"/>
      <c r="BH154"/>
      <c r="BI154"/>
      <c r="BJ154"/>
      <c r="BK154"/>
      <c r="BL154"/>
      <c r="BM154"/>
      <c r="BN154"/>
      <c r="BO154"/>
      <c r="BP154"/>
      <c r="BQ154"/>
      <c r="BR154"/>
      <c r="BS154"/>
      <c r="BT154"/>
      <c r="BU154"/>
      <c r="BV154"/>
      <c r="BW154"/>
      <c r="BX154"/>
      <c r="BY154"/>
      <c r="BZ154"/>
      <c r="CA154"/>
      <c r="CB154"/>
      <c r="CC154"/>
    </row>
    <row r="155" spans="1:81" s="325" customFormat="1" ht="15.75" customHeight="1" x14ac:dyDescent="0.25">
      <c r="A155" s="356"/>
      <c r="B155" s="356"/>
      <c r="C155" s="356"/>
      <c r="D155" s="356"/>
      <c r="E155" s="356"/>
      <c r="F155" s="356"/>
      <c r="G155" s="356"/>
      <c r="H155" s="356"/>
      <c r="I155" s="356"/>
      <c r="J155" s="356"/>
      <c r="K155" s="356"/>
      <c r="L155" s="356"/>
      <c r="M155" s="356"/>
      <c r="N155" s="356"/>
      <c r="O155" s="356"/>
      <c r="P155" s="356"/>
      <c r="Q155" s="356"/>
      <c r="R155" s="356"/>
      <c r="S155" s="356"/>
      <c r="T155" s="356"/>
      <c r="U155" s="356"/>
      <c r="V155" s="356"/>
      <c r="W155" s="356"/>
      <c r="X155" s="356"/>
      <c r="Y155" s="356"/>
      <c r="Z155" s="356"/>
      <c r="AA155" s="356"/>
      <c r="AB155" s="356"/>
      <c r="BB155"/>
      <c r="BC155"/>
      <c r="BD155"/>
      <c r="BE155"/>
      <c r="BF155"/>
      <c r="BG155"/>
      <c r="BH155"/>
      <c r="BI155"/>
      <c r="BJ155"/>
      <c r="BK155"/>
      <c r="BL155"/>
      <c r="BM155"/>
      <c r="BN155"/>
      <c r="BO155"/>
      <c r="BP155"/>
      <c r="BQ155"/>
      <c r="BR155"/>
      <c r="BS155"/>
      <c r="BT155"/>
      <c r="BU155"/>
      <c r="BV155"/>
      <c r="BW155"/>
      <c r="BX155"/>
      <c r="BY155"/>
      <c r="BZ155"/>
      <c r="CA155"/>
      <c r="CB155"/>
      <c r="CC155"/>
    </row>
    <row r="156" spans="1:81" s="325" customFormat="1" ht="15.75" customHeight="1" x14ac:dyDescent="0.25">
      <c r="A156" s="356"/>
      <c r="B156" s="356"/>
      <c r="C156" s="356"/>
      <c r="D156" s="356"/>
      <c r="E156" s="356"/>
      <c r="F156" s="356"/>
      <c r="G156" s="356"/>
      <c r="H156" s="356"/>
      <c r="I156" s="356"/>
      <c r="J156" s="356"/>
      <c r="K156" s="356"/>
      <c r="L156" s="356"/>
      <c r="M156" s="356"/>
      <c r="N156" s="356"/>
      <c r="O156" s="356"/>
      <c r="P156" s="356"/>
      <c r="Q156" s="356"/>
      <c r="R156" s="356"/>
      <c r="S156" s="356"/>
      <c r="T156" s="356"/>
      <c r="U156" s="356"/>
      <c r="V156" s="356"/>
      <c r="W156" s="356"/>
      <c r="X156" s="356"/>
      <c r="Y156" s="356"/>
      <c r="Z156" s="356"/>
      <c r="AA156" s="356"/>
      <c r="AB156" s="356"/>
      <c r="BB156"/>
      <c r="BC156"/>
      <c r="BD156"/>
      <c r="BE156"/>
      <c r="BF156"/>
      <c r="BG156"/>
      <c r="BH156"/>
      <c r="BI156"/>
      <c r="BJ156"/>
      <c r="BK156"/>
      <c r="BL156"/>
      <c r="BM156"/>
      <c r="BN156"/>
      <c r="BO156"/>
      <c r="BP156"/>
      <c r="BQ156"/>
      <c r="BR156"/>
      <c r="BS156"/>
      <c r="BT156"/>
      <c r="BU156"/>
      <c r="BV156"/>
      <c r="BW156"/>
      <c r="BX156"/>
      <c r="BY156"/>
      <c r="BZ156"/>
      <c r="CA156"/>
      <c r="CB156"/>
      <c r="CC156"/>
    </row>
    <row r="157" spans="1:81" s="325" customFormat="1" ht="15.75" customHeight="1" x14ac:dyDescent="0.25">
      <c r="A157" s="356"/>
      <c r="B157" s="356"/>
      <c r="C157" s="356"/>
      <c r="D157" s="356"/>
      <c r="E157" s="356"/>
      <c r="F157" s="356"/>
      <c r="G157" s="356"/>
      <c r="H157" s="356"/>
      <c r="I157" s="356"/>
      <c r="J157" s="356"/>
      <c r="K157" s="356"/>
      <c r="L157" s="356"/>
      <c r="M157" s="356"/>
      <c r="N157" s="356"/>
      <c r="O157" s="356"/>
      <c r="P157" s="356"/>
      <c r="Q157" s="356"/>
      <c r="R157" s="356"/>
      <c r="S157" s="356"/>
      <c r="T157" s="356"/>
      <c r="U157" s="356"/>
      <c r="V157" s="356"/>
      <c r="W157" s="356"/>
      <c r="X157" s="356"/>
      <c r="Y157" s="356"/>
      <c r="Z157" s="356"/>
      <c r="AA157" s="356"/>
      <c r="AB157" s="356"/>
      <c r="BB157"/>
      <c r="BC157"/>
      <c r="BD157"/>
      <c r="BE157"/>
      <c r="BF157"/>
      <c r="BG157"/>
      <c r="BH157"/>
      <c r="BI157"/>
      <c r="BJ157"/>
      <c r="BK157"/>
      <c r="BL157"/>
      <c r="BM157"/>
      <c r="BN157"/>
      <c r="BO157"/>
      <c r="BP157"/>
      <c r="BQ157"/>
      <c r="BR157"/>
      <c r="BS157"/>
      <c r="BT157"/>
      <c r="BU157"/>
      <c r="BV157"/>
      <c r="BW157"/>
      <c r="BX157"/>
      <c r="BY157"/>
      <c r="BZ157"/>
      <c r="CA157"/>
      <c r="CB157"/>
      <c r="CC157"/>
    </row>
    <row r="158" spans="1:81" s="325" customFormat="1" ht="15.75" customHeight="1" x14ac:dyDescent="0.25">
      <c r="A158" s="356"/>
      <c r="B158" s="356"/>
      <c r="C158" s="356"/>
      <c r="D158" s="356"/>
      <c r="E158" s="356"/>
      <c r="F158" s="356"/>
      <c r="G158" s="356"/>
      <c r="H158" s="356"/>
      <c r="I158" s="356"/>
      <c r="J158" s="356"/>
      <c r="K158" s="356"/>
      <c r="L158" s="356"/>
      <c r="M158" s="356"/>
      <c r="N158" s="356"/>
      <c r="O158" s="356"/>
      <c r="P158" s="356"/>
      <c r="Q158" s="356"/>
      <c r="R158" s="356"/>
      <c r="S158" s="356"/>
      <c r="T158" s="356"/>
      <c r="U158" s="356"/>
      <c r="V158" s="356"/>
      <c r="W158" s="356"/>
      <c r="X158" s="356"/>
      <c r="Y158" s="356"/>
      <c r="Z158" s="356"/>
      <c r="AA158" s="356"/>
      <c r="AB158" s="356"/>
      <c r="BB158"/>
      <c r="BC158"/>
      <c r="BD158"/>
      <c r="BE158"/>
      <c r="BF158"/>
      <c r="BG158"/>
      <c r="BH158"/>
      <c r="BI158"/>
      <c r="BJ158"/>
      <c r="BK158"/>
      <c r="BL158"/>
      <c r="BM158"/>
      <c r="BN158"/>
      <c r="BO158"/>
      <c r="BP158"/>
      <c r="BQ158"/>
      <c r="BR158"/>
      <c r="BS158"/>
      <c r="BT158"/>
      <c r="BU158"/>
      <c r="BV158"/>
      <c r="BW158"/>
      <c r="BX158"/>
      <c r="BY158"/>
      <c r="BZ158"/>
      <c r="CA158"/>
      <c r="CB158"/>
      <c r="CC158"/>
    </row>
    <row r="159" spans="1:81" s="325" customFormat="1" ht="15.75" customHeight="1" x14ac:dyDescent="0.25">
      <c r="A159" s="356"/>
      <c r="B159" s="356"/>
      <c r="C159" s="356"/>
      <c r="D159" s="356"/>
      <c r="E159" s="356"/>
      <c r="F159" s="356"/>
      <c r="G159" s="356"/>
      <c r="H159" s="356"/>
      <c r="I159" s="356"/>
      <c r="J159" s="356"/>
      <c r="K159" s="356"/>
      <c r="L159" s="356"/>
      <c r="M159" s="356"/>
      <c r="N159" s="356"/>
      <c r="O159" s="356"/>
      <c r="P159" s="356"/>
      <c r="Q159" s="356"/>
      <c r="R159" s="356"/>
      <c r="S159" s="356"/>
      <c r="T159" s="356"/>
      <c r="U159" s="356"/>
      <c r="V159" s="356"/>
      <c r="W159" s="356"/>
      <c r="X159" s="356"/>
      <c r="Y159" s="356"/>
      <c r="Z159" s="356"/>
      <c r="AA159" s="356"/>
      <c r="AB159" s="356"/>
      <c r="BB159"/>
      <c r="BC159"/>
      <c r="BD159"/>
      <c r="BE159"/>
      <c r="BF159"/>
      <c r="BG159"/>
      <c r="BH159"/>
      <c r="BI159"/>
      <c r="BJ159"/>
      <c r="BK159"/>
      <c r="BL159"/>
      <c r="BM159"/>
      <c r="BN159"/>
      <c r="BO159"/>
      <c r="BP159"/>
      <c r="BQ159"/>
      <c r="BR159"/>
      <c r="BS159"/>
      <c r="BT159"/>
      <c r="BU159"/>
      <c r="BV159"/>
      <c r="BW159"/>
      <c r="BX159"/>
      <c r="BY159"/>
      <c r="BZ159"/>
      <c r="CA159"/>
      <c r="CB159"/>
      <c r="CC159"/>
    </row>
    <row r="160" spans="1:81" s="325" customFormat="1" ht="15.75" customHeight="1" x14ac:dyDescent="0.25">
      <c r="A160" s="356"/>
      <c r="B160" s="356"/>
      <c r="C160" s="356"/>
      <c r="D160" s="356"/>
      <c r="E160" s="356"/>
      <c r="F160" s="356"/>
      <c r="G160" s="356"/>
      <c r="H160" s="356"/>
      <c r="I160" s="356"/>
      <c r="J160" s="356"/>
      <c r="K160" s="356"/>
      <c r="L160" s="356"/>
      <c r="M160" s="356"/>
      <c r="N160" s="356"/>
      <c r="O160" s="356"/>
      <c r="P160" s="356"/>
      <c r="Q160" s="356"/>
      <c r="R160" s="356"/>
      <c r="S160" s="356"/>
      <c r="T160" s="356"/>
      <c r="U160" s="356"/>
      <c r="V160" s="356"/>
      <c r="W160" s="356"/>
      <c r="X160" s="356"/>
      <c r="Y160" s="356"/>
      <c r="Z160" s="356"/>
      <c r="AA160" s="356"/>
      <c r="AB160" s="356"/>
      <c r="BB160"/>
      <c r="BC160"/>
      <c r="BD160"/>
      <c r="BE160"/>
      <c r="BF160"/>
      <c r="BG160"/>
      <c r="BH160"/>
      <c r="BI160"/>
      <c r="BJ160"/>
      <c r="BK160"/>
      <c r="BL160"/>
      <c r="BM160"/>
      <c r="BN160"/>
      <c r="BO160"/>
      <c r="BP160"/>
      <c r="BQ160"/>
      <c r="BR160"/>
      <c r="BS160"/>
      <c r="BT160"/>
      <c r="BU160"/>
      <c r="BV160"/>
      <c r="BW160"/>
      <c r="BX160"/>
      <c r="BY160"/>
      <c r="BZ160"/>
      <c r="CA160"/>
      <c r="CB160"/>
      <c r="CC160"/>
    </row>
    <row r="161" spans="1:81" s="325" customFormat="1" ht="15.75" customHeight="1" x14ac:dyDescent="0.25">
      <c r="A161" s="356"/>
      <c r="B161" s="356"/>
      <c r="C161" s="356"/>
      <c r="D161" s="356"/>
      <c r="E161" s="356"/>
      <c r="F161" s="356"/>
      <c r="G161" s="356"/>
      <c r="H161" s="356"/>
      <c r="I161" s="356"/>
      <c r="J161" s="356"/>
      <c r="K161" s="356"/>
      <c r="L161" s="356"/>
      <c r="M161" s="356"/>
      <c r="N161" s="356"/>
      <c r="O161" s="356"/>
      <c r="P161" s="356"/>
      <c r="Q161" s="356"/>
      <c r="R161" s="356"/>
      <c r="S161" s="356"/>
      <c r="T161" s="356"/>
      <c r="U161" s="356"/>
      <c r="V161" s="356"/>
      <c r="W161" s="356"/>
      <c r="X161" s="356"/>
      <c r="Y161" s="356"/>
      <c r="Z161" s="356"/>
      <c r="AA161" s="356"/>
      <c r="AB161" s="356"/>
      <c r="BB161"/>
      <c r="BC161"/>
      <c r="BD161"/>
      <c r="BE161"/>
      <c r="BF161"/>
      <c r="BG161"/>
      <c r="BH161"/>
      <c r="BI161"/>
      <c r="BJ161"/>
      <c r="BK161"/>
      <c r="BL161"/>
      <c r="BM161"/>
      <c r="BN161"/>
      <c r="BO161"/>
      <c r="BP161"/>
      <c r="BQ161"/>
      <c r="BR161"/>
      <c r="BS161"/>
      <c r="BT161"/>
      <c r="BU161"/>
      <c r="BV161"/>
      <c r="BW161"/>
      <c r="BX161"/>
      <c r="BY161"/>
      <c r="BZ161"/>
      <c r="CA161"/>
      <c r="CB161"/>
      <c r="CC161"/>
    </row>
    <row r="162" spans="1:81" s="325" customFormat="1" ht="15.75" customHeight="1" x14ac:dyDescent="0.25">
      <c r="A162" s="356"/>
      <c r="B162" s="356"/>
      <c r="C162" s="356"/>
      <c r="D162" s="356"/>
      <c r="E162" s="356"/>
      <c r="F162" s="356"/>
      <c r="G162" s="356"/>
      <c r="H162" s="356"/>
      <c r="I162" s="356"/>
      <c r="J162" s="356"/>
      <c r="K162" s="356"/>
      <c r="L162" s="356"/>
      <c r="M162" s="356"/>
      <c r="N162" s="356"/>
      <c r="O162" s="356"/>
      <c r="P162" s="356"/>
      <c r="Q162" s="356"/>
      <c r="R162" s="356"/>
      <c r="S162" s="356"/>
      <c r="T162" s="356"/>
      <c r="U162" s="356"/>
      <c r="V162" s="356"/>
      <c r="W162" s="356"/>
      <c r="X162" s="356"/>
      <c r="Y162" s="356"/>
      <c r="Z162" s="356"/>
      <c r="AA162" s="356"/>
      <c r="AB162" s="356"/>
      <c r="BB162"/>
      <c r="BC162"/>
      <c r="BD162"/>
      <c r="BE162"/>
      <c r="BF162"/>
      <c r="BG162"/>
      <c r="BH162"/>
      <c r="BI162"/>
      <c r="BJ162"/>
      <c r="BK162"/>
      <c r="BL162"/>
      <c r="BM162"/>
      <c r="BN162"/>
      <c r="BO162"/>
      <c r="BP162"/>
      <c r="BQ162"/>
      <c r="BR162"/>
      <c r="BS162"/>
      <c r="BT162"/>
      <c r="BU162"/>
      <c r="BV162"/>
      <c r="BW162"/>
      <c r="BX162"/>
      <c r="BY162"/>
      <c r="BZ162"/>
      <c r="CA162"/>
      <c r="CB162"/>
      <c r="CC162"/>
    </row>
    <row r="163" spans="1:81" s="325" customFormat="1" ht="15.75" customHeight="1" x14ac:dyDescent="0.25">
      <c r="A163" s="356"/>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BB163"/>
      <c r="BC163"/>
      <c r="BD163"/>
      <c r="BE163"/>
      <c r="BF163"/>
      <c r="BG163"/>
      <c r="BH163"/>
      <c r="BI163"/>
      <c r="BJ163"/>
      <c r="BK163"/>
      <c r="BL163"/>
      <c r="BM163"/>
      <c r="BN163"/>
      <c r="BO163"/>
      <c r="BP163"/>
      <c r="BQ163"/>
      <c r="BR163"/>
      <c r="BS163"/>
      <c r="BT163"/>
      <c r="BU163"/>
      <c r="BV163"/>
      <c r="BW163"/>
      <c r="BX163"/>
      <c r="BY163"/>
      <c r="BZ163"/>
      <c r="CA163"/>
      <c r="CB163"/>
      <c r="CC163"/>
    </row>
    <row r="164" spans="1:81" s="325" customFormat="1" ht="15.75" customHeight="1" x14ac:dyDescent="0.25">
      <c r="A164" s="356"/>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BB164"/>
      <c r="BC164"/>
      <c r="BD164"/>
      <c r="BE164"/>
      <c r="BF164"/>
      <c r="BG164"/>
      <c r="BH164"/>
      <c r="BI164"/>
      <c r="BJ164"/>
      <c r="BK164"/>
      <c r="BL164"/>
      <c r="BM164"/>
      <c r="BN164"/>
      <c r="BO164"/>
      <c r="BP164"/>
      <c r="BQ164"/>
      <c r="BR164"/>
      <c r="BS164"/>
      <c r="BT164"/>
      <c r="BU164"/>
      <c r="BV164"/>
      <c r="BW164"/>
      <c r="BX164"/>
      <c r="BY164"/>
      <c r="BZ164"/>
      <c r="CA164"/>
      <c r="CB164"/>
      <c r="CC164"/>
    </row>
    <row r="165" spans="1:81" s="325" customFormat="1" ht="15.75" customHeight="1" x14ac:dyDescent="0.25">
      <c r="A165" s="356"/>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BB165"/>
      <c r="BC165"/>
      <c r="BD165"/>
      <c r="BE165"/>
      <c r="BF165"/>
      <c r="BG165"/>
      <c r="BH165"/>
      <c r="BI165"/>
      <c r="BJ165"/>
      <c r="BK165"/>
      <c r="BL165"/>
      <c r="BM165"/>
      <c r="BN165"/>
      <c r="BO165"/>
      <c r="BP165"/>
      <c r="BQ165"/>
      <c r="BR165"/>
      <c r="BS165"/>
      <c r="BT165"/>
      <c r="BU165"/>
      <c r="BV165"/>
      <c r="BW165"/>
      <c r="BX165"/>
      <c r="BY165"/>
      <c r="BZ165"/>
      <c r="CA165"/>
      <c r="CB165"/>
      <c r="CC165"/>
    </row>
    <row r="166" spans="1:81" s="325" customFormat="1" ht="15.75" customHeight="1" x14ac:dyDescent="0.25">
      <c r="A166" s="356"/>
      <c r="B166" s="356"/>
      <c r="C166" s="356"/>
      <c r="D166" s="356"/>
      <c r="E166" s="356"/>
      <c r="F166" s="356"/>
      <c r="G166" s="356"/>
      <c r="H166" s="356"/>
      <c r="I166" s="356"/>
      <c r="J166" s="356"/>
      <c r="K166" s="356"/>
      <c r="L166" s="356"/>
      <c r="M166" s="356"/>
      <c r="N166" s="356"/>
      <c r="O166" s="356"/>
      <c r="P166" s="356"/>
      <c r="Q166" s="356"/>
      <c r="R166" s="356"/>
      <c r="S166" s="356"/>
      <c r="T166" s="356"/>
      <c r="U166" s="356"/>
      <c r="V166" s="356"/>
      <c r="W166" s="356"/>
      <c r="X166" s="356"/>
      <c r="Y166" s="356"/>
      <c r="Z166" s="356"/>
      <c r="AA166" s="356"/>
      <c r="AB166" s="356"/>
      <c r="BB166"/>
      <c r="BC166"/>
      <c r="BD166"/>
      <c r="BE166"/>
      <c r="BF166"/>
      <c r="BG166"/>
      <c r="BH166"/>
      <c r="BI166"/>
      <c r="BJ166"/>
      <c r="BK166"/>
      <c r="BL166"/>
      <c r="BM166"/>
      <c r="BN166"/>
      <c r="BO166"/>
      <c r="BP166"/>
      <c r="BQ166"/>
      <c r="BR166"/>
      <c r="BS166"/>
      <c r="BT166"/>
      <c r="BU166"/>
      <c r="BV166"/>
      <c r="BW166"/>
      <c r="BX166"/>
      <c r="BY166"/>
      <c r="BZ166"/>
      <c r="CA166"/>
      <c r="CB166"/>
      <c r="CC166"/>
    </row>
    <row r="167" spans="1:81" s="325" customFormat="1" ht="15.75" customHeight="1" x14ac:dyDescent="0.25">
      <c r="A167" s="356"/>
      <c r="B167" s="356"/>
      <c r="C167" s="356"/>
      <c r="D167" s="356"/>
      <c r="E167" s="356"/>
      <c r="F167" s="356"/>
      <c r="G167" s="356"/>
      <c r="H167" s="356"/>
      <c r="I167" s="356"/>
      <c r="J167" s="356"/>
      <c r="K167" s="356"/>
      <c r="L167" s="356"/>
      <c r="M167" s="356"/>
      <c r="N167" s="356"/>
      <c r="O167" s="356"/>
      <c r="P167" s="356"/>
      <c r="Q167" s="356"/>
      <c r="R167" s="356"/>
      <c r="S167" s="356"/>
      <c r="T167" s="356"/>
      <c r="U167" s="356"/>
      <c r="V167" s="356"/>
      <c r="W167" s="356"/>
      <c r="X167" s="356"/>
      <c r="Y167" s="356"/>
      <c r="Z167" s="356"/>
      <c r="AA167" s="356"/>
      <c r="AB167" s="356"/>
      <c r="BB167"/>
      <c r="BC167"/>
      <c r="BD167"/>
      <c r="BE167"/>
      <c r="BF167"/>
      <c r="BG167"/>
      <c r="BH167"/>
      <c r="BI167"/>
      <c r="BJ167"/>
      <c r="BK167"/>
      <c r="BL167"/>
      <c r="BM167"/>
      <c r="BN167"/>
      <c r="BO167"/>
      <c r="BP167"/>
      <c r="BQ167"/>
      <c r="BR167"/>
      <c r="BS167"/>
      <c r="BT167"/>
      <c r="BU167"/>
      <c r="BV167"/>
      <c r="BW167"/>
      <c r="BX167"/>
      <c r="BY167"/>
      <c r="BZ167"/>
      <c r="CA167"/>
      <c r="CB167"/>
      <c r="CC167"/>
    </row>
    <row r="168" spans="1:81" s="325" customFormat="1" ht="15.75" customHeight="1" x14ac:dyDescent="0.25">
      <c r="A168" s="356"/>
      <c r="B168" s="356"/>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BB168"/>
      <c r="BC168"/>
      <c r="BD168"/>
      <c r="BE168"/>
      <c r="BF168"/>
      <c r="BG168"/>
      <c r="BH168"/>
      <c r="BI168"/>
      <c r="BJ168"/>
      <c r="BK168"/>
      <c r="BL168"/>
      <c r="BM168"/>
      <c r="BN168"/>
      <c r="BO168"/>
      <c r="BP168"/>
      <c r="BQ168"/>
      <c r="BR168"/>
      <c r="BS168"/>
      <c r="BT168"/>
      <c r="BU168"/>
      <c r="BV168"/>
      <c r="BW168"/>
      <c r="BX168"/>
      <c r="BY168"/>
      <c r="BZ168"/>
      <c r="CA168"/>
      <c r="CB168"/>
      <c r="CC168"/>
    </row>
    <row r="169" spans="1:81" s="325" customFormat="1" ht="15.75" customHeight="1" x14ac:dyDescent="0.25">
      <c r="A169" s="356"/>
      <c r="B169" s="356"/>
      <c r="C169" s="356"/>
      <c r="D169" s="356"/>
      <c r="E169" s="356"/>
      <c r="F169" s="356"/>
      <c r="G169" s="356"/>
      <c r="H169" s="356"/>
      <c r="I169" s="356"/>
      <c r="J169" s="356"/>
      <c r="K169" s="356"/>
      <c r="L169" s="356"/>
      <c r="M169" s="356"/>
      <c r="N169" s="356"/>
      <c r="O169" s="356"/>
      <c r="P169" s="356"/>
      <c r="Q169" s="356"/>
      <c r="R169" s="356"/>
      <c r="S169" s="356"/>
      <c r="T169" s="356"/>
      <c r="U169" s="356"/>
      <c r="V169" s="356"/>
      <c r="W169" s="356"/>
      <c r="X169" s="356"/>
      <c r="Y169" s="356"/>
      <c r="Z169" s="356"/>
      <c r="AA169" s="356"/>
      <c r="AB169" s="356"/>
      <c r="BB169"/>
      <c r="BC169"/>
      <c r="BD169"/>
      <c r="BE169"/>
      <c r="BF169"/>
      <c r="BG169"/>
      <c r="BH169"/>
      <c r="BI169"/>
      <c r="BJ169"/>
      <c r="BK169"/>
      <c r="BL169"/>
      <c r="BM169"/>
      <c r="BN169"/>
      <c r="BO169"/>
      <c r="BP169"/>
      <c r="BQ169"/>
      <c r="BR169"/>
      <c r="BS169"/>
      <c r="BT169"/>
      <c r="BU169"/>
      <c r="BV169"/>
      <c r="BW169"/>
      <c r="BX169"/>
      <c r="BY169"/>
      <c r="BZ169"/>
      <c r="CA169"/>
      <c r="CB169"/>
      <c r="CC169"/>
    </row>
    <row r="170" spans="1:81" s="325" customFormat="1" ht="15.75" customHeight="1" x14ac:dyDescent="0.25">
      <c r="A170" s="356"/>
      <c r="B170" s="356"/>
      <c r="C170" s="356"/>
      <c r="D170" s="356"/>
      <c r="E170" s="356"/>
      <c r="F170" s="356"/>
      <c r="G170" s="356"/>
      <c r="H170" s="356"/>
      <c r="I170" s="356"/>
      <c r="J170" s="356"/>
      <c r="K170" s="356"/>
      <c r="L170" s="356"/>
      <c r="M170" s="356"/>
      <c r="N170" s="356"/>
      <c r="O170" s="356"/>
      <c r="P170" s="356"/>
      <c r="Q170" s="356"/>
      <c r="R170" s="356"/>
      <c r="S170" s="356"/>
      <c r="T170" s="356"/>
      <c r="U170" s="356"/>
      <c r="V170" s="356"/>
      <c r="W170" s="356"/>
      <c r="X170" s="356"/>
      <c r="Y170" s="356"/>
      <c r="Z170" s="356"/>
      <c r="AA170" s="356"/>
      <c r="AB170" s="356"/>
      <c r="BB170"/>
      <c r="BC170"/>
      <c r="BD170"/>
      <c r="BE170"/>
      <c r="BF170"/>
      <c r="BG170"/>
      <c r="BH170"/>
      <c r="BI170"/>
      <c r="BJ170"/>
      <c r="BK170"/>
      <c r="BL170"/>
      <c r="BM170"/>
      <c r="BN170"/>
      <c r="BO170"/>
      <c r="BP170"/>
      <c r="BQ170"/>
      <c r="BR170"/>
      <c r="BS170"/>
      <c r="BT170"/>
      <c r="BU170"/>
      <c r="BV170"/>
      <c r="BW170"/>
      <c r="BX170"/>
      <c r="BY170"/>
      <c r="BZ170"/>
      <c r="CA170"/>
      <c r="CB170"/>
      <c r="CC170"/>
    </row>
    <row r="171" spans="1:81" s="325" customFormat="1" ht="15.75" customHeight="1" x14ac:dyDescent="0.25">
      <c r="A171" s="356"/>
      <c r="B171" s="356"/>
      <c r="C171" s="356"/>
      <c r="D171" s="356"/>
      <c r="E171" s="356"/>
      <c r="F171" s="356"/>
      <c r="G171" s="356"/>
      <c r="H171" s="356"/>
      <c r="I171" s="356"/>
      <c r="J171" s="356"/>
      <c r="K171" s="356"/>
      <c r="L171" s="356"/>
      <c r="M171" s="356"/>
      <c r="N171" s="356"/>
      <c r="O171" s="356"/>
      <c r="P171" s="356"/>
      <c r="Q171" s="356"/>
      <c r="R171" s="356"/>
      <c r="S171" s="356"/>
      <c r="T171" s="356"/>
      <c r="U171" s="356"/>
      <c r="V171" s="356"/>
      <c r="W171" s="356"/>
      <c r="X171" s="356"/>
      <c r="Y171" s="356"/>
      <c r="Z171" s="356"/>
      <c r="AA171" s="356"/>
      <c r="AB171" s="356"/>
      <c r="BB171"/>
      <c r="BC171"/>
      <c r="BD171"/>
      <c r="BE171"/>
      <c r="BF171"/>
      <c r="BG171"/>
      <c r="BH171"/>
      <c r="BI171"/>
      <c r="BJ171"/>
      <c r="BK171"/>
      <c r="BL171"/>
      <c r="BM171"/>
      <c r="BN171"/>
      <c r="BO171"/>
      <c r="BP171"/>
      <c r="BQ171"/>
      <c r="BR171"/>
      <c r="BS171"/>
      <c r="BT171"/>
      <c r="BU171"/>
      <c r="BV171"/>
      <c r="BW171"/>
      <c r="BX171"/>
      <c r="BY171"/>
      <c r="BZ171"/>
      <c r="CA171"/>
      <c r="CB171"/>
      <c r="CC171"/>
    </row>
    <row r="172" spans="1:81" s="325" customFormat="1" ht="15.75" customHeight="1" x14ac:dyDescent="0.25">
      <c r="A172" s="356"/>
      <c r="B172" s="356"/>
      <c r="C172" s="356"/>
      <c r="D172" s="356"/>
      <c r="E172" s="356"/>
      <c r="F172" s="356"/>
      <c r="G172" s="356"/>
      <c r="H172" s="356"/>
      <c r="I172" s="356"/>
      <c r="J172" s="356"/>
      <c r="K172" s="356"/>
      <c r="L172" s="356"/>
      <c r="M172" s="356"/>
      <c r="N172" s="356"/>
      <c r="O172" s="356"/>
      <c r="P172" s="356"/>
      <c r="Q172" s="356"/>
      <c r="R172" s="356"/>
      <c r="S172" s="356"/>
      <c r="T172" s="356"/>
      <c r="U172" s="356"/>
      <c r="V172" s="356"/>
      <c r="W172" s="356"/>
      <c r="X172" s="356"/>
      <c r="Y172" s="356"/>
      <c r="Z172" s="356"/>
      <c r="AA172" s="356"/>
      <c r="AB172" s="356"/>
      <c r="BB172"/>
      <c r="BC172"/>
      <c r="BD172"/>
      <c r="BE172"/>
      <c r="BF172"/>
      <c r="BG172"/>
      <c r="BH172"/>
      <c r="BI172"/>
      <c r="BJ172"/>
      <c r="BK172"/>
      <c r="BL172"/>
      <c r="BM172"/>
      <c r="BN172"/>
      <c r="BO172"/>
      <c r="BP172"/>
      <c r="BQ172"/>
      <c r="BR172"/>
      <c r="BS172"/>
      <c r="BT172"/>
      <c r="BU172"/>
      <c r="BV172"/>
      <c r="BW172"/>
      <c r="BX172"/>
      <c r="BY172"/>
      <c r="BZ172"/>
      <c r="CA172"/>
      <c r="CB172"/>
      <c r="CC172"/>
    </row>
    <row r="173" spans="1:81" s="325" customFormat="1" ht="15.75" customHeight="1" x14ac:dyDescent="0.25">
      <c r="A173" s="356"/>
      <c r="B173" s="356"/>
      <c r="C173" s="356"/>
      <c r="D173" s="356"/>
      <c r="E173" s="356"/>
      <c r="F173" s="356"/>
      <c r="G173" s="356"/>
      <c r="H173" s="356"/>
      <c r="I173" s="356"/>
      <c r="J173" s="356"/>
      <c r="K173" s="356"/>
      <c r="L173" s="356"/>
      <c r="M173" s="356"/>
      <c r="N173" s="356"/>
      <c r="O173" s="356"/>
      <c r="P173" s="356"/>
      <c r="Q173" s="356"/>
      <c r="R173" s="356"/>
      <c r="S173" s="356"/>
      <c r="T173" s="356"/>
      <c r="U173" s="356"/>
      <c r="V173" s="356"/>
      <c r="W173" s="356"/>
      <c r="X173" s="356"/>
      <c r="Y173" s="356"/>
      <c r="Z173" s="356"/>
      <c r="AA173" s="356"/>
      <c r="AB173" s="356"/>
      <c r="BB173"/>
      <c r="BC173"/>
      <c r="BD173"/>
      <c r="BE173"/>
      <c r="BF173"/>
      <c r="BG173"/>
      <c r="BH173"/>
      <c r="BI173"/>
      <c r="BJ173"/>
      <c r="BK173"/>
      <c r="BL173"/>
      <c r="BM173"/>
      <c r="BN173"/>
      <c r="BO173"/>
      <c r="BP173"/>
      <c r="BQ173"/>
      <c r="BR173"/>
      <c r="BS173"/>
      <c r="BT173"/>
      <c r="BU173"/>
      <c r="BV173"/>
      <c r="BW173"/>
      <c r="BX173"/>
      <c r="BY173"/>
      <c r="BZ173"/>
      <c r="CA173"/>
      <c r="CB173"/>
      <c r="CC173"/>
    </row>
    <row r="174" spans="1:81" s="325" customFormat="1" ht="15.75" customHeight="1" x14ac:dyDescent="0.25">
      <c r="A174" s="356"/>
      <c r="B174" s="356"/>
      <c r="C174" s="356"/>
      <c r="D174" s="356"/>
      <c r="E174" s="356"/>
      <c r="F174" s="356"/>
      <c r="G174" s="356"/>
      <c r="H174" s="356"/>
      <c r="I174" s="356"/>
      <c r="J174" s="356"/>
      <c r="K174" s="356"/>
      <c r="L174" s="356"/>
      <c r="M174" s="356"/>
      <c r="N174" s="356"/>
      <c r="O174" s="356"/>
      <c r="P174" s="356"/>
      <c r="Q174" s="356"/>
      <c r="R174" s="356"/>
      <c r="S174" s="356"/>
      <c r="T174" s="356"/>
      <c r="U174" s="356"/>
      <c r="V174" s="356"/>
      <c r="W174" s="356"/>
      <c r="X174" s="356"/>
      <c r="Y174" s="356"/>
      <c r="Z174" s="356"/>
      <c r="AA174" s="356"/>
      <c r="AB174" s="356"/>
      <c r="BB174"/>
      <c r="BC174"/>
      <c r="BD174"/>
      <c r="BE174"/>
      <c r="BF174"/>
      <c r="BG174"/>
      <c r="BH174"/>
      <c r="BI174"/>
      <c r="BJ174"/>
      <c r="BK174"/>
      <c r="BL174"/>
      <c r="BM174"/>
      <c r="BN174"/>
      <c r="BO174"/>
      <c r="BP174"/>
      <c r="BQ174"/>
      <c r="BR174"/>
      <c r="BS174"/>
      <c r="BT174"/>
      <c r="BU174"/>
      <c r="BV174"/>
      <c r="BW174"/>
      <c r="BX174"/>
      <c r="BY174"/>
      <c r="BZ174"/>
      <c r="CA174"/>
      <c r="CB174"/>
      <c r="CC174"/>
    </row>
    <row r="175" spans="1:81" s="325" customFormat="1" ht="15.75" customHeight="1" x14ac:dyDescent="0.25">
      <c r="A175" s="356"/>
      <c r="B175" s="356"/>
      <c r="C175" s="356"/>
      <c r="D175" s="356"/>
      <c r="E175" s="356"/>
      <c r="F175" s="356"/>
      <c r="G175" s="356"/>
      <c r="H175" s="356"/>
      <c r="I175" s="356"/>
      <c r="J175" s="356"/>
      <c r="K175" s="356"/>
      <c r="L175" s="356"/>
      <c r="M175" s="356"/>
      <c r="N175" s="356"/>
      <c r="O175" s="356"/>
      <c r="P175" s="356"/>
      <c r="Q175" s="356"/>
      <c r="R175" s="356"/>
      <c r="S175" s="356"/>
      <c r="T175" s="356"/>
      <c r="U175" s="356"/>
      <c r="V175" s="356"/>
      <c r="W175" s="356"/>
      <c r="X175" s="356"/>
      <c r="Y175" s="356"/>
      <c r="Z175" s="356"/>
      <c r="AA175" s="356"/>
      <c r="AB175" s="356"/>
      <c r="BB175"/>
      <c r="BC175"/>
      <c r="BD175"/>
      <c r="BE175"/>
      <c r="BF175"/>
      <c r="BG175"/>
      <c r="BH175"/>
      <c r="BI175"/>
      <c r="BJ175"/>
      <c r="BK175"/>
      <c r="BL175"/>
      <c r="BM175"/>
      <c r="BN175"/>
      <c r="BO175"/>
      <c r="BP175"/>
      <c r="BQ175"/>
      <c r="BR175"/>
      <c r="BS175"/>
      <c r="BT175"/>
      <c r="BU175"/>
      <c r="BV175"/>
      <c r="BW175"/>
      <c r="BX175"/>
      <c r="BY175"/>
      <c r="BZ175"/>
      <c r="CA175"/>
      <c r="CB175"/>
      <c r="CC175"/>
    </row>
    <row r="176" spans="1:81" s="325" customFormat="1" ht="15.75" customHeight="1" x14ac:dyDescent="0.25">
      <c r="A176" s="356"/>
      <c r="B176" s="356"/>
      <c r="C176" s="356"/>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BB176"/>
      <c r="BC176"/>
      <c r="BD176"/>
      <c r="BE176"/>
      <c r="BF176"/>
      <c r="BG176"/>
      <c r="BH176"/>
      <c r="BI176"/>
      <c r="BJ176"/>
      <c r="BK176"/>
      <c r="BL176"/>
      <c r="BM176"/>
      <c r="BN176"/>
      <c r="BO176"/>
      <c r="BP176"/>
      <c r="BQ176"/>
      <c r="BR176"/>
      <c r="BS176"/>
      <c r="BT176"/>
      <c r="BU176"/>
      <c r="BV176"/>
      <c r="BW176"/>
      <c r="BX176"/>
      <c r="BY176"/>
      <c r="BZ176"/>
      <c r="CA176"/>
      <c r="CB176"/>
      <c r="CC176"/>
    </row>
    <row r="177" spans="1:81" s="325" customFormat="1" ht="15.75" customHeight="1" x14ac:dyDescent="0.25">
      <c r="A177" s="356"/>
      <c r="B177" s="356"/>
      <c r="C177" s="356"/>
      <c r="D177" s="356"/>
      <c r="E177" s="356"/>
      <c r="F177" s="356"/>
      <c r="G177" s="356"/>
      <c r="H177" s="356"/>
      <c r="I177" s="356"/>
      <c r="J177" s="356"/>
      <c r="K177" s="356"/>
      <c r="L177" s="356"/>
      <c r="M177" s="356"/>
      <c r="N177" s="356"/>
      <c r="O177" s="356"/>
      <c r="P177" s="356"/>
      <c r="Q177" s="356"/>
      <c r="R177" s="356"/>
      <c r="S177" s="356"/>
      <c r="T177" s="356"/>
      <c r="U177" s="356"/>
      <c r="V177" s="356"/>
      <c r="W177" s="356"/>
      <c r="X177" s="356"/>
      <c r="Y177" s="356"/>
      <c r="Z177" s="356"/>
      <c r="AA177" s="356"/>
      <c r="AB177" s="356"/>
      <c r="BB177"/>
      <c r="BC177"/>
      <c r="BD177"/>
      <c r="BE177"/>
      <c r="BF177"/>
      <c r="BG177"/>
      <c r="BH177"/>
      <c r="BI177"/>
      <c r="BJ177"/>
      <c r="BK177"/>
      <c r="BL177"/>
      <c r="BM177"/>
      <c r="BN177"/>
      <c r="BO177"/>
      <c r="BP177"/>
      <c r="BQ177"/>
      <c r="BR177"/>
      <c r="BS177"/>
      <c r="BT177"/>
      <c r="BU177"/>
      <c r="BV177"/>
      <c r="BW177"/>
      <c r="BX177"/>
      <c r="BY177"/>
      <c r="BZ177"/>
      <c r="CA177"/>
      <c r="CB177"/>
      <c r="CC177"/>
    </row>
    <row r="178" spans="1:81" s="325" customFormat="1" ht="15.75" customHeight="1" x14ac:dyDescent="0.25">
      <c r="A178" s="356"/>
      <c r="B178" s="356"/>
      <c r="C178" s="356"/>
      <c r="D178" s="356"/>
      <c r="E178" s="356"/>
      <c r="F178" s="356"/>
      <c r="G178" s="356"/>
      <c r="H178" s="356"/>
      <c r="I178" s="356"/>
      <c r="J178" s="356"/>
      <c r="K178" s="356"/>
      <c r="L178" s="356"/>
      <c r="M178" s="356"/>
      <c r="N178" s="356"/>
      <c r="O178" s="356"/>
      <c r="P178" s="356"/>
      <c r="Q178" s="356"/>
      <c r="R178" s="356"/>
      <c r="S178" s="356"/>
      <c r="T178" s="356"/>
      <c r="U178" s="356"/>
      <c r="V178" s="356"/>
      <c r="W178" s="356"/>
      <c r="X178" s="356"/>
      <c r="Y178" s="356"/>
      <c r="Z178" s="356"/>
      <c r="AA178" s="356"/>
      <c r="AB178" s="356"/>
      <c r="BB178"/>
      <c r="BC178"/>
      <c r="BD178"/>
      <c r="BE178"/>
      <c r="BF178"/>
      <c r="BG178"/>
      <c r="BH178"/>
      <c r="BI178"/>
      <c r="BJ178"/>
      <c r="BK178"/>
      <c r="BL178"/>
      <c r="BM178"/>
      <c r="BN178"/>
      <c r="BO178"/>
      <c r="BP178"/>
      <c r="BQ178"/>
      <c r="BR178"/>
      <c r="BS178"/>
      <c r="BT178"/>
      <c r="BU178"/>
      <c r="BV178"/>
      <c r="BW178"/>
      <c r="BX178"/>
      <c r="BY178"/>
      <c r="BZ178"/>
      <c r="CA178"/>
      <c r="CB178"/>
      <c r="CC178"/>
    </row>
    <row r="179" spans="1:81" s="325" customFormat="1" ht="15.75" customHeight="1" x14ac:dyDescent="0.25">
      <c r="A179" s="356"/>
      <c r="B179" s="356"/>
      <c r="C179" s="356"/>
      <c r="D179" s="356"/>
      <c r="E179" s="356"/>
      <c r="F179" s="356"/>
      <c r="G179" s="356"/>
      <c r="H179" s="356"/>
      <c r="I179" s="356"/>
      <c r="J179" s="356"/>
      <c r="K179" s="356"/>
      <c r="L179" s="356"/>
      <c r="M179" s="356"/>
      <c r="N179" s="356"/>
      <c r="O179" s="356"/>
      <c r="P179" s="356"/>
      <c r="Q179" s="356"/>
      <c r="R179" s="356"/>
      <c r="S179" s="356"/>
      <c r="T179" s="356"/>
      <c r="U179" s="356"/>
      <c r="V179" s="356"/>
      <c r="W179" s="356"/>
      <c r="X179" s="356"/>
      <c r="Y179" s="356"/>
      <c r="Z179" s="356"/>
      <c r="AA179" s="356"/>
      <c r="AB179" s="356"/>
      <c r="BB179"/>
      <c r="BC179"/>
      <c r="BD179"/>
      <c r="BE179"/>
      <c r="BF179"/>
      <c r="BG179"/>
      <c r="BH179"/>
      <c r="BI179"/>
      <c r="BJ179"/>
      <c r="BK179"/>
      <c r="BL179"/>
      <c r="BM179"/>
      <c r="BN179"/>
      <c r="BO179"/>
      <c r="BP179"/>
      <c r="BQ179"/>
      <c r="BR179"/>
      <c r="BS179"/>
      <c r="BT179"/>
      <c r="BU179"/>
      <c r="BV179"/>
      <c r="BW179"/>
      <c r="BX179"/>
      <c r="BY179"/>
      <c r="BZ179"/>
      <c r="CA179"/>
      <c r="CB179"/>
      <c r="CC179"/>
    </row>
    <row r="180" spans="1:81" s="325" customFormat="1" ht="15.75" customHeight="1" x14ac:dyDescent="0.25">
      <c r="A180" s="356"/>
      <c r="B180" s="356"/>
      <c r="C180" s="356"/>
      <c r="D180" s="356"/>
      <c r="E180" s="356"/>
      <c r="F180" s="356"/>
      <c r="G180" s="356"/>
      <c r="H180" s="356"/>
      <c r="I180" s="356"/>
      <c r="J180" s="356"/>
      <c r="K180" s="356"/>
      <c r="L180" s="356"/>
      <c r="M180" s="356"/>
      <c r="N180" s="356"/>
      <c r="O180" s="356"/>
      <c r="P180" s="356"/>
      <c r="Q180" s="356"/>
      <c r="R180" s="356"/>
      <c r="S180" s="356"/>
      <c r="T180" s="356"/>
      <c r="U180" s="356"/>
      <c r="V180" s="356"/>
      <c r="W180" s="356"/>
      <c r="X180" s="356"/>
      <c r="Y180" s="356"/>
      <c r="Z180" s="356"/>
      <c r="AA180" s="356"/>
      <c r="AB180" s="356"/>
      <c r="BB180"/>
      <c r="BC180"/>
      <c r="BD180"/>
      <c r="BE180"/>
      <c r="BF180"/>
      <c r="BG180"/>
      <c r="BH180"/>
      <c r="BI180"/>
      <c r="BJ180"/>
      <c r="BK180"/>
      <c r="BL180"/>
      <c r="BM180"/>
      <c r="BN180"/>
      <c r="BO180"/>
      <c r="BP180"/>
      <c r="BQ180"/>
      <c r="BR180"/>
      <c r="BS180"/>
      <c r="BT180"/>
      <c r="BU180"/>
      <c r="BV180"/>
      <c r="BW180"/>
      <c r="BX180"/>
      <c r="BY180"/>
      <c r="BZ180"/>
      <c r="CA180"/>
      <c r="CB180"/>
      <c r="CC180"/>
    </row>
    <row r="181" spans="1:81" s="325" customFormat="1" ht="15.75" customHeight="1" x14ac:dyDescent="0.25">
      <c r="A181" s="356"/>
      <c r="B181" s="356"/>
      <c r="C181" s="356"/>
      <c r="D181" s="356"/>
      <c r="E181" s="356"/>
      <c r="F181" s="356"/>
      <c r="G181" s="356"/>
      <c r="H181" s="356"/>
      <c r="I181" s="356"/>
      <c r="J181" s="356"/>
      <c r="K181" s="356"/>
      <c r="L181" s="356"/>
      <c r="M181" s="356"/>
      <c r="N181" s="356"/>
      <c r="O181" s="356"/>
      <c r="P181" s="356"/>
      <c r="Q181" s="356"/>
      <c r="R181" s="356"/>
      <c r="S181" s="356"/>
      <c r="T181" s="356"/>
      <c r="U181" s="356"/>
      <c r="V181" s="356"/>
      <c r="W181" s="356"/>
      <c r="X181" s="356"/>
      <c r="Y181" s="356"/>
      <c r="Z181" s="356"/>
      <c r="AA181" s="356"/>
      <c r="AB181" s="356"/>
      <c r="BB181"/>
      <c r="BC181"/>
      <c r="BD181"/>
      <c r="BE181"/>
      <c r="BF181"/>
      <c r="BG181"/>
      <c r="BH181"/>
      <c r="BI181"/>
      <c r="BJ181"/>
      <c r="BK181"/>
      <c r="BL181"/>
      <c r="BM181"/>
      <c r="BN181"/>
      <c r="BO181"/>
      <c r="BP181"/>
      <c r="BQ181"/>
      <c r="BR181"/>
      <c r="BS181"/>
      <c r="BT181"/>
      <c r="BU181"/>
      <c r="BV181"/>
      <c r="BW181"/>
      <c r="BX181"/>
      <c r="BY181"/>
      <c r="BZ181"/>
      <c r="CA181"/>
      <c r="CB181"/>
      <c r="CC181"/>
    </row>
    <row r="182" spans="1:81" s="325" customFormat="1" ht="15.75" customHeight="1" x14ac:dyDescent="0.25">
      <c r="A182" s="356"/>
      <c r="B182" s="356"/>
      <c r="C182" s="356"/>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BB182"/>
      <c r="BC182"/>
      <c r="BD182"/>
      <c r="BE182"/>
      <c r="BF182"/>
      <c r="BG182"/>
      <c r="BH182"/>
      <c r="BI182"/>
      <c r="BJ182"/>
      <c r="BK182"/>
      <c r="BL182"/>
      <c r="BM182"/>
      <c r="BN182"/>
      <c r="BO182"/>
      <c r="BP182"/>
      <c r="BQ182"/>
      <c r="BR182"/>
      <c r="BS182"/>
      <c r="BT182"/>
      <c r="BU182"/>
      <c r="BV182"/>
      <c r="BW182"/>
      <c r="BX182"/>
      <c r="BY182"/>
      <c r="BZ182"/>
      <c r="CA182"/>
      <c r="CB182"/>
      <c r="CC182"/>
    </row>
    <row r="183" spans="1:81" s="325" customFormat="1" ht="15.75" customHeight="1" x14ac:dyDescent="0.25">
      <c r="A183" s="356"/>
      <c r="B183" s="356"/>
      <c r="C183" s="356"/>
      <c r="D183" s="356"/>
      <c r="E183" s="356"/>
      <c r="F183" s="356"/>
      <c r="G183" s="356"/>
      <c r="H183" s="356"/>
      <c r="I183" s="356"/>
      <c r="J183" s="356"/>
      <c r="K183" s="356"/>
      <c r="L183" s="356"/>
      <c r="M183" s="356"/>
      <c r="N183" s="356"/>
      <c r="O183" s="356"/>
      <c r="P183" s="356"/>
      <c r="Q183" s="356"/>
      <c r="R183" s="356"/>
      <c r="S183" s="356"/>
      <c r="T183" s="356"/>
      <c r="U183" s="356"/>
      <c r="V183" s="356"/>
      <c r="W183" s="356"/>
      <c r="X183" s="356"/>
      <c r="Y183" s="356"/>
      <c r="Z183" s="356"/>
      <c r="AA183" s="356"/>
      <c r="AB183" s="356"/>
      <c r="BB183"/>
      <c r="BC183"/>
      <c r="BD183"/>
      <c r="BE183"/>
      <c r="BF183"/>
      <c r="BG183"/>
      <c r="BH183"/>
      <c r="BI183"/>
      <c r="BJ183"/>
      <c r="BK183"/>
      <c r="BL183"/>
      <c r="BM183"/>
      <c r="BN183"/>
      <c r="BO183"/>
      <c r="BP183"/>
      <c r="BQ183"/>
      <c r="BR183"/>
      <c r="BS183"/>
      <c r="BT183"/>
      <c r="BU183"/>
      <c r="BV183"/>
      <c r="BW183"/>
      <c r="BX183"/>
      <c r="BY183"/>
      <c r="BZ183"/>
      <c r="CA183"/>
      <c r="CB183"/>
      <c r="CC183"/>
    </row>
    <row r="184" spans="1:81" s="325" customFormat="1" ht="15.75" customHeight="1" x14ac:dyDescent="0.25">
      <c r="A184" s="356"/>
      <c r="B184" s="356"/>
      <c r="C184" s="356"/>
      <c r="D184" s="356"/>
      <c r="E184" s="356"/>
      <c r="F184" s="356"/>
      <c r="G184" s="356"/>
      <c r="H184" s="356"/>
      <c r="I184" s="356"/>
      <c r="J184" s="356"/>
      <c r="K184" s="356"/>
      <c r="L184" s="356"/>
      <c r="M184" s="356"/>
      <c r="N184" s="356"/>
      <c r="O184" s="356"/>
      <c r="P184" s="356"/>
      <c r="Q184" s="356"/>
      <c r="R184" s="356"/>
      <c r="S184" s="356"/>
      <c r="T184" s="356"/>
      <c r="U184" s="356"/>
      <c r="V184" s="356"/>
      <c r="W184" s="356"/>
      <c r="X184" s="356"/>
      <c r="Y184" s="356"/>
      <c r="Z184" s="356"/>
      <c r="AA184" s="356"/>
      <c r="AB184" s="356"/>
      <c r="BB184"/>
      <c r="BC184"/>
      <c r="BD184"/>
      <c r="BE184"/>
      <c r="BF184"/>
      <c r="BG184"/>
      <c r="BH184"/>
      <c r="BI184"/>
      <c r="BJ184"/>
      <c r="BK184"/>
      <c r="BL184"/>
      <c r="BM184"/>
      <c r="BN184"/>
      <c r="BO184"/>
      <c r="BP184"/>
      <c r="BQ184"/>
      <c r="BR184"/>
      <c r="BS184"/>
      <c r="BT184"/>
      <c r="BU184"/>
      <c r="BV184"/>
      <c r="BW184"/>
      <c r="BX184"/>
      <c r="BY184"/>
      <c r="BZ184"/>
      <c r="CA184"/>
      <c r="CB184"/>
      <c r="CC184"/>
    </row>
    <row r="185" spans="1:81" s="325" customFormat="1" ht="15.75" customHeight="1" x14ac:dyDescent="0.25">
      <c r="A185" s="356"/>
      <c r="B185" s="356"/>
      <c r="C185" s="356"/>
      <c r="D185" s="356"/>
      <c r="E185" s="356"/>
      <c r="F185" s="356"/>
      <c r="G185" s="356"/>
      <c r="H185" s="356"/>
      <c r="I185" s="356"/>
      <c r="J185" s="356"/>
      <c r="K185" s="356"/>
      <c r="L185" s="356"/>
      <c r="M185" s="356"/>
      <c r="N185" s="356"/>
      <c r="O185" s="356"/>
      <c r="P185" s="356"/>
      <c r="Q185" s="356"/>
      <c r="R185" s="356"/>
      <c r="S185" s="356"/>
      <c r="T185" s="356"/>
      <c r="U185" s="356"/>
      <c r="V185" s="356"/>
      <c r="W185" s="356"/>
      <c r="X185" s="356"/>
      <c r="Y185" s="356"/>
      <c r="Z185" s="356"/>
      <c r="AA185" s="356"/>
      <c r="AB185" s="356"/>
      <c r="BB185"/>
      <c r="BC185"/>
      <c r="BD185"/>
      <c r="BE185"/>
      <c r="BF185"/>
      <c r="BG185"/>
      <c r="BH185"/>
      <c r="BI185"/>
      <c r="BJ185"/>
      <c r="BK185"/>
      <c r="BL185"/>
      <c r="BM185"/>
      <c r="BN185"/>
      <c r="BO185"/>
      <c r="BP185"/>
      <c r="BQ185"/>
      <c r="BR185"/>
      <c r="BS185"/>
      <c r="BT185"/>
      <c r="BU185"/>
      <c r="BV185"/>
      <c r="BW185"/>
      <c r="BX185"/>
      <c r="BY185"/>
      <c r="BZ185"/>
      <c r="CA185"/>
      <c r="CB185"/>
      <c r="CC185"/>
    </row>
    <row r="186" spans="1:81" s="325" customFormat="1" ht="15.75" customHeight="1" x14ac:dyDescent="0.25">
      <c r="A186" s="356"/>
      <c r="B186" s="356"/>
      <c r="C186" s="356"/>
      <c r="D186" s="356"/>
      <c r="E186" s="356"/>
      <c r="F186" s="356"/>
      <c r="G186" s="356"/>
      <c r="H186" s="356"/>
      <c r="I186" s="356"/>
      <c r="J186" s="356"/>
      <c r="K186" s="356"/>
      <c r="L186" s="356"/>
      <c r="M186" s="356"/>
      <c r="N186" s="356"/>
      <c r="O186" s="356"/>
      <c r="P186" s="356"/>
      <c r="Q186" s="356"/>
      <c r="R186" s="356"/>
      <c r="S186" s="356"/>
      <c r="T186" s="356"/>
      <c r="U186" s="356"/>
      <c r="V186" s="356"/>
      <c r="W186" s="356"/>
      <c r="X186" s="356"/>
      <c r="Y186" s="356"/>
      <c r="Z186" s="356"/>
      <c r="AA186" s="356"/>
      <c r="AB186" s="356"/>
      <c r="BB186"/>
      <c r="BC186"/>
      <c r="BD186"/>
      <c r="BE186"/>
      <c r="BF186"/>
      <c r="BG186"/>
      <c r="BH186"/>
      <c r="BI186"/>
      <c r="BJ186"/>
      <c r="BK186"/>
      <c r="BL186"/>
      <c r="BM186"/>
      <c r="BN186"/>
      <c r="BO186"/>
      <c r="BP186"/>
      <c r="BQ186"/>
      <c r="BR186"/>
      <c r="BS186"/>
      <c r="BT186"/>
      <c r="BU186"/>
      <c r="BV186"/>
      <c r="BW186"/>
      <c r="BX186"/>
      <c r="BY186"/>
      <c r="BZ186"/>
      <c r="CA186"/>
      <c r="CB186"/>
      <c r="CC186"/>
    </row>
    <row r="187" spans="1:81" s="325" customFormat="1" ht="15.75" customHeight="1" x14ac:dyDescent="0.25">
      <c r="A187" s="356"/>
      <c r="B187" s="356"/>
      <c r="C187" s="356"/>
      <c r="D187" s="356"/>
      <c r="E187" s="356"/>
      <c r="F187" s="356"/>
      <c r="G187" s="356"/>
      <c r="H187" s="356"/>
      <c r="I187" s="356"/>
      <c r="J187" s="356"/>
      <c r="K187" s="356"/>
      <c r="L187" s="356"/>
      <c r="M187" s="356"/>
      <c r="N187" s="356"/>
      <c r="O187" s="356"/>
      <c r="P187" s="356"/>
      <c r="Q187" s="356"/>
      <c r="R187" s="356"/>
      <c r="S187" s="356"/>
      <c r="T187" s="356"/>
      <c r="U187" s="356"/>
      <c r="V187" s="356"/>
      <c r="W187" s="356"/>
      <c r="X187" s="356"/>
      <c r="Y187" s="356"/>
      <c r="Z187" s="356"/>
      <c r="AA187" s="356"/>
      <c r="AB187" s="356"/>
      <c r="BB187"/>
      <c r="BC187"/>
      <c r="BD187"/>
      <c r="BE187"/>
      <c r="BF187"/>
      <c r="BG187"/>
      <c r="BH187"/>
      <c r="BI187"/>
      <c r="BJ187"/>
      <c r="BK187"/>
      <c r="BL187"/>
      <c r="BM187"/>
      <c r="BN187"/>
      <c r="BO187"/>
      <c r="BP187"/>
      <c r="BQ187"/>
      <c r="BR187"/>
      <c r="BS187"/>
      <c r="BT187"/>
      <c r="BU187"/>
      <c r="BV187"/>
      <c r="BW187"/>
      <c r="BX187"/>
      <c r="BY187"/>
      <c r="BZ187"/>
      <c r="CA187"/>
      <c r="CB187"/>
      <c r="CC187"/>
    </row>
    <row r="188" spans="1:81" s="325" customFormat="1" ht="15.75" customHeight="1" x14ac:dyDescent="0.25">
      <c r="A188" s="356"/>
      <c r="B188" s="356"/>
      <c r="C188" s="356"/>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BB188"/>
      <c r="BC188"/>
      <c r="BD188"/>
      <c r="BE188"/>
      <c r="BF188"/>
      <c r="BG188"/>
      <c r="BH188"/>
      <c r="BI188"/>
      <c r="BJ188"/>
      <c r="BK188"/>
      <c r="BL188"/>
      <c r="BM188"/>
      <c r="BN188"/>
      <c r="BO188"/>
      <c r="BP188"/>
      <c r="BQ188"/>
      <c r="BR188"/>
      <c r="BS188"/>
      <c r="BT188"/>
      <c r="BU188"/>
      <c r="BV188"/>
      <c r="BW188"/>
      <c r="BX188"/>
      <c r="BY188"/>
      <c r="BZ188"/>
      <c r="CA188"/>
      <c r="CB188"/>
      <c r="CC188"/>
    </row>
    <row r="189" spans="1:81" s="325" customFormat="1" ht="15.75" customHeight="1" x14ac:dyDescent="0.25">
      <c r="A189" s="356"/>
      <c r="B189" s="356"/>
      <c r="C189" s="356"/>
      <c r="D189" s="356"/>
      <c r="E189" s="356"/>
      <c r="F189" s="356"/>
      <c r="G189" s="356"/>
      <c r="H189" s="356"/>
      <c r="I189" s="356"/>
      <c r="J189" s="356"/>
      <c r="K189" s="356"/>
      <c r="L189" s="356"/>
      <c r="M189" s="356"/>
      <c r="N189" s="356"/>
      <c r="O189" s="356"/>
      <c r="P189" s="356"/>
      <c r="Q189" s="356"/>
      <c r="R189" s="356"/>
      <c r="S189" s="356"/>
      <c r="T189" s="356"/>
      <c r="U189" s="356"/>
      <c r="V189" s="356"/>
      <c r="W189" s="356"/>
      <c r="X189" s="356"/>
      <c r="Y189" s="356"/>
      <c r="Z189" s="356"/>
      <c r="AA189" s="356"/>
      <c r="AB189" s="356"/>
      <c r="BB189"/>
      <c r="BC189"/>
      <c r="BD189"/>
      <c r="BE189"/>
      <c r="BF189"/>
      <c r="BG189"/>
      <c r="BH189"/>
      <c r="BI189"/>
      <c r="BJ189"/>
      <c r="BK189"/>
      <c r="BL189"/>
      <c r="BM189"/>
      <c r="BN189"/>
      <c r="BO189"/>
      <c r="BP189"/>
      <c r="BQ189"/>
      <c r="BR189"/>
      <c r="BS189"/>
      <c r="BT189"/>
      <c r="BU189"/>
      <c r="BV189"/>
      <c r="BW189"/>
      <c r="BX189"/>
      <c r="BY189"/>
      <c r="BZ189"/>
      <c r="CA189"/>
      <c r="CB189"/>
      <c r="CC189"/>
    </row>
    <row r="190" spans="1:81" s="325" customFormat="1" ht="15.75" customHeight="1" x14ac:dyDescent="0.25">
      <c r="A190" s="356"/>
      <c r="B190" s="356"/>
      <c r="C190" s="356"/>
      <c r="D190" s="356"/>
      <c r="E190" s="356"/>
      <c r="F190" s="356"/>
      <c r="G190" s="356"/>
      <c r="H190" s="356"/>
      <c r="I190" s="356"/>
      <c r="J190" s="356"/>
      <c r="K190" s="356"/>
      <c r="L190" s="356"/>
      <c r="M190" s="356"/>
      <c r="N190" s="356"/>
      <c r="O190" s="356"/>
      <c r="P190" s="356"/>
      <c r="Q190" s="356"/>
      <c r="R190" s="356"/>
      <c r="S190" s="356"/>
      <c r="T190" s="356"/>
      <c r="U190" s="356"/>
      <c r="V190" s="356"/>
      <c r="W190" s="356"/>
      <c r="X190" s="356"/>
      <c r="Y190" s="356"/>
      <c r="Z190" s="356"/>
      <c r="AA190" s="356"/>
      <c r="AB190" s="356"/>
      <c r="BB190"/>
      <c r="BC190"/>
      <c r="BD190"/>
      <c r="BE190"/>
      <c r="BF190"/>
      <c r="BG190"/>
      <c r="BH190"/>
      <c r="BI190"/>
      <c r="BJ190"/>
      <c r="BK190"/>
      <c r="BL190"/>
      <c r="BM190"/>
      <c r="BN190"/>
      <c r="BO190"/>
      <c r="BP190"/>
      <c r="BQ190"/>
      <c r="BR190"/>
      <c r="BS190"/>
      <c r="BT190"/>
      <c r="BU190"/>
      <c r="BV190"/>
      <c r="BW190"/>
      <c r="BX190"/>
      <c r="BY190"/>
      <c r="BZ190"/>
      <c r="CA190"/>
      <c r="CB190"/>
      <c r="CC190"/>
    </row>
    <row r="191" spans="1:81" s="325" customFormat="1" ht="15.75" customHeight="1" x14ac:dyDescent="0.25">
      <c r="A191" s="356"/>
      <c r="B191" s="356"/>
      <c r="C191" s="356"/>
      <c r="D191" s="356"/>
      <c r="E191" s="356"/>
      <c r="F191" s="356"/>
      <c r="G191" s="356"/>
      <c r="H191" s="356"/>
      <c r="I191" s="356"/>
      <c r="J191" s="356"/>
      <c r="K191" s="356"/>
      <c r="L191" s="356"/>
      <c r="M191" s="356"/>
      <c r="N191" s="356"/>
      <c r="O191" s="356"/>
      <c r="P191" s="356"/>
      <c r="Q191" s="356"/>
      <c r="R191" s="356"/>
      <c r="S191" s="356"/>
      <c r="T191" s="356"/>
      <c r="U191" s="356"/>
      <c r="V191" s="356"/>
      <c r="W191" s="356"/>
      <c r="X191" s="356"/>
      <c r="Y191" s="356"/>
      <c r="Z191" s="356"/>
      <c r="AA191" s="356"/>
      <c r="AB191" s="356"/>
      <c r="BB191"/>
      <c r="BC191"/>
      <c r="BD191"/>
      <c r="BE191"/>
      <c r="BF191"/>
      <c r="BG191"/>
      <c r="BH191"/>
      <c r="BI191"/>
      <c r="BJ191"/>
      <c r="BK191"/>
      <c r="BL191"/>
      <c r="BM191"/>
      <c r="BN191"/>
      <c r="BO191"/>
      <c r="BP191"/>
      <c r="BQ191"/>
      <c r="BR191"/>
      <c r="BS191"/>
      <c r="BT191"/>
      <c r="BU191"/>
      <c r="BV191"/>
      <c r="BW191"/>
      <c r="BX191"/>
      <c r="BY191"/>
      <c r="BZ191"/>
      <c r="CA191"/>
      <c r="CB191"/>
      <c r="CC191"/>
    </row>
    <row r="192" spans="1:81" s="325" customFormat="1" ht="15.75" customHeight="1" x14ac:dyDescent="0.25">
      <c r="A192" s="356"/>
      <c r="B192" s="356"/>
      <c r="C192" s="356"/>
      <c r="D192" s="356"/>
      <c r="E192" s="356"/>
      <c r="F192" s="356"/>
      <c r="G192" s="356"/>
      <c r="H192" s="356"/>
      <c r="I192" s="356"/>
      <c r="J192" s="356"/>
      <c r="K192" s="356"/>
      <c r="L192" s="356"/>
      <c r="M192" s="356"/>
      <c r="N192" s="356"/>
      <c r="O192" s="356"/>
      <c r="P192" s="356"/>
      <c r="Q192" s="356"/>
      <c r="R192" s="356"/>
      <c r="S192" s="356"/>
      <c r="T192" s="356"/>
      <c r="U192" s="356"/>
      <c r="V192" s="356"/>
      <c r="W192" s="356"/>
      <c r="X192" s="356"/>
      <c r="Y192" s="356"/>
      <c r="Z192" s="356"/>
      <c r="AA192" s="356"/>
      <c r="AB192" s="356"/>
      <c r="BB192"/>
      <c r="BC192"/>
      <c r="BD192"/>
      <c r="BE192"/>
      <c r="BF192"/>
      <c r="BG192"/>
      <c r="BH192"/>
      <c r="BI192"/>
      <c r="BJ192"/>
      <c r="BK192"/>
      <c r="BL192"/>
      <c r="BM192"/>
      <c r="BN192"/>
      <c r="BO192"/>
      <c r="BP192"/>
      <c r="BQ192"/>
      <c r="BR192"/>
      <c r="BS192"/>
      <c r="BT192"/>
      <c r="BU192"/>
      <c r="BV192"/>
      <c r="BW192"/>
      <c r="BX192"/>
      <c r="BY192"/>
      <c r="BZ192"/>
      <c r="CA192"/>
      <c r="CB192"/>
      <c r="CC192"/>
    </row>
    <row r="193" spans="1:81" s="325" customFormat="1" ht="15.75" customHeight="1" x14ac:dyDescent="0.25">
      <c r="A193" s="356"/>
      <c r="B193" s="356"/>
      <c r="C193" s="356"/>
      <c r="D193" s="356"/>
      <c r="E193" s="356"/>
      <c r="F193" s="356"/>
      <c r="G193" s="356"/>
      <c r="H193" s="356"/>
      <c r="I193" s="356"/>
      <c r="J193" s="356"/>
      <c r="K193" s="356"/>
      <c r="L193" s="356"/>
      <c r="M193" s="356"/>
      <c r="N193" s="356"/>
      <c r="O193" s="356"/>
      <c r="P193" s="356"/>
      <c r="Q193" s="356"/>
      <c r="R193" s="356"/>
      <c r="S193" s="356"/>
      <c r="T193" s="356"/>
      <c r="U193" s="356"/>
      <c r="V193" s="356"/>
      <c r="W193" s="356"/>
      <c r="X193" s="356"/>
      <c r="Y193" s="356"/>
      <c r="Z193" s="356"/>
      <c r="AA193" s="356"/>
      <c r="AB193" s="356"/>
      <c r="BB193"/>
      <c r="BC193"/>
      <c r="BD193"/>
      <c r="BE193"/>
      <c r="BF193"/>
      <c r="BG193"/>
      <c r="BH193"/>
      <c r="BI193"/>
      <c r="BJ193"/>
      <c r="BK193"/>
      <c r="BL193"/>
      <c r="BM193"/>
      <c r="BN193"/>
      <c r="BO193"/>
      <c r="BP193"/>
      <c r="BQ193"/>
      <c r="BR193"/>
      <c r="BS193"/>
      <c r="BT193"/>
      <c r="BU193"/>
      <c r="BV193"/>
      <c r="BW193"/>
      <c r="BX193"/>
      <c r="BY193"/>
      <c r="BZ193"/>
      <c r="CA193"/>
      <c r="CB193"/>
      <c r="CC193"/>
    </row>
    <row r="194" spans="1:81" s="325" customFormat="1" ht="15.75" customHeight="1" x14ac:dyDescent="0.25">
      <c r="A194" s="356"/>
      <c r="B194" s="356"/>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BB194"/>
      <c r="BC194"/>
      <c r="BD194"/>
      <c r="BE194"/>
      <c r="BF194"/>
      <c r="BG194"/>
      <c r="BH194"/>
      <c r="BI194"/>
      <c r="BJ194"/>
      <c r="BK194"/>
      <c r="BL194"/>
      <c r="BM194"/>
      <c r="BN194"/>
      <c r="BO194"/>
      <c r="BP194"/>
      <c r="BQ194"/>
      <c r="BR194"/>
      <c r="BS194"/>
      <c r="BT194"/>
      <c r="BU194"/>
      <c r="BV194"/>
      <c r="BW194"/>
      <c r="BX194"/>
      <c r="BY194"/>
      <c r="BZ194"/>
      <c r="CA194"/>
      <c r="CB194"/>
      <c r="CC194"/>
    </row>
    <row r="195" spans="1:81" s="325" customFormat="1" ht="15.75" customHeight="1" x14ac:dyDescent="0.25">
      <c r="A195" s="356"/>
      <c r="B195" s="356"/>
      <c r="C195" s="356"/>
      <c r="D195" s="356"/>
      <c r="E195" s="356"/>
      <c r="F195" s="356"/>
      <c r="G195" s="356"/>
      <c r="H195" s="356"/>
      <c r="I195" s="356"/>
      <c r="J195" s="356"/>
      <c r="K195" s="356"/>
      <c r="L195" s="356"/>
      <c r="M195" s="356"/>
      <c r="N195" s="356"/>
      <c r="O195" s="356"/>
      <c r="P195" s="356"/>
      <c r="Q195" s="356"/>
      <c r="R195" s="356"/>
      <c r="S195" s="356"/>
      <c r="T195" s="356"/>
      <c r="U195" s="356"/>
      <c r="V195" s="356"/>
      <c r="W195" s="356"/>
      <c r="X195" s="356"/>
      <c r="Y195" s="356"/>
      <c r="Z195" s="356"/>
      <c r="AA195" s="356"/>
      <c r="AB195" s="356"/>
      <c r="BB195"/>
      <c r="BC195"/>
      <c r="BD195"/>
      <c r="BE195"/>
      <c r="BF195"/>
      <c r="BG195"/>
      <c r="BH195"/>
      <c r="BI195"/>
      <c r="BJ195"/>
      <c r="BK195"/>
      <c r="BL195"/>
      <c r="BM195"/>
      <c r="BN195"/>
      <c r="BO195"/>
      <c r="BP195"/>
      <c r="BQ195"/>
      <c r="BR195"/>
      <c r="BS195"/>
      <c r="BT195"/>
      <c r="BU195"/>
      <c r="BV195"/>
      <c r="BW195"/>
      <c r="BX195"/>
      <c r="BY195"/>
      <c r="BZ195"/>
      <c r="CA195"/>
      <c r="CB195"/>
      <c r="CC195"/>
    </row>
    <row r="196" spans="1:81" s="325" customFormat="1" ht="15.75" customHeight="1" x14ac:dyDescent="0.25">
      <c r="A196" s="356"/>
      <c r="B196" s="356"/>
      <c r="C196" s="356"/>
      <c r="D196" s="356"/>
      <c r="E196" s="356"/>
      <c r="F196" s="356"/>
      <c r="G196" s="356"/>
      <c r="H196" s="356"/>
      <c r="I196" s="356"/>
      <c r="J196" s="356"/>
      <c r="K196" s="356"/>
      <c r="L196" s="356"/>
      <c r="M196" s="356"/>
      <c r="N196" s="356"/>
      <c r="O196" s="356"/>
      <c r="P196" s="356"/>
      <c r="Q196" s="356"/>
      <c r="R196" s="356"/>
      <c r="S196" s="356"/>
      <c r="T196" s="356"/>
      <c r="U196" s="356"/>
      <c r="V196" s="356"/>
      <c r="W196" s="356"/>
      <c r="X196" s="356"/>
      <c r="Y196" s="356"/>
      <c r="Z196" s="356"/>
      <c r="AA196" s="356"/>
      <c r="AB196" s="356"/>
      <c r="BB196"/>
      <c r="BC196"/>
      <c r="BD196"/>
      <c r="BE196"/>
      <c r="BF196"/>
      <c r="BG196"/>
      <c r="BH196"/>
      <c r="BI196"/>
      <c r="BJ196"/>
      <c r="BK196"/>
      <c r="BL196"/>
      <c r="BM196"/>
      <c r="BN196"/>
      <c r="BO196"/>
      <c r="BP196"/>
      <c r="BQ196"/>
      <c r="BR196"/>
      <c r="BS196"/>
      <c r="BT196"/>
      <c r="BU196"/>
      <c r="BV196"/>
      <c r="BW196"/>
      <c r="BX196"/>
      <c r="BY196"/>
      <c r="BZ196"/>
      <c r="CA196"/>
      <c r="CB196"/>
      <c r="CC196"/>
    </row>
    <row r="197" spans="1:81" s="325" customFormat="1" ht="15.75" customHeight="1" x14ac:dyDescent="0.25">
      <c r="A197" s="356"/>
      <c r="B197" s="356"/>
      <c r="C197" s="356"/>
      <c r="D197" s="356"/>
      <c r="E197" s="356"/>
      <c r="F197" s="356"/>
      <c r="G197" s="356"/>
      <c r="H197" s="356"/>
      <c r="I197" s="356"/>
      <c r="J197" s="356"/>
      <c r="K197" s="356"/>
      <c r="L197" s="356"/>
      <c r="M197" s="356"/>
      <c r="N197" s="356"/>
      <c r="O197" s="356"/>
      <c r="P197" s="356"/>
      <c r="Q197" s="356"/>
      <c r="R197" s="356"/>
      <c r="S197" s="356"/>
      <c r="T197" s="356"/>
      <c r="U197" s="356"/>
      <c r="V197" s="356"/>
      <c r="W197" s="356"/>
      <c r="X197" s="356"/>
      <c r="Y197" s="356"/>
      <c r="Z197" s="356"/>
      <c r="AA197" s="356"/>
      <c r="AB197" s="356"/>
      <c r="BB197"/>
      <c r="BC197"/>
      <c r="BD197"/>
      <c r="BE197"/>
      <c r="BF197"/>
      <c r="BG197"/>
      <c r="BH197"/>
      <c r="BI197"/>
      <c r="BJ197"/>
      <c r="BK197"/>
      <c r="BL197"/>
      <c r="BM197"/>
      <c r="BN197"/>
      <c r="BO197"/>
      <c r="BP197"/>
      <c r="BQ197"/>
      <c r="BR197"/>
      <c r="BS197"/>
      <c r="BT197"/>
      <c r="BU197"/>
      <c r="BV197"/>
      <c r="BW197"/>
      <c r="BX197"/>
      <c r="BY197"/>
      <c r="BZ197"/>
      <c r="CA197"/>
      <c r="CB197"/>
      <c r="CC197"/>
    </row>
    <row r="198" spans="1:81" s="325" customFormat="1" ht="15.75" customHeight="1" x14ac:dyDescent="0.25">
      <c r="A198" s="356"/>
      <c r="B198" s="356"/>
      <c r="C198" s="356"/>
      <c r="D198" s="356"/>
      <c r="E198" s="356"/>
      <c r="F198" s="356"/>
      <c r="G198" s="356"/>
      <c r="H198" s="356"/>
      <c r="I198" s="356"/>
      <c r="J198" s="356"/>
      <c r="K198" s="356"/>
      <c r="L198" s="356"/>
      <c r="M198" s="356"/>
      <c r="N198" s="356"/>
      <c r="O198" s="356"/>
      <c r="P198" s="356"/>
      <c r="Q198" s="356"/>
      <c r="R198" s="356"/>
      <c r="S198" s="356"/>
      <c r="T198" s="356"/>
      <c r="U198" s="356"/>
      <c r="V198" s="356"/>
      <c r="W198" s="356"/>
      <c r="X198" s="356"/>
      <c r="Y198" s="356"/>
      <c r="Z198" s="356"/>
      <c r="AA198" s="356"/>
      <c r="AB198" s="356"/>
      <c r="BB198"/>
      <c r="BC198"/>
      <c r="BD198"/>
      <c r="BE198"/>
      <c r="BF198"/>
      <c r="BG198"/>
      <c r="BH198"/>
      <c r="BI198"/>
      <c r="BJ198"/>
      <c r="BK198"/>
      <c r="BL198"/>
      <c r="BM198"/>
      <c r="BN198"/>
      <c r="BO198"/>
      <c r="BP198"/>
      <c r="BQ198"/>
      <c r="BR198"/>
      <c r="BS198"/>
      <c r="BT198"/>
      <c r="BU198"/>
      <c r="BV198"/>
      <c r="BW198"/>
      <c r="BX198"/>
      <c r="BY198"/>
      <c r="BZ198"/>
      <c r="CA198"/>
      <c r="CB198"/>
      <c r="CC198"/>
    </row>
    <row r="199" spans="1:81" s="325" customFormat="1" ht="15.75" customHeight="1" x14ac:dyDescent="0.25">
      <c r="A199" s="356"/>
      <c r="B199" s="356"/>
      <c r="C199" s="356"/>
      <c r="D199" s="356"/>
      <c r="E199" s="356"/>
      <c r="F199" s="356"/>
      <c r="G199" s="356"/>
      <c r="H199" s="356"/>
      <c r="I199" s="356"/>
      <c r="J199" s="356"/>
      <c r="K199" s="356"/>
      <c r="L199" s="356"/>
      <c r="M199" s="356"/>
      <c r="N199" s="356"/>
      <c r="O199" s="356"/>
      <c r="P199" s="356"/>
      <c r="Q199" s="356"/>
      <c r="R199" s="356"/>
      <c r="S199" s="356"/>
      <c r="T199" s="356"/>
      <c r="U199" s="356"/>
      <c r="V199" s="356"/>
      <c r="W199" s="356"/>
      <c r="X199" s="356"/>
      <c r="Y199" s="356"/>
      <c r="Z199" s="356"/>
      <c r="AA199" s="356"/>
      <c r="AB199" s="356"/>
      <c r="BB199"/>
      <c r="BC199"/>
      <c r="BD199"/>
      <c r="BE199"/>
      <c r="BF199"/>
      <c r="BG199"/>
      <c r="BH199"/>
      <c r="BI199"/>
      <c r="BJ199"/>
      <c r="BK199"/>
      <c r="BL199"/>
      <c r="BM199"/>
      <c r="BN199"/>
      <c r="BO199"/>
      <c r="BP199"/>
      <c r="BQ199"/>
      <c r="BR199"/>
      <c r="BS199"/>
      <c r="BT199"/>
      <c r="BU199"/>
      <c r="BV199"/>
      <c r="BW199"/>
      <c r="BX199"/>
      <c r="BY199"/>
      <c r="BZ199"/>
      <c r="CA199"/>
      <c r="CB199"/>
      <c r="CC199"/>
    </row>
    <row r="200" spans="1:81" s="325" customFormat="1" ht="15.75" customHeight="1" x14ac:dyDescent="0.25">
      <c r="A200" s="356"/>
      <c r="B200" s="356"/>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BB200"/>
      <c r="BC200"/>
      <c r="BD200"/>
      <c r="BE200"/>
      <c r="BF200"/>
      <c r="BG200"/>
      <c r="BH200"/>
      <c r="BI200"/>
      <c r="BJ200"/>
      <c r="BK200"/>
      <c r="BL200"/>
      <c r="BM200"/>
      <c r="BN200"/>
      <c r="BO200"/>
      <c r="BP200"/>
      <c r="BQ200"/>
      <c r="BR200"/>
      <c r="BS200"/>
      <c r="BT200"/>
      <c r="BU200"/>
      <c r="BV200"/>
      <c r="BW200"/>
      <c r="BX200"/>
      <c r="BY200"/>
      <c r="BZ200"/>
      <c r="CA200"/>
      <c r="CB200"/>
      <c r="CC200"/>
    </row>
    <row r="201" spans="1:81" s="325" customFormat="1" ht="15.75" customHeight="1" x14ac:dyDescent="0.25">
      <c r="A201" s="356"/>
      <c r="B201" s="356"/>
      <c r="C201" s="356"/>
      <c r="D201" s="356"/>
      <c r="E201" s="356"/>
      <c r="F201" s="356"/>
      <c r="G201" s="356"/>
      <c r="H201" s="356"/>
      <c r="I201" s="356"/>
      <c r="J201" s="356"/>
      <c r="K201" s="356"/>
      <c r="L201" s="356"/>
      <c r="M201" s="356"/>
      <c r="N201" s="356"/>
      <c r="O201" s="356"/>
      <c r="P201" s="356"/>
      <c r="Q201" s="356"/>
      <c r="R201" s="356"/>
      <c r="S201" s="356"/>
      <c r="T201" s="356"/>
      <c r="U201" s="356"/>
      <c r="V201" s="356"/>
      <c r="W201" s="356"/>
      <c r="X201" s="356"/>
      <c r="Y201" s="356"/>
      <c r="Z201" s="356"/>
      <c r="AA201" s="356"/>
      <c r="AB201" s="356"/>
      <c r="BB201"/>
      <c r="BC201"/>
      <c r="BD201"/>
      <c r="BE201"/>
      <c r="BF201"/>
      <c r="BG201"/>
      <c r="BH201"/>
      <c r="BI201"/>
      <c r="BJ201"/>
      <c r="BK201"/>
      <c r="BL201"/>
      <c r="BM201"/>
      <c r="BN201"/>
      <c r="BO201"/>
      <c r="BP201"/>
      <c r="BQ201"/>
      <c r="BR201"/>
      <c r="BS201"/>
      <c r="BT201"/>
      <c r="BU201"/>
      <c r="BV201"/>
      <c r="BW201"/>
      <c r="BX201"/>
      <c r="BY201"/>
      <c r="BZ201"/>
      <c r="CA201"/>
      <c r="CB201"/>
      <c r="CC201"/>
    </row>
    <row r="202" spans="1:81" s="325" customFormat="1" ht="15.75" customHeight="1" x14ac:dyDescent="0.25">
      <c r="A202" s="356"/>
      <c r="B202" s="356"/>
      <c r="C202" s="356"/>
      <c r="D202" s="356"/>
      <c r="E202" s="356"/>
      <c r="F202" s="356"/>
      <c r="G202" s="356"/>
      <c r="H202" s="356"/>
      <c r="I202" s="356"/>
      <c r="J202" s="356"/>
      <c r="K202" s="356"/>
      <c r="L202" s="356"/>
      <c r="M202" s="356"/>
      <c r="N202" s="356"/>
      <c r="O202" s="356"/>
      <c r="P202" s="356"/>
      <c r="Q202" s="356"/>
      <c r="R202" s="356"/>
      <c r="S202" s="356"/>
      <c r="T202" s="356"/>
      <c r="U202" s="356"/>
      <c r="V202" s="356"/>
      <c r="W202" s="356"/>
      <c r="X202" s="356"/>
      <c r="Y202" s="356"/>
      <c r="Z202" s="356"/>
      <c r="AA202" s="356"/>
      <c r="AB202" s="356"/>
      <c r="BB202"/>
      <c r="BC202"/>
      <c r="BD202"/>
      <c r="BE202"/>
      <c r="BF202"/>
      <c r="BG202"/>
      <c r="BH202"/>
      <c r="BI202"/>
      <c r="BJ202"/>
      <c r="BK202"/>
      <c r="BL202"/>
      <c r="BM202"/>
      <c r="BN202"/>
      <c r="BO202"/>
      <c r="BP202"/>
      <c r="BQ202"/>
      <c r="BR202"/>
      <c r="BS202"/>
      <c r="BT202"/>
      <c r="BU202"/>
      <c r="BV202"/>
      <c r="BW202"/>
      <c r="BX202"/>
      <c r="BY202"/>
      <c r="BZ202"/>
      <c r="CA202"/>
      <c r="CB202"/>
      <c r="CC202"/>
    </row>
    <row r="203" spans="1:81" s="325" customFormat="1" ht="15.75" customHeight="1" x14ac:dyDescent="0.25">
      <c r="A203" s="356"/>
      <c r="B203" s="356"/>
      <c r="C203" s="356"/>
      <c r="D203" s="356"/>
      <c r="E203" s="356"/>
      <c r="F203" s="356"/>
      <c r="G203" s="356"/>
      <c r="H203" s="356"/>
      <c r="I203" s="356"/>
      <c r="J203" s="356"/>
      <c r="K203" s="356"/>
      <c r="L203" s="356"/>
      <c r="M203" s="356"/>
      <c r="N203" s="356"/>
      <c r="O203" s="356"/>
      <c r="P203" s="356"/>
      <c r="Q203" s="356"/>
      <c r="R203" s="356"/>
      <c r="S203" s="356"/>
      <c r="T203" s="356"/>
      <c r="U203" s="356"/>
      <c r="V203" s="356"/>
      <c r="W203" s="356"/>
      <c r="X203" s="356"/>
      <c r="Y203" s="356"/>
      <c r="Z203" s="356"/>
      <c r="AA203" s="356"/>
      <c r="AB203" s="356"/>
      <c r="BB203"/>
      <c r="BC203"/>
      <c r="BD203"/>
      <c r="BE203"/>
      <c r="BF203"/>
      <c r="BG203"/>
      <c r="BH203"/>
      <c r="BI203"/>
      <c r="BJ203"/>
      <c r="BK203"/>
      <c r="BL203"/>
      <c r="BM203"/>
      <c r="BN203"/>
      <c r="BO203"/>
      <c r="BP203"/>
      <c r="BQ203"/>
      <c r="BR203"/>
      <c r="BS203"/>
      <c r="BT203"/>
      <c r="BU203"/>
      <c r="BV203"/>
      <c r="BW203"/>
      <c r="BX203"/>
      <c r="BY203"/>
      <c r="BZ203"/>
      <c r="CA203"/>
      <c r="CB203"/>
      <c r="CC203"/>
    </row>
    <row r="204" spans="1:81" s="325" customFormat="1" ht="15.75" customHeight="1" x14ac:dyDescent="0.25">
      <c r="A204" s="356"/>
      <c r="B204" s="356"/>
      <c r="C204" s="356"/>
      <c r="D204" s="356"/>
      <c r="E204" s="356"/>
      <c r="F204" s="356"/>
      <c r="G204" s="356"/>
      <c r="H204" s="356"/>
      <c r="I204" s="356"/>
      <c r="J204" s="356"/>
      <c r="K204" s="356"/>
      <c r="L204" s="356"/>
      <c r="M204" s="356"/>
      <c r="N204" s="356"/>
      <c r="O204" s="356"/>
      <c r="P204" s="356"/>
      <c r="Q204" s="356"/>
      <c r="R204" s="356"/>
      <c r="S204" s="356"/>
      <c r="T204" s="356"/>
      <c r="U204" s="356"/>
      <c r="V204" s="356"/>
      <c r="W204" s="356"/>
      <c r="X204" s="356"/>
      <c r="Y204" s="356"/>
      <c r="Z204" s="356"/>
      <c r="AA204" s="356"/>
      <c r="AB204" s="356"/>
      <c r="BB204"/>
      <c r="BC204"/>
      <c r="BD204"/>
      <c r="BE204"/>
      <c r="BF204"/>
      <c r="BG204"/>
      <c r="BH204"/>
      <c r="BI204"/>
      <c r="BJ204"/>
      <c r="BK204"/>
      <c r="BL204"/>
      <c r="BM204"/>
      <c r="BN204"/>
      <c r="BO204"/>
      <c r="BP204"/>
      <c r="BQ204"/>
      <c r="BR204"/>
      <c r="BS204"/>
      <c r="BT204"/>
      <c r="BU204"/>
      <c r="BV204"/>
      <c r="BW204"/>
      <c r="BX204"/>
      <c r="BY204"/>
      <c r="BZ204"/>
      <c r="CA204"/>
      <c r="CB204"/>
      <c r="CC204"/>
    </row>
    <row r="205" spans="1:81" s="325" customFormat="1" ht="15.75" customHeight="1" x14ac:dyDescent="0.25">
      <c r="A205" s="356"/>
      <c r="B205" s="356"/>
      <c r="C205" s="356"/>
      <c r="D205" s="356"/>
      <c r="E205" s="356"/>
      <c r="F205" s="356"/>
      <c r="G205" s="356"/>
      <c r="H205" s="356"/>
      <c r="I205" s="356"/>
      <c r="J205" s="356"/>
      <c r="K205" s="356"/>
      <c r="L205" s="356"/>
      <c r="M205" s="356"/>
      <c r="N205" s="356"/>
      <c r="O205" s="356"/>
      <c r="P205" s="356"/>
      <c r="Q205" s="356"/>
      <c r="R205" s="356"/>
      <c r="S205" s="356"/>
      <c r="T205" s="356"/>
      <c r="U205" s="356"/>
      <c r="V205" s="356"/>
      <c r="W205" s="356"/>
      <c r="X205" s="356"/>
      <c r="Y205" s="356"/>
      <c r="Z205" s="356"/>
      <c r="AA205" s="356"/>
      <c r="AB205" s="356"/>
      <c r="BB205"/>
      <c r="BC205"/>
      <c r="BD205"/>
      <c r="BE205"/>
      <c r="BF205"/>
      <c r="BG205"/>
      <c r="BH205"/>
      <c r="BI205"/>
      <c r="BJ205"/>
      <c r="BK205"/>
      <c r="BL205"/>
      <c r="BM205"/>
      <c r="BN205"/>
      <c r="BO205"/>
      <c r="BP205"/>
      <c r="BQ205"/>
      <c r="BR205"/>
      <c r="BS205"/>
      <c r="BT205"/>
      <c r="BU205"/>
      <c r="BV205"/>
      <c r="BW205"/>
      <c r="BX205"/>
      <c r="BY205"/>
      <c r="BZ205"/>
      <c r="CA205"/>
      <c r="CB205"/>
      <c r="CC205"/>
    </row>
    <row r="206" spans="1:81" s="325" customFormat="1" ht="15.75" customHeight="1" x14ac:dyDescent="0.25">
      <c r="A206" s="356"/>
      <c r="B206" s="356"/>
      <c r="C206" s="356"/>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BB206"/>
      <c r="BC206"/>
      <c r="BD206"/>
      <c r="BE206"/>
      <c r="BF206"/>
      <c r="BG206"/>
      <c r="BH206"/>
      <c r="BI206"/>
      <c r="BJ206"/>
      <c r="BK206"/>
      <c r="BL206"/>
      <c r="BM206"/>
      <c r="BN206"/>
      <c r="BO206"/>
      <c r="BP206"/>
      <c r="BQ206"/>
      <c r="BR206"/>
      <c r="BS206"/>
      <c r="BT206"/>
      <c r="BU206"/>
      <c r="BV206"/>
      <c r="BW206"/>
      <c r="BX206"/>
      <c r="BY206"/>
      <c r="BZ206"/>
      <c r="CA206"/>
      <c r="CB206"/>
      <c r="CC206"/>
    </row>
    <row r="207" spans="1:81" s="325" customFormat="1" ht="15.75" customHeight="1" x14ac:dyDescent="0.25">
      <c r="A207" s="356"/>
      <c r="B207" s="356"/>
      <c r="C207" s="356"/>
      <c r="D207" s="356"/>
      <c r="E207" s="356"/>
      <c r="F207" s="356"/>
      <c r="G207" s="356"/>
      <c r="H207" s="356"/>
      <c r="I207" s="356"/>
      <c r="J207" s="356"/>
      <c r="K207" s="356"/>
      <c r="L207" s="356"/>
      <c r="M207" s="356"/>
      <c r="N207" s="356"/>
      <c r="O207" s="356"/>
      <c r="P207" s="356"/>
      <c r="Q207" s="356"/>
      <c r="R207" s="356"/>
      <c r="S207" s="356"/>
      <c r="T207" s="356"/>
      <c r="U207" s="356"/>
      <c r="V207" s="356"/>
      <c r="W207" s="356"/>
      <c r="X207" s="356"/>
      <c r="Y207" s="356"/>
      <c r="Z207" s="356"/>
      <c r="AA207" s="356"/>
      <c r="AB207" s="356"/>
      <c r="BB207"/>
      <c r="BC207"/>
      <c r="BD207"/>
      <c r="BE207"/>
      <c r="BF207"/>
      <c r="BG207"/>
      <c r="BH207"/>
      <c r="BI207"/>
      <c r="BJ207"/>
      <c r="BK207"/>
      <c r="BL207"/>
      <c r="BM207"/>
      <c r="BN207"/>
      <c r="BO207"/>
      <c r="BP207"/>
      <c r="BQ207"/>
      <c r="BR207"/>
      <c r="BS207"/>
      <c r="BT207"/>
      <c r="BU207"/>
      <c r="BV207"/>
      <c r="BW207"/>
      <c r="BX207"/>
      <c r="BY207"/>
      <c r="BZ207"/>
      <c r="CA207"/>
      <c r="CB207"/>
      <c r="CC207"/>
    </row>
    <row r="208" spans="1:81" s="325" customFormat="1" ht="15.75" customHeight="1" x14ac:dyDescent="0.25">
      <c r="A208" s="356"/>
      <c r="B208" s="356"/>
      <c r="C208" s="356"/>
      <c r="D208" s="356"/>
      <c r="E208" s="356"/>
      <c r="F208" s="356"/>
      <c r="G208" s="356"/>
      <c r="H208" s="356"/>
      <c r="I208" s="356"/>
      <c r="J208" s="356"/>
      <c r="K208" s="356"/>
      <c r="L208" s="356"/>
      <c r="M208" s="356"/>
      <c r="N208" s="356"/>
      <c r="O208" s="356"/>
      <c r="P208" s="356"/>
      <c r="Q208" s="356"/>
      <c r="R208" s="356"/>
      <c r="S208" s="356"/>
      <c r="T208" s="356"/>
      <c r="U208" s="356"/>
      <c r="V208" s="356"/>
      <c r="W208" s="356"/>
      <c r="X208" s="356"/>
      <c r="Y208" s="356"/>
      <c r="Z208" s="356"/>
      <c r="AA208" s="356"/>
      <c r="AB208" s="356"/>
      <c r="BB208"/>
      <c r="BC208"/>
      <c r="BD208"/>
      <c r="BE208"/>
      <c r="BF208"/>
      <c r="BG208"/>
      <c r="BH208"/>
      <c r="BI208"/>
      <c r="BJ208"/>
      <c r="BK208"/>
      <c r="BL208"/>
      <c r="BM208"/>
      <c r="BN208"/>
      <c r="BO208"/>
      <c r="BP208"/>
      <c r="BQ208"/>
      <c r="BR208"/>
      <c r="BS208"/>
      <c r="BT208"/>
      <c r="BU208"/>
      <c r="BV208"/>
      <c r="BW208"/>
      <c r="BX208"/>
      <c r="BY208"/>
      <c r="BZ208"/>
      <c r="CA208"/>
      <c r="CB208"/>
      <c r="CC208"/>
    </row>
    <row r="209" spans="1:81" s="325" customFormat="1" ht="15.75" customHeight="1" x14ac:dyDescent="0.25">
      <c r="A209" s="356"/>
      <c r="B209" s="356"/>
      <c r="C209" s="356"/>
      <c r="D209" s="356"/>
      <c r="E209" s="356"/>
      <c r="F209" s="356"/>
      <c r="G209" s="356"/>
      <c r="H209" s="356"/>
      <c r="I209" s="356"/>
      <c r="J209" s="356"/>
      <c r="K209" s="356"/>
      <c r="L209" s="356"/>
      <c r="M209" s="356"/>
      <c r="N209" s="356"/>
      <c r="O209" s="356"/>
      <c r="P209" s="356"/>
      <c r="Q209" s="356"/>
      <c r="R209" s="356"/>
      <c r="S209" s="356"/>
      <c r="T209" s="356"/>
      <c r="U209" s="356"/>
      <c r="V209" s="356"/>
      <c r="W209" s="356"/>
      <c r="X209" s="356"/>
      <c r="Y209" s="356"/>
      <c r="Z209" s="356"/>
      <c r="AA209" s="356"/>
      <c r="AB209" s="356"/>
      <c r="BB209"/>
      <c r="BC209"/>
      <c r="BD209"/>
      <c r="BE209"/>
      <c r="BF209"/>
      <c r="BG209"/>
      <c r="BH209"/>
      <c r="BI209"/>
      <c r="BJ209"/>
      <c r="BK209"/>
      <c r="BL209"/>
      <c r="BM209"/>
      <c r="BN209"/>
      <c r="BO209"/>
      <c r="BP209"/>
      <c r="BQ209"/>
      <c r="BR209"/>
      <c r="BS209"/>
      <c r="BT209"/>
      <c r="BU209"/>
      <c r="BV209"/>
      <c r="BW209"/>
      <c r="BX209"/>
      <c r="BY209"/>
      <c r="BZ209"/>
      <c r="CA209"/>
      <c r="CB209"/>
      <c r="CC209"/>
    </row>
    <row r="210" spans="1:81" s="325" customFormat="1" ht="15.75" customHeight="1" x14ac:dyDescent="0.25">
      <c r="A210" s="356"/>
      <c r="B210" s="356"/>
      <c r="C210" s="356"/>
      <c r="D210" s="356"/>
      <c r="E210" s="356"/>
      <c r="F210" s="356"/>
      <c r="G210" s="356"/>
      <c r="H210" s="356"/>
      <c r="I210" s="356"/>
      <c r="J210" s="356"/>
      <c r="K210" s="356"/>
      <c r="L210" s="356"/>
      <c r="M210" s="356"/>
      <c r="N210" s="356"/>
      <c r="O210" s="356"/>
      <c r="P210" s="356"/>
      <c r="Q210" s="356"/>
      <c r="R210" s="356"/>
      <c r="S210" s="356"/>
      <c r="T210" s="356"/>
      <c r="U210" s="356"/>
      <c r="V210" s="356"/>
      <c r="W210" s="356"/>
      <c r="X210" s="356"/>
      <c r="Y210" s="356"/>
      <c r="Z210" s="356"/>
      <c r="AA210" s="356"/>
      <c r="AB210" s="356"/>
      <c r="BB210"/>
      <c r="BC210"/>
      <c r="BD210"/>
      <c r="BE210"/>
      <c r="BF210"/>
      <c r="BG210"/>
      <c r="BH210"/>
      <c r="BI210"/>
      <c r="BJ210"/>
      <c r="BK210"/>
      <c r="BL210"/>
      <c r="BM210"/>
      <c r="BN210"/>
      <c r="BO210"/>
      <c r="BP210"/>
      <c r="BQ210"/>
      <c r="BR210"/>
      <c r="BS210"/>
      <c r="BT210"/>
      <c r="BU210"/>
      <c r="BV210"/>
      <c r="BW210"/>
      <c r="BX210"/>
      <c r="BY210"/>
      <c r="BZ210"/>
      <c r="CA210"/>
      <c r="CB210"/>
      <c r="CC210"/>
    </row>
    <row r="211" spans="1:81" s="325" customFormat="1" ht="15.75" customHeight="1" x14ac:dyDescent="0.25">
      <c r="A211" s="356"/>
      <c r="B211" s="356"/>
      <c r="C211" s="356"/>
      <c r="D211" s="356"/>
      <c r="E211" s="356"/>
      <c r="F211" s="356"/>
      <c r="G211" s="356"/>
      <c r="H211" s="356"/>
      <c r="I211" s="356"/>
      <c r="J211" s="356"/>
      <c r="K211" s="356"/>
      <c r="L211" s="356"/>
      <c r="M211" s="356"/>
      <c r="N211" s="356"/>
      <c r="O211" s="356"/>
      <c r="P211" s="356"/>
      <c r="Q211" s="356"/>
      <c r="R211" s="356"/>
      <c r="S211" s="356"/>
      <c r="T211" s="356"/>
      <c r="U211" s="356"/>
      <c r="V211" s="356"/>
      <c r="W211" s="356"/>
      <c r="X211" s="356"/>
      <c r="Y211" s="356"/>
      <c r="Z211" s="356"/>
      <c r="AA211" s="356"/>
      <c r="AB211" s="356"/>
      <c r="BB211"/>
      <c r="BC211"/>
      <c r="BD211"/>
      <c r="BE211"/>
      <c r="BF211"/>
      <c r="BG211"/>
      <c r="BH211"/>
      <c r="BI211"/>
      <c r="BJ211"/>
      <c r="BK211"/>
      <c r="BL211"/>
      <c r="BM211"/>
      <c r="BN211"/>
      <c r="BO211"/>
      <c r="BP211"/>
      <c r="BQ211"/>
      <c r="BR211"/>
      <c r="BS211"/>
      <c r="BT211"/>
      <c r="BU211"/>
      <c r="BV211"/>
      <c r="BW211"/>
      <c r="BX211"/>
      <c r="BY211"/>
      <c r="BZ211"/>
      <c r="CA211"/>
      <c r="CB211"/>
      <c r="CC211"/>
    </row>
    <row r="212" spans="1:81" s="325" customFormat="1" ht="15.75" customHeight="1" x14ac:dyDescent="0.25">
      <c r="A212" s="356"/>
      <c r="B212" s="356"/>
      <c r="C212" s="356"/>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BB212"/>
      <c r="BC212"/>
      <c r="BD212"/>
      <c r="BE212"/>
      <c r="BF212"/>
      <c r="BG212"/>
      <c r="BH212"/>
      <c r="BI212"/>
      <c r="BJ212"/>
      <c r="BK212"/>
      <c r="BL212"/>
      <c r="BM212"/>
      <c r="BN212"/>
      <c r="BO212"/>
      <c r="BP212"/>
      <c r="BQ212"/>
      <c r="BR212"/>
      <c r="BS212"/>
      <c r="BT212"/>
      <c r="BU212"/>
      <c r="BV212"/>
      <c r="BW212"/>
      <c r="BX212"/>
      <c r="BY212"/>
      <c r="BZ212"/>
      <c r="CA212"/>
      <c r="CB212"/>
      <c r="CC212"/>
    </row>
    <row r="213" spans="1:81" s="325" customFormat="1" ht="15.75" customHeight="1" x14ac:dyDescent="0.25">
      <c r="A213" s="356"/>
      <c r="B213" s="356"/>
      <c r="C213" s="356"/>
      <c r="D213" s="356"/>
      <c r="E213" s="356"/>
      <c r="F213" s="356"/>
      <c r="G213" s="356"/>
      <c r="H213" s="356"/>
      <c r="I213" s="356"/>
      <c r="J213" s="356"/>
      <c r="K213" s="356"/>
      <c r="L213" s="356"/>
      <c r="M213" s="356"/>
      <c r="N213" s="356"/>
      <c r="O213" s="356"/>
      <c r="P213" s="356"/>
      <c r="Q213" s="356"/>
      <c r="R213" s="356"/>
      <c r="S213" s="356"/>
      <c r="T213" s="356"/>
      <c r="U213" s="356"/>
      <c r="V213" s="356"/>
      <c r="W213" s="356"/>
      <c r="X213" s="356"/>
      <c r="Y213" s="356"/>
      <c r="Z213" s="356"/>
      <c r="AA213" s="356"/>
      <c r="AB213" s="356"/>
      <c r="BB213"/>
      <c r="BC213"/>
      <c r="BD213"/>
      <c r="BE213"/>
      <c r="BF213"/>
      <c r="BG213"/>
      <c r="BH213"/>
      <c r="BI213"/>
      <c r="BJ213"/>
      <c r="BK213"/>
      <c r="BL213"/>
      <c r="BM213"/>
      <c r="BN213"/>
      <c r="BO213"/>
      <c r="BP213"/>
      <c r="BQ213"/>
      <c r="BR213"/>
      <c r="BS213"/>
      <c r="BT213"/>
      <c r="BU213"/>
      <c r="BV213"/>
      <c r="BW213"/>
      <c r="BX213"/>
      <c r="BY213"/>
      <c r="BZ213"/>
      <c r="CA213"/>
      <c r="CB213"/>
      <c r="CC213"/>
    </row>
    <row r="214" spans="1:81" s="325" customFormat="1" ht="15.75" customHeight="1" x14ac:dyDescent="0.25">
      <c r="A214" s="356"/>
      <c r="B214" s="356"/>
      <c r="C214" s="356"/>
      <c r="D214" s="356"/>
      <c r="E214" s="356"/>
      <c r="F214" s="356"/>
      <c r="G214" s="356"/>
      <c r="H214" s="356"/>
      <c r="I214" s="356"/>
      <c r="J214" s="356"/>
      <c r="K214" s="356"/>
      <c r="L214" s="356"/>
      <c r="M214" s="356"/>
      <c r="N214" s="356"/>
      <c r="O214" s="356"/>
      <c r="P214" s="356"/>
      <c r="Q214" s="356"/>
      <c r="R214" s="356"/>
      <c r="S214" s="356"/>
      <c r="T214" s="356"/>
      <c r="U214" s="356"/>
      <c r="V214" s="356"/>
      <c r="W214" s="356"/>
      <c r="X214" s="356"/>
      <c r="Y214" s="356"/>
      <c r="Z214" s="356"/>
      <c r="AA214" s="356"/>
      <c r="AB214" s="356"/>
      <c r="BB214"/>
      <c r="BC214"/>
      <c r="BD214"/>
      <c r="BE214"/>
      <c r="BF214"/>
      <c r="BG214"/>
      <c r="BH214"/>
      <c r="BI214"/>
      <c r="BJ214"/>
      <c r="BK214"/>
      <c r="BL214"/>
      <c r="BM214"/>
      <c r="BN214"/>
      <c r="BO214"/>
      <c r="BP214"/>
      <c r="BQ214"/>
      <c r="BR214"/>
      <c r="BS214"/>
      <c r="BT214"/>
      <c r="BU214"/>
      <c r="BV214"/>
      <c r="BW214"/>
      <c r="BX214"/>
      <c r="BY214"/>
      <c r="BZ214"/>
      <c r="CA214"/>
      <c r="CB214"/>
      <c r="CC214"/>
    </row>
    <row r="215" spans="1:81" s="325" customFormat="1" ht="15.75" customHeight="1" x14ac:dyDescent="0.25">
      <c r="A215" s="356"/>
      <c r="B215" s="356"/>
      <c r="C215" s="356"/>
      <c r="D215" s="356"/>
      <c r="E215" s="356"/>
      <c r="F215" s="356"/>
      <c r="G215" s="356"/>
      <c r="H215" s="356"/>
      <c r="I215" s="356"/>
      <c r="J215" s="356"/>
      <c r="K215" s="356"/>
      <c r="L215" s="356"/>
      <c r="M215" s="356"/>
      <c r="N215" s="356"/>
      <c r="O215" s="356"/>
      <c r="P215" s="356"/>
      <c r="Q215" s="356"/>
      <c r="R215" s="356"/>
      <c r="S215" s="356"/>
      <c r="T215" s="356"/>
      <c r="U215" s="356"/>
      <c r="V215" s="356"/>
      <c r="W215" s="356"/>
      <c r="X215" s="356"/>
      <c r="Y215" s="356"/>
      <c r="Z215" s="356"/>
      <c r="AA215" s="356"/>
      <c r="AB215" s="356"/>
      <c r="BB215"/>
      <c r="BC215"/>
      <c r="BD215"/>
      <c r="BE215"/>
      <c r="BF215"/>
      <c r="BG215"/>
      <c r="BH215"/>
      <c r="BI215"/>
      <c r="BJ215"/>
      <c r="BK215"/>
      <c r="BL215"/>
      <c r="BM215"/>
      <c r="BN215"/>
      <c r="BO215"/>
      <c r="BP215"/>
      <c r="BQ215"/>
      <c r="BR215"/>
      <c r="BS215"/>
      <c r="BT215"/>
      <c r="BU215"/>
      <c r="BV215"/>
      <c r="BW215"/>
      <c r="BX215"/>
      <c r="BY215"/>
      <c r="BZ215"/>
      <c r="CA215"/>
      <c r="CB215"/>
      <c r="CC215"/>
    </row>
    <row r="216" spans="1:81" s="325" customFormat="1" ht="15.75" customHeight="1" x14ac:dyDescent="0.25">
      <c r="A216" s="356"/>
      <c r="B216" s="356"/>
      <c r="C216" s="356"/>
      <c r="D216" s="356"/>
      <c r="E216" s="356"/>
      <c r="F216" s="356"/>
      <c r="G216" s="356"/>
      <c r="H216" s="356"/>
      <c r="I216" s="356"/>
      <c r="J216" s="356"/>
      <c r="K216" s="356"/>
      <c r="L216" s="356"/>
      <c r="M216" s="356"/>
      <c r="N216" s="356"/>
      <c r="O216" s="356"/>
      <c r="P216" s="356"/>
      <c r="Q216" s="356"/>
      <c r="R216" s="356"/>
      <c r="S216" s="356"/>
      <c r="T216" s="356"/>
      <c r="U216" s="356"/>
      <c r="V216" s="356"/>
      <c r="W216" s="356"/>
      <c r="X216" s="356"/>
      <c r="Y216" s="356"/>
      <c r="Z216" s="356"/>
      <c r="AA216" s="356"/>
      <c r="AB216" s="356"/>
      <c r="BB216"/>
      <c r="BC216"/>
      <c r="BD216"/>
      <c r="BE216"/>
      <c r="BF216"/>
      <c r="BG216"/>
      <c r="BH216"/>
      <c r="BI216"/>
      <c r="BJ216"/>
      <c r="BK216"/>
      <c r="BL216"/>
      <c r="BM216"/>
      <c r="BN216"/>
      <c r="BO216"/>
      <c r="BP216"/>
      <c r="BQ216"/>
      <c r="BR216"/>
      <c r="BS216"/>
      <c r="BT216"/>
      <c r="BU216"/>
      <c r="BV216"/>
      <c r="BW216"/>
      <c r="BX216"/>
      <c r="BY216"/>
      <c r="BZ216"/>
      <c r="CA216"/>
      <c r="CB216"/>
      <c r="CC216"/>
    </row>
    <row r="217" spans="1:81" s="325" customFormat="1" ht="15.75" customHeight="1" x14ac:dyDescent="0.25">
      <c r="A217" s="356"/>
      <c r="B217" s="356"/>
      <c r="C217" s="356"/>
      <c r="D217" s="356"/>
      <c r="E217" s="356"/>
      <c r="F217" s="356"/>
      <c r="G217" s="356"/>
      <c r="H217" s="356"/>
      <c r="I217" s="356"/>
      <c r="J217" s="356"/>
      <c r="K217" s="356"/>
      <c r="L217" s="356"/>
      <c r="M217" s="356"/>
      <c r="N217" s="356"/>
      <c r="O217" s="356"/>
      <c r="P217" s="356"/>
      <c r="Q217" s="356"/>
      <c r="R217" s="356"/>
      <c r="S217" s="356"/>
      <c r="T217" s="356"/>
      <c r="U217" s="356"/>
      <c r="V217" s="356"/>
      <c r="W217" s="356"/>
      <c r="X217" s="356"/>
      <c r="Y217" s="356"/>
      <c r="Z217" s="356"/>
      <c r="AA217" s="356"/>
      <c r="AB217" s="356"/>
      <c r="BB217"/>
      <c r="BC217"/>
      <c r="BD217"/>
      <c r="BE217"/>
      <c r="BF217"/>
      <c r="BG217"/>
      <c r="BH217"/>
      <c r="BI217"/>
      <c r="BJ217"/>
      <c r="BK217"/>
      <c r="BL217"/>
      <c r="BM217"/>
      <c r="BN217"/>
      <c r="BO217"/>
      <c r="BP217"/>
      <c r="BQ217"/>
      <c r="BR217"/>
      <c r="BS217"/>
      <c r="BT217"/>
      <c r="BU217"/>
      <c r="BV217"/>
      <c r="BW217"/>
      <c r="BX217"/>
      <c r="BY217"/>
      <c r="BZ217"/>
      <c r="CA217"/>
      <c r="CB217"/>
      <c r="CC217"/>
    </row>
    <row r="218" spans="1:81" s="325" customFormat="1" ht="15.75" customHeight="1" x14ac:dyDescent="0.25">
      <c r="A218" s="356"/>
      <c r="B218" s="356"/>
      <c r="C218" s="356"/>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BB218"/>
      <c r="BC218"/>
      <c r="BD218"/>
      <c r="BE218"/>
      <c r="BF218"/>
      <c r="BG218"/>
      <c r="BH218"/>
      <c r="BI218"/>
      <c r="BJ218"/>
      <c r="BK218"/>
      <c r="BL218"/>
      <c r="BM218"/>
      <c r="BN218"/>
      <c r="BO218"/>
      <c r="BP218"/>
      <c r="BQ218"/>
      <c r="BR218"/>
      <c r="BS218"/>
      <c r="BT218"/>
      <c r="BU218"/>
      <c r="BV218"/>
      <c r="BW218"/>
      <c r="BX218"/>
      <c r="BY218"/>
      <c r="BZ218"/>
      <c r="CA218"/>
      <c r="CB218"/>
      <c r="CC218"/>
    </row>
    <row r="219" spans="1:81" s="325" customFormat="1" ht="15.75" customHeight="1" x14ac:dyDescent="0.25">
      <c r="A219" s="356"/>
      <c r="B219" s="356"/>
      <c r="C219" s="356"/>
      <c r="D219" s="356"/>
      <c r="E219" s="356"/>
      <c r="F219" s="356"/>
      <c r="G219" s="356"/>
      <c r="H219" s="356"/>
      <c r="I219" s="356"/>
      <c r="J219" s="356"/>
      <c r="K219" s="356"/>
      <c r="L219" s="356"/>
      <c r="M219" s="356"/>
      <c r="N219" s="356"/>
      <c r="O219" s="356"/>
      <c r="P219" s="356"/>
      <c r="Q219" s="356"/>
      <c r="R219" s="356"/>
      <c r="S219" s="356"/>
      <c r="T219" s="356"/>
      <c r="U219" s="356"/>
      <c r="V219" s="356"/>
      <c r="W219" s="356"/>
      <c r="X219" s="356"/>
      <c r="Y219" s="356"/>
      <c r="Z219" s="356"/>
      <c r="AA219" s="356"/>
      <c r="AB219" s="356"/>
      <c r="BB219"/>
      <c r="BC219"/>
      <c r="BD219"/>
      <c r="BE219"/>
      <c r="BF219"/>
      <c r="BG219"/>
      <c r="BH219"/>
      <c r="BI219"/>
      <c r="BJ219"/>
      <c r="BK219"/>
      <c r="BL219"/>
      <c r="BM219"/>
      <c r="BN219"/>
      <c r="BO219"/>
      <c r="BP219"/>
      <c r="BQ219"/>
      <c r="BR219"/>
      <c r="BS219"/>
      <c r="BT219"/>
      <c r="BU219"/>
      <c r="BV219"/>
      <c r="BW219"/>
      <c r="BX219"/>
      <c r="BY219"/>
      <c r="BZ219"/>
      <c r="CA219"/>
      <c r="CB219"/>
      <c r="CC219"/>
    </row>
    <row r="220" spans="1:81" s="325" customFormat="1" ht="15.75" customHeight="1" x14ac:dyDescent="0.25">
      <c r="A220" s="356"/>
      <c r="B220" s="356"/>
      <c r="C220" s="356"/>
      <c r="D220" s="356"/>
      <c r="E220" s="356"/>
      <c r="F220" s="356"/>
      <c r="G220" s="356"/>
      <c r="H220" s="356"/>
      <c r="I220" s="356"/>
      <c r="J220" s="356"/>
      <c r="K220" s="356"/>
      <c r="L220" s="356"/>
      <c r="M220" s="356"/>
      <c r="N220" s="356"/>
      <c r="O220" s="356"/>
      <c r="P220" s="356"/>
      <c r="Q220" s="356"/>
      <c r="R220" s="356"/>
      <c r="S220" s="356"/>
      <c r="T220" s="356"/>
      <c r="U220" s="356"/>
      <c r="V220" s="356"/>
      <c r="W220" s="356"/>
      <c r="X220" s="356"/>
      <c r="Y220" s="356"/>
      <c r="Z220" s="356"/>
      <c r="AA220" s="356"/>
      <c r="AB220" s="356"/>
      <c r="BB220"/>
      <c r="BC220"/>
      <c r="BD220"/>
      <c r="BE220"/>
      <c r="BF220"/>
      <c r="BG220"/>
      <c r="BH220"/>
      <c r="BI220"/>
      <c r="BJ220"/>
      <c r="BK220"/>
      <c r="BL220"/>
      <c r="BM220"/>
      <c r="BN220"/>
      <c r="BO220"/>
      <c r="BP220"/>
      <c r="BQ220"/>
      <c r="BR220"/>
      <c r="BS220"/>
      <c r="BT220"/>
      <c r="BU220"/>
      <c r="BV220"/>
      <c r="BW220"/>
      <c r="BX220"/>
      <c r="BY220"/>
      <c r="BZ220"/>
      <c r="CA220"/>
      <c r="CB220"/>
      <c r="CC220"/>
    </row>
    <row r="221" spans="1:81" s="325" customFormat="1" ht="15.75" customHeight="1" x14ac:dyDescent="0.25">
      <c r="A221" s="356"/>
      <c r="B221" s="356"/>
      <c r="C221" s="356"/>
      <c r="D221" s="356"/>
      <c r="E221" s="356"/>
      <c r="F221" s="356"/>
      <c r="G221" s="356"/>
      <c r="H221" s="356"/>
      <c r="I221" s="356"/>
      <c r="J221" s="356"/>
      <c r="K221" s="356"/>
      <c r="L221" s="356"/>
      <c r="M221" s="356"/>
      <c r="N221" s="356"/>
      <c r="O221" s="356"/>
      <c r="P221" s="356"/>
      <c r="Q221" s="356"/>
      <c r="R221" s="356"/>
      <c r="S221" s="356"/>
      <c r="T221" s="356"/>
      <c r="U221" s="356"/>
      <c r="V221" s="356"/>
      <c r="W221" s="356"/>
      <c r="X221" s="356"/>
      <c r="Y221" s="356"/>
      <c r="Z221" s="356"/>
      <c r="AA221" s="356"/>
      <c r="AB221" s="356"/>
      <c r="BB221"/>
      <c r="BC221"/>
      <c r="BD221"/>
      <c r="BE221"/>
      <c r="BF221"/>
      <c r="BG221"/>
      <c r="BH221"/>
      <c r="BI221"/>
      <c r="BJ221"/>
      <c r="BK221"/>
      <c r="BL221"/>
      <c r="BM221"/>
      <c r="BN221"/>
      <c r="BO221"/>
      <c r="BP221"/>
      <c r="BQ221"/>
      <c r="BR221"/>
      <c r="BS221"/>
      <c r="BT221"/>
      <c r="BU221"/>
      <c r="BV221"/>
      <c r="BW221"/>
      <c r="BX221"/>
      <c r="BY221"/>
      <c r="BZ221"/>
      <c r="CA221"/>
      <c r="CB221"/>
      <c r="CC221"/>
    </row>
    <row r="222" spans="1:81" s="325" customFormat="1" ht="15.75" customHeight="1" x14ac:dyDescent="0.25">
      <c r="A222" s="356"/>
      <c r="B222" s="356"/>
      <c r="C222" s="356"/>
      <c r="D222" s="356"/>
      <c r="E222" s="356"/>
      <c r="F222" s="356"/>
      <c r="G222" s="356"/>
      <c r="H222" s="356"/>
      <c r="I222" s="356"/>
      <c r="J222" s="356"/>
      <c r="K222" s="356"/>
      <c r="L222" s="356"/>
      <c r="M222" s="356"/>
      <c r="N222" s="356"/>
      <c r="O222" s="356"/>
      <c r="P222" s="356"/>
      <c r="Q222" s="356"/>
      <c r="R222" s="356"/>
      <c r="S222" s="356"/>
      <c r="T222" s="356"/>
      <c r="U222" s="356"/>
      <c r="V222" s="356"/>
      <c r="W222" s="356"/>
      <c r="X222" s="356"/>
      <c r="Y222" s="356"/>
      <c r="Z222" s="356"/>
      <c r="AA222" s="356"/>
      <c r="AB222" s="356"/>
      <c r="BB222"/>
      <c r="BC222"/>
      <c r="BD222"/>
      <c r="BE222"/>
      <c r="BF222"/>
      <c r="BG222"/>
      <c r="BH222"/>
      <c r="BI222"/>
      <c r="BJ222"/>
      <c r="BK222"/>
      <c r="BL222"/>
      <c r="BM222"/>
      <c r="BN222"/>
      <c r="BO222"/>
      <c r="BP222"/>
      <c r="BQ222"/>
      <c r="BR222"/>
      <c r="BS222"/>
      <c r="BT222"/>
      <c r="BU222"/>
      <c r="BV222"/>
      <c r="BW222"/>
      <c r="BX222"/>
      <c r="BY222"/>
      <c r="BZ222"/>
      <c r="CA222"/>
      <c r="CB222"/>
      <c r="CC222"/>
    </row>
    <row r="223" spans="1:81" s="325" customFormat="1" ht="15.75" customHeight="1" x14ac:dyDescent="0.25">
      <c r="A223" s="356"/>
      <c r="B223" s="356"/>
      <c r="C223" s="356"/>
      <c r="D223" s="356"/>
      <c r="E223" s="356"/>
      <c r="F223" s="356"/>
      <c r="G223" s="356"/>
      <c r="H223" s="356"/>
      <c r="I223" s="356"/>
      <c r="J223" s="356"/>
      <c r="K223" s="356"/>
      <c r="L223" s="356"/>
      <c r="M223" s="356"/>
      <c r="N223" s="356"/>
      <c r="O223" s="356"/>
      <c r="P223" s="356"/>
      <c r="Q223" s="356"/>
      <c r="R223" s="356"/>
      <c r="S223" s="356"/>
      <c r="T223" s="356"/>
      <c r="U223" s="356"/>
      <c r="V223" s="356"/>
      <c r="W223" s="356"/>
      <c r="X223" s="356"/>
      <c r="Y223" s="356"/>
      <c r="Z223" s="356"/>
      <c r="AA223" s="356"/>
      <c r="AB223" s="356"/>
      <c r="BB223"/>
      <c r="BC223"/>
      <c r="BD223"/>
      <c r="BE223"/>
      <c r="BF223"/>
      <c r="BG223"/>
      <c r="BH223"/>
      <c r="BI223"/>
      <c r="BJ223"/>
      <c r="BK223"/>
      <c r="BL223"/>
      <c r="BM223"/>
      <c r="BN223"/>
      <c r="BO223"/>
      <c r="BP223"/>
      <c r="BQ223"/>
      <c r="BR223"/>
      <c r="BS223"/>
      <c r="BT223"/>
      <c r="BU223"/>
      <c r="BV223"/>
      <c r="BW223"/>
      <c r="BX223"/>
      <c r="BY223"/>
      <c r="BZ223"/>
      <c r="CA223"/>
      <c r="CB223"/>
      <c r="CC223"/>
    </row>
    <row r="224" spans="1:81" s="325" customFormat="1" ht="15.75" customHeight="1" x14ac:dyDescent="0.25">
      <c r="A224" s="356"/>
      <c r="B224" s="356"/>
      <c r="C224" s="356"/>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BB224"/>
      <c r="BC224"/>
      <c r="BD224"/>
      <c r="BE224"/>
      <c r="BF224"/>
      <c r="BG224"/>
      <c r="BH224"/>
      <c r="BI224"/>
      <c r="BJ224"/>
      <c r="BK224"/>
      <c r="BL224"/>
      <c r="BM224"/>
      <c r="BN224"/>
      <c r="BO224"/>
      <c r="BP224"/>
      <c r="BQ224"/>
      <c r="BR224"/>
      <c r="BS224"/>
      <c r="BT224"/>
      <c r="BU224"/>
      <c r="BV224"/>
      <c r="BW224"/>
      <c r="BX224"/>
      <c r="BY224"/>
      <c r="BZ224"/>
      <c r="CA224"/>
      <c r="CB224"/>
      <c r="CC224"/>
    </row>
    <row r="225" spans="1:81" s="325" customFormat="1" ht="15.75" customHeight="1" x14ac:dyDescent="0.25">
      <c r="A225" s="356"/>
      <c r="B225" s="356"/>
      <c r="C225" s="356"/>
      <c r="D225" s="356"/>
      <c r="E225" s="356"/>
      <c r="F225" s="356"/>
      <c r="G225" s="356"/>
      <c r="H225" s="356"/>
      <c r="I225" s="356"/>
      <c r="J225" s="356"/>
      <c r="K225" s="356"/>
      <c r="L225" s="356"/>
      <c r="M225" s="356"/>
      <c r="N225" s="356"/>
      <c r="O225" s="356"/>
      <c r="P225" s="356"/>
      <c r="Q225" s="356"/>
      <c r="R225" s="356"/>
      <c r="S225" s="356"/>
      <c r="T225" s="356"/>
      <c r="U225" s="356"/>
      <c r="V225" s="356"/>
      <c r="W225" s="356"/>
      <c r="X225" s="356"/>
      <c r="Y225" s="356"/>
      <c r="Z225" s="356"/>
      <c r="AA225" s="356"/>
      <c r="AB225" s="356"/>
      <c r="BB225"/>
      <c r="BC225"/>
      <c r="BD225"/>
      <c r="BE225"/>
      <c r="BF225"/>
      <c r="BG225"/>
      <c r="BH225"/>
      <c r="BI225"/>
      <c r="BJ225"/>
      <c r="BK225"/>
      <c r="BL225"/>
      <c r="BM225"/>
      <c r="BN225"/>
      <c r="BO225"/>
      <c r="BP225"/>
      <c r="BQ225"/>
      <c r="BR225"/>
      <c r="BS225"/>
      <c r="BT225"/>
      <c r="BU225"/>
      <c r="BV225"/>
      <c r="BW225"/>
      <c r="BX225"/>
      <c r="BY225"/>
      <c r="BZ225"/>
      <c r="CA225"/>
      <c r="CB225"/>
      <c r="CC225"/>
    </row>
    <row r="226" spans="1:81" s="325" customFormat="1" ht="15.75" customHeight="1" x14ac:dyDescent="0.25">
      <c r="A226" s="356"/>
      <c r="B226" s="356"/>
      <c r="C226" s="356"/>
      <c r="D226" s="356"/>
      <c r="E226" s="356"/>
      <c r="F226" s="356"/>
      <c r="G226" s="356"/>
      <c r="H226" s="356"/>
      <c r="I226" s="356"/>
      <c r="J226" s="356"/>
      <c r="K226" s="356"/>
      <c r="L226" s="356"/>
      <c r="M226" s="356"/>
      <c r="N226" s="356"/>
      <c r="O226" s="356"/>
      <c r="P226" s="356"/>
      <c r="Q226" s="356"/>
      <c r="R226" s="356"/>
      <c r="S226" s="356"/>
      <c r="T226" s="356"/>
      <c r="U226" s="356"/>
      <c r="V226" s="356"/>
      <c r="W226" s="356"/>
      <c r="X226" s="356"/>
      <c r="Y226" s="356"/>
      <c r="Z226" s="356"/>
      <c r="AA226" s="356"/>
      <c r="AB226" s="356"/>
      <c r="BB226"/>
      <c r="BC226"/>
      <c r="BD226"/>
      <c r="BE226"/>
      <c r="BF226"/>
      <c r="BG226"/>
      <c r="BH226"/>
      <c r="BI226"/>
      <c r="BJ226"/>
      <c r="BK226"/>
      <c r="BL226"/>
      <c r="BM226"/>
      <c r="BN226"/>
      <c r="BO226"/>
      <c r="BP226"/>
      <c r="BQ226"/>
      <c r="BR226"/>
      <c r="BS226"/>
      <c r="BT226"/>
      <c r="BU226"/>
      <c r="BV226"/>
      <c r="BW226"/>
      <c r="BX226"/>
      <c r="BY226"/>
      <c r="BZ226"/>
      <c r="CA226"/>
      <c r="CB226"/>
      <c r="CC226"/>
    </row>
    <row r="227" spans="1:81" s="325" customFormat="1" ht="15.75" customHeight="1" x14ac:dyDescent="0.25">
      <c r="A227" s="356"/>
      <c r="B227" s="356"/>
      <c r="C227" s="356"/>
      <c r="D227" s="356"/>
      <c r="E227" s="356"/>
      <c r="F227" s="356"/>
      <c r="G227" s="356"/>
      <c r="H227" s="356"/>
      <c r="I227" s="356"/>
      <c r="J227" s="356"/>
      <c r="K227" s="356"/>
      <c r="L227" s="356"/>
      <c r="M227" s="356"/>
      <c r="N227" s="356"/>
      <c r="O227" s="356"/>
      <c r="P227" s="356"/>
      <c r="Q227" s="356"/>
      <c r="R227" s="356"/>
      <c r="S227" s="356"/>
      <c r="T227" s="356"/>
      <c r="U227" s="356"/>
      <c r="V227" s="356"/>
      <c r="W227" s="356"/>
      <c r="X227" s="356"/>
      <c r="Y227" s="356"/>
      <c r="Z227" s="356"/>
      <c r="AA227" s="356"/>
      <c r="AB227" s="356"/>
      <c r="BB227"/>
      <c r="BC227"/>
      <c r="BD227"/>
      <c r="BE227"/>
      <c r="BF227"/>
      <c r="BG227"/>
      <c r="BH227"/>
      <c r="BI227"/>
      <c r="BJ227"/>
      <c r="BK227"/>
      <c r="BL227"/>
      <c r="BM227"/>
      <c r="BN227"/>
      <c r="BO227"/>
      <c r="BP227"/>
      <c r="BQ227"/>
      <c r="BR227"/>
      <c r="BS227"/>
      <c r="BT227"/>
      <c r="BU227"/>
      <c r="BV227"/>
      <c r="BW227"/>
      <c r="BX227"/>
      <c r="BY227"/>
      <c r="BZ227"/>
      <c r="CA227"/>
      <c r="CB227"/>
      <c r="CC227"/>
    </row>
    <row r="228" spans="1:81" s="325" customFormat="1" ht="15.75" customHeight="1" x14ac:dyDescent="0.25">
      <c r="A228" s="356"/>
      <c r="B228" s="356"/>
      <c r="C228" s="356"/>
      <c r="D228" s="356"/>
      <c r="E228" s="356"/>
      <c r="F228" s="356"/>
      <c r="G228" s="356"/>
      <c r="H228" s="356"/>
      <c r="I228" s="356"/>
      <c r="J228" s="356"/>
      <c r="K228" s="356"/>
      <c r="L228" s="356"/>
      <c r="M228" s="356"/>
      <c r="N228" s="356"/>
      <c r="O228" s="356"/>
      <c r="P228" s="356"/>
      <c r="Q228" s="356"/>
      <c r="R228" s="356"/>
      <c r="S228" s="356"/>
      <c r="T228" s="356"/>
      <c r="U228" s="356"/>
      <c r="V228" s="356"/>
      <c r="W228" s="356"/>
      <c r="X228" s="356"/>
      <c r="Y228" s="356"/>
      <c r="Z228" s="356"/>
      <c r="AA228" s="356"/>
      <c r="AB228" s="356"/>
      <c r="BB228"/>
      <c r="BC228"/>
      <c r="BD228"/>
      <c r="BE228"/>
      <c r="BF228"/>
      <c r="BG228"/>
      <c r="BH228"/>
      <c r="BI228"/>
      <c r="BJ228"/>
      <c r="BK228"/>
      <c r="BL228"/>
      <c r="BM228"/>
      <c r="BN228"/>
      <c r="BO228"/>
      <c r="BP228"/>
      <c r="BQ228"/>
      <c r="BR228"/>
      <c r="BS228"/>
      <c r="BT228"/>
      <c r="BU228"/>
      <c r="BV228"/>
      <c r="BW228"/>
      <c r="BX228"/>
      <c r="BY228"/>
      <c r="BZ228"/>
      <c r="CA228"/>
      <c r="CB228"/>
      <c r="CC228"/>
    </row>
    <row r="229" spans="1:81" s="325" customFormat="1" ht="15.75" customHeight="1" x14ac:dyDescent="0.25">
      <c r="A229" s="356"/>
      <c r="B229" s="356"/>
      <c r="C229" s="356"/>
      <c r="D229" s="356"/>
      <c r="E229" s="356"/>
      <c r="F229" s="356"/>
      <c r="G229" s="356"/>
      <c r="H229" s="356"/>
      <c r="I229" s="356"/>
      <c r="J229" s="356"/>
      <c r="K229" s="356"/>
      <c r="L229" s="356"/>
      <c r="M229" s="356"/>
      <c r="N229" s="356"/>
      <c r="O229" s="356"/>
      <c r="P229" s="356"/>
      <c r="Q229" s="356"/>
      <c r="R229" s="356"/>
      <c r="S229" s="356"/>
      <c r="T229" s="356"/>
      <c r="U229" s="356"/>
      <c r="V229" s="356"/>
      <c r="W229" s="356"/>
      <c r="X229" s="356"/>
      <c r="Y229" s="356"/>
      <c r="Z229" s="356"/>
      <c r="AA229" s="356"/>
      <c r="AB229" s="356"/>
      <c r="BB229"/>
      <c r="BC229"/>
      <c r="BD229"/>
      <c r="BE229"/>
      <c r="BF229"/>
      <c r="BG229"/>
      <c r="BH229"/>
      <c r="BI229"/>
      <c r="BJ229"/>
      <c r="BK229"/>
      <c r="BL229"/>
      <c r="BM229"/>
      <c r="BN229"/>
      <c r="BO229"/>
      <c r="BP229"/>
      <c r="BQ229"/>
      <c r="BR229"/>
      <c r="BS229"/>
      <c r="BT229"/>
      <c r="BU229"/>
      <c r="BV229"/>
      <c r="BW229"/>
      <c r="BX229"/>
      <c r="BY229"/>
      <c r="BZ229"/>
      <c r="CA229"/>
      <c r="CB229"/>
      <c r="CC229"/>
    </row>
    <row r="230" spans="1:81" s="325" customFormat="1" ht="15.75" customHeight="1" x14ac:dyDescent="0.25">
      <c r="A230" s="356"/>
      <c r="B230" s="356"/>
      <c r="C230" s="356"/>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BB230"/>
      <c r="BC230"/>
      <c r="BD230"/>
      <c r="BE230"/>
      <c r="BF230"/>
      <c r="BG230"/>
      <c r="BH230"/>
      <c r="BI230"/>
      <c r="BJ230"/>
      <c r="BK230"/>
      <c r="BL230"/>
      <c r="BM230"/>
      <c r="BN230"/>
      <c r="BO230"/>
      <c r="BP230"/>
      <c r="BQ230"/>
      <c r="BR230"/>
      <c r="BS230"/>
      <c r="BT230"/>
      <c r="BU230"/>
      <c r="BV230"/>
      <c r="BW230"/>
      <c r="BX230"/>
      <c r="BY230"/>
      <c r="BZ230"/>
      <c r="CA230"/>
      <c r="CB230"/>
      <c r="CC230"/>
    </row>
    <row r="231" spans="1:81" s="325" customFormat="1" ht="15.75" customHeight="1" x14ac:dyDescent="0.25">
      <c r="A231" s="356"/>
      <c r="B231" s="356"/>
      <c r="C231" s="356"/>
      <c r="D231" s="356"/>
      <c r="E231" s="356"/>
      <c r="F231" s="356"/>
      <c r="G231" s="356"/>
      <c r="H231" s="356"/>
      <c r="I231" s="356"/>
      <c r="J231" s="356"/>
      <c r="K231" s="356"/>
      <c r="L231" s="356"/>
      <c r="M231" s="356"/>
      <c r="N231" s="356"/>
      <c r="O231" s="356"/>
      <c r="P231" s="356"/>
      <c r="Q231" s="356"/>
      <c r="R231" s="356"/>
      <c r="S231" s="356"/>
      <c r="T231" s="356"/>
      <c r="U231" s="356"/>
      <c r="V231" s="356"/>
      <c r="W231" s="356"/>
      <c r="X231" s="356"/>
      <c r="Y231" s="356"/>
      <c r="Z231" s="356"/>
      <c r="AA231" s="356"/>
      <c r="AB231" s="356"/>
      <c r="BB231"/>
      <c r="BC231"/>
      <c r="BD231"/>
      <c r="BE231"/>
      <c r="BF231"/>
      <c r="BG231"/>
      <c r="BH231"/>
      <c r="BI231"/>
      <c r="BJ231"/>
      <c r="BK231"/>
      <c r="BL231"/>
      <c r="BM231"/>
      <c r="BN231"/>
      <c r="BO231"/>
      <c r="BP231"/>
      <c r="BQ231"/>
      <c r="BR231"/>
      <c r="BS231"/>
      <c r="BT231"/>
      <c r="BU231"/>
      <c r="BV231"/>
      <c r="BW231"/>
      <c r="BX231"/>
      <c r="BY231"/>
      <c r="BZ231"/>
      <c r="CA231"/>
      <c r="CB231"/>
      <c r="CC231"/>
    </row>
    <row r="232" spans="1:81" s="325" customFormat="1" ht="15.75" customHeight="1" x14ac:dyDescent="0.25">
      <c r="A232" s="356"/>
      <c r="B232" s="356"/>
      <c r="C232" s="356"/>
      <c r="D232" s="356"/>
      <c r="E232" s="356"/>
      <c r="F232" s="356"/>
      <c r="G232" s="356"/>
      <c r="H232" s="356"/>
      <c r="I232" s="356"/>
      <c r="J232" s="356"/>
      <c r="K232" s="356"/>
      <c r="L232" s="356"/>
      <c r="M232" s="356"/>
      <c r="N232" s="356"/>
      <c r="O232" s="356"/>
      <c r="P232" s="356"/>
      <c r="Q232" s="356"/>
      <c r="R232" s="356"/>
      <c r="S232" s="356"/>
      <c r="T232" s="356"/>
      <c r="U232" s="356"/>
      <c r="V232" s="356"/>
      <c r="W232" s="356"/>
      <c r="X232" s="356"/>
      <c r="Y232" s="356"/>
      <c r="Z232" s="356"/>
      <c r="AA232" s="356"/>
      <c r="AB232" s="356"/>
      <c r="BB232"/>
      <c r="BC232"/>
      <c r="BD232"/>
      <c r="BE232"/>
      <c r="BF232"/>
      <c r="BG232"/>
      <c r="BH232"/>
      <c r="BI232"/>
      <c r="BJ232"/>
      <c r="BK232"/>
      <c r="BL232"/>
      <c r="BM232"/>
      <c r="BN232"/>
      <c r="BO232"/>
      <c r="BP232"/>
      <c r="BQ232"/>
      <c r="BR232"/>
      <c r="BS232"/>
      <c r="BT232"/>
      <c r="BU232"/>
      <c r="BV232"/>
      <c r="BW232"/>
      <c r="BX232"/>
      <c r="BY232"/>
      <c r="BZ232"/>
      <c r="CA232"/>
      <c r="CB232"/>
      <c r="CC232"/>
    </row>
    <row r="233" spans="1:81" s="325" customFormat="1" ht="15.75" customHeight="1" x14ac:dyDescent="0.25">
      <c r="A233" s="356"/>
      <c r="B233" s="356"/>
      <c r="C233" s="356"/>
      <c r="D233" s="356"/>
      <c r="E233" s="356"/>
      <c r="F233" s="356"/>
      <c r="G233" s="356"/>
      <c r="H233" s="356"/>
      <c r="I233" s="356"/>
      <c r="J233" s="356"/>
      <c r="K233" s="356"/>
      <c r="L233" s="356"/>
      <c r="M233" s="356"/>
      <c r="N233" s="356"/>
      <c r="O233" s="356"/>
      <c r="P233" s="356"/>
      <c r="Q233" s="356"/>
      <c r="R233" s="356"/>
      <c r="S233" s="356"/>
      <c r="T233" s="356"/>
      <c r="U233" s="356"/>
      <c r="V233" s="356"/>
      <c r="W233" s="356"/>
      <c r="X233" s="356"/>
      <c r="Y233" s="356"/>
      <c r="Z233" s="356"/>
      <c r="AA233" s="356"/>
      <c r="AB233" s="356"/>
      <c r="BB233"/>
      <c r="BC233"/>
      <c r="BD233"/>
      <c r="BE233"/>
      <c r="BF233"/>
      <c r="BG233"/>
      <c r="BH233"/>
      <c r="BI233"/>
      <c r="BJ233"/>
      <c r="BK233"/>
      <c r="BL233"/>
      <c r="BM233"/>
      <c r="BN233"/>
      <c r="BO233"/>
      <c r="BP233"/>
      <c r="BQ233"/>
      <c r="BR233"/>
      <c r="BS233"/>
      <c r="BT233"/>
      <c r="BU233"/>
      <c r="BV233"/>
      <c r="BW233"/>
      <c r="BX233"/>
      <c r="BY233"/>
      <c r="BZ233"/>
      <c r="CA233"/>
      <c r="CB233"/>
      <c r="CC233"/>
    </row>
    <row r="234" spans="1:81" s="325" customFormat="1" ht="15.75" customHeight="1" x14ac:dyDescent="0.25">
      <c r="A234" s="356"/>
      <c r="B234" s="356"/>
      <c r="C234" s="356"/>
      <c r="D234" s="356"/>
      <c r="E234" s="356"/>
      <c r="F234" s="356"/>
      <c r="G234" s="356"/>
      <c r="H234" s="356"/>
      <c r="I234" s="356"/>
      <c r="J234" s="356"/>
      <c r="K234" s="356"/>
      <c r="L234" s="356"/>
      <c r="M234" s="356"/>
      <c r="N234" s="356"/>
      <c r="O234" s="356"/>
      <c r="P234" s="356"/>
      <c r="Q234" s="356"/>
      <c r="R234" s="356"/>
      <c r="S234" s="356"/>
      <c r="T234" s="356"/>
      <c r="U234" s="356"/>
      <c r="V234" s="356"/>
      <c r="W234" s="356"/>
      <c r="X234" s="356"/>
      <c r="Y234" s="356"/>
      <c r="Z234" s="356"/>
      <c r="AA234" s="356"/>
      <c r="AB234" s="356"/>
      <c r="BB234"/>
      <c r="BC234"/>
      <c r="BD234"/>
      <c r="BE234"/>
      <c r="BF234"/>
      <c r="BG234"/>
      <c r="BH234"/>
      <c r="BI234"/>
      <c r="BJ234"/>
      <c r="BK234"/>
      <c r="BL234"/>
      <c r="BM234"/>
      <c r="BN234"/>
      <c r="BO234"/>
      <c r="BP234"/>
      <c r="BQ234"/>
      <c r="BR234"/>
      <c r="BS234"/>
      <c r="BT234"/>
      <c r="BU234"/>
      <c r="BV234"/>
      <c r="BW234"/>
      <c r="BX234"/>
      <c r="BY234"/>
      <c r="BZ234"/>
      <c r="CA234"/>
      <c r="CB234"/>
      <c r="CC234"/>
    </row>
    <row r="235" spans="1:81" s="325" customFormat="1" ht="15.75" customHeight="1" x14ac:dyDescent="0.25">
      <c r="A235" s="356"/>
      <c r="B235" s="356"/>
      <c r="C235" s="356"/>
      <c r="D235" s="356"/>
      <c r="E235" s="356"/>
      <c r="F235" s="356"/>
      <c r="G235" s="356"/>
      <c r="H235" s="356"/>
      <c r="I235" s="356"/>
      <c r="J235" s="356"/>
      <c r="K235" s="356"/>
      <c r="L235" s="356"/>
      <c r="M235" s="356"/>
      <c r="N235" s="356"/>
      <c r="O235" s="356"/>
      <c r="P235" s="356"/>
      <c r="Q235" s="356"/>
      <c r="R235" s="356"/>
      <c r="S235" s="356"/>
      <c r="T235" s="356"/>
      <c r="U235" s="356"/>
      <c r="V235" s="356"/>
      <c r="W235" s="356"/>
      <c r="X235" s="356"/>
      <c r="Y235" s="356"/>
      <c r="Z235" s="356"/>
      <c r="AA235" s="356"/>
      <c r="AB235" s="356"/>
      <c r="BB235"/>
      <c r="BC235"/>
      <c r="BD235"/>
      <c r="BE235"/>
      <c r="BF235"/>
      <c r="BG235"/>
      <c r="BH235"/>
      <c r="BI235"/>
      <c r="BJ235"/>
      <c r="BK235"/>
      <c r="BL235"/>
      <c r="BM235"/>
      <c r="BN235"/>
      <c r="BO235"/>
      <c r="BP235"/>
      <c r="BQ235"/>
      <c r="BR235"/>
      <c r="BS235"/>
      <c r="BT235"/>
      <c r="BU235"/>
      <c r="BV235"/>
      <c r="BW235"/>
      <c r="BX235"/>
      <c r="BY235"/>
      <c r="BZ235"/>
      <c r="CA235"/>
      <c r="CB235"/>
      <c r="CC235"/>
    </row>
    <row r="236" spans="1:81" s="325" customFormat="1" ht="15.75" customHeight="1" x14ac:dyDescent="0.25">
      <c r="A236" s="356"/>
      <c r="B236" s="356"/>
      <c r="C236" s="356"/>
      <c r="D236" s="356"/>
      <c r="E236" s="356"/>
      <c r="F236" s="356"/>
      <c r="G236" s="356"/>
      <c r="H236" s="356"/>
      <c r="I236" s="356"/>
      <c r="J236" s="356"/>
      <c r="K236" s="356"/>
      <c r="L236" s="356"/>
      <c r="M236" s="356"/>
      <c r="N236" s="356"/>
      <c r="O236" s="356"/>
      <c r="P236" s="356"/>
      <c r="Q236" s="356"/>
      <c r="R236" s="356"/>
      <c r="S236" s="356"/>
      <c r="T236" s="356"/>
      <c r="U236" s="356"/>
      <c r="V236" s="356"/>
      <c r="W236" s="356"/>
      <c r="X236" s="356"/>
      <c r="Y236" s="356"/>
      <c r="Z236" s="356"/>
      <c r="AA236" s="356"/>
      <c r="AB236" s="356"/>
      <c r="BB236"/>
      <c r="BC236"/>
      <c r="BD236"/>
      <c r="BE236"/>
      <c r="BF236"/>
      <c r="BG236"/>
      <c r="BH236"/>
      <c r="BI236"/>
      <c r="BJ236"/>
      <c r="BK236"/>
      <c r="BL236"/>
      <c r="BM236"/>
      <c r="BN236"/>
      <c r="BO236"/>
      <c r="BP236"/>
      <c r="BQ236"/>
      <c r="BR236"/>
      <c r="BS236"/>
      <c r="BT236"/>
      <c r="BU236"/>
      <c r="BV236"/>
      <c r="BW236"/>
      <c r="BX236"/>
      <c r="BY236"/>
      <c r="BZ236"/>
      <c r="CA236"/>
      <c r="CB236"/>
      <c r="CC236"/>
    </row>
    <row r="237" spans="1:81" s="325" customFormat="1" ht="15.75" customHeight="1" x14ac:dyDescent="0.25">
      <c r="A237" s="356"/>
      <c r="B237" s="356"/>
      <c r="C237" s="356"/>
      <c r="D237" s="356"/>
      <c r="E237" s="356"/>
      <c r="F237" s="356"/>
      <c r="G237" s="356"/>
      <c r="H237" s="356"/>
      <c r="I237" s="356"/>
      <c r="J237" s="356"/>
      <c r="K237" s="356"/>
      <c r="L237" s="356"/>
      <c r="M237" s="356"/>
      <c r="N237" s="356"/>
      <c r="O237" s="356"/>
      <c r="P237" s="356"/>
      <c r="Q237" s="356"/>
      <c r="R237" s="356"/>
      <c r="S237" s="356"/>
      <c r="T237" s="356"/>
      <c r="U237" s="356"/>
      <c r="V237" s="356"/>
      <c r="W237" s="356"/>
      <c r="X237" s="356"/>
      <c r="Y237" s="356"/>
      <c r="Z237" s="356"/>
      <c r="AA237" s="356"/>
      <c r="AB237" s="356"/>
      <c r="BB237"/>
      <c r="BC237"/>
      <c r="BD237"/>
      <c r="BE237"/>
      <c r="BF237"/>
      <c r="BG237"/>
      <c r="BH237"/>
      <c r="BI237"/>
      <c r="BJ237"/>
      <c r="BK237"/>
      <c r="BL237"/>
      <c r="BM237"/>
      <c r="BN237"/>
      <c r="BO237"/>
      <c r="BP237"/>
      <c r="BQ237"/>
      <c r="BR237"/>
      <c r="BS237"/>
      <c r="BT237"/>
      <c r="BU237"/>
      <c r="BV237"/>
      <c r="BW237"/>
      <c r="BX237"/>
      <c r="BY237"/>
      <c r="BZ237"/>
      <c r="CA237"/>
      <c r="CB237"/>
      <c r="CC237"/>
    </row>
    <row r="238" spans="1:81" s="325" customFormat="1" ht="15.75" customHeight="1" x14ac:dyDescent="0.25">
      <c r="A238" s="356"/>
      <c r="B238" s="356"/>
      <c r="C238" s="356"/>
      <c r="D238" s="356"/>
      <c r="E238" s="356"/>
      <c r="F238" s="356"/>
      <c r="G238" s="356"/>
      <c r="H238" s="356"/>
      <c r="I238" s="356"/>
      <c r="J238" s="356"/>
      <c r="K238" s="356"/>
      <c r="L238" s="356"/>
      <c r="M238" s="356"/>
      <c r="N238" s="356"/>
      <c r="O238" s="356"/>
      <c r="P238" s="356"/>
      <c r="Q238" s="356"/>
      <c r="R238" s="356"/>
      <c r="S238" s="356"/>
      <c r="T238" s="356"/>
      <c r="U238" s="356"/>
      <c r="V238" s="356"/>
      <c r="W238" s="356"/>
      <c r="X238" s="356"/>
      <c r="Y238" s="356"/>
      <c r="Z238" s="356"/>
      <c r="AA238" s="356"/>
      <c r="AB238" s="356"/>
      <c r="BB238"/>
      <c r="BC238"/>
      <c r="BD238"/>
      <c r="BE238"/>
      <c r="BF238"/>
      <c r="BG238"/>
      <c r="BH238"/>
      <c r="BI238"/>
      <c r="BJ238"/>
      <c r="BK238"/>
      <c r="BL238"/>
      <c r="BM238"/>
      <c r="BN238"/>
      <c r="BO238"/>
      <c r="BP238"/>
      <c r="BQ238"/>
      <c r="BR238"/>
      <c r="BS238"/>
      <c r="BT238"/>
      <c r="BU238"/>
      <c r="BV238"/>
      <c r="BW238"/>
      <c r="BX238"/>
      <c r="BY238"/>
      <c r="BZ238"/>
      <c r="CA238"/>
      <c r="CB238"/>
      <c r="CC238"/>
    </row>
    <row r="239" spans="1:81" s="325" customFormat="1" ht="15.75" customHeight="1" x14ac:dyDescent="0.25">
      <c r="A239" s="356"/>
      <c r="B239" s="356"/>
      <c r="C239" s="356"/>
      <c r="D239" s="356"/>
      <c r="E239" s="356"/>
      <c r="F239" s="356"/>
      <c r="G239" s="356"/>
      <c r="H239" s="356"/>
      <c r="I239" s="356"/>
      <c r="J239" s="356"/>
      <c r="K239" s="356"/>
      <c r="L239" s="356"/>
      <c r="M239" s="356"/>
      <c r="N239" s="356"/>
      <c r="O239" s="356"/>
      <c r="P239" s="356"/>
      <c r="Q239" s="356"/>
      <c r="R239" s="356"/>
      <c r="S239" s="356"/>
      <c r="T239" s="356"/>
      <c r="U239" s="356"/>
      <c r="V239" s="356"/>
      <c r="W239" s="356"/>
      <c r="X239" s="356"/>
      <c r="Y239" s="356"/>
      <c r="Z239" s="356"/>
      <c r="AA239" s="356"/>
      <c r="AB239" s="356"/>
      <c r="BB239"/>
      <c r="BC239"/>
      <c r="BD239"/>
      <c r="BE239"/>
      <c r="BF239"/>
      <c r="BG239"/>
      <c r="BH239"/>
      <c r="BI239"/>
      <c r="BJ239"/>
      <c r="BK239"/>
      <c r="BL239"/>
      <c r="BM239"/>
      <c r="BN239"/>
      <c r="BO239"/>
      <c r="BP239"/>
      <c r="BQ239"/>
      <c r="BR239"/>
      <c r="BS239"/>
      <c r="BT239"/>
      <c r="BU239"/>
      <c r="BV239"/>
      <c r="BW239"/>
      <c r="BX239"/>
      <c r="BY239"/>
      <c r="BZ239"/>
      <c r="CA239"/>
      <c r="CB239"/>
      <c r="CC239"/>
    </row>
    <row r="240" spans="1:81" s="325" customFormat="1" ht="15.75" customHeight="1" x14ac:dyDescent="0.25">
      <c r="A240" s="356"/>
      <c r="B240" s="356"/>
      <c r="C240" s="356"/>
      <c r="D240" s="356"/>
      <c r="E240" s="356"/>
      <c r="F240" s="356"/>
      <c r="G240" s="356"/>
      <c r="H240" s="356"/>
      <c r="I240" s="356"/>
      <c r="J240" s="356"/>
      <c r="K240" s="356"/>
      <c r="L240" s="356"/>
      <c r="M240" s="356"/>
      <c r="N240" s="356"/>
      <c r="O240" s="356"/>
      <c r="P240" s="356"/>
      <c r="Q240" s="356"/>
      <c r="R240" s="356"/>
      <c r="S240" s="356"/>
      <c r="T240" s="356"/>
      <c r="U240" s="356"/>
      <c r="V240" s="356"/>
      <c r="W240" s="356"/>
      <c r="X240" s="356"/>
      <c r="Y240" s="356"/>
      <c r="Z240" s="356"/>
      <c r="AA240" s="356"/>
      <c r="AB240" s="356"/>
      <c r="BB240"/>
      <c r="BC240"/>
      <c r="BD240"/>
      <c r="BE240"/>
      <c r="BF240"/>
      <c r="BG240"/>
      <c r="BH240"/>
      <c r="BI240"/>
      <c r="BJ240"/>
      <c r="BK240"/>
      <c r="BL240"/>
      <c r="BM240"/>
      <c r="BN240"/>
      <c r="BO240"/>
      <c r="BP240"/>
      <c r="BQ240"/>
      <c r="BR240"/>
      <c r="BS240"/>
      <c r="BT240"/>
      <c r="BU240"/>
      <c r="BV240"/>
      <c r="BW240"/>
      <c r="BX240"/>
      <c r="BY240"/>
      <c r="BZ240"/>
      <c r="CA240"/>
      <c r="CB240"/>
      <c r="CC240"/>
    </row>
    <row r="241" spans="1:81" s="325" customFormat="1" ht="15.75" customHeight="1" x14ac:dyDescent="0.25">
      <c r="A241" s="356"/>
      <c r="B241" s="356"/>
      <c r="C241" s="356"/>
      <c r="D241" s="356"/>
      <c r="E241" s="356"/>
      <c r="F241" s="356"/>
      <c r="G241" s="356"/>
      <c r="H241" s="356"/>
      <c r="I241" s="356"/>
      <c r="J241" s="356"/>
      <c r="K241" s="356"/>
      <c r="L241" s="356"/>
      <c r="M241" s="356"/>
      <c r="N241" s="356"/>
      <c r="O241" s="356"/>
      <c r="P241" s="356"/>
      <c r="Q241" s="356"/>
      <c r="R241" s="356"/>
      <c r="S241" s="356"/>
      <c r="T241" s="356"/>
      <c r="U241" s="356"/>
      <c r="V241" s="356"/>
      <c r="W241" s="356"/>
      <c r="X241" s="356"/>
      <c r="Y241" s="356"/>
      <c r="Z241" s="356"/>
      <c r="AA241" s="356"/>
      <c r="AB241" s="356"/>
      <c r="BB241"/>
      <c r="BC241"/>
      <c r="BD241"/>
      <c r="BE241"/>
      <c r="BF241"/>
      <c r="BG241"/>
      <c r="BH241"/>
      <c r="BI241"/>
      <c r="BJ241"/>
      <c r="BK241"/>
      <c r="BL241"/>
      <c r="BM241"/>
      <c r="BN241"/>
      <c r="BO241"/>
      <c r="BP241"/>
      <c r="BQ241"/>
      <c r="BR241"/>
      <c r="BS241"/>
      <c r="BT241"/>
      <c r="BU241"/>
      <c r="BV241"/>
      <c r="BW241"/>
      <c r="BX241"/>
      <c r="BY241"/>
      <c r="BZ241"/>
      <c r="CA241"/>
      <c r="CB241"/>
      <c r="CC241"/>
    </row>
    <row r="242" spans="1:81" s="325" customFormat="1" ht="15.75" customHeight="1" x14ac:dyDescent="0.25">
      <c r="A242" s="356"/>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BB242"/>
      <c r="BC242"/>
      <c r="BD242"/>
      <c r="BE242"/>
      <c r="BF242"/>
      <c r="BG242"/>
      <c r="BH242"/>
      <c r="BI242"/>
      <c r="BJ242"/>
      <c r="BK242"/>
      <c r="BL242"/>
      <c r="BM242"/>
      <c r="BN242"/>
      <c r="BO242"/>
      <c r="BP242"/>
      <c r="BQ242"/>
      <c r="BR242"/>
      <c r="BS242"/>
      <c r="BT242"/>
      <c r="BU242"/>
      <c r="BV242"/>
      <c r="BW242"/>
      <c r="BX242"/>
      <c r="BY242"/>
      <c r="BZ242"/>
      <c r="CA242"/>
      <c r="CB242"/>
      <c r="CC242"/>
    </row>
    <row r="243" spans="1:81" s="325" customFormat="1" ht="15.75" customHeight="1" x14ac:dyDescent="0.25">
      <c r="A243" s="356"/>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BB243"/>
      <c r="BC243"/>
      <c r="BD243"/>
      <c r="BE243"/>
      <c r="BF243"/>
      <c r="BG243"/>
      <c r="BH243"/>
      <c r="BI243"/>
      <c r="BJ243"/>
      <c r="BK243"/>
      <c r="BL243"/>
      <c r="BM243"/>
      <c r="BN243"/>
      <c r="BO243"/>
      <c r="BP243"/>
      <c r="BQ243"/>
      <c r="BR243"/>
      <c r="BS243"/>
      <c r="BT243"/>
      <c r="BU243"/>
      <c r="BV243"/>
      <c r="BW243"/>
      <c r="BX243"/>
      <c r="BY243"/>
      <c r="BZ243"/>
      <c r="CA243"/>
      <c r="CB243"/>
      <c r="CC243"/>
    </row>
    <row r="244" spans="1:81" s="325" customFormat="1" ht="15.75" customHeight="1" x14ac:dyDescent="0.25">
      <c r="A244" s="356"/>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BB244"/>
      <c r="BC244"/>
      <c r="BD244"/>
      <c r="BE244"/>
      <c r="BF244"/>
      <c r="BG244"/>
      <c r="BH244"/>
      <c r="BI244"/>
      <c r="BJ244"/>
      <c r="BK244"/>
      <c r="BL244"/>
      <c r="BM244"/>
      <c r="BN244"/>
      <c r="BO244"/>
      <c r="BP244"/>
      <c r="BQ244"/>
      <c r="BR244"/>
      <c r="BS244"/>
      <c r="BT244"/>
      <c r="BU244"/>
      <c r="BV244"/>
      <c r="BW244"/>
      <c r="BX244"/>
      <c r="BY244"/>
      <c r="BZ244"/>
      <c r="CA244"/>
      <c r="CB244"/>
      <c r="CC244"/>
    </row>
    <row r="245" spans="1:81" s="325" customFormat="1" ht="15.75" customHeight="1" x14ac:dyDescent="0.25">
      <c r="A245" s="356"/>
      <c r="B245" s="356"/>
      <c r="C245" s="356"/>
      <c r="D245" s="356"/>
      <c r="E245" s="356"/>
      <c r="F245" s="356"/>
      <c r="G245" s="356"/>
      <c r="H245" s="356"/>
      <c r="I245" s="356"/>
      <c r="J245" s="356"/>
      <c r="K245" s="356"/>
      <c r="L245" s="356"/>
      <c r="M245" s="356"/>
      <c r="N245" s="356"/>
      <c r="O245" s="356"/>
      <c r="P245" s="356"/>
      <c r="Q245" s="356"/>
      <c r="R245" s="356"/>
      <c r="S245" s="356"/>
      <c r="T245" s="356"/>
      <c r="U245" s="356"/>
      <c r="V245" s="356"/>
      <c r="W245" s="356"/>
      <c r="X245" s="356"/>
      <c r="Y245" s="356"/>
      <c r="Z245" s="356"/>
      <c r="AA245" s="356"/>
      <c r="AB245" s="356"/>
      <c r="BB245"/>
      <c r="BC245"/>
      <c r="BD245"/>
      <c r="BE245"/>
      <c r="BF245"/>
      <c r="BG245"/>
      <c r="BH245"/>
      <c r="BI245"/>
      <c r="BJ245"/>
      <c r="BK245"/>
      <c r="BL245"/>
      <c r="BM245"/>
      <c r="BN245"/>
      <c r="BO245"/>
      <c r="BP245"/>
      <c r="BQ245"/>
      <c r="BR245"/>
      <c r="BS245"/>
      <c r="BT245"/>
      <c r="BU245"/>
      <c r="BV245"/>
      <c r="BW245"/>
      <c r="BX245"/>
      <c r="BY245"/>
      <c r="BZ245"/>
      <c r="CA245"/>
      <c r="CB245"/>
      <c r="CC245"/>
    </row>
    <row r="246" spans="1:81" s="325" customFormat="1" ht="15.75" customHeight="1" x14ac:dyDescent="0.25">
      <c r="A246" s="356"/>
      <c r="B246" s="356"/>
      <c r="C246" s="356"/>
      <c r="D246" s="356"/>
      <c r="E246" s="356"/>
      <c r="F246" s="356"/>
      <c r="G246" s="356"/>
      <c r="H246" s="356"/>
      <c r="I246" s="356"/>
      <c r="J246" s="356"/>
      <c r="K246" s="356"/>
      <c r="L246" s="356"/>
      <c r="M246" s="356"/>
      <c r="N246" s="356"/>
      <c r="O246" s="356"/>
      <c r="P246" s="356"/>
      <c r="Q246" s="356"/>
      <c r="R246" s="356"/>
      <c r="S246" s="356"/>
      <c r="T246" s="356"/>
      <c r="U246" s="356"/>
      <c r="V246" s="356"/>
      <c r="W246" s="356"/>
      <c r="X246" s="356"/>
      <c r="Y246" s="356"/>
      <c r="Z246" s="356"/>
      <c r="AA246" s="356"/>
      <c r="AB246" s="356"/>
      <c r="BB246"/>
      <c r="BC246"/>
      <c r="BD246"/>
      <c r="BE246"/>
      <c r="BF246"/>
      <c r="BG246"/>
      <c r="BH246"/>
      <c r="BI246"/>
      <c r="BJ246"/>
      <c r="BK246"/>
      <c r="BL246"/>
      <c r="BM246"/>
      <c r="BN246"/>
      <c r="BO246"/>
      <c r="BP246"/>
      <c r="BQ246"/>
      <c r="BR246"/>
      <c r="BS246"/>
      <c r="BT246"/>
      <c r="BU246"/>
      <c r="BV246"/>
      <c r="BW246"/>
      <c r="BX246"/>
      <c r="BY246"/>
      <c r="BZ246"/>
      <c r="CA246"/>
      <c r="CB246"/>
      <c r="CC246"/>
    </row>
    <row r="247" spans="1:81" s="325" customFormat="1" ht="15.75" customHeight="1" x14ac:dyDescent="0.25">
      <c r="A247" s="356"/>
      <c r="B247" s="356"/>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BB247"/>
      <c r="BC247"/>
      <c r="BD247"/>
      <c r="BE247"/>
      <c r="BF247"/>
      <c r="BG247"/>
      <c r="BH247"/>
      <c r="BI247"/>
      <c r="BJ247"/>
      <c r="BK247"/>
      <c r="BL247"/>
      <c r="BM247"/>
      <c r="BN247"/>
      <c r="BO247"/>
      <c r="BP247"/>
      <c r="BQ247"/>
      <c r="BR247"/>
      <c r="BS247"/>
      <c r="BT247"/>
      <c r="BU247"/>
      <c r="BV247"/>
      <c r="BW247"/>
      <c r="BX247"/>
      <c r="BY247"/>
      <c r="BZ247"/>
      <c r="CA247"/>
      <c r="CB247"/>
      <c r="CC247"/>
    </row>
    <row r="248" spans="1:81" s="325" customFormat="1" ht="15.75" customHeight="1" x14ac:dyDescent="0.25">
      <c r="A248" s="356"/>
      <c r="B248" s="356"/>
      <c r="C248" s="356"/>
      <c r="D248" s="356"/>
      <c r="E248" s="356"/>
      <c r="F248" s="356"/>
      <c r="G248" s="356"/>
      <c r="H248" s="356"/>
      <c r="I248" s="356"/>
      <c r="J248" s="356"/>
      <c r="K248" s="356"/>
      <c r="L248" s="356"/>
      <c r="M248" s="356"/>
      <c r="N248" s="356"/>
      <c r="O248" s="356"/>
      <c r="P248" s="356"/>
      <c r="Q248" s="356"/>
      <c r="R248" s="356"/>
      <c r="S248" s="356"/>
      <c r="T248" s="356"/>
      <c r="U248" s="356"/>
      <c r="V248" s="356"/>
      <c r="W248" s="356"/>
      <c r="X248" s="356"/>
      <c r="Y248" s="356"/>
      <c r="Z248" s="356"/>
      <c r="AA248" s="356"/>
      <c r="AB248" s="356"/>
      <c r="BB248"/>
      <c r="BC248"/>
      <c r="BD248"/>
      <c r="BE248"/>
      <c r="BF248"/>
      <c r="BG248"/>
      <c r="BH248"/>
      <c r="BI248"/>
      <c r="BJ248"/>
      <c r="BK248"/>
      <c r="BL248"/>
      <c r="BM248"/>
      <c r="BN248"/>
      <c r="BO248"/>
      <c r="BP248"/>
      <c r="BQ248"/>
      <c r="BR248"/>
      <c r="BS248"/>
      <c r="BT248"/>
      <c r="BU248"/>
      <c r="BV248"/>
      <c r="BW248"/>
      <c r="BX248"/>
      <c r="BY248"/>
      <c r="BZ248"/>
      <c r="CA248"/>
      <c r="CB248"/>
      <c r="CC248"/>
    </row>
    <row r="249" spans="1:81" s="325" customFormat="1" ht="15.75" customHeight="1" x14ac:dyDescent="0.25">
      <c r="A249" s="356"/>
      <c r="B249" s="356"/>
      <c r="C249" s="356"/>
      <c r="D249" s="356"/>
      <c r="E249" s="356"/>
      <c r="F249" s="356"/>
      <c r="G249" s="356"/>
      <c r="H249" s="356"/>
      <c r="I249" s="356"/>
      <c r="J249" s="356"/>
      <c r="K249" s="356"/>
      <c r="L249" s="356"/>
      <c r="M249" s="356"/>
      <c r="N249" s="356"/>
      <c r="O249" s="356"/>
      <c r="P249" s="356"/>
      <c r="Q249" s="356"/>
      <c r="R249" s="356"/>
      <c r="S249" s="356"/>
      <c r="T249" s="356"/>
      <c r="U249" s="356"/>
      <c r="V249" s="356"/>
      <c r="W249" s="356"/>
      <c r="X249" s="356"/>
      <c r="Y249" s="356"/>
      <c r="Z249" s="356"/>
      <c r="AA249" s="356"/>
      <c r="AB249" s="356"/>
      <c r="BB249"/>
      <c r="BC249"/>
      <c r="BD249"/>
      <c r="BE249"/>
      <c r="BF249"/>
      <c r="BG249"/>
      <c r="BH249"/>
      <c r="BI249"/>
      <c r="BJ249"/>
      <c r="BK249"/>
      <c r="BL249"/>
      <c r="BM249"/>
      <c r="BN249"/>
      <c r="BO249"/>
      <c r="BP249"/>
      <c r="BQ249"/>
      <c r="BR249"/>
      <c r="BS249"/>
      <c r="BT249"/>
      <c r="BU249"/>
      <c r="BV249"/>
      <c r="BW249"/>
      <c r="BX249"/>
      <c r="BY249"/>
      <c r="BZ249"/>
      <c r="CA249"/>
      <c r="CB249"/>
      <c r="CC249"/>
    </row>
    <row r="250" spans="1:81" s="325" customFormat="1" ht="15.75" customHeight="1" x14ac:dyDescent="0.25">
      <c r="A250" s="356"/>
      <c r="B250" s="356"/>
      <c r="C250" s="356"/>
      <c r="D250" s="356"/>
      <c r="E250" s="356"/>
      <c r="F250" s="356"/>
      <c r="G250" s="356"/>
      <c r="H250" s="356"/>
      <c r="I250" s="356"/>
      <c r="J250" s="356"/>
      <c r="K250" s="356"/>
      <c r="L250" s="356"/>
      <c r="M250" s="356"/>
      <c r="N250" s="356"/>
      <c r="O250" s="356"/>
      <c r="P250" s="356"/>
      <c r="Q250" s="356"/>
      <c r="R250" s="356"/>
      <c r="S250" s="356"/>
      <c r="T250" s="356"/>
      <c r="U250" s="356"/>
      <c r="V250" s="356"/>
      <c r="W250" s="356"/>
      <c r="X250" s="356"/>
      <c r="Y250" s="356"/>
      <c r="Z250" s="356"/>
      <c r="AA250" s="356"/>
      <c r="AB250" s="356"/>
      <c r="BB250"/>
      <c r="BC250"/>
      <c r="BD250"/>
      <c r="BE250"/>
      <c r="BF250"/>
      <c r="BG250"/>
      <c r="BH250"/>
      <c r="BI250"/>
      <c r="BJ250"/>
      <c r="BK250"/>
      <c r="BL250"/>
      <c r="BM250"/>
      <c r="BN250"/>
      <c r="BO250"/>
      <c r="BP250"/>
      <c r="BQ250"/>
      <c r="BR250"/>
      <c r="BS250"/>
      <c r="BT250"/>
      <c r="BU250"/>
      <c r="BV250"/>
      <c r="BW250"/>
      <c r="BX250"/>
      <c r="BY250"/>
      <c r="BZ250"/>
      <c r="CA250"/>
      <c r="CB250"/>
      <c r="CC250"/>
    </row>
    <row r="251" spans="1:81" s="325" customFormat="1" ht="15.75" customHeight="1" x14ac:dyDescent="0.25">
      <c r="A251" s="356"/>
      <c r="B251" s="356"/>
      <c r="C251" s="356"/>
      <c r="D251" s="356"/>
      <c r="E251" s="356"/>
      <c r="F251" s="356"/>
      <c r="G251" s="356"/>
      <c r="H251" s="356"/>
      <c r="I251" s="356"/>
      <c r="J251" s="356"/>
      <c r="K251" s="356"/>
      <c r="L251" s="356"/>
      <c r="M251" s="356"/>
      <c r="N251" s="356"/>
      <c r="O251" s="356"/>
      <c r="P251" s="356"/>
      <c r="Q251" s="356"/>
      <c r="R251" s="356"/>
      <c r="S251" s="356"/>
      <c r="T251" s="356"/>
      <c r="U251" s="356"/>
      <c r="V251" s="356"/>
      <c r="W251" s="356"/>
      <c r="X251" s="356"/>
      <c r="Y251" s="356"/>
      <c r="Z251" s="356"/>
      <c r="AA251" s="356"/>
      <c r="AB251" s="356"/>
      <c r="BB251"/>
      <c r="BC251"/>
      <c r="BD251"/>
      <c r="BE251"/>
      <c r="BF251"/>
      <c r="BG251"/>
      <c r="BH251"/>
      <c r="BI251"/>
      <c r="BJ251"/>
      <c r="BK251"/>
      <c r="BL251"/>
      <c r="BM251"/>
      <c r="BN251"/>
      <c r="BO251"/>
      <c r="BP251"/>
      <c r="BQ251"/>
      <c r="BR251"/>
      <c r="BS251"/>
      <c r="BT251"/>
      <c r="BU251"/>
      <c r="BV251"/>
      <c r="BW251"/>
      <c r="BX251"/>
      <c r="BY251"/>
      <c r="BZ251"/>
      <c r="CA251"/>
      <c r="CB251"/>
      <c r="CC251"/>
    </row>
    <row r="252" spans="1:81" s="325" customFormat="1" ht="15.75" customHeight="1" x14ac:dyDescent="0.25">
      <c r="A252" s="356"/>
      <c r="B252" s="356"/>
      <c r="C252" s="356"/>
      <c r="D252" s="356"/>
      <c r="E252" s="356"/>
      <c r="F252" s="356"/>
      <c r="G252" s="356"/>
      <c r="H252" s="356"/>
      <c r="I252" s="356"/>
      <c r="J252" s="356"/>
      <c r="K252" s="356"/>
      <c r="L252" s="356"/>
      <c r="M252" s="356"/>
      <c r="N252" s="356"/>
      <c r="O252" s="356"/>
      <c r="P252" s="356"/>
      <c r="Q252" s="356"/>
      <c r="R252" s="356"/>
      <c r="S252" s="356"/>
      <c r="T252" s="356"/>
      <c r="U252" s="356"/>
      <c r="V252" s="356"/>
      <c r="W252" s="356"/>
      <c r="X252" s="356"/>
      <c r="Y252" s="356"/>
      <c r="Z252" s="356"/>
      <c r="AA252" s="356"/>
      <c r="AB252" s="356"/>
      <c r="BB252"/>
      <c r="BC252"/>
      <c r="BD252"/>
      <c r="BE252"/>
      <c r="BF252"/>
      <c r="BG252"/>
      <c r="BH252"/>
      <c r="BI252"/>
      <c r="BJ252"/>
      <c r="BK252"/>
      <c r="BL252"/>
      <c r="BM252"/>
      <c r="BN252"/>
      <c r="BO252"/>
      <c r="BP252"/>
      <c r="BQ252"/>
      <c r="BR252"/>
      <c r="BS252"/>
      <c r="BT252"/>
      <c r="BU252"/>
      <c r="BV252"/>
      <c r="BW252"/>
      <c r="BX252"/>
      <c r="BY252"/>
      <c r="BZ252"/>
      <c r="CA252"/>
      <c r="CB252"/>
      <c r="CC252"/>
    </row>
    <row r="253" spans="1:81" s="325" customFormat="1" ht="15.75" customHeight="1" x14ac:dyDescent="0.25">
      <c r="A253" s="356"/>
      <c r="B253" s="356"/>
      <c r="C253" s="356"/>
      <c r="D253" s="356"/>
      <c r="E253" s="356"/>
      <c r="F253" s="356"/>
      <c r="G253" s="356"/>
      <c r="H253" s="356"/>
      <c r="I253" s="356"/>
      <c r="J253" s="356"/>
      <c r="K253" s="356"/>
      <c r="L253" s="356"/>
      <c r="M253" s="356"/>
      <c r="N253" s="356"/>
      <c r="O253" s="356"/>
      <c r="P253" s="356"/>
      <c r="Q253" s="356"/>
      <c r="R253" s="356"/>
      <c r="S253" s="356"/>
      <c r="T253" s="356"/>
      <c r="U253" s="356"/>
      <c r="V253" s="356"/>
      <c r="W253" s="356"/>
      <c r="X253" s="356"/>
      <c r="Y253" s="356"/>
      <c r="Z253" s="356"/>
      <c r="AA253" s="356"/>
      <c r="AB253" s="356"/>
      <c r="BB253"/>
      <c r="BC253"/>
      <c r="BD253"/>
      <c r="BE253"/>
      <c r="BF253"/>
      <c r="BG253"/>
      <c r="BH253"/>
      <c r="BI253"/>
      <c r="BJ253"/>
      <c r="BK253"/>
      <c r="BL253"/>
      <c r="BM253"/>
      <c r="BN253"/>
      <c r="BO253"/>
      <c r="BP253"/>
      <c r="BQ253"/>
      <c r="BR253"/>
      <c r="BS253"/>
      <c r="BT253"/>
      <c r="BU253"/>
      <c r="BV253"/>
      <c r="BW253"/>
      <c r="BX253"/>
      <c r="BY253"/>
      <c r="BZ253"/>
      <c r="CA253"/>
      <c r="CB253"/>
      <c r="CC253"/>
    </row>
    <row r="254" spans="1:81" s="325" customFormat="1" ht="15.75" customHeight="1" x14ac:dyDescent="0.25">
      <c r="A254" s="356"/>
      <c r="B254" s="356"/>
      <c r="C254" s="356"/>
      <c r="D254" s="356"/>
      <c r="E254" s="356"/>
      <c r="F254" s="356"/>
      <c r="G254" s="356"/>
      <c r="H254" s="356"/>
      <c r="I254" s="356"/>
      <c r="J254" s="356"/>
      <c r="K254" s="356"/>
      <c r="L254" s="356"/>
      <c r="M254" s="356"/>
      <c r="N254" s="356"/>
      <c r="O254" s="356"/>
      <c r="P254" s="356"/>
      <c r="Q254" s="356"/>
      <c r="R254" s="356"/>
      <c r="S254" s="356"/>
      <c r="T254" s="356"/>
      <c r="U254" s="356"/>
      <c r="V254" s="356"/>
      <c r="W254" s="356"/>
      <c r="X254" s="356"/>
      <c r="Y254" s="356"/>
      <c r="Z254" s="356"/>
      <c r="AA254" s="356"/>
      <c r="AB254" s="356"/>
      <c r="BB254"/>
      <c r="BC254"/>
      <c r="BD254"/>
      <c r="BE254"/>
      <c r="BF254"/>
      <c r="BG254"/>
      <c r="BH254"/>
      <c r="BI254"/>
      <c r="BJ254"/>
      <c r="BK254"/>
      <c r="BL254"/>
      <c r="BM254"/>
      <c r="BN254"/>
      <c r="BO254"/>
      <c r="BP254"/>
      <c r="BQ254"/>
      <c r="BR254"/>
      <c r="BS254"/>
      <c r="BT254"/>
      <c r="BU254"/>
      <c r="BV254"/>
      <c r="BW254"/>
      <c r="BX254"/>
      <c r="BY254"/>
      <c r="BZ254"/>
      <c r="CA254"/>
      <c r="CB254"/>
      <c r="CC254"/>
    </row>
    <row r="255" spans="1:81" s="325" customFormat="1" ht="15.75" customHeight="1" x14ac:dyDescent="0.25">
      <c r="A255" s="356"/>
      <c r="B255" s="356"/>
      <c r="C255" s="356"/>
      <c r="D255" s="356"/>
      <c r="E255" s="356"/>
      <c r="F255" s="356"/>
      <c r="G255" s="356"/>
      <c r="H255" s="356"/>
      <c r="I255" s="356"/>
      <c r="J255" s="356"/>
      <c r="K255" s="356"/>
      <c r="L255" s="356"/>
      <c r="M255" s="356"/>
      <c r="N255" s="356"/>
      <c r="O255" s="356"/>
      <c r="P255" s="356"/>
      <c r="Q255" s="356"/>
      <c r="R255" s="356"/>
      <c r="S255" s="356"/>
      <c r="T255" s="356"/>
      <c r="U255" s="356"/>
      <c r="V255" s="356"/>
      <c r="W255" s="356"/>
      <c r="X255" s="356"/>
      <c r="Y255" s="356"/>
      <c r="Z255" s="356"/>
      <c r="AA255" s="356"/>
      <c r="AB255" s="356"/>
      <c r="BB255"/>
      <c r="BC255"/>
      <c r="BD255"/>
      <c r="BE255"/>
      <c r="BF255"/>
      <c r="BG255"/>
      <c r="BH255"/>
      <c r="BI255"/>
      <c r="BJ255"/>
      <c r="BK255"/>
      <c r="BL255"/>
      <c r="BM255"/>
      <c r="BN255"/>
      <c r="BO255"/>
      <c r="BP255"/>
      <c r="BQ255"/>
      <c r="BR255"/>
      <c r="BS255"/>
      <c r="BT255"/>
      <c r="BU255"/>
      <c r="BV255"/>
      <c r="BW255"/>
      <c r="BX255"/>
      <c r="BY255"/>
      <c r="BZ255"/>
      <c r="CA255"/>
      <c r="CB255"/>
      <c r="CC255"/>
    </row>
    <row r="256" spans="1:81" s="325" customFormat="1" ht="15.75" customHeight="1" x14ac:dyDescent="0.25">
      <c r="A256" s="356"/>
      <c r="B256" s="356"/>
      <c r="C256" s="356"/>
      <c r="D256" s="356"/>
      <c r="E256" s="356"/>
      <c r="F256" s="356"/>
      <c r="G256" s="356"/>
      <c r="H256" s="356"/>
      <c r="I256" s="356"/>
      <c r="J256" s="356"/>
      <c r="K256" s="356"/>
      <c r="L256" s="356"/>
      <c r="M256" s="356"/>
      <c r="N256" s="356"/>
      <c r="O256" s="356"/>
      <c r="P256" s="356"/>
      <c r="Q256" s="356"/>
      <c r="R256" s="356"/>
      <c r="S256" s="356"/>
      <c r="T256" s="356"/>
      <c r="U256" s="356"/>
      <c r="V256" s="356"/>
      <c r="W256" s="356"/>
      <c r="X256" s="356"/>
      <c r="Y256" s="356"/>
      <c r="Z256" s="356"/>
      <c r="AA256" s="356"/>
      <c r="AB256" s="356"/>
      <c r="BB256"/>
      <c r="BC256"/>
      <c r="BD256"/>
      <c r="BE256"/>
      <c r="BF256"/>
      <c r="BG256"/>
      <c r="BH256"/>
      <c r="BI256"/>
      <c r="BJ256"/>
      <c r="BK256"/>
      <c r="BL256"/>
      <c r="BM256"/>
      <c r="BN256"/>
      <c r="BO256"/>
      <c r="BP256"/>
      <c r="BQ256"/>
      <c r="BR256"/>
      <c r="BS256"/>
      <c r="BT256"/>
      <c r="BU256"/>
      <c r="BV256"/>
      <c r="BW256"/>
      <c r="BX256"/>
      <c r="BY256"/>
      <c r="BZ256"/>
      <c r="CA256"/>
      <c r="CB256"/>
      <c r="CC256"/>
    </row>
    <row r="257" spans="1:81" s="325" customFormat="1" ht="15.75" customHeight="1" x14ac:dyDescent="0.25">
      <c r="A257" s="356"/>
      <c r="B257" s="356"/>
      <c r="C257" s="356"/>
      <c r="D257" s="356"/>
      <c r="E257" s="356"/>
      <c r="F257" s="356"/>
      <c r="G257" s="356"/>
      <c r="H257" s="356"/>
      <c r="I257" s="356"/>
      <c r="J257" s="356"/>
      <c r="K257" s="356"/>
      <c r="L257" s="356"/>
      <c r="M257" s="356"/>
      <c r="N257" s="356"/>
      <c r="O257" s="356"/>
      <c r="P257" s="356"/>
      <c r="Q257" s="356"/>
      <c r="R257" s="356"/>
      <c r="S257" s="356"/>
      <c r="T257" s="356"/>
      <c r="U257" s="356"/>
      <c r="V257" s="356"/>
      <c r="W257" s="356"/>
      <c r="X257" s="356"/>
      <c r="Y257" s="356"/>
      <c r="Z257" s="356"/>
      <c r="AA257" s="356"/>
      <c r="AB257" s="356"/>
      <c r="BB257"/>
      <c r="BC257"/>
      <c r="BD257"/>
      <c r="BE257"/>
      <c r="BF257"/>
      <c r="BG257"/>
      <c r="BH257"/>
      <c r="BI257"/>
      <c r="BJ257"/>
      <c r="BK257"/>
      <c r="BL257"/>
      <c r="BM257"/>
      <c r="BN257"/>
      <c r="BO257"/>
      <c r="BP257"/>
      <c r="BQ257"/>
      <c r="BR257"/>
      <c r="BS257"/>
      <c r="BT257"/>
      <c r="BU257"/>
      <c r="BV257"/>
      <c r="BW257"/>
      <c r="BX257"/>
      <c r="BY257"/>
      <c r="BZ257"/>
      <c r="CA257"/>
      <c r="CB257"/>
      <c r="CC257"/>
    </row>
    <row r="258" spans="1:81" s="325" customFormat="1" ht="15.75" customHeight="1" x14ac:dyDescent="0.25">
      <c r="A258" s="356"/>
      <c r="B258" s="356"/>
      <c r="C258" s="356"/>
      <c r="D258" s="356"/>
      <c r="E258" s="356"/>
      <c r="F258" s="356"/>
      <c r="G258" s="356"/>
      <c r="H258" s="356"/>
      <c r="I258" s="356"/>
      <c r="J258" s="356"/>
      <c r="K258" s="356"/>
      <c r="L258" s="356"/>
      <c r="M258" s="356"/>
      <c r="N258" s="356"/>
      <c r="O258" s="356"/>
      <c r="P258" s="356"/>
      <c r="Q258" s="356"/>
      <c r="R258" s="356"/>
      <c r="S258" s="356"/>
      <c r="T258" s="356"/>
      <c r="U258" s="356"/>
      <c r="V258" s="356"/>
      <c r="W258" s="356"/>
      <c r="X258" s="356"/>
      <c r="Y258" s="356"/>
      <c r="Z258" s="356"/>
      <c r="AA258" s="356"/>
      <c r="AB258" s="356"/>
      <c r="BB258"/>
      <c r="BC258"/>
      <c r="BD258"/>
      <c r="BE258"/>
      <c r="BF258"/>
      <c r="BG258"/>
      <c r="BH258"/>
      <c r="BI258"/>
      <c r="BJ258"/>
      <c r="BK258"/>
      <c r="BL258"/>
      <c r="BM258"/>
      <c r="BN258"/>
      <c r="BO258"/>
      <c r="BP258"/>
      <c r="BQ258"/>
      <c r="BR258"/>
      <c r="BS258"/>
      <c r="BT258"/>
      <c r="BU258"/>
      <c r="BV258"/>
      <c r="BW258"/>
      <c r="BX258"/>
      <c r="BY258"/>
      <c r="BZ258"/>
      <c r="CA258"/>
      <c r="CB258"/>
      <c r="CC258"/>
    </row>
    <row r="259" spans="1:81" s="325" customFormat="1" ht="15.75" customHeight="1" x14ac:dyDescent="0.25">
      <c r="A259" s="356"/>
      <c r="B259" s="356"/>
      <c r="C259" s="356"/>
      <c r="D259" s="356"/>
      <c r="E259" s="356"/>
      <c r="F259" s="356"/>
      <c r="G259" s="356"/>
      <c r="H259" s="356"/>
      <c r="I259" s="356"/>
      <c r="J259" s="356"/>
      <c r="K259" s="356"/>
      <c r="L259" s="356"/>
      <c r="M259" s="356"/>
      <c r="N259" s="356"/>
      <c r="O259" s="356"/>
      <c r="P259" s="356"/>
      <c r="Q259" s="356"/>
      <c r="R259" s="356"/>
      <c r="S259" s="356"/>
      <c r="T259" s="356"/>
      <c r="U259" s="356"/>
      <c r="V259" s="356"/>
      <c r="W259" s="356"/>
      <c r="X259" s="356"/>
      <c r="Y259" s="356"/>
      <c r="Z259" s="356"/>
      <c r="AA259" s="356"/>
      <c r="AB259" s="356"/>
      <c r="BB259"/>
      <c r="BC259"/>
      <c r="BD259"/>
      <c r="BE259"/>
      <c r="BF259"/>
      <c r="BG259"/>
      <c r="BH259"/>
      <c r="BI259"/>
      <c r="BJ259"/>
      <c r="BK259"/>
      <c r="BL259"/>
      <c r="BM259"/>
      <c r="BN259"/>
      <c r="BO259"/>
      <c r="BP259"/>
      <c r="BQ259"/>
      <c r="BR259"/>
      <c r="BS259"/>
      <c r="BT259"/>
      <c r="BU259"/>
      <c r="BV259"/>
      <c r="BW259"/>
      <c r="BX259"/>
      <c r="BY259"/>
      <c r="BZ259"/>
      <c r="CA259"/>
      <c r="CB259"/>
      <c r="CC259"/>
    </row>
    <row r="260" spans="1:81" s="325" customFormat="1" ht="15.75" customHeight="1" x14ac:dyDescent="0.25">
      <c r="A260" s="356"/>
      <c r="B260" s="356"/>
      <c r="C260" s="356"/>
      <c r="D260" s="356"/>
      <c r="E260" s="356"/>
      <c r="F260" s="356"/>
      <c r="G260" s="356"/>
      <c r="H260" s="356"/>
      <c r="I260" s="356"/>
      <c r="J260" s="356"/>
      <c r="K260" s="356"/>
      <c r="L260" s="356"/>
      <c r="M260" s="356"/>
      <c r="N260" s="356"/>
      <c r="O260" s="356"/>
      <c r="P260" s="356"/>
      <c r="Q260" s="356"/>
      <c r="R260" s="356"/>
      <c r="S260" s="356"/>
      <c r="T260" s="356"/>
      <c r="U260" s="356"/>
      <c r="V260" s="356"/>
      <c r="W260" s="356"/>
      <c r="X260" s="356"/>
      <c r="Y260" s="356"/>
      <c r="Z260" s="356"/>
      <c r="AA260" s="356"/>
      <c r="AB260" s="356"/>
      <c r="BB260"/>
      <c r="BC260"/>
      <c r="BD260"/>
      <c r="BE260"/>
      <c r="BF260"/>
      <c r="BG260"/>
      <c r="BH260"/>
      <c r="BI260"/>
      <c r="BJ260"/>
      <c r="BK260"/>
      <c r="BL260"/>
      <c r="BM260"/>
      <c r="BN260"/>
      <c r="BO260"/>
      <c r="BP260"/>
      <c r="BQ260"/>
      <c r="BR260"/>
      <c r="BS260"/>
      <c r="BT260"/>
      <c r="BU260"/>
      <c r="BV260"/>
      <c r="BW260"/>
      <c r="BX260"/>
      <c r="BY260"/>
      <c r="BZ260"/>
      <c r="CA260"/>
      <c r="CB260"/>
      <c r="CC260"/>
    </row>
    <row r="261" spans="1:81" s="325" customFormat="1" ht="15.75" customHeight="1" x14ac:dyDescent="0.25">
      <c r="A261" s="356"/>
      <c r="B261" s="356"/>
      <c r="C261" s="356"/>
      <c r="D261" s="356"/>
      <c r="E261" s="356"/>
      <c r="F261" s="356"/>
      <c r="G261" s="356"/>
      <c r="H261" s="356"/>
      <c r="I261" s="356"/>
      <c r="J261" s="356"/>
      <c r="K261" s="356"/>
      <c r="L261" s="356"/>
      <c r="M261" s="356"/>
      <c r="N261" s="356"/>
      <c r="O261" s="356"/>
      <c r="P261" s="356"/>
      <c r="Q261" s="356"/>
      <c r="R261" s="356"/>
      <c r="S261" s="356"/>
      <c r="T261" s="356"/>
      <c r="U261" s="356"/>
      <c r="V261" s="356"/>
      <c r="W261" s="356"/>
      <c r="X261" s="356"/>
      <c r="Y261" s="356"/>
      <c r="Z261" s="356"/>
      <c r="AA261" s="356"/>
      <c r="AB261" s="356"/>
      <c r="BB261"/>
      <c r="BC261"/>
      <c r="BD261"/>
      <c r="BE261"/>
      <c r="BF261"/>
      <c r="BG261"/>
      <c r="BH261"/>
      <c r="BI261"/>
      <c r="BJ261"/>
      <c r="BK261"/>
      <c r="BL261"/>
      <c r="BM261"/>
      <c r="BN261"/>
      <c r="BO261"/>
      <c r="BP261"/>
      <c r="BQ261"/>
      <c r="BR261"/>
      <c r="BS261"/>
      <c r="BT261"/>
      <c r="BU261"/>
      <c r="BV261"/>
      <c r="BW261"/>
      <c r="BX261"/>
      <c r="BY261"/>
      <c r="BZ261"/>
      <c r="CA261"/>
      <c r="CB261"/>
      <c r="CC261"/>
    </row>
    <row r="262" spans="1:81" s="325" customFormat="1" ht="15.75" customHeight="1" x14ac:dyDescent="0.25">
      <c r="A262" s="356"/>
      <c r="B262" s="356"/>
      <c r="C262" s="356"/>
      <c r="D262" s="356"/>
      <c r="E262" s="356"/>
      <c r="F262" s="356"/>
      <c r="G262" s="356"/>
      <c r="H262" s="356"/>
      <c r="I262" s="356"/>
      <c r="J262" s="356"/>
      <c r="K262" s="356"/>
      <c r="L262" s="356"/>
      <c r="M262" s="356"/>
      <c r="N262" s="356"/>
      <c r="O262" s="356"/>
      <c r="P262" s="356"/>
      <c r="Q262" s="356"/>
      <c r="R262" s="356"/>
      <c r="S262" s="356"/>
      <c r="T262" s="356"/>
      <c r="U262" s="356"/>
      <c r="V262" s="356"/>
      <c r="W262" s="356"/>
      <c r="X262" s="356"/>
      <c r="Y262" s="356"/>
      <c r="Z262" s="356"/>
      <c r="AA262" s="356"/>
      <c r="AB262" s="356"/>
      <c r="BB262"/>
      <c r="BC262"/>
      <c r="BD262"/>
      <c r="BE262"/>
      <c r="BF262"/>
      <c r="BG262"/>
      <c r="BH262"/>
      <c r="BI262"/>
      <c r="BJ262"/>
      <c r="BK262"/>
      <c r="BL262"/>
      <c r="BM262"/>
      <c r="BN262"/>
      <c r="BO262"/>
      <c r="BP262"/>
      <c r="BQ262"/>
      <c r="BR262"/>
      <c r="BS262"/>
      <c r="BT262"/>
      <c r="BU262"/>
      <c r="BV262"/>
      <c r="BW262"/>
      <c r="BX262"/>
      <c r="BY262"/>
      <c r="BZ262"/>
      <c r="CA262"/>
      <c r="CB262"/>
      <c r="CC262"/>
    </row>
    <row r="263" spans="1:81" s="325" customFormat="1" ht="15.75" customHeight="1" x14ac:dyDescent="0.25">
      <c r="A263" s="356"/>
      <c r="B263" s="356"/>
      <c r="C263" s="356"/>
      <c r="D263" s="356"/>
      <c r="E263" s="356"/>
      <c r="F263" s="356"/>
      <c r="G263" s="356"/>
      <c r="H263" s="356"/>
      <c r="I263" s="356"/>
      <c r="J263" s="356"/>
      <c r="K263" s="356"/>
      <c r="L263" s="356"/>
      <c r="M263" s="356"/>
      <c r="N263" s="356"/>
      <c r="O263" s="356"/>
      <c r="P263" s="356"/>
      <c r="Q263" s="356"/>
      <c r="R263" s="356"/>
      <c r="S263" s="356"/>
      <c r="T263" s="356"/>
      <c r="U263" s="356"/>
      <c r="V263" s="356"/>
      <c r="W263" s="356"/>
      <c r="X263" s="356"/>
      <c r="Y263" s="356"/>
      <c r="Z263" s="356"/>
      <c r="AA263" s="356"/>
      <c r="AB263" s="356"/>
      <c r="BB263"/>
      <c r="BC263"/>
      <c r="BD263"/>
      <c r="BE263"/>
      <c r="BF263"/>
      <c r="BG263"/>
      <c r="BH263"/>
      <c r="BI263"/>
      <c r="BJ263"/>
      <c r="BK263"/>
      <c r="BL263"/>
      <c r="BM263"/>
      <c r="BN263"/>
      <c r="BO263"/>
      <c r="BP263"/>
      <c r="BQ263"/>
      <c r="BR263"/>
      <c r="BS263"/>
      <c r="BT263"/>
      <c r="BU263"/>
      <c r="BV263"/>
      <c r="BW263"/>
      <c r="BX263"/>
      <c r="BY263"/>
      <c r="BZ263"/>
      <c r="CA263"/>
      <c r="CB263"/>
      <c r="CC263"/>
    </row>
    <row r="264" spans="1:81" s="325" customFormat="1" ht="15.75" customHeight="1" x14ac:dyDescent="0.25">
      <c r="A264" s="356"/>
      <c r="B264" s="356"/>
      <c r="C264" s="356"/>
      <c r="D264" s="356"/>
      <c r="E264" s="356"/>
      <c r="F264" s="356"/>
      <c r="G264" s="356"/>
      <c r="H264" s="356"/>
      <c r="I264" s="356"/>
      <c r="J264" s="356"/>
      <c r="K264" s="356"/>
      <c r="L264" s="356"/>
      <c r="M264" s="356"/>
      <c r="N264" s="356"/>
      <c r="O264" s="356"/>
      <c r="P264" s="356"/>
      <c r="Q264" s="356"/>
      <c r="R264" s="356"/>
      <c r="S264" s="356"/>
      <c r="T264" s="356"/>
      <c r="U264" s="356"/>
      <c r="V264" s="356"/>
      <c r="W264" s="356"/>
      <c r="X264" s="356"/>
      <c r="Y264" s="356"/>
      <c r="Z264" s="356"/>
      <c r="AA264" s="356"/>
      <c r="AB264" s="356"/>
      <c r="BB264"/>
      <c r="BC264"/>
      <c r="BD264"/>
      <c r="BE264"/>
      <c r="BF264"/>
      <c r="BG264"/>
      <c r="BH264"/>
      <c r="BI264"/>
      <c r="BJ264"/>
      <c r="BK264"/>
      <c r="BL264"/>
      <c r="BM264"/>
      <c r="BN264"/>
      <c r="BO264"/>
      <c r="BP264"/>
      <c r="BQ264"/>
      <c r="BR264"/>
      <c r="BS264"/>
      <c r="BT264"/>
      <c r="BU264"/>
      <c r="BV264"/>
      <c r="BW264"/>
      <c r="BX264"/>
      <c r="BY264"/>
      <c r="BZ264"/>
      <c r="CA264"/>
      <c r="CB264"/>
      <c r="CC264"/>
    </row>
    <row r="265" spans="1:81" s="325" customFormat="1" ht="15.75" customHeight="1" x14ac:dyDescent="0.25">
      <c r="A265" s="356"/>
      <c r="B265" s="356"/>
      <c r="C265" s="356"/>
      <c r="D265" s="356"/>
      <c r="E265" s="356"/>
      <c r="F265" s="356"/>
      <c r="G265" s="356"/>
      <c r="H265" s="356"/>
      <c r="I265" s="356"/>
      <c r="J265" s="356"/>
      <c r="K265" s="356"/>
      <c r="L265" s="356"/>
      <c r="M265" s="356"/>
      <c r="N265" s="356"/>
      <c r="O265" s="356"/>
      <c r="P265" s="356"/>
      <c r="Q265" s="356"/>
      <c r="R265" s="356"/>
      <c r="S265" s="356"/>
      <c r="T265" s="356"/>
      <c r="U265" s="356"/>
      <c r="V265" s="356"/>
      <c r="W265" s="356"/>
      <c r="X265" s="356"/>
      <c r="Y265" s="356"/>
      <c r="Z265" s="356"/>
      <c r="AA265" s="356"/>
      <c r="AB265" s="356"/>
      <c r="BB265"/>
      <c r="BC265"/>
      <c r="BD265"/>
      <c r="BE265"/>
      <c r="BF265"/>
      <c r="BG265"/>
      <c r="BH265"/>
      <c r="BI265"/>
      <c r="BJ265"/>
      <c r="BK265"/>
      <c r="BL265"/>
      <c r="BM265"/>
      <c r="BN265"/>
      <c r="BO265"/>
      <c r="BP265"/>
      <c r="BQ265"/>
      <c r="BR265"/>
      <c r="BS265"/>
      <c r="BT265"/>
      <c r="BU265"/>
      <c r="BV265"/>
      <c r="BW265"/>
      <c r="BX265"/>
      <c r="BY265"/>
      <c r="BZ265"/>
      <c r="CA265"/>
      <c r="CB265"/>
      <c r="CC265"/>
    </row>
    <row r="266" spans="1:81" s="325" customFormat="1" ht="15.75" customHeight="1" x14ac:dyDescent="0.25">
      <c r="A266" s="356"/>
      <c r="B266" s="356"/>
      <c r="C266" s="356"/>
      <c r="D266" s="356"/>
      <c r="E266" s="356"/>
      <c r="F266" s="356"/>
      <c r="G266" s="356"/>
      <c r="H266" s="356"/>
      <c r="I266" s="356"/>
      <c r="J266" s="356"/>
      <c r="K266" s="356"/>
      <c r="L266" s="356"/>
      <c r="M266" s="356"/>
      <c r="N266" s="356"/>
      <c r="O266" s="356"/>
      <c r="P266" s="356"/>
      <c r="Q266" s="356"/>
      <c r="R266" s="356"/>
      <c r="S266" s="356"/>
      <c r="T266" s="356"/>
      <c r="U266" s="356"/>
      <c r="V266" s="356"/>
      <c r="W266" s="356"/>
      <c r="X266" s="356"/>
      <c r="Y266" s="356"/>
      <c r="Z266" s="356"/>
      <c r="AA266" s="356"/>
      <c r="AB266" s="356"/>
      <c r="BB266"/>
      <c r="BC266"/>
      <c r="BD266"/>
      <c r="BE266"/>
      <c r="BF266"/>
      <c r="BG266"/>
      <c r="BH266"/>
      <c r="BI266"/>
      <c r="BJ266"/>
      <c r="BK266"/>
      <c r="BL266"/>
      <c r="BM266"/>
      <c r="BN266"/>
      <c r="BO266"/>
      <c r="BP266"/>
      <c r="BQ266"/>
      <c r="BR266"/>
      <c r="BS266"/>
      <c r="BT266"/>
      <c r="BU266"/>
      <c r="BV266"/>
      <c r="BW266"/>
      <c r="BX266"/>
      <c r="BY266"/>
      <c r="BZ266"/>
      <c r="CA266"/>
      <c r="CB266"/>
      <c r="CC266"/>
    </row>
    <row r="267" spans="1:81" s="325" customFormat="1" ht="15.75" customHeight="1" x14ac:dyDescent="0.25">
      <c r="A267" s="356"/>
      <c r="B267" s="356"/>
      <c r="C267" s="356"/>
      <c r="D267" s="356"/>
      <c r="E267" s="356"/>
      <c r="F267" s="356"/>
      <c r="G267" s="356"/>
      <c r="H267" s="356"/>
      <c r="I267" s="356"/>
      <c r="J267" s="356"/>
      <c r="K267" s="356"/>
      <c r="L267" s="356"/>
      <c r="M267" s="356"/>
      <c r="N267" s="356"/>
      <c r="O267" s="356"/>
      <c r="P267" s="356"/>
      <c r="Q267" s="356"/>
      <c r="R267" s="356"/>
      <c r="S267" s="356"/>
      <c r="T267" s="356"/>
      <c r="U267" s="356"/>
      <c r="V267" s="356"/>
      <c r="W267" s="356"/>
      <c r="X267" s="356"/>
      <c r="Y267" s="356"/>
      <c r="Z267" s="356"/>
      <c r="AA267" s="356"/>
      <c r="AB267" s="356"/>
      <c r="BB267"/>
      <c r="BC267"/>
      <c r="BD267"/>
      <c r="BE267"/>
      <c r="BF267"/>
      <c r="BG267"/>
      <c r="BH267"/>
      <c r="BI267"/>
      <c r="BJ267"/>
      <c r="BK267"/>
      <c r="BL267"/>
      <c r="BM267"/>
      <c r="BN267"/>
      <c r="BO267"/>
      <c r="BP267"/>
      <c r="BQ267"/>
      <c r="BR267"/>
      <c r="BS267"/>
      <c r="BT267"/>
      <c r="BU267"/>
      <c r="BV267"/>
      <c r="BW267"/>
      <c r="BX267"/>
      <c r="BY267"/>
      <c r="BZ267"/>
      <c r="CA267"/>
      <c r="CB267"/>
      <c r="CC267"/>
    </row>
    <row r="268" spans="1:81" s="325" customFormat="1" ht="15.75" customHeight="1" x14ac:dyDescent="0.25">
      <c r="A268" s="356"/>
      <c r="B268" s="356"/>
      <c r="C268" s="356"/>
      <c r="D268" s="356"/>
      <c r="E268" s="356"/>
      <c r="F268" s="356"/>
      <c r="G268" s="356"/>
      <c r="H268" s="356"/>
      <c r="I268" s="356"/>
      <c r="J268" s="356"/>
      <c r="K268" s="356"/>
      <c r="L268" s="356"/>
      <c r="M268" s="356"/>
      <c r="N268" s="356"/>
      <c r="O268" s="356"/>
      <c r="P268" s="356"/>
      <c r="Q268" s="356"/>
      <c r="R268" s="356"/>
      <c r="S268" s="356"/>
      <c r="T268" s="356"/>
      <c r="U268" s="356"/>
      <c r="V268" s="356"/>
      <c r="W268" s="356"/>
      <c r="X268" s="356"/>
      <c r="Y268" s="356"/>
      <c r="Z268" s="356"/>
      <c r="AA268" s="356"/>
      <c r="AB268" s="356"/>
      <c r="BB268"/>
      <c r="BC268"/>
      <c r="BD268"/>
      <c r="BE268"/>
      <c r="BF268"/>
      <c r="BG268"/>
      <c r="BH268"/>
      <c r="BI268"/>
      <c r="BJ268"/>
      <c r="BK268"/>
      <c r="BL268"/>
      <c r="BM268"/>
      <c r="BN268"/>
      <c r="BO268"/>
      <c r="BP268"/>
      <c r="BQ268"/>
      <c r="BR268"/>
      <c r="BS268"/>
      <c r="BT268"/>
      <c r="BU268"/>
      <c r="BV268"/>
      <c r="BW268"/>
      <c r="BX268"/>
      <c r="BY268"/>
      <c r="BZ268"/>
      <c r="CA268"/>
      <c r="CB268"/>
      <c r="CC268"/>
    </row>
    <row r="269" spans="1:81" s="325" customFormat="1" ht="15.75" customHeight="1" x14ac:dyDescent="0.25">
      <c r="A269" s="356"/>
      <c r="B269" s="356"/>
      <c r="C269" s="356"/>
      <c r="D269" s="356"/>
      <c r="E269" s="356"/>
      <c r="F269" s="356"/>
      <c r="G269" s="356"/>
      <c r="H269" s="356"/>
      <c r="I269" s="356"/>
      <c r="J269" s="356"/>
      <c r="K269" s="356"/>
      <c r="L269" s="356"/>
      <c r="M269" s="356"/>
      <c r="N269" s="356"/>
      <c r="O269" s="356"/>
      <c r="P269" s="356"/>
      <c r="Q269" s="356"/>
      <c r="R269" s="356"/>
      <c r="S269" s="356"/>
      <c r="T269" s="356"/>
      <c r="U269" s="356"/>
      <c r="V269" s="356"/>
      <c r="W269" s="356"/>
      <c r="X269" s="356"/>
      <c r="Y269" s="356"/>
      <c r="Z269" s="356"/>
      <c r="AA269" s="356"/>
      <c r="AB269" s="356"/>
      <c r="BB269"/>
      <c r="BC269"/>
      <c r="BD269"/>
      <c r="BE269"/>
      <c r="BF269"/>
      <c r="BG269"/>
      <c r="BH269"/>
      <c r="BI269"/>
      <c r="BJ269"/>
      <c r="BK269"/>
      <c r="BL269"/>
      <c r="BM269"/>
      <c r="BN269"/>
      <c r="BO269"/>
      <c r="BP269"/>
      <c r="BQ269"/>
      <c r="BR269"/>
      <c r="BS269"/>
      <c r="BT269"/>
      <c r="BU269"/>
      <c r="BV269"/>
      <c r="BW269"/>
      <c r="BX269"/>
      <c r="BY269"/>
      <c r="BZ269"/>
      <c r="CA269"/>
      <c r="CB269"/>
      <c r="CC269"/>
    </row>
    <row r="270" spans="1:81" s="325" customFormat="1" ht="15.75" customHeight="1" x14ac:dyDescent="0.25">
      <c r="A270" s="356"/>
      <c r="B270" s="356"/>
      <c r="C270" s="356"/>
      <c r="D270" s="356"/>
      <c r="E270" s="356"/>
      <c r="F270" s="356"/>
      <c r="G270" s="356"/>
      <c r="H270" s="356"/>
      <c r="I270" s="356"/>
      <c r="J270" s="356"/>
      <c r="K270" s="356"/>
      <c r="L270" s="356"/>
      <c r="M270" s="356"/>
      <c r="N270" s="356"/>
      <c r="O270" s="356"/>
      <c r="P270" s="356"/>
      <c r="Q270" s="356"/>
      <c r="R270" s="356"/>
      <c r="S270" s="356"/>
      <c r="T270" s="356"/>
      <c r="U270" s="356"/>
      <c r="V270" s="356"/>
      <c r="W270" s="356"/>
      <c r="X270" s="356"/>
      <c r="Y270" s="356"/>
      <c r="Z270" s="356"/>
      <c r="AA270" s="356"/>
      <c r="AB270" s="356"/>
      <c r="BB270"/>
      <c r="BC270"/>
      <c r="BD270"/>
      <c r="BE270"/>
      <c r="BF270"/>
      <c r="BG270"/>
      <c r="BH270"/>
      <c r="BI270"/>
      <c r="BJ270"/>
      <c r="BK270"/>
      <c r="BL270"/>
      <c r="BM270"/>
      <c r="BN270"/>
      <c r="BO270"/>
      <c r="BP270"/>
      <c r="BQ270"/>
      <c r="BR270"/>
      <c r="BS270"/>
      <c r="BT270"/>
      <c r="BU270"/>
      <c r="BV270"/>
      <c r="BW270"/>
      <c r="BX270"/>
      <c r="BY270"/>
      <c r="BZ270"/>
      <c r="CA270"/>
      <c r="CB270"/>
      <c r="CC270"/>
    </row>
    <row r="271" spans="1:81" s="325" customFormat="1" ht="15.75" customHeight="1" x14ac:dyDescent="0.25">
      <c r="A271" s="356"/>
      <c r="B271" s="356"/>
      <c r="C271" s="356"/>
      <c r="D271" s="356"/>
      <c r="E271" s="356"/>
      <c r="F271" s="356"/>
      <c r="G271" s="356"/>
      <c r="H271" s="356"/>
      <c r="I271" s="356"/>
      <c r="J271" s="356"/>
      <c r="K271" s="356"/>
      <c r="L271" s="356"/>
      <c r="M271" s="356"/>
      <c r="N271" s="356"/>
      <c r="O271" s="356"/>
      <c r="P271" s="356"/>
      <c r="Q271" s="356"/>
      <c r="R271" s="356"/>
      <c r="S271" s="356"/>
      <c r="T271" s="356"/>
      <c r="U271" s="356"/>
      <c r="V271" s="356"/>
      <c r="W271" s="356"/>
      <c r="X271" s="356"/>
      <c r="Y271" s="356"/>
      <c r="Z271" s="356"/>
      <c r="AA271" s="356"/>
      <c r="AB271" s="356"/>
      <c r="BB271"/>
      <c r="BC271"/>
      <c r="BD271"/>
      <c r="BE271"/>
      <c r="BF271"/>
      <c r="BG271"/>
      <c r="BH271"/>
      <c r="BI271"/>
      <c r="BJ271"/>
      <c r="BK271"/>
      <c r="BL271"/>
      <c r="BM271"/>
      <c r="BN271"/>
      <c r="BO271"/>
      <c r="BP271"/>
      <c r="BQ271"/>
      <c r="BR271"/>
      <c r="BS271"/>
      <c r="BT271"/>
      <c r="BU271"/>
      <c r="BV271"/>
      <c r="BW271"/>
      <c r="BX271"/>
      <c r="BY271"/>
      <c r="BZ271"/>
      <c r="CA271"/>
      <c r="CB271"/>
      <c r="CC271"/>
    </row>
    <row r="272" spans="1:81" s="325" customFormat="1" ht="15.75" customHeight="1" x14ac:dyDescent="0.25">
      <c r="A272" s="356"/>
      <c r="B272" s="356"/>
      <c r="C272" s="356"/>
      <c r="D272" s="356"/>
      <c r="E272" s="356"/>
      <c r="F272" s="356"/>
      <c r="G272" s="356"/>
      <c r="H272" s="356"/>
      <c r="I272" s="356"/>
      <c r="J272" s="356"/>
      <c r="K272" s="356"/>
      <c r="L272" s="356"/>
      <c r="M272" s="356"/>
      <c r="N272" s="356"/>
      <c r="O272" s="356"/>
      <c r="P272" s="356"/>
      <c r="Q272" s="356"/>
      <c r="R272" s="356"/>
      <c r="S272" s="356"/>
      <c r="T272" s="356"/>
      <c r="U272" s="356"/>
      <c r="V272" s="356"/>
      <c r="W272" s="356"/>
      <c r="X272" s="356"/>
      <c r="Y272" s="356"/>
      <c r="Z272" s="356"/>
      <c r="AA272" s="356"/>
      <c r="AB272" s="356"/>
      <c r="BB272"/>
      <c r="BC272"/>
      <c r="BD272"/>
      <c r="BE272"/>
      <c r="BF272"/>
      <c r="BG272"/>
      <c r="BH272"/>
      <c r="BI272"/>
      <c r="BJ272"/>
      <c r="BK272"/>
      <c r="BL272"/>
      <c r="BM272"/>
      <c r="BN272"/>
      <c r="BO272"/>
      <c r="BP272"/>
      <c r="BQ272"/>
      <c r="BR272"/>
      <c r="BS272"/>
      <c r="BT272"/>
      <c r="BU272"/>
      <c r="BV272"/>
      <c r="BW272"/>
      <c r="BX272"/>
      <c r="BY272"/>
      <c r="BZ272"/>
      <c r="CA272"/>
      <c r="CB272"/>
      <c r="CC272"/>
    </row>
    <row r="273" spans="1:81" s="325" customFormat="1" ht="15.75" customHeight="1" x14ac:dyDescent="0.25">
      <c r="A273" s="356"/>
      <c r="B273" s="356"/>
      <c r="C273" s="356"/>
      <c r="D273" s="356"/>
      <c r="E273" s="356"/>
      <c r="F273" s="356"/>
      <c r="G273" s="356"/>
      <c r="H273" s="356"/>
      <c r="I273" s="356"/>
      <c r="J273" s="356"/>
      <c r="K273" s="356"/>
      <c r="L273" s="356"/>
      <c r="M273" s="356"/>
      <c r="N273" s="356"/>
      <c r="O273" s="356"/>
      <c r="P273" s="356"/>
      <c r="Q273" s="356"/>
      <c r="R273" s="356"/>
      <c r="S273" s="356"/>
      <c r="T273" s="356"/>
      <c r="U273" s="356"/>
      <c r="V273" s="356"/>
      <c r="W273" s="356"/>
      <c r="X273" s="356"/>
      <c r="Y273" s="356"/>
      <c r="Z273" s="356"/>
      <c r="AA273" s="356"/>
      <c r="AB273" s="356"/>
      <c r="BB273"/>
      <c r="BC273"/>
      <c r="BD273"/>
      <c r="BE273"/>
      <c r="BF273"/>
      <c r="BG273"/>
      <c r="BH273"/>
      <c r="BI273"/>
      <c r="BJ273"/>
      <c r="BK273"/>
      <c r="BL273"/>
      <c r="BM273"/>
      <c r="BN273"/>
      <c r="BO273"/>
      <c r="BP273"/>
      <c r="BQ273"/>
      <c r="BR273"/>
      <c r="BS273"/>
      <c r="BT273"/>
      <c r="BU273"/>
      <c r="BV273"/>
      <c r="BW273"/>
      <c r="BX273"/>
      <c r="BY273"/>
      <c r="BZ273"/>
      <c r="CA273"/>
      <c r="CB273"/>
      <c r="CC273"/>
    </row>
    <row r="274" spans="1:81" s="325" customFormat="1" ht="15.75" customHeight="1" x14ac:dyDescent="0.25">
      <c r="A274" s="356"/>
      <c r="B274" s="356"/>
      <c r="C274" s="356"/>
      <c r="D274" s="356"/>
      <c r="E274" s="356"/>
      <c r="F274" s="356"/>
      <c r="G274" s="356"/>
      <c r="H274" s="356"/>
      <c r="I274" s="356"/>
      <c r="J274" s="356"/>
      <c r="K274" s="356"/>
      <c r="L274" s="356"/>
      <c r="M274" s="356"/>
      <c r="N274" s="356"/>
      <c r="O274" s="356"/>
      <c r="P274" s="356"/>
      <c r="Q274" s="356"/>
      <c r="R274" s="356"/>
      <c r="S274" s="356"/>
      <c r="T274" s="356"/>
      <c r="U274" s="356"/>
      <c r="V274" s="356"/>
      <c r="W274" s="356"/>
      <c r="X274" s="356"/>
      <c r="Y274" s="356"/>
      <c r="Z274" s="356"/>
      <c r="AA274" s="356"/>
      <c r="AB274" s="356"/>
      <c r="BB274"/>
      <c r="BC274"/>
      <c r="BD274"/>
      <c r="BE274"/>
      <c r="BF274"/>
      <c r="BG274"/>
      <c r="BH274"/>
      <c r="BI274"/>
      <c r="BJ274"/>
      <c r="BK274"/>
      <c r="BL274"/>
      <c r="BM274"/>
      <c r="BN274"/>
      <c r="BO274"/>
      <c r="BP274"/>
      <c r="BQ274"/>
      <c r="BR274"/>
      <c r="BS274"/>
      <c r="BT274"/>
      <c r="BU274"/>
      <c r="BV274"/>
      <c r="BW274"/>
      <c r="BX274"/>
      <c r="BY274"/>
      <c r="BZ274"/>
      <c r="CA274"/>
      <c r="CB274"/>
      <c r="CC274"/>
    </row>
    <row r="275" spans="1:81" s="325" customFormat="1" ht="15.75" customHeight="1" x14ac:dyDescent="0.25">
      <c r="A275" s="356"/>
      <c r="B275" s="356"/>
      <c r="C275" s="356"/>
      <c r="D275" s="356"/>
      <c r="E275" s="356"/>
      <c r="F275" s="356"/>
      <c r="G275" s="356"/>
      <c r="H275" s="356"/>
      <c r="I275" s="356"/>
      <c r="J275" s="356"/>
      <c r="K275" s="356"/>
      <c r="L275" s="356"/>
      <c r="M275" s="356"/>
      <c r="N275" s="356"/>
      <c r="O275" s="356"/>
      <c r="P275" s="356"/>
      <c r="Q275" s="356"/>
      <c r="R275" s="356"/>
      <c r="S275" s="356"/>
      <c r="T275" s="356"/>
      <c r="U275" s="356"/>
      <c r="V275" s="356"/>
      <c r="W275" s="356"/>
      <c r="X275" s="356"/>
      <c r="Y275" s="356"/>
      <c r="Z275" s="356"/>
      <c r="AA275" s="356"/>
      <c r="AB275" s="356"/>
      <c r="BB275"/>
      <c r="BC275"/>
      <c r="BD275"/>
      <c r="BE275"/>
      <c r="BF275"/>
      <c r="BG275"/>
      <c r="BH275"/>
      <c r="BI275"/>
      <c r="BJ275"/>
      <c r="BK275"/>
      <c r="BL275"/>
      <c r="BM275"/>
      <c r="BN275"/>
      <c r="BO275"/>
      <c r="BP275"/>
      <c r="BQ275"/>
      <c r="BR275"/>
      <c r="BS275"/>
      <c r="BT275"/>
      <c r="BU275"/>
      <c r="BV275"/>
      <c r="BW275"/>
      <c r="BX275"/>
      <c r="BY275"/>
      <c r="BZ275"/>
      <c r="CA275"/>
      <c r="CB275"/>
      <c r="CC275"/>
    </row>
    <row r="276" spans="1:81" s="325" customFormat="1" ht="15.75" customHeight="1" x14ac:dyDescent="0.25">
      <c r="A276" s="356"/>
      <c r="B276" s="356"/>
      <c r="C276" s="356"/>
      <c r="D276" s="356"/>
      <c r="E276" s="356"/>
      <c r="F276" s="356"/>
      <c r="G276" s="356"/>
      <c r="H276" s="356"/>
      <c r="I276" s="356"/>
      <c r="J276" s="356"/>
      <c r="K276" s="356"/>
      <c r="L276" s="356"/>
      <c r="M276" s="356"/>
      <c r="N276" s="356"/>
      <c r="O276" s="356"/>
      <c r="P276" s="356"/>
      <c r="Q276" s="356"/>
      <c r="R276" s="356"/>
      <c r="S276" s="356"/>
      <c r="T276" s="356"/>
      <c r="U276" s="356"/>
      <c r="V276" s="356"/>
      <c r="W276" s="356"/>
      <c r="X276" s="356"/>
      <c r="Y276" s="356"/>
      <c r="Z276" s="356"/>
      <c r="AA276" s="356"/>
      <c r="AB276" s="356"/>
      <c r="BB276"/>
      <c r="BC276"/>
      <c r="BD276"/>
      <c r="BE276"/>
      <c r="BF276"/>
      <c r="BG276"/>
      <c r="BH276"/>
      <c r="BI276"/>
      <c r="BJ276"/>
      <c r="BK276"/>
      <c r="BL276"/>
      <c r="BM276"/>
      <c r="BN276"/>
      <c r="BO276"/>
      <c r="BP276"/>
      <c r="BQ276"/>
      <c r="BR276"/>
      <c r="BS276"/>
      <c r="BT276"/>
      <c r="BU276"/>
      <c r="BV276"/>
      <c r="BW276"/>
      <c r="BX276"/>
      <c r="BY276"/>
      <c r="BZ276"/>
      <c r="CA276"/>
      <c r="CB276"/>
      <c r="CC276"/>
    </row>
    <row r="277" spans="1:81" s="325" customFormat="1" ht="15.75" customHeight="1" x14ac:dyDescent="0.25">
      <c r="A277" s="356"/>
      <c r="B277" s="356"/>
      <c r="C277" s="356"/>
      <c r="D277" s="356"/>
      <c r="E277" s="356"/>
      <c r="F277" s="356"/>
      <c r="G277" s="356"/>
      <c r="H277" s="356"/>
      <c r="I277" s="356"/>
      <c r="J277" s="356"/>
      <c r="K277" s="356"/>
      <c r="L277" s="356"/>
      <c r="M277" s="356"/>
      <c r="N277" s="356"/>
      <c r="O277" s="356"/>
      <c r="P277" s="356"/>
      <c r="Q277" s="356"/>
      <c r="R277" s="356"/>
      <c r="S277" s="356"/>
      <c r="T277" s="356"/>
      <c r="U277" s="356"/>
      <c r="V277" s="356"/>
      <c r="W277" s="356"/>
      <c r="X277" s="356"/>
      <c r="Y277" s="356"/>
      <c r="Z277" s="356"/>
      <c r="AA277" s="356"/>
      <c r="AB277" s="356"/>
      <c r="BB277"/>
      <c r="BC277"/>
      <c r="BD277"/>
      <c r="BE277"/>
      <c r="BF277"/>
      <c r="BG277"/>
      <c r="BH277"/>
      <c r="BI277"/>
      <c r="BJ277"/>
      <c r="BK277"/>
      <c r="BL277"/>
      <c r="BM277"/>
      <c r="BN277"/>
      <c r="BO277"/>
      <c r="BP277"/>
      <c r="BQ277"/>
      <c r="BR277"/>
      <c r="BS277"/>
      <c r="BT277"/>
      <c r="BU277"/>
      <c r="BV277"/>
      <c r="BW277"/>
      <c r="BX277"/>
      <c r="BY277"/>
      <c r="BZ277"/>
      <c r="CA277"/>
      <c r="CB277"/>
      <c r="CC277"/>
    </row>
    <row r="278" spans="1:81" s="325" customFormat="1" ht="15.75" customHeight="1" x14ac:dyDescent="0.25">
      <c r="A278" s="356"/>
      <c r="B278" s="356"/>
      <c r="C278" s="356"/>
      <c r="D278" s="356"/>
      <c r="E278" s="356"/>
      <c r="F278" s="356"/>
      <c r="G278" s="356"/>
      <c r="H278" s="356"/>
      <c r="I278" s="356"/>
      <c r="J278" s="356"/>
      <c r="K278" s="356"/>
      <c r="L278" s="356"/>
      <c r="M278" s="356"/>
      <c r="N278" s="356"/>
      <c r="O278" s="356"/>
      <c r="P278" s="356"/>
      <c r="Q278" s="356"/>
      <c r="R278" s="356"/>
      <c r="S278" s="356"/>
      <c r="T278" s="356"/>
      <c r="U278" s="356"/>
      <c r="V278" s="356"/>
      <c r="W278" s="356"/>
      <c r="X278" s="356"/>
      <c r="Y278" s="356"/>
      <c r="Z278" s="356"/>
      <c r="AA278" s="356"/>
      <c r="AB278" s="356"/>
      <c r="BB278"/>
      <c r="BC278"/>
      <c r="BD278"/>
      <c r="BE278"/>
      <c r="BF278"/>
      <c r="BG278"/>
      <c r="BH278"/>
      <c r="BI278"/>
      <c r="BJ278"/>
      <c r="BK278"/>
      <c r="BL278"/>
      <c r="BM278"/>
      <c r="BN278"/>
      <c r="BO278"/>
      <c r="BP278"/>
      <c r="BQ278"/>
      <c r="BR278"/>
      <c r="BS278"/>
      <c r="BT278"/>
      <c r="BU278"/>
      <c r="BV278"/>
      <c r="BW278"/>
      <c r="BX278"/>
      <c r="BY278"/>
      <c r="BZ278"/>
      <c r="CA278"/>
      <c r="CB278"/>
      <c r="CC278"/>
    </row>
    <row r="279" spans="1:81" s="325" customFormat="1" ht="15.75" customHeight="1" x14ac:dyDescent="0.25">
      <c r="A279" s="356"/>
      <c r="B279" s="356"/>
      <c r="C279" s="356"/>
      <c r="D279" s="356"/>
      <c r="E279" s="356"/>
      <c r="F279" s="356"/>
      <c r="G279" s="356"/>
      <c r="H279" s="356"/>
      <c r="I279" s="356"/>
      <c r="J279" s="356"/>
      <c r="K279" s="356"/>
      <c r="L279" s="356"/>
      <c r="M279" s="356"/>
      <c r="N279" s="356"/>
      <c r="O279" s="356"/>
      <c r="P279" s="356"/>
      <c r="Q279" s="356"/>
      <c r="R279" s="356"/>
      <c r="S279" s="356"/>
      <c r="T279" s="356"/>
      <c r="U279" s="356"/>
      <c r="V279" s="356"/>
      <c r="W279" s="356"/>
      <c r="X279" s="356"/>
      <c r="Y279" s="356"/>
      <c r="Z279" s="356"/>
      <c r="AA279" s="356"/>
      <c r="AB279" s="356"/>
      <c r="BB279"/>
      <c r="BC279"/>
      <c r="BD279"/>
      <c r="BE279"/>
      <c r="BF279"/>
      <c r="BG279"/>
      <c r="BH279"/>
      <c r="BI279"/>
      <c r="BJ279"/>
      <c r="BK279"/>
      <c r="BL279"/>
      <c r="BM279"/>
      <c r="BN279"/>
      <c r="BO279"/>
      <c r="BP279"/>
      <c r="BQ279"/>
      <c r="BR279"/>
      <c r="BS279"/>
      <c r="BT279"/>
      <c r="BU279"/>
      <c r="BV279"/>
      <c r="BW279"/>
      <c r="BX279"/>
      <c r="BY279"/>
      <c r="BZ279"/>
      <c r="CA279"/>
      <c r="CB279"/>
      <c r="CC279"/>
    </row>
    <row r="280" spans="1:81" s="325" customFormat="1" ht="15.75" customHeight="1" x14ac:dyDescent="0.25">
      <c r="A280" s="356"/>
      <c r="B280" s="356"/>
      <c r="C280" s="356"/>
      <c r="D280" s="356"/>
      <c r="E280" s="356"/>
      <c r="F280" s="356"/>
      <c r="G280" s="356"/>
      <c r="H280" s="356"/>
      <c r="I280" s="356"/>
      <c r="J280" s="356"/>
      <c r="K280" s="356"/>
      <c r="L280" s="356"/>
      <c r="M280" s="356"/>
      <c r="N280" s="356"/>
      <c r="O280" s="356"/>
      <c r="P280" s="356"/>
      <c r="Q280" s="356"/>
      <c r="R280" s="356"/>
      <c r="S280" s="356"/>
      <c r="T280" s="356"/>
      <c r="U280" s="356"/>
      <c r="V280" s="356"/>
      <c r="W280" s="356"/>
      <c r="X280" s="356"/>
      <c r="Y280" s="356"/>
      <c r="Z280" s="356"/>
      <c r="AA280" s="356"/>
      <c r="AB280" s="356"/>
      <c r="BB280"/>
      <c r="BC280"/>
      <c r="BD280"/>
      <c r="BE280"/>
      <c r="BF280"/>
      <c r="BG280"/>
      <c r="BH280"/>
      <c r="BI280"/>
      <c r="BJ280"/>
      <c r="BK280"/>
      <c r="BL280"/>
      <c r="BM280"/>
      <c r="BN280"/>
      <c r="BO280"/>
      <c r="BP280"/>
      <c r="BQ280"/>
      <c r="BR280"/>
      <c r="BS280"/>
      <c r="BT280"/>
      <c r="BU280"/>
      <c r="BV280"/>
      <c r="BW280"/>
      <c r="BX280"/>
      <c r="BY280"/>
      <c r="BZ280"/>
      <c r="CA280"/>
      <c r="CB280"/>
      <c r="CC280"/>
    </row>
    <row r="281" spans="1:81" s="325" customFormat="1" ht="15.75" customHeight="1" x14ac:dyDescent="0.25">
      <c r="A281" s="356"/>
      <c r="B281" s="356"/>
      <c r="C281" s="356"/>
      <c r="D281" s="356"/>
      <c r="E281" s="356"/>
      <c r="F281" s="356"/>
      <c r="G281" s="356"/>
      <c r="H281" s="356"/>
      <c r="I281" s="356"/>
      <c r="J281" s="356"/>
      <c r="K281" s="356"/>
      <c r="L281" s="356"/>
      <c r="M281" s="356"/>
      <c r="N281" s="356"/>
      <c r="O281" s="356"/>
      <c r="P281" s="356"/>
      <c r="Q281" s="356"/>
      <c r="R281" s="356"/>
      <c r="S281" s="356"/>
      <c r="T281" s="356"/>
      <c r="U281" s="356"/>
      <c r="V281" s="356"/>
      <c r="W281" s="356"/>
      <c r="X281" s="356"/>
      <c r="Y281" s="356"/>
      <c r="Z281" s="356"/>
      <c r="AA281" s="356"/>
      <c r="AB281" s="356"/>
      <c r="BB281"/>
      <c r="BC281"/>
      <c r="BD281"/>
      <c r="BE281"/>
      <c r="BF281"/>
      <c r="BG281"/>
      <c r="BH281"/>
      <c r="BI281"/>
      <c r="BJ281"/>
      <c r="BK281"/>
      <c r="BL281"/>
      <c r="BM281"/>
      <c r="BN281"/>
      <c r="BO281"/>
      <c r="BP281"/>
      <c r="BQ281"/>
      <c r="BR281"/>
      <c r="BS281"/>
      <c r="BT281"/>
      <c r="BU281"/>
      <c r="BV281"/>
      <c r="BW281"/>
      <c r="BX281"/>
      <c r="BY281"/>
      <c r="BZ281"/>
      <c r="CA281"/>
      <c r="CB281"/>
      <c r="CC281"/>
    </row>
    <row r="282" spans="1:81" s="325" customFormat="1" ht="15.75" customHeight="1" x14ac:dyDescent="0.25">
      <c r="A282" s="356"/>
      <c r="B282" s="356"/>
      <c r="C282" s="356"/>
      <c r="D282" s="356"/>
      <c r="E282" s="356"/>
      <c r="F282" s="356"/>
      <c r="G282" s="356"/>
      <c r="H282" s="356"/>
      <c r="I282" s="356"/>
      <c r="J282" s="356"/>
      <c r="K282" s="356"/>
      <c r="L282" s="356"/>
      <c r="M282" s="356"/>
      <c r="N282" s="356"/>
      <c r="O282" s="356"/>
      <c r="P282" s="356"/>
      <c r="Q282" s="356"/>
      <c r="R282" s="356"/>
      <c r="S282" s="356"/>
      <c r="T282" s="356"/>
      <c r="U282" s="356"/>
      <c r="V282" s="356"/>
      <c r="W282" s="356"/>
      <c r="X282" s="356"/>
      <c r="Y282" s="356"/>
      <c r="Z282" s="356"/>
      <c r="AA282" s="356"/>
      <c r="AB282" s="356"/>
      <c r="BB282"/>
      <c r="BC282"/>
      <c r="BD282"/>
      <c r="BE282"/>
      <c r="BF282"/>
      <c r="BG282"/>
      <c r="BH282"/>
      <c r="BI282"/>
      <c r="BJ282"/>
      <c r="BK282"/>
      <c r="BL282"/>
      <c r="BM282"/>
      <c r="BN282"/>
      <c r="BO282"/>
      <c r="BP282"/>
      <c r="BQ282"/>
      <c r="BR282"/>
      <c r="BS282"/>
      <c r="BT282"/>
      <c r="BU282"/>
      <c r="BV282"/>
      <c r="BW282"/>
      <c r="BX282"/>
      <c r="BY282"/>
      <c r="BZ282"/>
      <c r="CA282"/>
      <c r="CB282"/>
      <c r="CC282"/>
    </row>
    <row r="283" spans="1:81" s="325" customFormat="1" ht="15.75" customHeight="1" x14ac:dyDescent="0.25">
      <c r="A283" s="356"/>
      <c r="B283" s="356"/>
      <c r="C283" s="356"/>
      <c r="D283" s="356"/>
      <c r="E283" s="356"/>
      <c r="F283" s="356"/>
      <c r="G283" s="356"/>
      <c r="H283" s="356"/>
      <c r="I283" s="356"/>
      <c r="J283" s="356"/>
      <c r="K283" s="356"/>
      <c r="L283" s="356"/>
      <c r="M283" s="356"/>
      <c r="N283" s="356"/>
      <c r="O283" s="356"/>
      <c r="P283" s="356"/>
      <c r="Q283" s="356"/>
      <c r="R283" s="356"/>
      <c r="S283" s="356"/>
      <c r="T283" s="356"/>
      <c r="U283" s="356"/>
      <c r="V283" s="356"/>
      <c r="W283" s="356"/>
      <c r="X283" s="356"/>
      <c r="Y283" s="356"/>
      <c r="Z283" s="356"/>
      <c r="AA283" s="356"/>
      <c r="AB283" s="356"/>
      <c r="BB283"/>
      <c r="BC283"/>
      <c r="BD283"/>
      <c r="BE283"/>
      <c r="BF283"/>
      <c r="BG283"/>
      <c r="BH283"/>
      <c r="BI283"/>
      <c r="BJ283"/>
      <c r="BK283"/>
      <c r="BL283"/>
      <c r="BM283"/>
      <c r="BN283"/>
      <c r="BO283"/>
      <c r="BP283"/>
      <c r="BQ283"/>
      <c r="BR283"/>
      <c r="BS283"/>
      <c r="BT283"/>
      <c r="BU283"/>
      <c r="BV283"/>
      <c r="BW283"/>
      <c r="BX283"/>
      <c r="BY283"/>
      <c r="BZ283"/>
      <c r="CA283"/>
      <c r="CB283"/>
      <c r="CC283"/>
    </row>
    <row r="284" spans="1:81" s="325" customFormat="1" ht="15.75" customHeight="1" x14ac:dyDescent="0.25">
      <c r="A284" s="356"/>
      <c r="B284" s="356"/>
      <c r="C284" s="356"/>
      <c r="D284" s="356"/>
      <c r="E284" s="356"/>
      <c r="F284" s="356"/>
      <c r="G284" s="356"/>
      <c r="H284" s="356"/>
      <c r="I284" s="356"/>
      <c r="J284" s="356"/>
      <c r="K284" s="356"/>
      <c r="L284" s="356"/>
      <c r="M284" s="356"/>
      <c r="N284" s="356"/>
      <c r="O284" s="356"/>
      <c r="P284" s="356"/>
      <c r="Q284" s="356"/>
      <c r="R284" s="356"/>
      <c r="S284" s="356"/>
      <c r="T284" s="356"/>
      <c r="U284" s="356"/>
      <c r="V284" s="356"/>
      <c r="W284" s="356"/>
      <c r="X284" s="356"/>
      <c r="Y284" s="356"/>
      <c r="Z284" s="356"/>
      <c r="AA284" s="356"/>
      <c r="AB284" s="356"/>
      <c r="BB284"/>
      <c r="BC284"/>
      <c r="BD284"/>
      <c r="BE284"/>
      <c r="BF284"/>
      <c r="BG284"/>
      <c r="BH284"/>
      <c r="BI284"/>
      <c r="BJ284"/>
      <c r="BK284"/>
      <c r="BL284"/>
      <c r="BM284"/>
      <c r="BN284"/>
      <c r="BO284"/>
      <c r="BP284"/>
      <c r="BQ284"/>
      <c r="BR284"/>
      <c r="BS284"/>
      <c r="BT284"/>
      <c r="BU284"/>
      <c r="BV284"/>
      <c r="BW284"/>
      <c r="BX284"/>
      <c r="BY284"/>
      <c r="BZ284"/>
      <c r="CA284"/>
      <c r="CB284"/>
      <c r="CC284"/>
    </row>
    <row r="285" spans="1:81" s="325" customFormat="1" ht="15.75" customHeight="1" x14ac:dyDescent="0.25">
      <c r="A285" s="356"/>
      <c r="B285" s="356"/>
      <c r="C285" s="356"/>
      <c r="D285" s="356"/>
      <c r="E285" s="356"/>
      <c r="F285" s="356"/>
      <c r="G285" s="356"/>
      <c r="H285" s="356"/>
      <c r="I285" s="356"/>
      <c r="J285" s="356"/>
      <c r="K285" s="356"/>
      <c r="L285" s="356"/>
      <c r="M285" s="356"/>
      <c r="N285" s="356"/>
      <c r="O285" s="356"/>
      <c r="P285" s="356"/>
      <c r="Q285" s="356"/>
      <c r="R285" s="356"/>
      <c r="S285" s="356"/>
      <c r="T285" s="356"/>
      <c r="U285" s="356"/>
      <c r="V285" s="356"/>
      <c r="W285" s="356"/>
      <c r="X285" s="356"/>
      <c r="Y285" s="356"/>
      <c r="Z285" s="356"/>
      <c r="AA285" s="356"/>
      <c r="AB285" s="356"/>
      <c r="BB285"/>
      <c r="BC285"/>
      <c r="BD285"/>
      <c r="BE285"/>
      <c r="BF285"/>
      <c r="BG285"/>
      <c r="BH285"/>
      <c r="BI285"/>
      <c r="BJ285"/>
      <c r="BK285"/>
      <c r="BL285"/>
      <c r="BM285"/>
      <c r="BN285"/>
      <c r="BO285"/>
      <c r="BP285"/>
      <c r="BQ285"/>
      <c r="BR285"/>
      <c r="BS285"/>
      <c r="BT285"/>
      <c r="BU285"/>
      <c r="BV285"/>
      <c r="BW285"/>
      <c r="BX285"/>
      <c r="BY285"/>
      <c r="BZ285"/>
      <c r="CA285"/>
      <c r="CB285"/>
      <c r="CC285"/>
    </row>
    <row r="286" spans="1:81" s="325" customFormat="1" ht="15.75" customHeight="1" x14ac:dyDescent="0.25">
      <c r="A286" s="356"/>
      <c r="B286" s="356"/>
      <c r="C286" s="356"/>
      <c r="D286" s="356"/>
      <c r="E286" s="356"/>
      <c r="F286" s="356"/>
      <c r="G286" s="356"/>
      <c r="H286" s="356"/>
      <c r="I286" s="356"/>
      <c r="J286" s="356"/>
      <c r="K286" s="356"/>
      <c r="L286" s="356"/>
      <c r="M286" s="356"/>
      <c r="N286" s="356"/>
      <c r="O286" s="356"/>
      <c r="P286" s="356"/>
      <c r="Q286" s="356"/>
      <c r="R286" s="356"/>
      <c r="S286" s="356"/>
      <c r="T286" s="356"/>
      <c r="U286" s="356"/>
      <c r="V286" s="356"/>
      <c r="W286" s="356"/>
      <c r="X286" s="356"/>
      <c r="Y286" s="356"/>
      <c r="Z286" s="356"/>
      <c r="AA286" s="356"/>
      <c r="AB286" s="356"/>
      <c r="BB286"/>
      <c r="BC286"/>
      <c r="BD286"/>
      <c r="BE286"/>
      <c r="BF286"/>
      <c r="BG286"/>
      <c r="BH286"/>
      <c r="BI286"/>
      <c r="BJ286"/>
      <c r="BK286"/>
      <c r="BL286"/>
      <c r="BM286"/>
      <c r="BN286"/>
      <c r="BO286"/>
      <c r="BP286"/>
      <c r="BQ286"/>
      <c r="BR286"/>
      <c r="BS286"/>
      <c r="BT286"/>
      <c r="BU286"/>
      <c r="BV286"/>
      <c r="BW286"/>
      <c r="BX286"/>
      <c r="BY286"/>
      <c r="BZ286"/>
      <c r="CA286"/>
      <c r="CB286"/>
      <c r="CC286"/>
    </row>
    <row r="287" spans="1:81" s="325" customFormat="1" ht="15.75" customHeight="1" x14ac:dyDescent="0.25">
      <c r="A287" s="356"/>
      <c r="B287" s="356"/>
      <c r="C287" s="356"/>
      <c r="D287" s="356"/>
      <c r="E287" s="356"/>
      <c r="F287" s="356"/>
      <c r="G287" s="356"/>
      <c r="H287" s="356"/>
      <c r="I287" s="356"/>
      <c r="J287" s="356"/>
      <c r="K287" s="356"/>
      <c r="L287" s="356"/>
      <c r="M287" s="356"/>
      <c r="N287" s="356"/>
      <c r="O287" s="356"/>
      <c r="P287" s="356"/>
      <c r="Q287" s="356"/>
      <c r="R287" s="356"/>
      <c r="S287" s="356"/>
      <c r="T287" s="356"/>
      <c r="U287" s="356"/>
      <c r="V287" s="356"/>
      <c r="W287" s="356"/>
      <c r="X287" s="356"/>
      <c r="Y287" s="356"/>
      <c r="Z287" s="356"/>
      <c r="AA287" s="356"/>
      <c r="AB287" s="356"/>
      <c r="BB287"/>
      <c r="BC287"/>
      <c r="BD287"/>
      <c r="BE287"/>
      <c r="BF287"/>
      <c r="BG287"/>
      <c r="BH287"/>
      <c r="BI287"/>
      <c r="BJ287"/>
      <c r="BK287"/>
      <c r="BL287"/>
      <c r="BM287"/>
      <c r="BN287"/>
      <c r="BO287"/>
      <c r="BP287"/>
      <c r="BQ287"/>
      <c r="BR287"/>
      <c r="BS287"/>
      <c r="BT287"/>
      <c r="BU287"/>
      <c r="BV287"/>
      <c r="BW287"/>
      <c r="BX287"/>
      <c r="BY287"/>
      <c r="BZ287"/>
      <c r="CA287"/>
      <c r="CB287"/>
      <c r="CC287"/>
    </row>
    <row r="288" spans="1:81" s="325" customFormat="1" ht="15.75" customHeight="1" x14ac:dyDescent="0.25">
      <c r="A288" s="356"/>
      <c r="B288" s="356"/>
      <c r="C288" s="356"/>
      <c r="D288" s="356"/>
      <c r="E288" s="356"/>
      <c r="F288" s="356"/>
      <c r="G288" s="356"/>
      <c r="H288" s="356"/>
      <c r="I288" s="356"/>
      <c r="J288" s="356"/>
      <c r="K288" s="356"/>
      <c r="L288" s="356"/>
      <c r="M288" s="356"/>
      <c r="N288" s="356"/>
      <c r="O288" s="356"/>
      <c r="P288" s="356"/>
      <c r="Q288" s="356"/>
      <c r="R288" s="356"/>
      <c r="S288" s="356"/>
      <c r="T288" s="356"/>
      <c r="U288" s="356"/>
      <c r="V288" s="356"/>
      <c r="W288" s="356"/>
      <c r="X288" s="356"/>
      <c r="Y288" s="356"/>
      <c r="Z288" s="356"/>
      <c r="AA288" s="356"/>
      <c r="AB288" s="356"/>
      <c r="BB288"/>
      <c r="BC288"/>
      <c r="BD288"/>
      <c r="BE288"/>
      <c r="BF288"/>
      <c r="BG288"/>
      <c r="BH288"/>
      <c r="BI288"/>
      <c r="BJ288"/>
      <c r="BK288"/>
      <c r="BL288"/>
      <c r="BM288"/>
      <c r="BN288"/>
      <c r="BO288"/>
      <c r="BP288"/>
      <c r="BQ288"/>
      <c r="BR288"/>
      <c r="BS288"/>
      <c r="BT288"/>
      <c r="BU288"/>
      <c r="BV288"/>
      <c r="BW288"/>
      <c r="BX288"/>
      <c r="BY288"/>
      <c r="BZ288"/>
      <c r="CA288"/>
      <c r="CB288"/>
      <c r="CC288"/>
    </row>
    <row r="289" spans="1:81" s="325" customFormat="1" ht="15.75" customHeight="1" x14ac:dyDescent="0.25">
      <c r="A289" s="356"/>
      <c r="B289" s="356"/>
      <c r="C289" s="356"/>
      <c r="D289" s="356"/>
      <c r="E289" s="356"/>
      <c r="F289" s="356"/>
      <c r="G289" s="356"/>
      <c r="H289" s="356"/>
      <c r="I289" s="356"/>
      <c r="J289" s="356"/>
      <c r="K289" s="356"/>
      <c r="L289" s="356"/>
      <c r="M289" s="356"/>
      <c r="N289" s="356"/>
      <c r="O289" s="356"/>
      <c r="P289" s="356"/>
      <c r="Q289" s="356"/>
      <c r="R289" s="356"/>
      <c r="S289" s="356"/>
      <c r="T289" s="356"/>
      <c r="U289" s="356"/>
      <c r="V289" s="356"/>
      <c r="W289" s="356"/>
      <c r="X289" s="356"/>
      <c r="Y289" s="356"/>
      <c r="Z289" s="356"/>
      <c r="AA289" s="356"/>
      <c r="AB289" s="356"/>
      <c r="BB289"/>
      <c r="BC289"/>
      <c r="BD289"/>
      <c r="BE289"/>
      <c r="BF289"/>
      <c r="BG289"/>
      <c r="BH289"/>
      <c r="BI289"/>
      <c r="BJ289"/>
      <c r="BK289"/>
      <c r="BL289"/>
      <c r="BM289"/>
      <c r="BN289"/>
      <c r="BO289"/>
      <c r="BP289"/>
      <c r="BQ289"/>
      <c r="BR289"/>
      <c r="BS289"/>
      <c r="BT289"/>
      <c r="BU289"/>
      <c r="BV289"/>
      <c r="BW289"/>
      <c r="BX289"/>
      <c r="BY289"/>
      <c r="BZ289"/>
      <c r="CA289"/>
      <c r="CB289"/>
      <c r="CC289"/>
    </row>
    <row r="290" spans="1:81" s="325" customFormat="1" ht="15.75" customHeight="1" x14ac:dyDescent="0.25">
      <c r="A290" s="356"/>
      <c r="B290" s="356"/>
      <c r="C290" s="356"/>
      <c r="D290" s="356"/>
      <c r="E290" s="356"/>
      <c r="F290" s="356"/>
      <c r="G290" s="356"/>
      <c r="H290" s="356"/>
      <c r="I290" s="356"/>
      <c r="J290" s="356"/>
      <c r="K290" s="356"/>
      <c r="L290" s="356"/>
      <c r="M290" s="356"/>
      <c r="N290" s="356"/>
      <c r="O290" s="356"/>
      <c r="P290" s="356"/>
      <c r="Q290" s="356"/>
      <c r="R290" s="356"/>
      <c r="S290" s="356"/>
      <c r="T290" s="356"/>
      <c r="U290" s="356"/>
      <c r="V290" s="356"/>
      <c r="W290" s="356"/>
      <c r="X290" s="356"/>
      <c r="Y290" s="356"/>
      <c r="Z290" s="356"/>
      <c r="AA290" s="356"/>
      <c r="AB290" s="356"/>
      <c r="BB290"/>
      <c r="BC290"/>
      <c r="BD290"/>
      <c r="BE290"/>
      <c r="BF290"/>
      <c r="BG290"/>
      <c r="BH290"/>
      <c r="BI290"/>
      <c r="BJ290"/>
      <c r="BK290"/>
      <c r="BL290"/>
      <c r="BM290"/>
      <c r="BN290"/>
      <c r="BO290"/>
      <c r="BP290"/>
      <c r="BQ290"/>
      <c r="BR290"/>
      <c r="BS290"/>
      <c r="BT290"/>
      <c r="BU290"/>
      <c r="BV290"/>
      <c r="BW290"/>
      <c r="BX290"/>
      <c r="BY290"/>
      <c r="BZ290"/>
      <c r="CA290"/>
      <c r="CB290"/>
      <c r="CC290"/>
    </row>
    <row r="291" spans="1:81" s="325" customFormat="1" ht="15.75" customHeight="1" x14ac:dyDescent="0.25">
      <c r="A291" s="356"/>
      <c r="B291" s="356"/>
      <c r="C291" s="356"/>
      <c r="D291" s="356"/>
      <c r="E291" s="356"/>
      <c r="F291" s="356"/>
      <c r="G291" s="356"/>
      <c r="H291" s="356"/>
      <c r="I291" s="356"/>
      <c r="J291" s="356"/>
      <c r="K291" s="356"/>
      <c r="L291" s="356"/>
      <c r="M291" s="356"/>
      <c r="N291" s="356"/>
      <c r="O291" s="356"/>
      <c r="P291" s="356"/>
      <c r="Q291" s="356"/>
      <c r="R291" s="356"/>
      <c r="S291" s="356"/>
      <c r="T291" s="356"/>
      <c r="U291" s="356"/>
      <c r="V291" s="356"/>
      <c r="W291" s="356"/>
      <c r="X291" s="356"/>
      <c r="Y291" s="356"/>
      <c r="Z291" s="356"/>
      <c r="AA291" s="356"/>
      <c r="AB291" s="356"/>
      <c r="BB291"/>
      <c r="BC291"/>
      <c r="BD291"/>
      <c r="BE291"/>
      <c r="BF291"/>
      <c r="BG291"/>
      <c r="BH291"/>
      <c r="BI291"/>
      <c r="BJ291"/>
      <c r="BK291"/>
      <c r="BL291"/>
      <c r="BM291"/>
      <c r="BN291"/>
      <c r="BO291"/>
      <c r="BP291"/>
      <c r="BQ291"/>
      <c r="BR291"/>
      <c r="BS291"/>
      <c r="BT291"/>
      <c r="BU291"/>
      <c r="BV291"/>
      <c r="BW291"/>
      <c r="BX291"/>
      <c r="BY291"/>
      <c r="BZ291"/>
      <c r="CA291"/>
      <c r="CB291"/>
      <c r="CC291"/>
    </row>
    <row r="292" spans="1:81" s="325" customFormat="1" ht="15.75" customHeight="1" x14ac:dyDescent="0.25">
      <c r="A292" s="356"/>
      <c r="B292" s="356"/>
      <c r="C292" s="356"/>
      <c r="D292" s="356"/>
      <c r="E292" s="356"/>
      <c r="F292" s="356"/>
      <c r="G292" s="356"/>
      <c r="H292" s="356"/>
      <c r="I292" s="356"/>
      <c r="J292" s="356"/>
      <c r="K292" s="356"/>
      <c r="L292" s="356"/>
      <c r="M292" s="356"/>
      <c r="N292" s="356"/>
      <c r="O292" s="356"/>
      <c r="P292" s="356"/>
      <c r="Q292" s="356"/>
      <c r="R292" s="356"/>
      <c r="S292" s="356"/>
      <c r="T292" s="356"/>
      <c r="U292" s="356"/>
      <c r="V292" s="356"/>
      <c r="W292" s="356"/>
      <c r="X292" s="356"/>
      <c r="Y292" s="356"/>
      <c r="Z292" s="356"/>
      <c r="AA292" s="356"/>
      <c r="AB292" s="356"/>
      <c r="BB292"/>
      <c r="BC292"/>
      <c r="BD292"/>
      <c r="BE292"/>
      <c r="BF292"/>
      <c r="BG292"/>
      <c r="BH292"/>
      <c r="BI292"/>
      <c r="BJ292"/>
      <c r="BK292"/>
      <c r="BL292"/>
      <c r="BM292"/>
      <c r="BN292"/>
      <c r="BO292"/>
      <c r="BP292"/>
      <c r="BQ292"/>
      <c r="BR292"/>
      <c r="BS292"/>
      <c r="BT292"/>
      <c r="BU292"/>
      <c r="BV292"/>
      <c r="BW292"/>
      <c r="BX292"/>
      <c r="BY292"/>
      <c r="BZ292"/>
      <c r="CA292"/>
      <c r="CB292"/>
      <c r="CC292"/>
    </row>
    <row r="293" spans="1:81" s="325" customFormat="1" ht="15.75" customHeight="1" x14ac:dyDescent="0.25">
      <c r="A293" s="356"/>
      <c r="B293" s="356"/>
      <c r="C293" s="356"/>
      <c r="D293" s="356"/>
      <c r="E293" s="356"/>
      <c r="F293" s="356"/>
      <c r="G293" s="356"/>
      <c r="H293" s="356"/>
      <c r="I293" s="356"/>
      <c r="J293" s="356"/>
      <c r="K293" s="356"/>
      <c r="L293" s="356"/>
      <c r="M293" s="356"/>
      <c r="N293" s="356"/>
      <c r="O293" s="356"/>
      <c r="P293" s="356"/>
      <c r="Q293" s="356"/>
      <c r="R293" s="356"/>
      <c r="S293" s="356"/>
      <c r="T293" s="356"/>
      <c r="U293" s="356"/>
      <c r="V293" s="356"/>
      <c r="W293" s="356"/>
      <c r="X293" s="356"/>
      <c r="Y293" s="356"/>
      <c r="Z293" s="356"/>
      <c r="AA293" s="356"/>
      <c r="AB293" s="356"/>
      <c r="BB293"/>
      <c r="BC293"/>
      <c r="BD293"/>
      <c r="BE293"/>
      <c r="BF293"/>
      <c r="BG293"/>
      <c r="BH293"/>
      <c r="BI293"/>
      <c r="BJ293"/>
      <c r="BK293"/>
      <c r="BL293"/>
      <c r="BM293"/>
      <c r="BN293"/>
      <c r="BO293"/>
      <c r="BP293"/>
      <c r="BQ293"/>
      <c r="BR293"/>
      <c r="BS293"/>
      <c r="BT293"/>
      <c r="BU293"/>
      <c r="BV293"/>
      <c r="BW293"/>
      <c r="BX293"/>
      <c r="BY293"/>
      <c r="BZ293"/>
      <c r="CA293"/>
      <c r="CB293"/>
      <c r="CC293"/>
    </row>
    <row r="294" spans="1:81" s="325" customFormat="1" ht="15.75" customHeight="1" x14ac:dyDescent="0.25">
      <c r="A294" s="356"/>
      <c r="B294" s="356"/>
      <c r="C294" s="356"/>
      <c r="D294" s="356"/>
      <c r="E294" s="356"/>
      <c r="F294" s="356"/>
      <c r="G294" s="356"/>
      <c r="H294" s="356"/>
      <c r="I294" s="356"/>
      <c r="J294" s="356"/>
      <c r="K294" s="356"/>
      <c r="L294" s="356"/>
      <c r="M294" s="356"/>
      <c r="N294" s="356"/>
      <c r="O294" s="356"/>
      <c r="P294" s="356"/>
      <c r="Q294" s="356"/>
      <c r="R294" s="356"/>
      <c r="S294" s="356"/>
      <c r="T294" s="356"/>
      <c r="U294" s="356"/>
      <c r="V294" s="356"/>
      <c r="W294" s="356"/>
      <c r="X294" s="356"/>
      <c r="Y294" s="356"/>
      <c r="Z294" s="356"/>
      <c r="AA294" s="356"/>
      <c r="AB294" s="356"/>
      <c r="BB294"/>
      <c r="BC294"/>
      <c r="BD294"/>
      <c r="BE294"/>
      <c r="BF294"/>
      <c r="BG294"/>
      <c r="BH294"/>
      <c r="BI294"/>
      <c r="BJ294"/>
      <c r="BK294"/>
      <c r="BL294"/>
      <c r="BM294"/>
      <c r="BN294"/>
      <c r="BO294"/>
      <c r="BP294"/>
      <c r="BQ294"/>
      <c r="BR294"/>
      <c r="BS294"/>
      <c r="BT294"/>
      <c r="BU294"/>
      <c r="BV294"/>
      <c r="BW294"/>
      <c r="BX294"/>
      <c r="BY294"/>
      <c r="BZ294"/>
      <c r="CA294"/>
      <c r="CB294"/>
      <c r="CC294"/>
    </row>
    <row r="295" spans="1:81" s="325" customFormat="1" ht="15.75" customHeight="1" x14ac:dyDescent="0.25">
      <c r="A295" s="356"/>
      <c r="B295" s="356"/>
      <c r="C295" s="356"/>
      <c r="D295" s="356"/>
      <c r="E295" s="356"/>
      <c r="F295" s="356"/>
      <c r="G295" s="356"/>
      <c r="H295" s="356"/>
      <c r="I295" s="356"/>
      <c r="J295" s="356"/>
      <c r="K295" s="356"/>
      <c r="L295" s="356"/>
      <c r="M295" s="356"/>
      <c r="N295" s="356"/>
      <c r="O295" s="356"/>
      <c r="P295" s="356"/>
      <c r="Q295" s="356"/>
      <c r="R295" s="356"/>
      <c r="S295" s="356"/>
      <c r="T295" s="356"/>
      <c r="U295" s="356"/>
      <c r="V295" s="356"/>
      <c r="W295" s="356"/>
      <c r="X295" s="356"/>
      <c r="Y295" s="356"/>
      <c r="Z295" s="356"/>
      <c r="AA295" s="356"/>
      <c r="AB295" s="356"/>
      <c r="BB295"/>
      <c r="BC295"/>
      <c r="BD295"/>
      <c r="BE295"/>
      <c r="BF295"/>
      <c r="BG295"/>
      <c r="BH295"/>
      <c r="BI295"/>
      <c r="BJ295"/>
      <c r="BK295"/>
      <c r="BL295"/>
      <c r="BM295"/>
      <c r="BN295"/>
      <c r="BO295"/>
      <c r="BP295"/>
      <c r="BQ295"/>
      <c r="BR295"/>
      <c r="BS295"/>
      <c r="BT295"/>
      <c r="BU295"/>
      <c r="BV295"/>
      <c r="BW295"/>
      <c r="BX295"/>
      <c r="BY295"/>
      <c r="BZ295"/>
      <c r="CA295"/>
      <c r="CB295"/>
      <c r="CC295"/>
    </row>
    <row r="296" spans="1:81" s="325" customFormat="1" ht="15.75" customHeight="1" x14ac:dyDescent="0.25">
      <c r="A296" s="356"/>
      <c r="B296" s="356"/>
      <c r="C296" s="356"/>
      <c r="D296" s="356"/>
      <c r="E296" s="356"/>
      <c r="F296" s="356"/>
      <c r="G296" s="356"/>
      <c r="H296" s="356"/>
      <c r="I296" s="356"/>
      <c r="J296" s="356"/>
      <c r="K296" s="356"/>
      <c r="L296" s="356"/>
      <c r="M296" s="356"/>
      <c r="N296" s="356"/>
      <c r="O296" s="356"/>
      <c r="P296" s="356"/>
      <c r="Q296" s="356"/>
      <c r="R296" s="356"/>
      <c r="S296" s="356"/>
      <c r="T296" s="356"/>
      <c r="U296" s="356"/>
      <c r="V296" s="356"/>
      <c r="W296" s="356"/>
      <c r="X296" s="356"/>
      <c r="Y296" s="356"/>
      <c r="Z296" s="356"/>
      <c r="AA296" s="356"/>
      <c r="AB296" s="356"/>
      <c r="BB296"/>
      <c r="BC296"/>
      <c r="BD296"/>
      <c r="BE296"/>
      <c r="BF296"/>
      <c r="BG296"/>
      <c r="BH296"/>
      <c r="BI296"/>
      <c r="BJ296"/>
      <c r="BK296"/>
      <c r="BL296"/>
      <c r="BM296"/>
      <c r="BN296"/>
      <c r="BO296"/>
      <c r="BP296"/>
      <c r="BQ296"/>
      <c r="BR296"/>
      <c r="BS296"/>
      <c r="BT296"/>
      <c r="BU296"/>
      <c r="BV296"/>
      <c r="BW296"/>
      <c r="BX296"/>
      <c r="BY296"/>
      <c r="BZ296"/>
      <c r="CA296"/>
      <c r="CB296"/>
      <c r="CC296"/>
    </row>
    <row r="297" spans="1:81" s="325" customFormat="1" ht="15.75" customHeight="1" x14ac:dyDescent="0.25">
      <c r="A297" s="356"/>
      <c r="B297" s="356"/>
      <c r="C297" s="356"/>
      <c r="D297" s="356"/>
      <c r="E297" s="356"/>
      <c r="F297" s="356"/>
      <c r="G297" s="356"/>
      <c r="H297" s="356"/>
      <c r="I297" s="356"/>
      <c r="J297" s="356"/>
      <c r="K297" s="356"/>
      <c r="L297" s="356"/>
      <c r="M297" s="356"/>
      <c r="N297" s="356"/>
      <c r="O297" s="356"/>
      <c r="P297" s="356"/>
      <c r="Q297" s="356"/>
      <c r="R297" s="356"/>
      <c r="S297" s="356"/>
      <c r="T297" s="356"/>
      <c r="U297" s="356"/>
      <c r="V297" s="356"/>
      <c r="W297" s="356"/>
      <c r="X297" s="356"/>
      <c r="Y297" s="356"/>
      <c r="Z297" s="356"/>
      <c r="AA297" s="356"/>
      <c r="AB297" s="356"/>
      <c r="BB297"/>
      <c r="BC297"/>
      <c r="BD297"/>
      <c r="BE297"/>
      <c r="BF297"/>
      <c r="BG297"/>
      <c r="BH297"/>
      <c r="BI297"/>
      <c r="BJ297"/>
      <c r="BK297"/>
      <c r="BL297"/>
      <c r="BM297"/>
      <c r="BN297"/>
      <c r="BO297"/>
      <c r="BP297"/>
      <c r="BQ297"/>
      <c r="BR297"/>
      <c r="BS297"/>
      <c r="BT297"/>
      <c r="BU297"/>
      <c r="BV297"/>
      <c r="BW297"/>
      <c r="BX297"/>
      <c r="BY297"/>
      <c r="BZ297"/>
      <c r="CA297"/>
      <c r="CB297"/>
      <c r="CC297"/>
    </row>
    <row r="298" spans="1:81" s="325" customFormat="1" ht="15.75" customHeight="1" x14ac:dyDescent="0.25">
      <c r="A298" s="356"/>
      <c r="B298" s="356"/>
      <c r="C298" s="356"/>
      <c r="D298" s="356"/>
      <c r="E298" s="356"/>
      <c r="F298" s="356"/>
      <c r="G298" s="356"/>
      <c r="H298" s="356"/>
      <c r="I298" s="356"/>
      <c r="J298" s="356"/>
      <c r="K298" s="356"/>
      <c r="L298" s="356"/>
      <c r="M298" s="356"/>
      <c r="N298" s="356"/>
      <c r="O298" s="356"/>
      <c r="P298" s="356"/>
      <c r="Q298" s="356"/>
      <c r="R298" s="356"/>
      <c r="S298" s="356"/>
      <c r="T298" s="356"/>
      <c r="U298" s="356"/>
      <c r="V298" s="356"/>
      <c r="W298" s="356"/>
      <c r="X298" s="356"/>
      <c r="Y298" s="356"/>
      <c r="Z298" s="356"/>
      <c r="AA298" s="356"/>
      <c r="AB298" s="356"/>
      <c r="BB298"/>
      <c r="BC298"/>
      <c r="BD298"/>
      <c r="BE298"/>
      <c r="BF298"/>
      <c r="BG298"/>
      <c r="BH298"/>
      <c r="BI298"/>
      <c r="BJ298"/>
      <c r="BK298"/>
      <c r="BL298"/>
      <c r="BM298"/>
      <c r="BN298"/>
      <c r="BO298"/>
      <c r="BP298"/>
      <c r="BQ298"/>
      <c r="BR298"/>
      <c r="BS298"/>
      <c r="BT298"/>
      <c r="BU298"/>
      <c r="BV298"/>
      <c r="BW298"/>
      <c r="BX298"/>
      <c r="BY298"/>
      <c r="BZ298"/>
      <c r="CA298"/>
      <c r="CB298"/>
      <c r="CC298"/>
    </row>
    <row r="299" spans="1:81" s="325" customFormat="1" ht="15.75" customHeight="1" x14ac:dyDescent="0.25">
      <c r="A299" s="356"/>
      <c r="B299" s="356"/>
      <c r="C299" s="356"/>
      <c r="D299" s="356"/>
      <c r="E299" s="356"/>
      <c r="F299" s="356"/>
      <c r="G299" s="356"/>
      <c r="H299" s="356"/>
      <c r="I299" s="356"/>
      <c r="J299" s="356"/>
      <c r="K299" s="356"/>
      <c r="L299" s="356"/>
      <c r="M299" s="356"/>
      <c r="N299" s="356"/>
      <c r="O299" s="356"/>
      <c r="P299" s="356"/>
      <c r="Q299" s="356"/>
      <c r="R299" s="356"/>
      <c r="S299" s="356"/>
      <c r="T299" s="356"/>
      <c r="U299" s="356"/>
      <c r="V299" s="356"/>
      <c r="W299" s="356"/>
      <c r="X299" s="356"/>
      <c r="Y299" s="356"/>
      <c r="Z299" s="356"/>
      <c r="AA299" s="356"/>
      <c r="AB299" s="356"/>
      <c r="BB299"/>
      <c r="BC299"/>
      <c r="BD299"/>
      <c r="BE299"/>
      <c r="BF299"/>
      <c r="BG299"/>
      <c r="BH299"/>
      <c r="BI299"/>
      <c r="BJ299"/>
      <c r="BK299"/>
      <c r="BL299"/>
      <c r="BM299"/>
      <c r="BN299"/>
      <c r="BO299"/>
      <c r="BP299"/>
      <c r="BQ299"/>
      <c r="BR299"/>
      <c r="BS299"/>
      <c r="BT299"/>
      <c r="BU299"/>
      <c r="BV299"/>
      <c r="BW299"/>
      <c r="BX299"/>
      <c r="BY299"/>
      <c r="BZ299"/>
      <c r="CA299"/>
      <c r="CB299"/>
      <c r="CC299"/>
    </row>
    <row r="300" spans="1:81" s="325" customFormat="1" ht="15.75" customHeight="1" x14ac:dyDescent="0.25">
      <c r="A300" s="356"/>
      <c r="B300" s="356"/>
      <c r="C300" s="356"/>
      <c r="D300" s="356"/>
      <c r="E300" s="356"/>
      <c r="F300" s="356"/>
      <c r="G300" s="356"/>
      <c r="H300" s="356"/>
      <c r="I300" s="356"/>
      <c r="J300" s="356"/>
      <c r="K300" s="356"/>
      <c r="L300" s="356"/>
      <c r="M300" s="356"/>
      <c r="N300" s="356"/>
      <c r="O300" s="356"/>
      <c r="P300" s="356"/>
      <c r="Q300" s="356"/>
      <c r="R300" s="356"/>
      <c r="S300" s="356"/>
      <c r="T300" s="356"/>
      <c r="U300" s="356"/>
      <c r="V300" s="356"/>
      <c r="W300" s="356"/>
      <c r="X300" s="356"/>
      <c r="Y300" s="356"/>
      <c r="Z300" s="356"/>
      <c r="AA300" s="356"/>
      <c r="AB300" s="356"/>
      <c r="BB300"/>
      <c r="BC300"/>
      <c r="BD300"/>
      <c r="BE300"/>
      <c r="BF300"/>
      <c r="BG300"/>
      <c r="BH300"/>
      <c r="BI300"/>
      <c r="BJ300"/>
      <c r="BK300"/>
      <c r="BL300"/>
      <c r="BM300"/>
      <c r="BN300"/>
      <c r="BO300"/>
      <c r="BP300"/>
      <c r="BQ300"/>
      <c r="BR300"/>
      <c r="BS300"/>
      <c r="BT300"/>
      <c r="BU300"/>
      <c r="BV300"/>
      <c r="BW300"/>
      <c r="BX300"/>
      <c r="BY300"/>
      <c r="BZ300"/>
      <c r="CA300"/>
      <c r="CB300"/>
      <c r="CC300"/>
    </row>
    <row r="301" spans="1:81" s="325" customFormat="1" ht="15.75" customHeight="1" x14ac:dyDescent="0.25">
      <c r="A301" s="356"/>
      <c r="B301" s="356"/>
      <c r="C301" s="356"/>
      <c r="D301" s="356"/>
      <c r="E301" s="356"/>
      <c r="F301" s="356"/>
      <c r="G301" s="356"/>
      <c r="H301" s="356"/>
      <c r="I301" s="356"/>
      <c r="J301" s="356"/>
      <c r="K301" s="356"/>
      <c r="L301" s="356"/>
      <c r="M301" s="356"/>
      <c r="N301" s="356"/>
      <c r="O301" s="356"/>
      <c r="P301" s="356"/>
      <c r="Q301" s="356"/>
      <c r="R301" s="356"/>
      <c r="S301" s="356"/>
      <c r="T301" s="356"/>
      <c r="U301" s="356"/>
      <c r="V301" s="356"/>
      <c r="W301" s="356"/>
      <c r="X301" s="356"/>
      <c r="Y301" s="356"/>
      <c r="Z301" s="356"/>
      <c r="AA301" s="356"/>
      <c r="AB301" s="356"/>
      <c r="BB301"/>
      <c r="BC301"/>
      <c r="BD301"/>
      <c r="BE301"/>
      <c r="BF301"/>
      <c r="BG301"/>
      <c r="BH301"/>
      <c r="BI301"/>
      <c r="BJ301"/>
      <c r="BK301"/>
      <c r="BL301"/>
      <c r="BM301"/>
      <c r="BN301"/>
      <c r="BO301"/>
      <c r="BP301"/>
      <c r="BQ301"/>
      <c r="BR301"/>
      <c r="BS301"/>
      <c r="BT301"/>
      <c r="BU301"/>
      <c r="BV301"/>
      <c r="BW301"/>
      <c r="BX301"/>
      <c r="BY301"/>
      <c r="BZ301"/>
      <c r="CA301"/>
      <c r="CB301"/>
      <c r="CC301"/>
    </row>
    <row r="302" spans="1:81" s="325" customFormat="1" ht="15.75" customHeight="1" x14ac:dyDescent="0.25">
      <c r="A302" s="356"/>
      <c r="B302" s="356"/>
      <c r="C302" s="356"/>
      <c r="D302" s="356"/>
      <c r="E302" s="356"/>
      <c r="F302" s="356"/>
      <c r="G302" s="356"/>
      <c r="H302" s="356"/>
      <c r="I302" s="356"/>
      <c r="J302" s="356"/>
      <c r="K302" s="356"/>
      <c r="L302" s="356"/>
      <c r="M302" s="356"/>
      <c r="N302" s="356"/>
      <c r="O302" s="356"/>
      <c r="P302" s="356"/>
      <c r="Q302" s="356"/>
      <c r="R302" s="356"/>
      <c r="S302" s="356"/>
      <c r="T302" s="356"/>
      <c r="U302" s="356"/>
      <c r="V302" s="356"/>
      <c r="W302" s="356"/>
      <c r="X302" s="356"/>
      <c r="Y302" s="356"/>
      <c r="Z302" s="356"/>
      <c r="AA302" s="356"/>
      <c r="AB302" s="356"/>
      <c r="BB302"/>
      <c r="BC302"/>
      <c r="BD302"/>
      <c r="BE302"/>
      <c r="BF302"/>
      <c r="BG302"/>
      <c r="BH302"/>
      <c r="BI302"/>
      <c r="BJ302"/>
      <c r="BK302"/>
      <c r="BL302"/>
      <c r="BM302"/>
      <c r="BN302"/>
      <c r="BO302"/>
      <c r="BP302"/>
      <c r="BQ302"/>
      <c r="BR302"/>
      <c r="BS302"/>
      <c r="BT302"/>
      <c r="BU302"/>
      <c r="BV302"/>
      <c r="BW302"/>
      <c r="BX302"/>
      <c r="BY302"/>
      <c r="BZ302"/>
      <c r="CA302"/>
      <c r="CB302"/>
      <c r="CC302"/>
    </row>
    <row r="303" spans="1:81" s="325" customFormat="1" ht="15.75" customHeight="1" x14ac:dyDescent="0.25">
      <c r="A303" s="356"/>
      <c r="B303" s="356"/>
      <c r="C303" s="356"/>
      <c r="D303" s="356"/>
      <c r="E303" s="356"/>
      <c r="F303" s="356"/>
      <c r="G303" s="356"/>
      <c r="H303" s="356"/>
      <c r="I303" s="356"/>
      <c r="J303" s="356"/>
      <c r="K303" s="356"/>
      <c r="L303" s="356"/>
      <c r="M303" s="356"/>
      <c r="N303" s="356"/>
      <c r="O303" s="356"/>
      <c r="P303" s="356"/>
      <c r="Q303" s="356"/>
      <c r="R303" s="356"/>
      <c r="S303" s="356"/>
      <c r="T303" s="356"/>
      <c r="U303" s="356"/>
      <c r="V303" s="356"/>
      <c r="W303" s="356"/>
      <c r="X303" s="356"/>
      <c r="Y303" s="356"/>
      <c r="Z303" s="356"/>
      <c r="AA303" s="356"/>
      <c r="AB303" s="356"/>
      <c r="BB303"/>
      <c r="BC303"/>
      <c r="BD303"/>
      <c r="BE303"/>
      <c r="BF303"/>
      <c r="BG303"/>
      <c r="BH303"/>
      <c r="BI303"/>
      <c r="BJ303"/>
      <c r="BK303"/>
      <c r="BL303"/>
      <c r="BM303"/>
      <c r="BN303"/>
      <c r="BO303"/>
      <c r="BP303"/>
      <c r="BQ303"/>
      <c r="BR303"/>
      <c r="BS303"/>
      <c r="BT303"/>
      <c r="BU303"/>
      <c r="BV303"/>
      <c r="BW303"/>
      <c r="BX303"/>
      <c r="BY303"/>
      <c r="BZ303"/>
      <c r="CA303"/>
      <c r="CB303"/>
      <c r="CC303"/>
    </row>
    <row r="304" spans="1:81" s="325" customFormat="1" ht="15.75" customHeight="1" x14ac:dyDescent="0.25">
      <c r="A304" s="356"/>
      <c r="B304" s="356"/>
      <c r="C304" s="356"/>
      <c r="D304" s="356"/>
      <c r="E304" s="356"/>
      <c r="F304" s="356"/>
      <c r="G304" s="356"/>
      <c r="H304" s="356"/>
      <c r="I304" s="356"/>
      <c r="J304" s="356"/>
      <c r="K304" s="356"/>
      <c r="L304" s="356"/>
      <c r="M304" s="356"/>
      <c r="N304" s="356"/>
      <c r="O304" s="356"/>
      <c r="P304" s="356"/>
      <c r="Q304" s="356"/>
      <c r="R304" s="356"/>
      <c r="S304" s="356"/>
      <c r="T304" s="356"/>
      <c r="U304" s="356"/>
      <c r="V304" s="356"/>
      <c r="W304" s="356"/>
      <c r="X304" s="356"/>
      <c r="Y304" s="356"/>
      <c r="Z304" s="356"/>
      <c r="AA304" s="356"/>
      <c r="AB304" s="356"/>
      <c r="BB304"/>
      <c r="BC304"/>
      <c r="BD304"/>
      <c r="BE304"/>
      <c r="BF304"/>
      <c r="BG304"/>
      <c r="BH304"/>
      <c r="BI304"/>
      <c r="BJ304"/>
      <c r="BK304"/>
      <c r="BL304"/>
      <c r="BM304"/>
      <c r="BN304"/>
      <c r="BO304"/>
      <c r="BP304"/>
      <c r="BQ304"/>
      <c r="BR304"/>
      <c r="BS304"/>
      <c r="BT304"/>
      <c r="BU304"/>
      <c r="BV304"/>
      <c r="BW304"/>
      <c r="BX304"/>
      <c r="BY304"/>
      <c r="BZ304"/>
      <c r="CA304"/>
      <c r="CB304"/>
      <c r="CC304"/>
    </row>
    <row r="305" spans="1:81" s="325" customFormat="1" ht="15.75" customHeight="1" x14ac:dyDescent="0.25">
      <c r="A305" s="356"/>
      <c r="B305" s="356"/>
      <c r="C305" s="356"/>
      <c r="D305" s="356"/>
      <c r="E305" s="356"/>
      <c r="F305" s="356"/>
      <c r="G305" s="356"/>
      <c r="H305" s="356"/>
      <c r="I305" s="356"/>
      <c r="J305" s="356"/>
      <c r="K305" s="356"/>
      <c r="L305" s="356"/>
      <c r="M305" s="356"/>
      <c r="N305" s="356"/>
      <c r="O305" s="356"/>
      <c r="P305" s="356"/>
      <c r="Q305" s="356"/>
      <c r="R305" s="356"/>
      <c r="S305" s="356"/>
      <c r="T305" s="356"/>
      <c r="U305" s="356"/>
      <c r="V305" s="356"/>
      <c r="W305" s="356"/>
      <c r="X305" s="356"/>
      <c r="Y305" s="356"/>
      <c r="Z305" s="356"/>
      <c r="AA305" s="356"/>
      <c r="AB305" s="356"/>
      <c r="BB305"/>
      <c r="BC305"/>
      <c r="BD305"/>
      <c r="BE305"/>
      <c r="BF305"/>
      <c r="BG305"/>
      <c r="BH305"/>
      <c r="BI305"/>
      <c r="BJ305"/>
      <c r="BK305"/>
      <c r="BL305"/>
      <c r="BM305"/>
      <c r="BN305"/>
      <c r="BO305"/>
      <c r="BP305"/>
      <c r="BQ305"/>
      <c r="BR305"/>
      <c r="BS305"/>
      <c r="BT305"/>
      <c r="BU305"/>
      <c r="BV305"/>
      <c r="BW305"/>
      <c r="BX305"/>
      <c r="BY305"/>
      <c r="BZ305"/>
      <c r="CA305"/>
      <c r="CB305"/>
      <c r="CC305"/>
    </row>
    <row r="306" spans="1:81" s="325" customFormat="1" ht="15.75" customHeight="1" x14ac:dyDescent="0.25">
      <c r="A306" s="356"/>
      <c r="B306" s="356"/>
      <c r="C306" s="356"/>
      <c r="D306" s="356"/>
      <c r="E306" s="356"/>
      <c r="F306" s="356"/>
      <c r="G306" s="356"/>
      <c r="H306" s="356"/>
      <c r="I306" s="356"/>
      <c r="J306" s="356"/>
      <c r="K306" s="356"/>
      <c r="L306" s="356"/>
      <c r="M306" s="356"/>
      <c r="N306" s="356"/>
      <c r="O306" s="356"/>
      <c r="P306" s="356"/>
      <c r="Q306" s="356"/>
      <c r="R306" s="356"/>
      <c r="S306" s="356"/>
      <c r="T306" s="356"/>
      <c r="U306" s="356"/>
      <c r="V306" s="356"/>
      <c r="W306" s="356"/>
      <c r="X306" s="356"/>
      <c r="Y306" s="356"/>
      <c r="Z306" s="356"/>
      <c r="AA306" s="356"/>
      <c r="AB306" s="356"/>
      <c r="BB306"/>
      <c r="BC306"/>
      <c r="BD306"/>
      <c r="BE306"/>
      <c r="BF306"/>
      <c r="BG306"/>
      <c r="BH306"/>
      <c r="BI306"/>
      <c r="BJ306"/>
      <c r="BK306"/>
      <c r="BL306"/>
      <c r="BM306"/>
      <c r="BN306"/>
      <c r="BO306"/>
      <c r="BP306"/>
      <c r="BQ306"/>
      <c r="BR306"/>
      <c r="BS306"/>
      <c r="BT306"/>
      <c r="BU306"/>
      <c r="BV306"/>
      <c r="BW306"/>
      <c r="BX306"/>
      <c r="BY306"/>
      <c r="BZ306"/>
      <c r="CA306"/>
      <c r="CB306"/>
      <c r="CC306"/>
    </row>
    <row r="307" spans="1:81" s="325" customFormat="1" ht="15.75" customHeight="1" x14ac:dyDescent="0.25">
      <c r="A307" s="356"/>
      <c r="B307" s="356"/>
      <c r="C307" s="356"/>
      <c r="D307" s="356"/>
      <c r="E307" s="356"/>
      <c r="F307" s="356"/>
      <c r="G307" s="356"/>
      <c r="H307" s="356"/>
      <c r="I307" s="356"/>
      <c r="J307" s="356"/>
      <c r="K307" s="356"/>
      <c r="L307" s="356"/>
      <c r="M307" s="356"/>
      <c r="N307" s="356"/>
      <c r="O307" s="356"/>
      <c r="P307" s="356"/>
      <c r="Q307" s="356"/>
      <c r="R307" s="356"/>
      <c r="S307" s="356"/>
      <c r="T307" s="356"/>
      <c r="U307" s="356"/>
      <c r="V307" s="356"/>
      <c r="W307" s="356"/>
      <c r="X307" s="356"/>
      <c r="Y307" s="356"/>
      <c r="Z307" s="356"/>
      <c r="AA307" s="356"/>
      <c r="AB307" s="356"/>
      <c r="BB307"/>
      <c r="BC307"/>
      <c r="BD307"/>
      <c r="BE307"/>
      <c r="BF307"/>
      <c r="BG307"/>
      <c r="BH307"/>
      <c r="BI307"/>
      <c r="BJ307"/>
      <c r="BK307"/>
      <c r="BL307"/>
      <c r="BM307"/>
      <c r="BN307"/>
      <c r="BO307"/>
      <c r="BP307"/>
      <c r="BQ307"/>
      <c r="BR307"/>
      <c r="BS307"/>
      <c r="BT307"/>
      <c r="BU307"/>
      <c r="BV307"/>
      <c r="BW307"/>
      <c r="BX307"/>
      <c r="BY307"/>
      <c r="BZ307"/>
      <c r="CA307"/>
      <c r="CB307"/>
      <c r="CC307"/>
    </row>
    <row r="308" spans="1:81" s="325" customFormat="1" ht="15.75" customHeight="1" x14ac:dyDescent="0.25">
      <c r="A308" s="356"/>
      <c r="B308" s="356"/>
      <c r="C308" s="356"/>
      <c r="D308" s="356"/>
      <c r="E308" s="356"/>
      <c r="F308" s="356"/>
      <c r="G308" s="356"/>
      <c r="H308" s="356"/>
      <c r="I308" s="356"/>
      <c r="J308" s="356"/>
      <c r="K308" s="356"/>
      <c r="L308" s="356"/>
      <c r="M308" s="356"/>
      <c r="N308" s="356"/>
      <c r="O308" s="356"/>
      <c r="P308" s="356"/>
      <c r="Q308" s="356"/>
      <c r="R308" s="356"/>
      <c r="S308" s="356"/>
      <c r="T308" s="356"/>
      <c r="U308" s="356"/>
      <c r="V308" s="356"/>
      <c r="W308" s="356"/>
      <c r="X308" s="356"/>
      <c r="Y308" s="356"/>
      <c r="Z308" s="356"/>
      <c r="AA308" s="356"/>
      <c r="AB308" s="356"/>
      <c r="BB308"/>
      <c r="BC308"/>
      <c r="BD308"/>
      <c r="BE308"/>
      <c r="BF308"/>
      <c r="BG308"/>
      <c r="BH308"/>
      <c r="BI308"/>
      <c r="BJ308"/>
      <c r="BK308"/>
      <c r="BL308"/>
      <c r="BM308"/>
      <c r="BN308"/>
      <c r="BO308"/>
      <c r="BP308"/>
      <c r="BQ308"/>
      <c r="BR308"/>
      <c r="BS308"/>
      <c r="BT308"/>
      <c r="BU308"/>
      <c r="BV308"/>
      <c r="BW308"/>
      <c r="BX308"/>
      <c r="BY308"/>
      <c r="BZ308"/>
      <c r="CA308"/>
      <c r="CB308"/>
      <c r="CC308"/>
    </row>
    <row r="309" spans="1:81" s="325" customFormat="1" ht="15.75" customHeight="1" x14ac:dyDescent="0.25">
      <c r="A309" s="356"/>
      <c r="B309" s="356"/>
      <c r="C309" s="356"/>
      <c r="D309" s="356"/>
      <c r="E309" s="356"/>
      <c r="F309" s="356"/>
      <c r="G309" s="356"/>
      <c r="H309" s="356"/>
      <c r="I309" s="356"/>
      <c r="J309" s="356"/>
      <c r="K309" s="356"/>
      <c r="L309" s="356"/>
      <c r="M309" s="356"/>
      <c r="N309" s="356"/>
      <c r="O309" s="356"/>
      <c r="P309" s="356"/>
      <c r="Q309" s="356"/>
      <c r="R309" s="356"/>
      <c r="S309" s="356"/>
      <c r="T309" s="356"/>
      <c r="U309" s="356"/>
      <c r="V309" s="356"/>
      <c r="W309" s="356"/>
      <c r="X309" s="356"/>
      <c r="Y309" s="356"/>
      <c r="Z309" s="356"/>
      <c r="AA309" s="356"/>
      <c r="AB309" s="356"/>
      <c r="BB309"/>
      <c r="BC309"/>
      <c r="BD309"/>
      <c r="BE309"/>
      <c r="BF309"/>
      <c r="BG309"/>
      <c r="BH309"/>
      <c r="BI309"/>
      <c r="BJ309"/>
      <c r="BK309"/>
      <c r="BL309"/>
      <c r="BM309"/>
      <c r="BN309"/>
      <c r="BO309"/>
      <c r="BP309"/>
      <c r="BQ309"/>
      <c r="BR309"/>
      <c r="BS309"/>
      <c r="BT309"/>
      <c r="BU309"/>
      <c r="BV309"/>
      <c r="BW309"/>
      <c r="BX309"/>
      <c r="BY309"/>
      <c r="BZ309"/>
      <c r="CA309"/>
      <c r="CB309"/>
      <c r="CC309"/>
    </row>
    <row r="310" spans="1:81" s="325" customFormat="1" ht="15.75" customHeight="1" x14ac:dyDescent="0.25">
      <c r="A310" s="356"/>
      <c r="B310" s="356"/>
      <c r="C310" s="356"/>
      <c r="D310" s="356"/>
      <c r="E310" s="356"/>
      <c r="F310" s="356"/>
      <c r="G310" s="356"/>
      <c r="H310" s="356"/>
      <c r="I310" s="356"/>
      <c r="J310" s="356"/>
      <c r="K310" s="356"/>
      <c r="L310" s="356"/>
      <c r="M310" s="356"/>
      <c r="N310" s="356"/>
      <c r="O310" s="356"/>
      <c r="P310" s="356"/>
      <c r="Q310" s="356"/>
      <c r="R310" s="356"/>
      <c r="S310" s="356"/>
      <c r="T310" s="356"/>
      <c r="U310" s="356"/>
      <c r="V310" s="356"/>
      <c r="W310" s="356"/>
      <c r="X310" s="356"/>
      <c r="Y310" s="356"/>
      <c r="Z310" s="356"/>
      <c r="AA310" s="356"/>
      <c r="AB310" s="356"/>
      <c r="BB310"/>
      <c r="BC310"/>
      <c r="BD310"/>
      <c r="BE310"/>
      <c r="BF310"/>
      <c r="BG310"/>
      <c r="BH310"/>
      <c r="BI310"/>
      <c r="BJ310"/>
      <c r="BK310"/>
      <c r="BL310"/>
      <c r="BM310"/>
      <c r="BN310"/>
      <c r="BO310"/>
      <c r="BP310"/>
      <c r="BQ310"/>
      <c r="BR310"/>
      <c r="BS310"/>
      <c r="BT310"/>
      <c r="BU310"/>
      <c r="BV310"/>
      <c r="BW310"/>
      <c r="BX310"/>
      <c r="BY310"/>
      <c r="BZ310"/>
      <c r="CA310"/>
      <c r="CB310"/>
      <c r="CC310"/>
    </row>
    <row r="311" spans="1:81" s="325" customFormat="1" ht="15.75" customHeight="1" x14ac:dyDescent="0.25">
      <c r="A311" s="356"/>
      <c r="B311" s="356"/>
      <c r="C311" s="356"/>
      <c r="D311" s="356"/>
      <c r="E311" s="356"/>
      <c r="F311" s="356"/>
      <c r="G311" s="356"/>
      <c r="H311" s="356"/>
      <c r="I311" s="356"/>
      <c r="J311" s="356"/>
      <c r="K311" s="356"/>
      <c r="L311" s="356"/>
      <c r="M311" s="356"/>
      <c r="N311" s="356"/>
      <c r="O311" s="356"/>
      <c r="P311" s="356"/>
      <c r="Q311" s="356"/>
      <c r="R311" s="356"/>
      <c r="S311" s="356"/>
      <c r="T311" s="356"/>
      <c r="U311" s="356"/>
      <c r="V311" s="356"/>
      <c r="W311" s="356"/>
      <c r="X311" s="356"/>
      <c r="Y311" s="356"/>
      <c r="Z311" s="356"/>
      <c r="AA311" s="356"/>
      <c r="AB311" s="356"/>
      <c r="BB311"/>
      <c r="BC311"/>
      <c r="BD311"/>
      <c r="BE311"/>
      <c r="BF311"/>
      <c r="BG311"/>
      <c r="BH311"/>
      <c r="BI311"/>
      <c r="BJ311"/>
      <c r="BK311"/>
      <c r="BL311"/>
      <c r="BM311"/>
      <c r="BN311"/>
      <c r="BO311"/>
      <c r="BP311"/>
      <c r="BQ311"/>
      <c r="BR311"/>
      <c r="BS311"/>
      <c r="BT311"/>
      <c r="BU311"/>
      <c r="BV311"/>
      <c r="BW311"/>
      <c r="BX311"/>
      <c r="BY311"/>
      <c r="BZ311"/>
      <c r="CA311"/>
      <c r="CB311"/>
      <c r="CC311"/>
    </row>
    <row r="312" spans="1:81" s="325" customFormat="1" ht="15.75" customHeight="1" x14ac:dyDescent="0.25">
      <c r="A312" s="356"/>
      <c r="B312" s="356"/>
      <c r="C312" s="356"/>
      <c r="D312" s="356"/>
      <c r="E312" s="356"/>
      <c r="F312" s="356"/>
      <c r="G312" s="356"/>
      <c r="H312" s="356"/>
      <c r="I312" s="356"/>
      <c r="J312" s="356"/>
      <c r="K312" s="356"/>
      <c r="L312" s="356"/>
      <c r="M312" s="356"/>
      <c r="N312" s="356"/>
      <c r="O312" s="356"/>
      <c r="P312" s="356"/>
      <c r="Q312" s="356"/>
      <c r="R312" s="356"/>
      <c r="S312" s="356"/>
      <c r="T312" s="356"/>
      <c r="U312" s="356"/>
      <c r="V312" s="356"/>
      <c r="W312" s="356"/>
      <c r="X312" s="356"/>
      <c r="Y312" s="356"/>
      <c r="Z312" s="356"/>
      <c r="AA312" s="356"/>
      <c r="AB312" s="356"/>
      <c r="BB312"/>
      <c r="BC312"/>
      <c r="BD312"/>
      <c r="BE312"/>
      <c r="BF312"/>
      <c r="BG312"/>
      <c r="BH312"/>
      <c r="BI312"/>
      <c r="BJ312"/>
      <c r="BK312"/>
      <c r="BL312"/>
      <c r="BM312"/>
      <c r="BN312"/>
      <c r="BO312"/>
      <c r="BP312"/>
      <c r="BQ312"/>
      <c r="BR312"/>
      <c r="BS312"/>
      <c r="BT312"/>
      <c r="BU312"/>
      <c r="BV312"/>
      <c r="BW312"/>
      <c r="BX312"/>
      <c r="BY312"/>
      <c r="BZ312"/>
      <c r="CA312"/>
      <c r="CB312"/>
      <c r="CC312"/>
    </row>
    <row r="313" spans="1:81" s="325" customFormat="1" ht="15.75" customHeight="1" x14ac:dyDescent="0.25">
      <c r="A313" s="356"/>
      <c r="B313" s="356"/>
      <c r="C313" s="356"/>
      <c r="D313" s="356"/>
      <c r="E313" s="356"/>
      <c r="F313" s="356"/>
      <c r="G313" s="356"/>
      <c r="H313" s="356"/>
      <c r="I313" s="356"/>
      <c r="J313" s="356"/>
      <c r="K313" s="356"/>
      <c r="L313" s="356"/>
      <c r="M313" s="356"/>
      <c r="N313" s="356"/>
      <c r="O313" s="356"/>
      <c r="P313" s="356"/>
      <c r="Q313" s="356"/>
      <c r="R313" s="356"/>
      <c r="S313" s="356"/>
      <c r="T313" s="356"/>
      <c r="U313" s="356"/>
      <c r="V313" s="356"/>
      <c r="W313" s="356"/>
      <c r="X313" s="356"/>
      <c r="Y313" s="356"/>
      <c r="Z313" s="356"/>
      <c r="AA313" s="356"/>
      <c r="AB313" s="356"/>
      <c r="BB313"/>
      <c r="BC313"/>
      <c r="BD313"/>
      <c r="BE313"/>
      <c r="BF313"/>
      <c r="BG313"/>
      <c r="BH313"/>
      <c r="BI313"/>
      <c r="BJ313"/>
      <c r="BK313"/>
      <c r="BL313"/>
      <c r="BM313"/>
      <c r="BN313"/>
      <c r="BO313"/>
      <c r="BP313"/>
      <c r="BQ313"/>
      <c r="BR313"/>
      <c r="BS313"/>
      <c r="BT313"/>
      <c r="BU313"/>
      <c r="BV313"/>
      <c r="BW313"/>
      <c r="BX313"/>
      <c r="BY313"/>
      <c r="BZ313"/>
      <c r="CA313"/>
      <c r="CB313"/>
      <c r="CC313"/>
    </row>
    <row r="314" spans="1:81" s="325" customFormat="1" ht="15.75" customHeight="1" x14ac:dyDescent="0.25">
      <c r="A314" s="356"/>
      <c r="B314" s="356"/>
      <c r="C314" s="356"/>
      <c r="D314" s="356"/>
      <c r="E314" s="356"/>
      <c r="F314" s="356"/>
      <c r="G314" s="356"/>
      <c r="H314" s="356"/>
      <c r="I314" s="356"/>
      <c r="J314" s="356"/>
      <c r="K314" s="356"/>
      <c r="L314" s="356"/>
      <c r="M314" s="356"/>
      <c r="N314" s="356"/>
      <c r="O314" s="356"/>
      <c r="P314" s="356"/>
      <c r="Q314" s="356"/>
      <c r="R314" s="356"/>
      <c r="S314" s="356"/>
      <c r="T314" s="356"/>
      <c r="U314" s="356"/>
      <c r="V314" s="356"/>
      <c r="W314" s="356"/>
      <c r="X314" s="356"/>
      <c r="Y314" s="356"/>
      <c r="Z314" s="356"/>
      <c r="AA314" s="356"/>
      <c r="AB314" s="356"/>
      <c r="BB314"/>
      <c r="BC314"/>
      <c r="BD314"/>
      <c r="BE314"/>
      <c r="BF314"/>
      <c r="BG314"/>
      <c r="BH314"/>
      <c r="BI314"/>
      <c r="BJ314"/>
      <c r="BK314"/>
      <c r="BL314"/>
      <c r="BM314"/>
      <c r="BN314"/>
      <c r="BO314"/>
      <c r="BP314"/>
      <c r="BQ314"/>
      <c r="BR314"/>
      <c r="BS314"/>
      <c r="BT314"/>
      <c r="BU314"/>
      <c r="BV314"/>
      <c r="BW314"/>
      <c r="BX314"/>
      <c r="BY314"/>
      <c r="BZ314"/>
      <c r="CA314"/>
      <c r="CB314"/>
      <c r="CC314"/>
    </row>
    <row r="315" spans="1:81" s="325" customFormat="1" ht="15.75" customHeight="1" x14ac:dyDescent="0.25">
      <c r="A315" s="356"/>
      <c r="B315" s="356"/>
      <c r="C315" s="356"/>
      <c r="D315" s="356"/>
      <c r="E315" s="356"/>
      <c r="F315" s="356"/>
      <c r="G315" s="356"/>
      <c r="H315" s="356"/>
      <c r="I315" s="356"/>
      <c r="J315" s="356"/>
      <c r="K315" s="356"/>
      <c r="L315" s="356"/>
      <c r="M315" s="356"/>
      <c r="N315" s="356"/>
      <c r="O315" s="356"/>
      <c r="P315" s="356"/>
      <c r="Q315" s="356"/>
      <c r="R315" s="356"/>
      <c r="S315" s="356"/>
      <c r="T315" s="356"/>
      <c r="U315" s="356"/>
      <c r="V315" s="356"/>
      <c r="W315" s="356"/>
      <c r="X315" s="356"/>
      <c r="Y315" s="356"/>
      <c r="Z315" s="356"/>
      <c r="AA315" s="356"/>
      <c r="AB315" s="356"/>
      <c r="BB315"/>
      <c r="BC315"/>
      <c r="BD315"/>
      <c r="BE315"/>
      <c r="BF315"/>
      <c r="BG315"/>
      <c r="BH315"/>
      <c r="BI315"/>
      <c r="BJ315"/>
      <c r="BK315"/>
      <c r="BL315"/>
      <c r="BM315"/>
      <c r="BN315"/>
      <c r="BO315"/>
      <c r="BP315"/>
      <c r="BQ315"/>
      <c r="BR315"/>
      <c r="BS315"/>
      <c r="BT315"/>
      <c r="BU315"/>
      <c r="BV315"/>
      <c r="BW315"/>
      <c r="BX315"/>
      <c r="BY315"/>
      <c r="BZ315"/>
      <c r="CA315"/>
      <c r="CB315"/>
      <c r="CC315"/>
    </row>
    <row r="316" spans="1:81" s="325" customFormat="1" ht="15.75" customHeight="1" x14ac:dyDescent="0.25">
      <c r="A316" s="356"/>
      <c r="B316" s="356"/>
      <c r="C316" s="356"/>
      <c r="D316" s="356"/>
      <c r="E316" s="356"/>
      <c r="F316" s="356"/>
      <c r="G316" s="356"/>
      <c r="H316" s="356"/>
      <c r="I316" s="356"/>
      <c r="J316" s="356"/>
      <c r="K316" s="356"/>
      <c r="L316" s="356"/>
      <c r="M316" s="356"/>
      <c r="N316" s="356"/>
      <c r="O316" s="356"/>
      <c r="P316" s="356"/>
      <c r="Q316" s="356"/>
      <c r="R316" s="356"/>
      <c r="S316" s="356"/>
      <c r="T316" s="356"/>
      <c r="U316" s="356"/>
      <c r="V316" s="356"/>
      <c r="W316" s="356"/>
      <c r="X316" s="356"/>
      <c r="Y316" s="356"/>
      <c r="Z316" s="356"/>
      <c r="AA316" s="356"/>
      <c r="AB316" s="356"/>
      <c r="BB316"/>
      <c r="BC316"/>
      <c r="BD316"/>
      <c r="BE316"/>
      <c r="BF316"/>
      <c r="BG316"/>
      <c r="BH316"/>
      <c r="BI316"/>
      <c r="BJ316"/>
      <c r="BK316"/>
      <c r="BL316"/>
      <c r="BM316"/>
      <c r="BN316"/>
      <c r="BO316"/>
      <c r="BP316"/>
      <c r="BQ316"/>
      <c r="BR316"/>
      <c r="BS316"/>
      <c r="BT316"/>
      <c r="BU316"/>
      <c r="BV316"/>
      <c r="BW316"/>
      <c r="BX316"/>
      <c r="BY316"/>
      <c r="BZ316"/>
      <c r="CA316"/>
      <c r="CB316"/>
      <c r="CC316"/>
    </row>
    <row r="317" spans="1:81" s="325" customFormat="1" ht="15.75" customHeight="1" x14ac:dyDescent="0.25">
      <c r="A317" s="356"/>
      <c r="B317" s="356"/>
      <c r="C317" s="356"/>
      <c r="D317" s="356"/>
      <c r="E317" s="356"/>
      <c r="F317" s="356"/>
      <c r="G317" s="356"/>
      <c r="H317" s="356"/>
      <c r="I317" s="356"/>
      <c r="J317" s="356"/>
      <c r="K317" s="356"/>
      <c r="L317" s="356"/>
      <c r="M317" s="356"/>
      <c r="N317" s="356"/>
      <c r="O317" s="356"/>
      <c r="P317" s="356"/>
      <c r="Q317" s="356"/>
      <c r="R317" s="356"/>
      <c r="S317" s="356"/>
      <c r="T317" s="356"/>
      <c r="U317" s="356"/>
      <c r="V317" s="356"/>
      <c r="W317" s="356"/>
      <c r="X317" s="356"/>
      <c r="Y317" s="356"/>
      <c r="Z317" s="356"/>
      <c r="AA317" s="356"/>
      <c r="AB317" s="356"/>
      <c r="BB317"/>
      <c r="BC317"/>
      <c r="BD317"/>
      <c r="BE317"/>
      <c r="BF317"/>
      <c r="BG317"/>
      <c r="BH317"/>
      <c r="BI317"/>
      <c r="BJ317"/>
      <c r="BK317"/>
      <c r="BL317"/>
      <c r="BM317"/>
      <c r="BN317"/>
      <c r="BO317"/>
      <c r="BP317"/>
      <c r="BQ317"/>
      <c r="BR317"/>
      <c r="BS317"/>
      <c r="BT317"/>
      <c r="BU317"/>
      <c r="BV317"/>
      <c r="BW317"/>
      <c r="BX317"/>
      <c r="BY317"/>
      <c r="BZ317"/>
      <c r="CA317"/>
      <c r="CB317"/>
      <c r="CC317"/>
    </row>
    <row r="318" spans="1:81" s="325" customFormat="1" ht="15.75" customHeight="1" x14ac:dyDescent="0.25">
      <c r="A318" s="356"/>
      <c r="B318" s="356"/>
      <c r="C318" s="356"/>
      <c r="D318" s="356"/>
      <c r="E318" s="356"/>
      <c r="F318" s="356"/>
      <c r="G318" s="356"/>
      <c r="H318" s="356"/>
      <c r="I318" s="356"/>
      <c r="J318" s="356"/>
      <c r="K318" s="356"/>
      <c r="L318" s="356"/>
      <c r="M318" s="356"/>
      <c r="N318" s="356"/>
      <c r="O318" s="356"/>
      <c r="P318" s="356"/>
      <c r="Q318" s="356"/>
      <c r="R318" s="356"/>
      <c r="S318" s="356"/>
      <c r="T318" s="356"/>
      <c r="U318" s="356"/>
      <c r="V318" s="356"/>
      <c r="W318" s="356"/>
      <c r="X318" s="356"/>
      <c r="Y318" s="356"/>
      <c r="Z318" s="356"/>
      <c r="AA318" s="356"/>
      <c r="AB318" s="356"/>
      <c r="BB318"/>
      <c r="BC318"/>
      <c r="BD318"/>
      <c r="BE318"/>
      <c r="BF318"/>
      <c r="BG318"/>
      <c r="BH318"/>
      <c r="BI318"/>
      <c r="BJ318"/>
      <c r="BK318"/>
      <c r="BL318"/>
      <c r="BM318"/>
      <c r="BN318"/>
      <c r="BO318"/>
      <c r="BP318"/>
      <c r="BQ318"/>
      <c r="BR318"/>
      <c r="BS318"/>
      <c r="BT318"/>
      <c r="BU318"/>
      <c r="BV318"/>
      <c r="BW318"/>
      <c r="BX318"/>
      <c r="BY318"/>
      <c r="BZ318"/>
      <c r="CA318"/>
      <c r="CB318"/>
      <c r="CC318"/>
    </row>
    <row r="319" spans="1:81" s="325" customFormat="1" ht="15.75" customHeight="1" x14ac:dyDescent="0.25">
      <c r="A319" s="356"/>
      <c r="B319" s="356"/>
      <c r="C319" s="356"/>
      <c r="D319" s="356"/>
      <c r="E319" s="356"/>
      <c r="F319" s="356"/>
      <c r="G319" s="356"/>
      <c r="H319" s="356"/>
      <c r="I319" s="356"/>
      <c r="J319" s="356"/>
      <c r="K319" s="356"/>
      <c r="L319" s="356"/>
      <c r="M319" s="356"/>
      <c r="N319" s="356"/>
      <c r="O319" s="356"/>
      <c r="P319" s="356"/>
      <c r="Q319" s="356"/>
      <c r="R319" s="356"/>
      <c r="S319" s="356"/>
      <c r="T319" s="356"/>
      <c r="U319" s="356"/>
      <c r="V319" s="356"/>
      <c r="W319" s="356"/>
      <c r="X319" s="356"/>
      <c r="Y319" s="356"/>
      <c r="Z319" s="356"/>
      <c r="AA319" s="356"/>
      <c r="AB319" s="356"/>
      <c r="BB319"/>
      <c r="BC319"/>
      <c r="BD319"/>
      <c r="BE319"/>
      <c r="BF319"/>
      <c r="BG319"/>
      <c r="BH319"/>
      <c r="BI319"/>
      <c r="BJ319"/>
      <c r="BK319"/>
      <c r="BL319"/>
      <c r="BM319"/>
      <c r="BN319"/>
      <c r="BO319"/>
      <c r="BP319"/>
      <c r="BQ319"/>
      <c r="BR319"/>
      <c r="BS319"/>
      <c r="BT319"/>
      <c r="BU319"/>
      <c r="BV319"/>
      <c r="BW319"/>
      <c r="BX319"/>
      <c r="BY319"/>
      <c r="BZ319"/>
      <c r="CA319"/>
      <c r="CB319"/>
      <c r="CC319"/>
    </row>
    <row r="320" spans="1:81" s="325" customFormat="1" ht="15.75" customHeight="1" x14ac:dyDescent="0.25">
      <c r="A320" s="356"/>
      <c r="B320" s="356"/>
      <c r="C320" s="356"/>
      <c r="D320" s="356"/>
      <c r="E320" s="356"/>
      <c r="F320" s="356"/>
      <c r="G320" s="356"/>
      <c r="H320" s="356"/>
      <c r="I320" s="356"/>
      <c r="J320" s="356"/>
      <c r="K320" s="356"/>
      <c r="L320" s="356"/>
      <c r="M320" s="356"/>
      <c r="N320" s="356"/>
      <c r="O320" s="356"/>
      <c r="P320" s="356"/>
      <c r="Q320" s="356"/>
      <c r="R320" s="356"/>
      <c r="S320" s="356"/>
      <c r="T320" s="356"/>
      <c r="U320" s="356"/>
      <c r="V320" s="356"/>
      <c r="W320" s="356"/>
      <c r="X320" s="356"/>
      <c r="Y320" s="356"/>
      <c r="Z320" s="356"/>
      <c r="AA320" s="356"/>
      <c r="AB320" s="356"/>
      <c r="BB320"/>
      <c r="BC320"/>
      <c r="BD320"/>
      <c r="BE320"/>
      <c r="BF320"/>
      <c r="BG320"/>
      <c r="BH320"/>
      <c r="BI320"/>
      <c r="BJ320"/>
      <c r="BK320"/>
      <c r="BL320"/>
      <c r="BM320"/>
      <c r="BN320"/>
      <c r="BO320"/>
      <c r="BP320"/>
      <c r="BQ320"/>
      <c r="BR320"/>
      <c r="BS320"/>
      <c r="BT320"/>
      <c r="BU320"/>
      <c r="BV320"/>
      <c r="BW320"/>
      <c r="BX320"/>
      <c r="BY320"/>
      <c r="BZ320"/>
      <c r="CA320"/>
      <c r="CB320"/>
      <c r="CC320"/>
    </row>
    <row r="321" spans="1:81" s="325" customFormat="1" ht="15.75" customHeight="1" x14ac:dyDescent="0.25">
      <c r="A321" s="356"/>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BB321"/>
      <c r="BC321"/>
      <c r="BD321"/>
      <c r="BE321"/>
      <c r="BF321"/>
      <c r="BG321"/>
      <c r="BH321"/>
      <c r="BI321"/>
      <c r="BJ321"/>
      <c r="BK321"/>
      <c r="BL321"/>
      <c r="BM321"/>
      <c r="BN321"/>
      <c r="BO321"/>
      <c r="BP321"/>
      <c r="BQ321"/>
      <c r="BR321"/>
      <c r="BS321"/>
      <c r="BT321"/>
      <c r="BU321"/>
      <c r="BV321"/>
      <c r="BW321"/>
      <c r="BX321"/>
      <c r="BY321"/>
      <c r="BZ321"/>
      <c r="CA321"/>
      <c r="CB321"/>
      <c r="CC321"/>
    </row>
    <row r="322" spans="1:81" s="325" customFormat="1" ht="15.75" customHeight="1" x14ac:dyDescent="0.25">
      <c r="A322" s="356"/>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BB322"/>
      <c r="BC322"/>
      <c r="BD322"/>
      <c r="BE322"/>
      <c r="BF322"/>
      <c r="BG322"/>
      <c r="BH322"/>
      <c r="BI322"/>
      <c r="BJ322"/>
      <c r="BK322"/>
      <c r="BL322"/>
      <c r="BM322"/>
      <c r="BN322"/>
      <c r="BO322"/>
      <c r="BP322"/>
      <c r="BQ322"/>
      <c r="BR322"/>
      <c r="BS322"/>
      <c r="BT322"/>
      <c r="BU322"/>
      <c r="BV322"/>
      <c r="BW322"/>
      <c r="BX322"/>
      <c r="BY322"/>
      <c r="BZ322"/>
      <c r="CA322"/>
      <c r="CB322"/>
      <c r="CC322"/>
    </row>
    <row r="323" spans="1:81" s="325" customFormat="1" ht="15.75" customHeight="1" x14ac:dyDescent="0.25">
      <c r="A323" s="356"/>
      <c r="B323" s="356"/>
      <c r="C323" s="356"/>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BB323"/>
      <c r="BC323"/>
      <c r="BD323"/>
      <c r="BE323"/>
      <c r="BF323"/>
      <c r="BG323"/>
      <c r="BH323"/>
      <c r="BI323"/>
      <c r="BJ323"/>
      <c r="BK323"/>
      <c r="BL323"/>
      <c r="BM323"/>
      <c r="BN323"/>
      <c r="BO323"/>
      <c r="BP323"/>
      <c r="BQ323"/>
      <c r="BR323"/>
      <c r="BS323"/>
      <c r="BT323"/>
      <c r="BU323"/>
      <c r="BV323"/>
      <c r="BW323"/>
      <c r="BX323"/>
      <c r="BY323"/>
      <c r="BZ323"/>
      <c r="CA323"/>
      <c r="CB323"/>
      <c r="CC323"/>
    </row>
    <row r="324" spans="1:81" s="325" customFormat="1" ht="15.75" customHeight="1" x14ac:dyDescent="0.25">
      <c r="A324" s="356"/>
      <c r="B324" s="356"/>
      <c r="C324" s="356"/>
      <c r="D324" s="356"/>
      <c r="E324" s="356"/>
      <c r="F324" s="356"/>
      <c r="G324" s="356"/>
      <c r="H324" s="356"/>
      <c r="I324" s="356"/>
      <c r="J324" s="356"/>
      <c r="K324" s="356"/>
      <c r="L324" s="356"/>
      <c r="M324" s="356"/>
      <c r="N324" s="356"/>
      <c r="O324" s="356"/>
      <c r="P324" s="356"/>
      <c r="Q324" s="356"/>
      <c r="R324" s="356"/>
      <c r="S324" s="356"/>
      <c r="T324" s="356"/>
      <c r="U324" s="356"/>
      <c r="V324" s="356"/>
      <c r="W324" s="356"/>
      <c r="X324" s="356"/>
      <c r="Y324" s="356"/>
      <c r="Z324" s="356"/>
      <c r="AA324" s="356"/>
      <c r="AB324" s="356"/>
      <c r="BB324"/>
      <c r="BC324"/>
      <c r="BD324"/>
      <c r="BE324"/>
      <c r="BF324"/>
      <c r="BG324"/>
      <c r="BH324"/>
      <c r="BI324"/>
      <c r="BJ324"/>
      <c r="BK324"/>
      <c r="BL324"/>
      <c r="BM324"/>
      <c r="BN324"/>
      <c r="BO324"/>
      <c r="BP324"/>
      <c r="BQ324"/>
      <c r="BR324"/>
      <c r="BS324"/>
      <c r="BT324"/>
      <c r="BU324"/>
      <c r="BV324"/>
      <c r="BW324"/>
      <c r="BX324"/>
      <c r="BY324"/>
      <c r="BZ324"/>
      <c r="CA324"/>
      <c r="CB324"/>
      <c r="CC324"/>
    </row>
    <row r="325" spans="1:81" s="325" customFormat="1" ht="15.75" customHeight="1" x14ac:dyDescent="0.25">
      <c r="A325" s="356"/>
      <c r="B325" s="356"/>
      <c r="C325" s="356"/>
      <c r="D325" s="356"/>
      <c r="E325" s="356"/>
      <c r="F325" s="356"/>
      <c r="G325" s="356"/>
      <c r="H325" s="356"/>
      <c r="I325" s="356"/>
      <c r="J325" s="356"/>
      <c r="K325" s="356"/>
      <c r="L325" s="356"/>
      <c r="M325" s="356"/>
      <c r="N325" s="356"/>
      <c r="O325" s="356"/>
      <c r="P325" s="356"/>
      <c r="Q325" s="356"/>
      <c r="R325" s="356"/>
      <c r="S325" s="356"/>
      <c r="T325" s="356"/>
      <c r="U325" s="356"/>
      <c r="V325" s="356"/>
      <c r="W325" s="356"/>
      <c r="X325" s="356"/>
      <c r="Y325" s="356"/>
      <c r="Z325" s="356"/>
      <c r="AA325" s="356"/>
      <c r="AB325" s="356"/>
      <c r="BB325"/>
      <c r="BC325"/>
      <c r="BD325"/>
      <c r="BE325"/>
      <c r="BF325"/>
      <c r="BG325"/>
      <c r="BH325"/>
      <c r="BI325"/>
      <c r="BJ325"/>
      <c r="BK325"/>
      <c r="BL325"/>
      <c r="BM325"/>
      <c r="BN325"/>
      <c r="BO325"/>
      <c r="BP325"/>
      <c r="BQ325"/>
      <c r="BR325"/>
      <c r="BS325"/>
      <c r="BT325"/>
      <c r="BU325"/>
      <c r="BV325"/>
      <c r="BW325"/>
      <c r="BX325"/>
      <c r="BY325"/>
      <c r="BZ325"/>
      <c r="CA325"/>
      <c r="CB325"/>
      <c r="CC325"/>
    </row>
    <row r="326" spans="1:81" s="325" customFormat="1" ht="15.75" customHeight="1" x14ac:dyDescent="0.25">
      <c r="A326" s="356"/>
      <c r="B326" s="356"/>
      <c r="C326" s="356"/>
      <c r="D326" s="356"/>
      <c r="E326" s="356"/>
      <c r="F326" s="356"/>
      <c r="G326" s="356"/>
      <c r="H326" s="356"/>
      <c r="I326" s="356"/>
      <c r="J326" s="356"/>
      <c r="K326" s="356"/>
      <c r="L326" s="356"/>
      <c r="M326" s="356"/>
      <c r="N326" s="356"/>
      <c r="O326" s="356"/>
      <c r="P326" s="356"/>
      <c r="Q326" s="356"/>
      <c r="R326" s="356"/>
      <c r="S326" s="356"/>
      <c r="T326" s="356"/>
      <c r="U326" s="356"/>
      <c r="V326" s="356"/>
      <c r="W326" s="356"/>
      <c r="X326" s="356"/>
      <c r="Y326" s="356"/>
      <c r="Z326" s="356"/>
      <c r="AA326" s="356"/>
      <c r="AB326" s="356"/>
      <c r="BB326"/>
      <c r="BC326"/>
      <c r="BD326"/>
      <c r="BE326"/>
      <c r="BF326"/>
      <c r="BG326"/>
      <c r="BH326"/>
      <c r="BI326"/>
      <c r="BJ326"/>
      <c r="BK326"/>
      <c r="BL326"/>
      <c r="BM326"/>
      <c r="BN326"/>
      <c r="BO326"/>
      <c r="BP326"/>
      <c r="BQ326"/>
      <c r="BR326"/>
      <c r="BS326"/>
      <c r="BT326"/>
      <c r="BU326"/>
      <c r="BV326"/>
      <c r="BW326"/>
      <c r="BX326"/>
      <c r="BY326"/>
      <c r="BZ326"/>
      <c r="CA326"/>
      <c r="CB326"/>
      <c r="CC326"/>
    </row>
    <row r="327" spans="1:81" s="325" customFormat="1" ht="15.75" customHeight="1" x14ac:dyDescent="0.25">
      <c r="A327" s="356"/>
      <c r="B327" s="356"/>
      <c r="C327" s="356"/>
      <c r="D327" s="356"/>
      <c r="E327" s="356"/>
      <c r="F327" s="356"/>
      <c r="G327" s="356"/>
      <c r="H327" s="356"/>
      <c r="I327" s="356"/>
      <c r="J327" s="356"/>
      <c r="K327" s="356"/>
      <c r="L327" s="356"/>
      <c r="M327" s="356"/>
      <c r="N327" s="356"/>
      <c r="O327" s="356"/>
      <c r="P327" s="356"/>
      <c r="Q327" s="356"/>
      <c r="R327" s="356"/>
      <c r="S327" s="356"/>
      <c r="T327" s="356"/>
      <c r="U327" s="356"/>
      <c r="V327" s="356"/>
      <c r="W327" s="356"/>
      <c r="X327" s="356"/>
      <c r="Y327" s="356"/>
      <c r="Z327" s="356"/>
      <c r="AA327" s="356"/>
      <c r="AB327" s="356"/>
      <c r="BB327"/>
      <c r="BC327"/>
      <c r="BD327"/>
      <c r="BE327"/>
      <c r="BF327"/>
      <c r="BG327"/>
      <c r="BH327"/>
      <c r="BI327"/>
      <c r="BJ327"/>
      <c r="BK327"/>
      <c r="BL327"/>
      <c r="BM327"/>
      <c r="BN327"/>
      <c r="BO327"/>
      <c r="BP327"/>
      <c r="BQ327"/>
      <c r="BR327"/>
      <c r="BS327"/>
      <c r="BT327"/>
      <c r="BU327"/>
      <c r="BV327"/>
      <c r="BW327"/>
      <c r="BX327"/>
      <c r="BY327"/>
      <c r="BZ327"/>
      <c r="CA327"/>
      <c r="CB327"/>
      <c r="CC327"/>
    </row>
    <row r="328" spans="1:81" s="325" customFormat="1" ht="15.75" customHeight="1" x14ac:dyDescent="0.25">
      <c r="A328" s="356"/>
      <c r="B328" s="356"/>
      <c r="C328" s="356"/>
      <c r="D328" s="356"/>
      <c r="E328" s="356"/>
      <c r="F328" s="356"/>
      <c r="G328" s="356"/>
      <c r="H328" s="356"/>
      <c r="I328" s="356"/>
      <c r="J328" s="356"/>
      <c r="K328" s="356"/>
      <c r="L328" s="356"/>
      <c r="M328" s="356"/>
      <c r="N328" s="356"/>
      <c r="O328" s="356"/>
      <c r="P328" s="356"/>
      <c r="Q328" s="356"/>
      <c r="R328" s="356"/>
      <c r="S328" s="356"/>
      <c r="T328" s="356"/>
      <c r="U328" s="356"/>
      <c r="V328" s="356"/>
      <c r="W328" s="356"/>
      <c r="X328" s="356"/>
      <c r="Y328" s="356"/>
      <c r="Z328" s="356"/>
      <c r="AA328" s="356"/>
      <c r="AB328" s="356"/>
      <c r="BB328"/>
      <c r="BC328"/>
      <c r="BD328"/>
      <c r="BE328"/>
      <c r="BF328"/>
      <c r="BG328"/>
      <c r="BH328"/>
      <c r="BI328"/>
      <c r="BJ328"/>
      <c r="BK328"/>
      <c r="BL328"/>
      <c r="BM328"/>
      <c r="BN328"/>
      <c r="BO328"/>
      <c r="BP328"/>
      <c r="BQ328"/>
      <c r="BR328"/>
      <c r="BS328"/>
      <c r="BT328"/>
      <c r="BU328"/>
      <c r="BV328"/>
      <c r="BW328"/>
      <c r="BX328"/>
      <c r="BY328"/>
      <c r="BZ328"/>
      <c r="CA328"/>
      <c r="CB328"/>
      <c r="CC328"/>
    </row>
    <row r="329" spans="1:81" s="325" customFormat="1" ht="15.75" customHeight="1" x14ac:dyDescent="0.25">
      <c r="A329" s="356"/>
      <c r="B329" s="356"/>
      <c r="C329" s="356"/>
      <c r="D329" s="356"/>
      <c r="E329" s="356"/>
      <c r="F329" s="356"/>
      <c r="G329" s="356"/>
      <c r="H329" s="356"/>
      <c r="I329" s="356"/>
      <c r="J329" s="356"/>
      <c r="K329" s="356"/>
      <c r="L329" s="356"/>
      <c r="M329" s="356"/>
      <c r="N329" s="356"/>
      <c r="O329" s="356"/>
      <c r="P329" s="356"/>
      <c r="Q329" s="356"/>
      <c r="R329" s="356"/>
      <c r="S329" s="356"/>
      <c r="T329" s="356"/>
      <c r="U329" s="356"/>
      <c r="V329" s="356"/>
      <c r="W329" s="356"/>
      <c r="X329" s="356"/>
      <c r="Y329" s="356"/>
      <c r="Z329" s="356"/>
      <c r="AA329" s="356"/>
      <c r="AB329" s="356"/>
      <c r="BB329"/>
      <c r="BC329"/>
      <c r="BD329"/>
      <c r="BE329"/>
      <c r="BF329"/>
      <c r="BG329"/>
      <c r="BH329"/>
      <c r="BI329"/>
      <c r="BJ329"/>
      <c r="BK329"/>
      <c r="BL329"/>
      <c r="BM329"/>
      <c r="BN329"/>
      <c r="BO329"/>
      <c r="BP329"/>
      <c r="BQ329"/>
      <c r="BR329"/>
      <c r="BS329"/>
      <c r="BT329"/>
      <c r="BU329"/>
      <c r="BV329"/>
      <c r="BW329"/>
      <c r="BX329"/>
      <c r="BY329"/>
      <c r="BZ329"/>
      <c r="CA329"/>
      <c r="CB329"/>
      <c r="CC329"/>
    </row>
    <row r="330" spans="1:81" s="325" customFormat="1" ht="15.75" customHeight="1" x14ac:dyDescent="0.25">
      <c r="A330" s="356"/>
      <c r="B330" s="356"/>
      <c r="C330" s="356"/>
      <c r="D330" s="356"/>
      <c r="E330" s="356"/>
      <c r="F330" s="356"/>
      <c r="G330" s="356"/>
      <c r="H330" s="356"/>
      <c r="I330" s="356"/>
      <c r="J330" s="356"/>
      <c r="K330" s="356"/>
      <c r="L330" s="356"/>
      <c r="M330" s="356"/>
      <c r="N330" s="356"/>
      <c r="O330" s="356"/>
      <c r="P330" s="356"/>
      <c r="Q330" s="356"/>
      <c r="R330" s="356"/>
      <c r="S330" s="356"/>
      <c r="T330" s="356"/>
      <c r="U330" s="356"/>
      <c r="V330" s="356"/>
      <c r="W330" s="356"/>
      <c r="X330" s="356"/>
      <c r="Y330" s="356"/>
      <c r="Z330" s="356"/>
      <c r="AA330" s="356"/>
      <c r="AB330" s="356"/>
      <c r="BB330"/>
      <c r="BC330"/>
      <c r="BD330"/>
      <c r="BE330"/>
      <c r="BF330"/>
      <c r="BG330"/>
      <c r="BH330"/>
      <c r="BI330"/>
      <c r="BJ330"/>
      <c r="BK330"/>
      <c r="BL330"/>
      <c r="BM330"/>
      <c r="BN330"/>
      <c r="BO330"/>
      <c r="BP330"/>
      <c r="BQ330"/>
      <c r="BR330"/>
      <c r="BS330"/>
      <c r="BT330"/>
      <c r="BU330"/>
      <c r="BV330"/>
      <c r="BW330"/>
      <c r="BX330"/>
      <c r="BY330"/>
      <c r="BZ330"/>
      <c r="CA330"/>
      <c r="CB330"/>
      <c r="CC330"/>
    </row>
    <row r="331" spans="1:81" s="325" customFormat="1" ht="15.75" customHeight="1" x14ac:dyDescent="0.25">
      <c r="A331" s="356"/>
      <c r="B331" s="356"/>
      <c r="C331" s="356"/>
      <c r="D331" s="356"/>
      <c r="E331" s="356"/>
      <c r="F331" s="356"/>
      <c r="G331" s="356"/>
      <c r="H331" s="356"/>
      <c r="I331" s="356"/>
      <c r="J331" s="356"/>
      <c r="K331" s="356"/>
      <c r="L331" s="356"/>
      <c r="M331" s="356"/>
      <c r="N331" s="356"/>
      <c r="O331" s="356"/>
      <c r="P331" s="356"/>
      <c r="Q331" s="356"/>
      <c r="R331" s="356"/>
      <c r="S331" s="356"/>
      <c r="T331" s="356"/>
      <c r="U331" s="356"/>
      <c r="V331" s="356"/>
      <c r="W331" s="356"/>
      <c r="X331" s="356"/>
      <c r="Y331" s="356"/>
      <c r="Z331" s="356"/>
      <c r="AA331" s="356"/>
      <c r="AB331" s="356"/>
      <c r="BB331"/>
      <c r="BC331"/>
      <c r="BD331"/>
      <c r="BE331"/>
      <c r="BF331"/>
      <c r="BG331"/>
      <c r="BH331"/>
      <c r="BI331"/>
      <c r="BJ331"/>
      <c r="BK331"/>
      <c r="BL331"/>
      <c r="BM331"/>
      <c r="BN331"/>
      <c r="BO331"/>
      <c r="BP331"/>
      <c r="BQ331"/>
      <c r="BR331"/>
      <c r="BS331"/>
      <c r="BT331"/>
      <c r="BU331"/>
      <c r="BV331"/>
      <c r="BW331"/>
      <c r="BX331"/>
      <c r="BY331"/>
      <c r="BZ331"/>
      <c r="CA331"/>
      <c r="CB331"/>
      <c r="CC331"/>
    </row>
    <row r="332" spans="1:81" s="325" customFormat="1" ht="15.75" customHeight="1" x14ac:dyDescent="0.25">
      <c r="A332" s="356"/>
      <c r="B332" s="356"/>
      <c r="C332" s="356"/>
      <c r="D332" s="356"/>
      <c r="E332" s="356"/>
      <c r="F332" s="356"/>
      <c r="G332" s="356"/>
      <c r="H332" s="356"/>
      <c r="I332" s="356"/>
      <c r="J332" s="356"/>
      <c r="K332" s="356"/>
      <c r="L332" s="356"/>
      <c r="M332" s="356"/>
      <c r="N332" s="356"/>
      <c r="O332" s="356"/>
      <c r="P332" s="356"/>
      <c r="Q332" s="356"/>
      <c r="R332" s="356"/>
      <c r="S332" s="356"/>
      <c r="T332" s="356"/>
      <c r="U332" s="356"/>
      <c r="V332" s="356"/>
      <c r="W332" s="356"/>
      <c r="X332" s="356"/>
      <c r="Y332" s="356"/>
      <c r="Z332" s="356"/>
      <c r="AA332" s="356"/>
      <c r="AB332" s="356"/>
      <c r="BB332"/>
      <c r="BC332"/>
      <c r="BD332"/>
      <c r="BE332"/>
      <c r="BF332"/>
      <c r="BG332"/>
      <c r="BH332"/>
      <c r="BI332"/>
      <c r="BJ332"/>
      <c r="BK332"/>
      <c r="BL332"/>
      <c r="BM332"/>
      <c r="BN332"/>
      <c r="BO332"/>
      <c r="BP332"/>
      <c r="BQ332"/>
      <c r="BR332"/>
      <c r="BS332"/>
      <c r="BT332"/>
      <c r="BU332"/>
      <c r="BV332"/>
      <c r="BW332"/>
      <c r="BX332"/>
      <c r="BY332"/>
      <c r="BZ332"/>
      <c r="CA332"/>
      <c r="CB332"/>
      <c r="CC332"/>
    </row>
    <row r="333" spans="1:81" s="325" customFormat="1" ht="15.75" customHeight="1" x14ac:dyDescent="0.25">
      <c r="A333" s="356"/>
      <c r="B333" s="356"/>
      <c r="C333" s="356"/>
      <c r="D333" s="356"/>
      <c r="E333" s="356"/>
      <c r="F333" s="356"/>
      <c r="G333" s="356"/>
      <c r="H333" s="356"/>
      <c r="I333" s="356"/>
      <c r="J333" s="356"/>
      <c r="K333" s="356"/>
      <c r="L333" s="356"/>
      <c r="M333" s="356"/>
      <c r="N333" s="356"/>
      <c r="O333" s="356"/>
      <c r="P333" s="356"/>
      <c r="Q333" s="356"/>
      <c r="R333" s="356"/>
      <c r="S333" s="356"/>
      <c r="T333" s="356"/>
      <c r="U333" s="356"/>
      <c r="V333" s="356"/>
      <c r="W333" s="356"/>
      <c r="X333" s="356"/>
      <c r="Y333" s="356"/>
      <c r="Z333" s="356"/>
      <c r="AA333" s="356"/>
      <c r="AB333" s="356"/>
      <c r="BB333"/>
      <c r="BC333"/>
      <c r="BD333"/>
      <c r="BE333"/>
      <c r="BF333"/>
      <c r="BG333"/>
      <c r="BH333"/>
      <c r="BI333"/>
      <c r="BJ333"/>
      <c r="BK333"/>
      <c r="BL333"/>
      <c r="BM333"/>
      <c r="BN333"/>
      <c r="BO333"/>
      <c r="BP333"/>
      <c r="BQ333"/>
      <c r="BR333"/>
      <c r="BS333"/>
      <c r="BT333"/>
      <c r="BU333"/>
      <c r="BV333"/>
      <c r="BW333"/>
      <c r="BX333"/>
      <c r="BY333"/>
      <c r="BZ333"/>
      <c r="CA333"/>
      <c r="CB333"/>
      <c r="CC333"/>
    </row>
    <row r="334" spans="1:81" s="325" customFormat="1" ht="15.75" customHeight="1" x14ac:dyDescent="0.25">
      <c r="A334" s="356"/>
      <c r="B334" s="356"/>
      <c r="C334" s="356"/>
      <c r="D334" s="356"/>
      <c r="E334" s="356"/>
      <c r="F334" s="356"/>
      <c r="G334" s="356"/>
      <c r="H334" s="356"/>
      <c r="I334" s="356"/>
      <c r="J334" s="356"/>
      <c r="K334" s="356"/>
      <c r="L334" s="356"/>
      <c r="M334" s="356"/>
      <c r="N334" s="356"/>
      <c r="O334" s="356"/>
      <c r="P334" s="356"/>
      <c r="Q334" s="356"/>
      <c r="R334" s="356"/>
      <c r="S334" s="356"/>
      <c r="T334" s="356"/>
      <c r="U334" s="356"/>
      <c r="V334" s="356"/>
      <c r="W334" s="356"/>
      <c r="X334" s="356"/>
      <c r="Y334" s="356"/>
      <c r="Z334" s="356"/>
      <c r="AA334" s="356"/>
      <c r="AB334" s="356"/>
      <c r="BB334"/>
      <c r="BC334"/>
      <c r="BD334"/>
      <c r="BE334"/>
      <c r="BF334"/>
      <c r="BG334"/>
      <c r="BH334"/>
      <c r="BI334"/>
      <c r="BJ334"/>
      <c r="BK334"/>
      <c r="BL334"/>
      <c r="BM334"/>
      <c r="BN334"/>
      <c r="BO334"/>
      <c r="BP334"/>
      <c r="BQ334"/>
      <c r="BR334"/>
      <c r="BS334"/>
      <c r="BT334"/>
      <c r="BU334"/>
      <c r="BV334"/>
      <c r="BW334"/>
      <c r="BX334"/>
      <c r="BY334"/>
      <c r="BZ334"/>
      <c r="CA334"/>
      <c r="CB334"/>
      <c r="CC334"/>
    </row>
    <row r="335" spans="1:81" s="325" customFormat="1" ht="15.75" customHeight="1" x14ac:dyDescent="0.25">
      <c r="A335" s="356"/>
      <c r="B335" s="356"/>
      <c r="C335" s="356"/>
      <c r="D335" s="356"/>
      <c r="E335" s="356"/>
      <c r="F335" s="356"/>
      <c r="G335" s="356"/>
      <c r="H335" s="356"/>
      <c r="I335" s="356"/>
      <c r="J335" s="356"/>
      <c r="K335" s="356"/>
      <c r="L335" s="356"/>
      <c r="M335" s="356"/>
      <c r="N335" s="356"/>
      <c r="O335" s="356"/>
      <c r="P335" s="356"/>
      <c r="Q335" s="356"/>
      <c r="R335" s="356"/>
      <c r="S335" s="356"/>
      <c r="T335" s="356"/>
      <c r="U335" s="356"/>
      <c r="V335" s="356"/>
      <c r="W335" s="356"/>
      <c r="X335" s="356"/>
      <c r="Y335" s="356"/>
      <c r="Z335" s="356"/>
      <c r="AA335" s="356"/>
      <c r="AB335" s="356"/>
      <c r="BB335"/>
      <c r="BC335"/>
      <c r="BD335"/>
      <c r="BE335"/>
      <c r="BF335"/>
      <c r="BG335"/>
      <c r="BH335"/>
      <c r="BI335"/>
      <c r="BJ335"/>
      <c r="BK335"/>
      <c r="BL335"/>
      <c r="BM335"/>
      <c r="BN335"/>
      <c r="BO335"/>
      <c r="BP335"/>
      <c r="BQ335"/>
      <c r="BR335"/>
      <c r="BS335"/>
      <c r="BT335"/>
      <c r="BU335"/>
      <c r="BV335"/>
      <c r="BW335"/>
      <c r="BX335"/>
      <c r="BY335"/>
      <c r="BZ335"/>
      <c r="CA335"/>
      <c r="CB335"/>
      <c r="CC335"/>
    </row>
    <row r="336" spans="1:81" s="325" customFormat="1" ht="15.75" customHeight="1" x14ac:dyDescent="0.25">
      <c r="A336" s="356"/>
      <c r="B336" s="356"/>
      <c r="C336" s="356"/>
      <c r="D336" s="356"/>
      <c r="E336" s="356"/>
      <c r="F336" s="356"/>
      <c r="G336" s="356"/>
      <c r="H336" s="356"/>
      <c r="I336" s="356"/>
      <c r="J336" s="356"/>
      <c r="K336" s="356"/>
      <c r="L336" s="356"/>
      <c r="M336" s="356"/>
      <c r="N336" s="356"/>
      <c r="O336" s="356"/>
      <c r="P336" s="356"/>
      <c r="Q336" s="356"/>
      <c r="R336" s="356"/>
      <c r="S336" s="356"/>
      <c r="T336" s="356"/>
      <c r="U336" s="356"/>
      <c r="V336" s="356"/>
      <c r="W336" s="356"/>
      <c r="X336" s="356"/>
      <c r="Y336" s="356"/>
      <c r="Z336" s="356"/>
      <c r="AA336" s="356"/>
      <c r="AB336" s="356"/>
      <c r="BB336"/>
      <c r="BC336"/>
      <c r="BD336"/>
      <c r="BE336"/>
      <c r="BF336"/>
      <c r="BG336"/>
      <c r="BH336"/>
      <c r="BI336"/>
      <c r="BJ336"/>
      <c r="BK336"/>
      <c r="BL336"/>
      <c r="BM336"/>
      <c r="BN336"/>
      <c r="BO336"/>
      <c r="BP336"/>
      <c r="BQ336"/>
      <c r="BR336"/>
      <c r="BS336"/>
      <c r="BT336"/>
      <c r="BU336"/>
      <c r="BV336"/>
      <c r="BW336"/>
      <c r="BX336"/>
      <c r="BY336"/>
      <c r="BZ336"/>
      <c r="CA336"/>
      <c r="CB336"/>
      <c r="CC336"/>
    </row>
    <row r="337" spans="1:81" s="325" customFormat="1" ht="15.75" customHeight="1" x14ac:dyDescent="0.25">
      <c r="A337" s="356"/>
      <c r="B337" s="356"/>
      <c r="C337" s="356"/>
      <c r="D337" s="356"/>
      <c r="E337" s="356"/>
      <c r="F337" s="356"/>
      <c r="G337" s="356"/>
      <c r="H337" s="356"/>
      <c r="I337" s="356"/>
      <c r="J337" s="356"/>
      <c r="K337" s="356"/>
      <c r="L337" s="356"/>
      <c r="M337" s="356"/>
      <c r="N337" s="356"/>
      <c r="O337" s="356"/>
      <c r="P337" s="356"/>
      <c r="Q337" s="356"/>
      <c r="R337" s="356"/>
      <c r="S337" s="356"/>
      <c r="T337" s="356"/>
      <c r="U337" s="356"/>
      <c r="V337" s="356"/>
      <c r="W337" s="356"/>
      <c r="X337" s="356"/>
      <c r="Y337" s="356"/>
      <c r="Z337" s="356"/>
      <c r="AA337" s="356"/>
      <c r="AB337" s="356"/>
      <c r="BB337"/>
      <c r="BC337"/>
      <c r="BD337"/>
      <c r="BE337"/>
      <c r="BF337"/>
      <c r="BG337"/>
      <c r="BH337"/>
      <c r="BI337"/>
      <c r="BJ337"/>
      <c r="BK337"/>
      <c r="BL337"/>
      <c r="BM337"/>
      <c r="BN337"/>
      <c r="BO337"/>
      <c r="BP337"/>
      <c r="BQ337"/>
      <c r="BR337"/>
      <c r="BS337"/>
      <c r="BT337"/>
      <c r="BU337"/>
      <c r="BV337"/>
      <c r="BW337"/>
      <c r="BX337"/>
      <c r="BY337"/>
      <c r="BZ337"/>
      <c r="CA337"/>
      <c r="CB337"/>
      <c r="CC337"/>
    </row>
    <row r="338" spans="1:81" s="325" customFormat="1" ht="15.75" customHeight="1" x14ac:dyDescent="0.25">
      <c r="A338" s="356"/>
      <c r="B338" s="356"/>
      <c r="C338" s="356"/>
      <c r="D338" s="356"/>
      <c r="E338" s="356"/>
      <c r="F338" s="356"/>
      <c r="G338" s="356"/>
      <c r="H338" s="356"/>
      <c r="I338" s="356"/>
      <c r="J338" s="356"/>
      <c r="K338" s="356"/>
      <c r="L338" s="356"/>
      <c r="M338" s="356"/>
      <c r="N338" s="356"/>
      <c r="O338" s="356"/>
      <c r="P338" s="356"/>
      <c r="Q338" s="356"/>
      <c r="R338" s="356"/>
      <c r="S338" s="356"/>
      <c r="T338" s="356"/>
      <c r="U338" s="356"/>
      <c r="V338" s="356"/>
      <c r="W338" s="356"/>
      <c r="X338" s="356"/>
      <c r="Y338" s="356"/>
      <c r="Z338" s="356"/>
      <c r="AA338" s="356"/>
      <c r="AB338" s="356"/>
      <c r="BB338"/>
      <c r="BC338"/>
      <c r="BD338"/>
      <c r="BE338"/>
      <c r="BF338"/>
      <c r="BG338"/>
      <c r="BH338"/>
      <c r="BI338"/>
      <c r="BJ338"/>
      <c r="BK338"/>
      <c r="BL338"/>
      <c r="BM338"/>
      <c r="BN338"/>
      <c r="BO338"/>
      <c r="BP338"/>
      <c r="BQ338"/>
      <c r="BR338"/>
      <c r="BS338"/>
      <c r="BT338"/>
      <c r="BU338"/>
      <c r="BV338"/>
      <c r="BW338"/>
      <c r="BX338"/>
      <c r="BY338"/>
      <c r="BZ338"/>
      <c r="CA338"/>
      <c r="CB338"/>
      <c r="CC338"/>
    </row>
    <row r="339" spans="1:81" s="325" customFormat="1" ht="15.75" customHeight="1" x14ac:dyDescent="0.25">
      <c r="A339" s="356"/>
      <c r="B339" s="356"/>
      <c r="C339" s="356"/>
      <c r="D339" s="356"/>
      <c r="E339" s="356"/>
      <c r="F339" s="356"/>
      <c r="G339" s="356"/>
      <c r="H339" s="356"/>
      <c r="I339" s="356"/>
      <c r="J339" s="356"/>
      <c r="K339" s="356"/>
      <c r="L339" s="356"/>
      <c r="M339" s="356"/>
      <c r="N339" s="356"/>
      <c r="O339" s="356"/>
      <c r="P339" s="356"/>
      <c r="Q339" s="356"/>
      <c r="R339" s="356"/>
      <c r="S339" s="356"/>
      <c r="T339" s="356"/>
      <c r="U339" s="356"/>
      <c r="V339" s="356"/>
      <c r="W339" s="356"/>
      <c r="X339" s="356"/>
      <c r="Y339" s="356"/>
      <c r="Z339" s="356"/>
      <c r="AA339" s="356"/>
      <c r="AB339" s="356"/>
      <c r="BB339"/>
      <c r="BC339"/>
      <c r="BD339"/>
      <c r="BE339"/>
      <c r="BF339"/>
      <c r="BG339"/>
      <c r="BH339"/>
      <c r="BI339"/>
      <c r="BJ339"/>
      <c r="BK339"/>
      <c r="BL339"/>
      <c r="BM339"/>
      <c r="BN339"/>
      <c r="BO339"/>
      <c r="BP339"/>
      <c r="BQ339"/>
      <c r="BR339"/>
      <c r="BS339"/>
      <c r="BT339"/>
      <c r="BU339"/>
      <c r="BV339"/>
      <c r="BW339"/>
      <c r="BX339"/>
      <c r="BY339"/>
      <c r="BZ339"/>
      <c r="CA339"/>
      <c r="CB339"/>
      <c r="CC339"/>
    </row>
    <row r="340" spans="1:81" s="325" customFormat="1" ht="15.75" customHeight="1" x14ac:dyDescent="0.25">
      <c r="A340" s="356"/>
      <c r="B340" s="356"/>
      <c r="C340" s="356"/>
      <c r="D340" s="356"/>
      <c r="E340" s="356"/>
      <c r="F340" s="356"/>
      <c r="G340" s="356"/>
      <c r="H340" s="356"/>
      <c r="I340" s="356"/>
      <c r="J340" s="356"/>
      <c r="K340" s="356"/>
      <c r="L340" s="356"/>
      <c r="M340" s="356"/>
      <c r="N340" s="356"/>
      <c r="O340" s="356"/>
      <c r="P340" s="356"/>
      <c r="Q340" s="356"/>
      <c r="R340" s="356"/>
      <c r="S340" s="356"/>
      <c r="T340" s="356"/>
      <c r="U340" s="356"/>
      <c r="V340" s="356"/>
      <c r="W340" s="356"/>
      <c r="X340" s="356"/>
      <c r="Y340" s="356"/>
      <c r="Z340" s="356"/>
      <c r="AA340" s="356"/>
      <c r="AB340" s="356"/>
      <c r="BB340"/>
      <c r="BC340"/>
      <c r="BD340"/>
      <c r="BE340"/>
      <c r="BF340"/>
      <c r="BG340"/>
      <c r="BH340"/>
      <c r="BI340"/>
      <c r="BJ340"/>
      <c r="BK340"/>
      <c r="BL340"/>
      <c r="BM340"/>
      <c r="BN340"/>
      <c r="BO340"/>
      <c r="BP340"/>
      <c r="BQ340"/>
      <c r="BR340"/>
      <c r="BS340"/>
      <c r="BT340"/>
      <c r="BU340"/>
      <c r="BV340"/>
      <c r="BW340"/>
      <c r="BX340"/>
      <c r="BY340"/>
      <c r="BZ340"/>
      <c r="CA340"/>
      <c r="CB340"/>
      <c r="CC340"/>
    </row>
    <row r="341" spans="1:81" s="325" customFormat="1" ht="15.75" customHeight="1" x14ac:dyDescent="0.25">
      <c r="A341" s="356"/>
      <c r="B341" s="356"/>
      <c r="C341" s="356"/>
      <c r="D341" s="356"/>
      <c r="E341" s="356"/>
      <c r="F341" s="356"/>
      <c r="G341" s="356"/>
      <c r="H341" s="356"/>
      <c r="I341" s="356"/>
      <c r="J341" s="356"/>
      <c r="K341" s="356"/>
      <c r="L341" s="356"/>
      <c r="M341" s="356"/>
      <c r="N341" s="356"/>
      <c r="O341" s="356"/>
      <c r="P341" s="356"/>
      <c r="Q341" s="356"/>
      <c r="R341" s="356"/>
      <c r="S341" s="356"/>
      <c r="T341" s="356"/>
      <c r="U341" s="356"/>
      <c r="V341" s="356"/>
      <c r="W341" s="356"/>
      <c r="X341" s="356"/>
      <c r="Y341" s="356"/>
      <c r="Z341" s="356"/>
      <c r="AA341" s="356"/>
      <c r="AB341" s="356"/>
      <c r="BB341"/>
      <c r="BC341"/>
      <c r="BD341"/>
      <c r="BE341"/>
      <c r="BF341"/>
      <c r="BG341"/>
      <c r="BH341"/>
      <c r="BI341"/>
      <c r="BJ341"/>
      <c r="BK341"/>
      <c r="BL341"/>
      <c r="BM341"/>
      <c r="BN341"/>
      <c r="BO341"/>
      <c r="BP341"/>
      <c r="BQ341"/>
      <c r="BR341"/>
      <c r="BS341"/>
      <c r="BT341"/>
      <c r="BU341"/>
      <c r="BV341"/>
      <c r="BW341"/>
      <c r="BX341"/>
      <c r="BY341"/>
      <c r="BZ341"/>
      <c r="CA341"/>
      <c r="CB341"/>
      <c r="CC341"/>
    </row>
    <row r="342" spans="1:81" s="325" customFormat="1" ht="15.75" customHeight="1" x14ac:dyDescent="0.25">
      <c r="A342" s="356"/>
      <c r="B342" s="356"/>
      <c r="C342" s="356"/>
      <c r="D342" s="356"/>
      <c r="E342" s="356"/>
      <c r="F342" s="356"/>
      <c r="G342" s="356"/>
      <c r="H342" s="356"/>
      <c r="I342" s="356"/>
      <c r="J342" s="356"/>
      <c r="K342" s="356"/>
      <c r="L342" s="356"/>
      <c r="M342" s="356"/>
      <c r="N342" s="356"/>
      <c r="O342" s="356"/>
      <c r="P342" s="356"/>
      <c r="Q342" s="356"/>
      <c r="R342" s="356"/>
      <c r="S342" s="356"/>
      <c r="T342" s="356"/>
      <c r="U342" s="356"/>
      <c r="V342" s="356"/>
      <c r="W342" s="356"/>
      <c r="X342" s="356"/>
      <c r="Y342" s="356"/>
      <c r="Z342" s="356"/>
      <c r="AA342" s="356"/>
      <c r="AB342" s="356"/>
      <c r="BB342"/>
      <c r="BC342"/>
      <c r="BD342"/>
      <c r="BE342"/>
      <c r="BF342"/>
      <c r="BG342"/>
      <c r="BH342"/>
      <c r="BI342"/>
      <c r="BJ342"/>
      <c r="BK342"/>
      <c r="BL342"/>
      <c r="BM342"/>
      <c r="BN342"/>
      <c r="BO342"/>
      <c r="BP342"/>
      <c r="BQ342"/>
      <c r="BR342"/>
      <c r="BS342"/>
      <c r="BT342"/>
      <c r="BU342"/>
      <c r="BV342"/>
      <c r="BW342"/>
      <c r="BX342"/>
      <c r="BY342"/>
      <c r="BZ342"/>
      <c r="CA342"/>
      <c r="CB342"/>
      <c r="CC342"/>
    </row>
    <row r="343" spans="1:81" s="325" customFormat="1" ht="15.75" customHeight="1" x14ac:dyDescent="0.25">
      <c r="A343" s="356"/>
      <c r="B343" s="356"/>
      <c r="C343" s="356"/>
      <c r="D343" s="356"/>
      <c r="E343" s="356"/>
      <c r="F343" s="356"/>
      <c r="G343" s="356"/>
      <c r="H343" s="356"/>
      <c r="I343" s="356"/>
      <c r="J343" s="356"/>
      <c r="K343" s="356"/>
      <c r="L343" s="356"/>
      <c r="M343" s="356"/>
      <c r="N343" s="356"/>
      <c r="O343" s="356"/>
      <c r="P343" s="356"/>
      <c r="Q343" s="356"/>
      <c r="R343" s="356"/>
      <c r="S343" s="356"/>
      <c r="T343" s="356"/>
      <c r="U343" s="356"/>
      <c r="V343" s="356"/>
      <c r="W343" s="356"/>
      <c r="X343" s="356"/>
      <c r="Y343" s="356"/>
      <c r="Z343" s="356"/>
      <c r="AA343" s="356"/>
      <c r="AB343" s="356"/>
      <c r="BB343"/>
      <c r="BC343"/>
      <c r="BD343"/>
      <c r="BE343"/>
      <c r="BF343"/>
      <c r="BG343"/>
      <c r="BH343"/>
      <c r="BI343"/>
      <c r="BJ343"/>
      <c r="BK343"/>
      <c r="BL343"/>
      <c r="BM343"/>
      <c r="BN343"/>
      <c r="BO343"/>
      <c r="BP343"/>
      <c r="BQ343"/>
      <c r="BR343"/>
      <c r="BS343"/>
      <c r="BT343"/>
      <c r="BU343"/>
      <c r="BV343"/>
      <c r="BW343"/>
      <c r="BX343"/>
      <c r="BY343"/>
      <c r="BZ343"/>
      <c r="CA343"/>
      <c r="CB343"/>
      <c r="CC343"/>
    </row>
    <row r="344" spans="1:81" s="325" customFormat="1" ht="15.75" customHeight="1" x14ac:dyDescent="0.25">
      <c r="A344" s="356"/>
      <c r="B344" s="356"/>
      <c r="C344" s="356"/>
      <c r="D344" s="356"/>
      <c r="E344" s="356"/>
      <c r="F344" s="356"/>
      <c r="G344" s="356"/>
      <c r="H344" s="356"/>
      <c r="I344" s="356"/>
      <c r="J344" s="356"/>
      <c r="K344" s="356"/>
      <c r="L344" s="356"/>
      <c r="M344" s="356"/>
      <c r="N344" s="356"/>
      <c r="O344" s="356"/>
      <c r="P344" s="356"/>
      <c r="Q344" s="356"/>
      <c r="R344" s="356"/>
      <c r="S344" s="356"/>
      <c r="T344" s="356"/>
      <c r="U344" s="356"/>
      <c r="V344" s="356"/>
      <c r="W344" s="356"/>
      <c r="X344" s="356"/>
      <c r="Y344" s="356"/>
      <c r="Z344" s="356"/>
      <c r="AA344" s="356"/>
      <c r="AB344" s="356"/>
      <c r="BB344"/>
      <c r="BC344"/>
      <c r="BD344"/>
      <c r="BE344"/>
      <c r="BF344"/>
      <c r="BG344"/>
      <c r="BH344"/>
      <c r="BI344"/>
      <c r="BJ344"/>
      <c r="BK344"/>
      <c r="BL344"/>
      <c r="BM344"/>
      <c r="BN344"/>
      <c r="BO344"/>
      <c r="BP344"/>
      <c r="BQ344"/>
      <c r="BR344"/>
      <c r="BS344"/>
      <c r="BT344"/>
      <c r="BU344"/>
      <c r="BV344"/>
      <c r="BW344"/>
      <c r="BX344"/>
      <c r="BY344"/>
      <c r="BZ344"/>
      <c r="CA344"/>
      <c r="CB344"/>
      <c r="CC344"/>
    </row>
    <row r="345" spans="1:81" s="325" customFormat="1" ht="15.75" customHeight="1" x14ac:dyDescent="0.25">
      <c r="A345" s="356"/>
      <c r="B345" s="356"/>
      <c r="C345" s="356"/>
      <c r="D345" s="356"/>
      <c r="E345" s="356"/>
      <c r="F345" s="356"/>
      <c r="G345" s="356"/>
      <c r="H345" s="356"/>
      <c r="I345" s="356"/>
      <c r="J345" s="356"/>
      <c r="K345" s="356"/>
      <c r="L345" s="356"/>
      <c r="M345" s="356"/>
      <c r="N345" s="356"/>
      <c r="O345" s="356"/>
      <c r="P345" s="356"/>
      <c r="Q345" s="356"/>
      <c r="R345" s="356"/>
      <c r="S345" s="356"/>
      <c r="T345" s="356"/>
      <c r="U345" s="356"/>
      <c r="V345" s="356"/>
      <c r="W345" s="356"/>
      <c r="X345" s="356"/>
      <c r="Y345" s="356"/>
      <c r="Z345" s="356"/>
      <c r="AA345" s="356"/>
      <c r="AB345" s="356"/>
      <c r="BB345"/>
      <c r="BC345"/>
      <c r="BD345"/>
      <c r="BE345"/>
      <c r="BF345"/>
      <c r="BG345"/>
      <c r="BH345"/>
      <c r="BI345"/>
      <c r="BJ345"/>
      <c r="BK345"/>
      <c r="BL345"/>
      <c r="BM345"/>
      <c r="BN345"/>
      <c r="BO345"/>
      <c r="BP345"/>
      <c r="BQ345"/>
      <c r="BR345"/>
      <c r="BS345"/>
      <c r="BT345"/>
      <c r="BU345"/>
      <c r="BV345"/>
      <c r="BW345"/>
      <c r="BX345"/>
      <c r="BY345"/>
      <c r="BZ345"/>
      <c r="CA345"/>
      <c r="CB345"/>
      <c r="CC345"/>
    </row>
    <row r="346" spans="1:81" s="325" customFormat="1" ht="15.75" customHeight="1" x14ac:dyDescent="0.25">
      <c r="A346" s="356"/>
      <c r="B346" s="356"/>
      <c r="C346" s="356"/>
      <c r="D346" s="356"/>
      <c r="E346" s="356"/>
      <c r="F346" s="356"/>
      <c r="G346" s="356"/>
      <c r="H346" s="356"/>
      <c r="I346" s="356"/>
      <c r="J346" s="356"/>
      <c r="K346" s="356"/>
      <c r="L346" s="356"/>
      <c r="M346" s="356"/>
      <c r="N346" s="356"/>
      <c r="O346" s="356"/>
      <c r="P346" s="356"/>
      <c r="Q346" s="356"/>
      <c r="R346" s="356"/>
      <c r="S346" s="356"/>
      <c r="T346" s="356"/>
      <c r="U346" s="356"/>
      <c r="V346" s="356"/>
      <c r="W346" s="356"/>
      <c r="X346" s="356"/>
      <c r="Y346" s="356"/>
      <c r="Z346" s="356"/>
      <c r="AA346" s="356"/>
      <c r="AB346" s="356"/>
      <c r="BB346"/>
      <c r="BC346"/>
      <c r="BD346"/>
      <c r="BE346"/>
      <c r="BF346"/>
      <c r="BG346"/>
      <c r="BH346"/>
      <c r="BI346"/>
      <c r="BJ346"/>
      <c r="BK346"/>
      <c r="BL346"/>
      <c r="BM346"/>
      <c r="BN346"/>
      <c r="BO346"/>
      <c r="BP346"/>
      <c r="BQ346"/>
      <c r="BR346"/>
      <c r="BS346"/>
      <c r="BT346"/>
      <c r="BU346"/>
      <c r="BV346"/>
      <c r="BW346"/>
      <c r="BX346"/>
      <c r="BY346"/>
      <c r="BZ346"/>
      <c r="CA346"/>
      <c r="CB346"/>
      <c r="CC346"/>
    </row>
    <row r="347" spans="1:81" s="325" customFormat="1" ht="15.75" customHeight="1" x14ac:dyDescent="0.25">
      <c r="A347" s="356"/>
      <c r="B347" s="356"/>
      <c r="C347" s="356"/>
      <c r="D347" s="356"/>
      <c r="E347" s="356"/>
      <c r="F347" s="356"/>
      <c r="G347" s="356"/>
      <c r="H347" s="356"/>
      <c r="I347" s="356"/>
      <c r="J347" s="356"/>
      <c r="K347" s="356"/>
      <c r="L347" s="356"/>
      <c r="M347" s="356"/>
      <c r="N347" s="356"/>
      <c r="O347" s="356"/>
      <c r="P347" s="356"/>
      <c r="Q347" s="356"/>
      <c r="R347" s="356"/>
      <c r="S347" s="356"/>
      <c r="T347" s="356"/>
      <c r="U347" s="356"/>
      <c r="V347" s="356"/>
      <c r="W347" s="356"/>
      <c r="X347" s="356"/>
      <c r="Y347" s="356"/>
      <c r="Z347" s="356"/>
      <c r="AA347" s="356"/>
      <c r="AB347" s="356"/>
      <c r="BB347"/>
      <c r="BC347"/>
      <c r="BD347"/>
      <c r="BE347"/>
      <c r="BF347"/>
      <c r="BG347"/>
      <c r="BH347"/>
      <c r="BI347"/>
      <c r="BJ347"/>
      <c r="BK347"/>
      <c r="BL347"/>
      <c r="BM347"/>
      <c r="BN347"/>
      <c r="BO347"/>
      <c r="BP347"/>
      <c r="BQ347"/>
      <c r="BR347"/>
      <c r="BS347"/>
      <c r="BT347"/>
      <c r="BU347"/>
      <c r="BV347"/>
      <c r="BW347"/>
      <c r="BX347"/>
      <c r="BY347"/>
      <c r="BZ347"/>
      <c r="CA347"/>
      <c r="CB347"/>
      <c r="CC347"/>
    </row>
    <row r="348" spans="1:81" s="325" customFormat="1" ht="15.75" customHeight="1" x14ac:dyDescent="0.25">
      <c r="A348" s="356"/>
      <c r="B348" s="356"/>
      <c r="C348" s="356"/>
      <c r="D348" s="356"/>
      <c r="E348" s="356"/>
      <c r="F348" s="356"/>
      <c r="G348" s="356"/>
      <c r="H348" s="356"/>
      <c r="I348" s="356"/>
      <c r="J348" s="356"/>
      <c r="K348" s="356"/>
      <c r="L348" s="356"/>
      <c r="M348" s="356"/>
      <c r="N348" s="356"/>
      <c r="O348" s="356"/>
      <c r="P348" s="356"/>
      <c r="Q348" s="356"/>
      <c r="R348" s="356"/>
      <c r="S348" s="356"/>
      <c r="T348" s="356"/>
      <c r="U348" s="356"/>
      <c r="V348" s="356"/>
      <c r="W348" s="356"/>
      <c r="X348" s="356"/>
      <c r="Y348" s="356"/>
      <c r="Z348" s="356"/>
      <c r="AA348" s="356"/>
      <c r="AB348" s="356"/>
      <c r="BB348"/>
      <c r="BC348"/>
      <c r="BD348"/>
      <c r="BE348"/>
      <c r="BF348"/>
      <c r="BG348"/>
      <c r="BH348"/>
      <c r="BI348"/>
      <c r="BJ348"/>
      <c r="BK348"/>
      <c r="BL348"/>
      <c r="BM348"/>
      <c r="BN348"/>
      <c r="BO348"/>
      <c r="BP348"/>
      <c r="BQ348"/>
      <c r="BR348"/>
      <c r="BS348"/>
      <c r="BT348"/>
      <c r="BU348"/>
      <c r="BV348"/>
      <c r="BW348"/>
      <c r="BX348"/>
      <c r="BY348"/>
      <c r="BZ348"/>
      <c r="CA348"/>
      <c r="CB348"/>
      <c r="CC348"/>
    </row>
    <row r="349" spans="1:81" s="325" customFormat="1" ht="15.75" customHeight="1" x14ac:dyDescent="0.25">
      <c r="A349" s="356"/>
      <c r="B349" s="356"/>
      <c r="C349" s="356"/>
      <c r="D349" s="356"/>
      <c r="E349" s="356"/>
      <c r="F349" s="356"/>
      <c r="G349" s="356"/>
      <c r="H349" s="356"/>
      <c r="I349" s="356"/>
      <c r="J349" s="356"/>
      <c r="K349" s="356"/>
      <c r="L349" s="356"/>
      <c r="M349" s="356"/>
      <c r="N349" s="356"/>
      <c r="O349" s="356"/>
      <c r="P349" s="356"/>
      <c r="Q349" s="356"/>
      <c r="R349" s="356"/>
      <c r="S349" s="356"/>
      <c r="T349" s="356"/>
      <c r="U349" s="356"/>
      <c r="V349" s="356"/>
      <c r="W349" s="356"/>
      <c r="X349" s="356"/>
      <c r="Y349" s="356"/>
      <c r="Z349" s="356"/>
      <c r="AA349" s="356"/>
      <c r="AB349" s="356"/>
      <c r="BB349"/>
      <c r="BC349"/>
      <c r="BD349"/>
      <c r="BE349"/>
      <c r="BF349"/>
      <c r="BG349"/>
      <c r="BH349"/>
      <c r="BI349"/>
      <c r="BJ349"/>
      <c r="BK349"/>
      <c r="BL349"/>
      <c r="BM349"/>
      <c r="BN349"/>
      <c r="BO349"/>
      <c r="BP349"/>
      <c r="BQ349"/>
      <c r="BR349"/>
      <c r="BS349"/>
      <c r="BT349"/>
      <c r="BU349"/>
      <c r="BV349"/>
      <c r="BW349"/>
      <c r="BX349"/>
      <c r="BY349"/>
      <c r="BZ349"/>
      <c r="CA349"/>
      <c r="CB349"/>
      <c r="CC349"/>
    </row>
    <row r="350" spans="1:81" s="325" customFormat="1" ht="15.75" customHeight="1" x14ac:dyDescent="0.25">
      <c r="A350" s="356"/>
      <c r="B350" s="356"/>
      <c r="C350" s="356"/>
      <c r="D350" s="356"/>
      <c r="E350" s="356"/>
      <c r="F350" s="356"/>
      <c r="G350" s="356"/>
      <c r="H350" s="356"/>
      <c r="I350" s="356"/>
      <c r="J350" s="356"/>
      <c r="K350" s="356"/>
      <c r="L350" s="356"/>
      <c r="M350" s="356"/>
      <c r="N350" s="356"/>
      <c r="O350" s="356"/>
      <c r="P350" s="356"/>
      <c r="Q350" s="356"/>
      <c r="R350" s="356"/>
      <c r="S350" s="356"/>
      <c r="T350" s="356"/>
      <c r="U350" s="356"/>
      <c r="V350" s="356"/>
      <c r="W350" s="356"/>
      <c r="X350" s="356"/>
      <c r="Y350" s="356"/>
      <c r="Z350" s="356"/>
      <c r="AA350" s="356"/>
      <c r="AB350" s="356"/>
      <c r="BB350"/>
      <c r="BC350"/>
      <c r="BD350"/>
      <c r="BE350"/>
      <c r="BF350"/>
      <c r="BG350"/>
      <c r="BH350"/>
      <c r="BI350"/>
      <c r="BJ350"/>
      <c r="BK350"/>
      <c r="BL350"/>
      <c r="BM350"/>
      <c r="BN350"/>
      <c r="BO350"/>
      <c r="BP350"/>
      <c r="BQ350"/>
      <c r="BR350"/>
      <c r="BS350"/>
      <c r="BT350"/>
      <c r="BU350"/>
      <c r="BV350"/>
      <c r="BW350"/>
      <c r="BX350"/>
      <c r="BY350"/>
      <c r="BZ350"/>
      <c r="CA350"/>
      <c r="CB350"/>
      <c r="CC350"/>
    </row>
    <row r="351" spans="1:81" s="325" customFormat="1" ht="15.75" customHeight="1" x14ac:dyDescent="0.25">
      <c r="A351" s="356"/>
      <c r="B351" s="356"/>
      <c r="C351" s="356"/>
      <c r="D351" s="356"/>
      <c r="E351" s="356"/>
      <c r="F351" s="356"/>
      <c r="G351" s="356"/>
      <c r="H351" s="356"/>
      <c r="I351" s="356"/>
      <c r="J351" s="356"/>
      <c r="K351" s="356"/>
      <c r="L351" s="356"/>
      <c r="M351" s="356"/>
      <c r="N351" s="356"/>
      <c r="O351" s="356"/>
      <c r="P351" s="356"/>
      <c r="Q351" s="356"/>
      <c r="R351" s="356"/>
      <c r="S351" s="356"/>
      <c r="T351" s="356"/>
      <c r="U351" s="356"/>
      <c r="V351" s="356"/>
      <c r="W351" s="356"/>
      <c r="X351" s="356"/>
      <c r="Y351" s="356"/>
      <c r="Z351" s="356"/>
      <c r="AA351" s="356"/>
      <c r="AB351" s="356"/>
      <c r="BB351"/>
      <c r="BC351"/>
      <c r="BD351"/>
      <c r="BE351"/>
      <c r="BF351"/>
      <c r="BG351"/>
      <c r="BH351"/>
      <c r="BI351"/>
      <c r="BJ351"/>
      <c r="BK351"/>
      <c r="BL351"/>
      <c r="BM351"/>
      <c r="BN351"/>
      <c r="BO351"/>
      <c r="BP351"/>
      <c r="BQ351"/>
      <c r="BR351"/>
      <c r="BS351"/>
      <c r="BT351"/>
      <c r="BU351"/>
      <c r="BV351"/>
      <c r="BW351"/>
      <c r="BX351"/>
      <c r="BY351"/>
      <c r="BZ351"/>
      <c r="CA351"/>
      <c r="CB351"/>
      <c r="CC351"/>
    </row>
    <row r="352" spans="1:81" s="325" customFormat="1" ht="15.75" customHeight="1" x14ac:dyDescent="0.25">
      <c r="A352" s="356"/>
      <c r="B352" s="356"/>
      <c r="C352" s="356"/>
      <c r="D352" s="356"/>
      <c r="E352" s="356"/>
      <c r="F352" s="356"/>
      <c r="G352" s="356"/>
      <c r="H352" s="356"/>
      <c r="I352" s="356"/>
      <c r="J352" s="356"/>
      <c r="K352" s="356"/>
      <c r="L352" s="356"/>
      <c r="M352" s="356"/>
      <c r="N352" s="356"/>
      <c r="O352" s="356"/>
      <c r="P352" s="356"/>
      <c r="Q352" s="356"/>
      <c r="R352" s="356"/>
      <c r="S352" s="356"/>
      <c r="T352" s="356"/>
      <c r="U352" s="356"/>
      <c r="V352" s="356"/>
      <c r="W352" s="356"/>
      <c r="X352" s="356"/>
      <c r="Y352" s="356"/>
      <c r="Z352" s="356"/>
      <c r="AA352" s="356"/>
      <c r="AB352" s="356"/>
      <c r="BB352"/>
      <c r="BC352"/>
      <c r="BD352"/>
      <c r="BE352"/>
      <c r="BF352"/>
      <c r="BG352"/>
      <c r="BH352"/>
      <c r="BI352"/>
      <c r="BJ352"/>
      <c r="BK352"/>
      <c r="BL352"/>
      <c r="BM352"/>
      <c r="BN352"/>
      <c r="BO352"/>
      <c r="BP352"/>
      <c r="BQ352"/>
      <c r="BR352"/>
      <c r="BS352"/>
      <c r="BT352"/>
      <c r="BU352"/>
      <c r="BV352"/>
      <c r="BW352"/>
      <c r="BX352"/>
      <c r="BY352"/>
      <c r="BZ352"/>
      <c r="CA352"/>
      <c r="CB352"/>
      <c r="CC352"/>
    </row>
    <row r="353" spans="1:81" s="325" customFormat="1" ht="15.75" customHeight="1" x14ac:dyDescent="0.25">
      <c r="A353" s="356"/>
      <c r="B353" s="356"/>
      <c r="C353" s="356"/>
      <c r="D353" s="356"/>
      <c r="E353" s="356"/>
      <c r="F353" s="356"/>
      <c r="G353" s="356"/>
      <c r="H353" s="356"/>
      <c r="I353" s="356"/>
      <c r="J353" s="356"/>
      <c r="K353" s="356"/>
      <c r="L353" s="356"/>
      <c r="M353" s="356"/>
      <c r="N353" s="356"/>
      <c r="O353" s="356"/>
      <c r="P353" s="356"/>
      <c r="Q353" s="356"/>
      <c r="R353" s="356"/>
      <c r="S353" s="356"/>
      <c r="T353" s="356"/>
      <c r="U353" s="356"/>
      <c r="V353" s="356"/>
      <c r="W353" s="356"/>
      <c r="X353" s="356"/>
      <c r="Y353" s="356"/>
      <c r="Z353" s="356"/>
      <c r="AA353" s="356"/>
      <c r="AB353" s="356"/>
      <c r="BB353"/>
      <c r="BC353"/>
      <c r="BD353"/>
      <c r="BE353"/>
      <c r="BF353"/>
      <c r="BG353"/>
      <c r="BH353"/>
      <c r="BI353"/>
      <c r="BJ353"/>
      <c r="BK353"/>
      <c r="BL353"/>
      <c r="BM353"/>
      <c r="BN353"/>
      <c r="BO353"/>
      <c r="BP353"/>
      <c r="BQ353"/>
      <c r="BR353"/>
      <c r="BS353"/>
      <c r="BT353"/>
      <c r="BU353"/>
      <c r="BV353"/>
      <c r="BW353"/>
      <c r="BX353"/>
      <c r="BY353"/>
      <c r="BZ353"/>
      <c r="CA353"/>
      <c r="CB353"/>
      <c r="CC353"/>
    </row>
    <row r="354" spans="1:81" s="325" customFormat="1" ht="15.75" customHeight="1" x14ac:dyDescent="0.25">
      <c r="A354" s="356"/>
      <c r="B354" s="356"/>
      <c r="C354" s="356"/>
      <c r="D354" s="356"/>
      <c r="E354" s="356"/>
      <c r="F354" s="356"/>
      <c r="G354" s="356"/>
      <c r="H354" s="356"/>
      <c r="I354" s="356"/>
      <c r="J354" s="356"/>
      <c r="K354" s="356"/>
      <c r="L354" s="356"/>
      <c r="M354" s="356"/>
      <c r="N354" s="356"/>
      <c r="O354" s="356"/>
      <c r="P354" s="356"/>
      <c r="Q354" s="356"/>
      <c r="R354" s="356"/>
      <c r="S354" s="356"/>
      <c r="T354" s="356"/>
      <c r="U354" s="356"/>
      <c r="V354" s="356"/>
      <c r="W354" s="356"/>
      <c r="X354" s="356"/>
      <c r="Y354" s="356"/>
      <c r="Z354" s="356"/>
      <c r="AA354" s="356"/>
      <c r="AB354" s="356"/>
      <c r="BB354"/>
      <c r="BC354"/>
      <c r="BD354"/>
      <c r="BE354"/>
      <c r="BF354"/>
      <c r="BG354"/>
      <c r="BH354"/>
      <c r="BI354"/>
      <c r="BJ354"/>
      <c r="BK354"/>
      <c r="BL354"/>
      <c r="BM354"/>
      <c r="BN354"/>
      <c r="BO354"/>
      <c r="BP354"/>
      <c r="BQ354"/>
      <c r="BR354"/>
      <c r="BS354"/>
      <c r="BT354"/>
      <c r="BU354"/>
      <c r="BV354"/>
      <c r="BW354"/>
      <c r="BX354"/>
      <c r="BY354"/>
      <c r="BZ354"/>
      <c r="CA354"/>
      <c r="CB354"/>
      <c r="CC354"/>
    </row>
    <row r="355" spans="1:81" s="325" customFormat="1" ht="15.75" customHeight="1" x14ac:dyDescent="0.25">
      <c r="A355" s="356"/>
      <c r="B355" s="356"/>
      <c r="C355" s="356"/>
      <c r="D355" s="356"/>
      <c r="E355" s="356"/>
      <c r="F355" s="356"/>
      <c r="G355" s="356"/>
      <c r="H355" s="356"/>
      <c r="I355" s="356"/>
      <c r="J355" s="356"/>
      <c r="K355" s="356"/>
      <c r="L355" s="356"/>
      <c r="M355" s="356"/>
      <c r="N355" s="356"/>
      <c r="O355" s="356"/>
      <c r="P355" s="356"/>
      <c r="Q355" s="356"/>
      <c r="R355" s="356"/>
      <c r="S355" s="356"/>
      <c r="T355" s="356"/>
      <c r="U355" s="356"/>
      <c r="V355" s="356"/>
      <c r="W355" s="356"/>
      <c r="X355" s="356"/>
      <c r="Y355" s="356"/>
      <c r="Z355" s="356"/>
      <c r="AA355" s="356"/>
      <c r="AB355" s="356"/>
      <c r="BB355"/>
      <c r="BC355"/>
      <c r="BD355"/>
      <c r="BE355"/>
      <c r="BF355"/>
      <c r="BG355"/>
      <c r="BH355"/>
      <c r="BI355"/>
      <c r="BJ355"/>
      <c r="BK355"/>
      <c r="BL355"/>
      <c r="BM355"/>
      <c r="BN355"/>
      <c r="BO355"/>
      <c r="BP355"/>
      <c r="BQ355"/>
      <c r="BR355"/>
      <c r="BS355"/>
      <c r="BT355"/>
      <c r="BU355"/>
      <c r="BV355"/>
      <c r="BW355"/>
      <c r="BX355"/>
      <c r="BY355"/>
      <c r="BZ355"/>
      <c r="CA355"/>
      <c r="CB355"/>
      <c r="CC355"/>
    </row>
    <row r="356" spans="1:81" s="325" customFormat="1" ht="15.75" customHeight="1" x14ac:dyDescent="0.25">
      <c r="A356" s="356"/>
      <c r="B356" s="356"/>
      <c r="C356" s="356"/>
      <c r="D356" s="356"/>
      <c r="E356" s="356"/>
      <c r="F356" s="356"/>
      <c r="G356" s="356"/>
      <c r="H356" s="356"/>
      <c r="I356" s="356"/>
      <c r="J356" s="356"/>
      <c r="K356" s="356"/>
      <c r="L356" s="356"/>
      <c r="M356" s="356"/>
      <c r="N356" s="356"/>
      <c r="O356" s="356"/>
      <c r="P356" s="356"/>
      <c r="Q356" s="356"/>
      <c r="R356" s="356"/>
      <c r="S356" s="356"/>
      <c r="T356" s="356"/>
      <c r="U356" s="356"/>
      <c r="V356" s="356"/>
      <c r="W356" s="356"/>
      <c r="X356" s="356"/>
      <c r="Y356" s="356"/>
      <c r="Z356" s="356"/>
      <c r="AA356" s="356"/>
      <c r="AB356" s="356"/>
      <c r="BB356"/>
      <c r="BC356"/>
      <c r="BD356"/>
      <c r="BE356"/>
      <c r="BF356"/>
      <c r="BG356"/>
      <c r="BH356"/>
      <c r="BI356"/>
      <c r="BJ356"/>
      <c r="BK356"/>
      <c r="BL356"/>
      <c r="BM356"/>
      <c r="BN356"/>
      <c r="BO356"/>
      <c r="BP356"/>
      <c r="BQ356"/>
      <c r="BR356"/>
      <c r="BS356"/>
      <c r="BT356"/>
      <c r="BU356"/>
      <c r="BV356"/>
      <c r="BW356"/>
      <c r="BX356"/>
      <c r="BY356"/>
      <c r="BZ356"/>
      <c r="CA356"/>
      <c r="CB356"/>
      <c r="CC356"/>
    </row>
    <row r="357" spans="1:81" s="325" customFormat="1" ht="15.75" customHeight="1" x14ac:dyDescent="0.25">
      <c r="A357" s="356"/>
      <c r="B357" s="356"/>
      <c r="C357" s="356"/>
      <c r="D357" s="356"/>
      <c r="E357" s="356"/>
      <c r="F357" s="356"/>
      <c r="G357" s="356"/>
      <c r="H357" s="356"/>
      <c r="I357" s="356"/>
      <c r="J357" s="356"/>
      <c r="K357" s="356"/>
      <c r="L357" s="356"/>
      <c r="M357" s="356"/>
      <c r="N357" s="356"/>
      <c r="O357" s="356"/>
      <c r="P357" s="356"/>
      <c r="Q357" s="356"/>
      <c r="R357" s="356"/>
      <c r="S357" s="356"/>
      <c r="T357" s="356"/>
      <c r="U357" s="356"/>
      <c r="V357" s="356"/>
      <c r="W357" s="356"/>
      <c r="X357" s="356"/>
      <c r="Y357" s="356"/>
      <c r="Z357" s="356"/>
      <c r="AA357" s="356"/>
      <c r="AB357" s="356"/>
      <c r="BB357"/>
      <c r="BC357"/>
      <c r="BD357"/>
      <c r="BE357"/>
      <c r="BF357"/>
      <c r="BG357"/>
      <c r="BH357"/>
      <c r="BI357"/>
      <c r="BJ357"/>
      <c r="BK357"/>
      <c r="BL357"/>
      <c r="BM357"/>
      <c r="BN357"/>
      <c r="BO357"/>
      <c r="BP357"/>
      <c r="BQ357"/>
      <c r="BR357"/>
      <c r="BS357"/>
      <c r="BT357"/>
      <c r="BU357"/>
      <c r="BV357"/>
      <c r="BW357"/>
      <c r="BX357"/>
      <c r="BY357"/>
      <c r="BZ357"/>
      <c r="CA357"/>
      <c r="CB357"/>
      <c r="CC357"/>
    </row>
    <row r="358" spans="1:81" s="325" customFormat="1" ht="15.75" customHeight="1" x14ac:dyDescent="0.25">
      <c r="A358" s="356"/>
      <c r="B358" s="356"/>
      <c r="C358" s="356"/>
      <c r="D358" s="356"/>
      <c r="E358" s="356"/>
      <c r="F358" s="356"/>
      <c r="G358" s="356"/>
      <c r="H358" s="356"/>
      <c r="I358" s="356"/>
      <c r="J358" s="356"/>
      <c r="K358" s="356"/>
      <c r="L358" s="356"/>
      <c r="M358" s="356"/>
      <c r="N358" s="356"/>
      <c r="O358" s="356"/>
      <c r="P358" s="356"/>
      <c r="Q358" s="356"/>
      <c r="R358" s="356"/>
      <c r="S358" s="356"/>
      <c r="T358" s="356"/>
      <c r="U358" s="356"/>
      <c r="V358" s="356"/>
      <c r="W358" s="356"/>
      <c r="X358" s="356"/>
      <c r="Y358" s="356"/>
      <c r="Z358" s="356"/>
      <c r="AA358" s="356"/>
      <c r="AB358" s="356"/>
      <c r="BB358"/>
      <c r="BC358"/>
      <c r="BD358"/>
      <c r="BE358"/>
      <c r="BF358"/>
      <c r="BG358"/>
      <c r="BH358"/>
      <c r="BI358"/>
      <c r="BJ358"/>
      <c r="BK358"/>
      <c r="BL358"/>
      <c r="BM358"/>
      <c r="BN358"/>
      <c r="BO358"/>
      <c r="BP358"/>
      <c r="BQ358"/>
      <c r="BR358"/>
      <c r="BS358"/>
      <c r="BT358"/>
      <c r="BU358"/>
      <c r="BV358"/>
      <c r="BW358"/>
      <c r="BX358"/>
      <c r="BY358"/>
      <c r="BZ358"/>
      <c r="CA358"/>
      <c r="CB358"/>
      <c r="CC358"/>
    </row>
    <row r="359" spans="1:81" s="325" customFormat="1" ht="15.75" customHeight="1" x14ac:dyDescent="0.25">
      <c r="A359" s="356"/>
      <c r="B359" s="356"/>
      <c r="C359" s="356"/>
      <c r="D359" s="356"/>
      <c r="E359" s="356"/>
      <c r="F359" s="356"/>
      <c r="G359" s="356"/>
      <c r="H359" s="356"/>
      <c r="I359" s="356"/>
      <c r="J359" s="356"/>
      <c r="K359" s="356"/>
      <c r="L359" s="356"/>
      <c r="M359" s="356"/>
      <c r="N359" s="356"/>
      <c r="O359" s="356"/>
      <c r="P359" s="356"/>
      <c r="Q359" s="356"/>
      <c r="R359" s="356"/>
      <c r="S359" s="356"/>
      <c r="T359" s="356"/>
      <c r="U359" s="356"/>
      <c r="V359" s="356"/>
      <c r="W359" s="356"/>
      <c r="X359" s="356"/>
      <c r="Y359" s="356"/>
      <c r="Z359" s="356"/>
      <c r="AA359" s="356"/>
      <c r="AB359" s="356"/>
      <c r="BB359"/>
      <c r="BC359"/>
      <c r="BD359"/>
      <c r="BE359"/>
      <c r="BF359"/>
      <c r="BG359"/>
      <c r="BH359"/>
      <c r="BI359"/>
      <c r="BJ359"/>
      <c r="BK359"/>
      <c r="BL359"/>
      <c r="BM359"/>
      <c r="BN359"/>
      <c r="BO359"/>
      <c r="BP359"/>
      <c r="BQ359"/>
      <c r="BR359"/>
      <c r="BS359"/>
      <c r="BT359"/>
      <c r="BU359"/>
      <c r="BV359"/>
      <c r="BW359"/>
      <c r="BX359"/>
      <c r="BY359"/>
      <c r="BZ359"/>
      <c r="CA359"/>
      <c r="CB359"/>
      <c r="CC359"/>
    </row>
    <row r="360" spans="1:81" s="325" customFormat="1" ht="15.75" customHeight="1" x14ac:dyDescent="0.25">
      <c r="A360" s="356"/>
      <c r="B360" s="356"/>
      <c r="C360" s="356"/>
      <c r="D360" s="356"/>
      <c r="E360" s="356"/>
      <c r="F360" s="356"/>
      <c r="G360" s="356"/>
      <c r="H360" s="356"/>
      <c r="I360" s="356"/>
      <c r="J360" s="356"/>
      <c r="K360" s="356"/>
      <c r="L360" s="356"/>
      <c r="M360" s="356"/>
      <c r="N360" s="356"/>
      <c r="O360" s="356"/>
      <c r="P360" s="356"/>
      <c r="Q360" s="356"/>
      <c r="R360" s="356"/>
      <c r="S360" s="356"/>
      <c r="T360" s="356"/>
      <c r="U360" s="356"/>
      <c r="V360" s="356"/>
      <c r="W360" s="356"/>
      <c r="X360" s="356"/>
      <c r="Y360" s="356"/>
      <c r="Z360" s="356"/>
      <c r="AA360" s="356"/>
      <c r="AB360" s="356"/>
      <c r="BB360"/>
      <c r="BC360"/>
      <c r="BD360"/>
      <c r="BE360"/>
      <c r="BF360"/>
      <c r="BG360"/>
      <c r="BH360"/>
      <c r="BI360"/>
      <c r="BJ360"/>
      <c r="BK360"/>
      <c r="BL360"/>
      <c r="BM360"/>
      <c r="BN360"/>
      <c r="BO360"/>
      <c r="BP360"/>
      <c r="BQ360"/>
      <c r="BR360"/>
      <c r="BS360"/>
      <c r="BT360"/>
      <c r="BU360"/>
      <c r="BV360"/>
      <c r="BW360"/>
      <c r="BX360"/>
      <c r="BY360"/>
      <c r="BZ360"/>
      <c r="CA360"/>
      <c r="CB360"/>
      <c r="CC360"/>
    </row>
    <row r="361" spans="1:81" s="325" customFormat="1" ht="15.75" customHeight="1" x14ac:dyDescent="0.25">
      <c r="A361" s="356"/>
      <c r="B361" s="356"/>
      <c r="C361" s="356"/>
      <c r="D361" s="356"/>
      <c r="E361" s="356"/>
      <c r="F361" s="356"/>
      <c r="G361" s="356"/>
      <c r="H361" s="356"/>
      <c r="I361" s="356"/>
      <c r="J361" s="356"/>
      <c r="K361" s="356"/>
      <c r="L361" s="356"/>
      <c r="M361" s="356"/>
      <c r="N361" s="356"/>
      <c r="O361" s="356"/>
      <c r="P361" s="356"/>
      <c r="Q361" s="356"/>
      <c r="R361" s="356"/>
      <c r="S361" s="356"/>
      <c r="T361" s="356"/>
      <c r="U361" s="356"/>
      <c r="V361" s="356"/>
      <c r="W361" s="356"/>
      <c r="X361" s="356"/>
      <c r="Y361" s="356"/>
      <c r="Z361" s="356"/>
      <c r="AA361" s="356"/>
      <c r="AB361" s="356"/>
      <c r="BB361"/>
      <c r="BC361"/>
      <c r="BD361"/>
      <c r="BE361"/>
      <c r="BF361"/>
      <c r="BG361"/>
      <c r="BH361"/>
      <c r="BI361"/>
      <c r="BJ361"/>
      <c r="BK361"/>
      <c r="BL361"/>
      <c r="BM361"/>
      <c r="BN361"/>
      <c r="BO361"/>
      <c r="BP361"/>
      <c r="BQ361"/>
      <c r="BR361"/>
      <c r="BS361"/>
      <c r="BT361"/>
      <c r="BU361"/>
      <c r="BV361"/>
      <c r="BW361"/>
      <c r="BX361"/>
      <c r="BY361"/>
      <c r="BZ361"/>
      <c r="CA361"/>
      <c r="CB361"/>
      <c r="CC361"/>
    </row>
    <row r="362" spans="1:81" s="325" customFormat="1" ht="15.75" customHeight="1" x14ac:dyDescent="0.25">
      <c r="A362" s="356"/>
      <c r="B362" s="356"/>
      <c r="C362" s="356"/>
      <c r="D362" s="356"/>
      <c r="E362" s="356"/>
      <c r="F362" s="356"/>
      <c r="G362" s="356"/>
      <c r="H362" s="356"/>
      <c r="I362" s="356"/>
      <c r="J362" s="356"/>
      <c r="K362" s="356"/>
      <c r="L362" s="356"/>
      <c r="M362" s="356"/>
      <c r="N362" s="356"/>
      <c r="O362" s="356"/>
      <c r="P362" s="356"/>
      <c r="Q362" s="356"/>
      <c r="R362" s="356"/>
      <c r="S362" s="356"/>
      <c r="T362" s="356"/>
      <c r="U362" s="356"/>
      <c r="V362" s="356"/>
      <c r="W362" s="356"/>
      <c r="X362" s="356"/>
      <c r="Y362" s="356"/>
      <c r="Z362" s="356"/>
      <c r="AA362" s="356"/>
      <c r="AB362" s="356"/>
      <c r="BB362"/>
      <c r="BC362"/>
      <c r="BD362"/>
      <c r="BE362"/>
      <c r="BF362"/>
      <c r="BG362"/>
      <c r="BH362"/>
      <c r="BI362"/>
      <c r="BJ362"/>
      <c r="BK362"/>
      <c r="BL362"/>
      <c r="BM362"/>
      <c r="BN362"/>
      <c r="BO362"/>
      <c r="BP362"/>
      <c r="BQ362"/>
      <c r="BR362"/>
      <c r="BS362"/>
      <c r="BT362"/>
      <c r="BU362"/>
      <c r="BV362"/>
      <c r="BW362"/>
      <c r="BX362"/>
      <c r="BY362"/>
      <c r="BZ362"/>
      <c r="CA362"/>
      <c r="CB362"/>
      <c r="CC362"/>
    </row>
    <row r="363" spans="1:81" s="325" customFormat="1" ht="15.75" customHeight="1" x14ac:dyDescent="0.25">
      <c r="A363" s="356"/>
      <c r="B363" s="356"/>
      <c r="C363" s="356"/>
      <c r="D363" s="356"/>
      <c r="E363" s="356"/>
      <c r="F363" s="356"/>
      <c r="G363" s="356"/>
      <c r="H363" s="356"/>
      <c r="I363" s="356"/>
      <c r="J363" s="356"/>
      <c r="K363" s="356"/>
      <c r="L363" s="356"/>
      <c r="M363" s="356"/>
      <c r="N363" s="356"/>
      <c r="O363" s="356"/>
      <c r="P363" s="356"/>
      <c r="Q363" s="356"/>
      <c r="R363" s="356"/>
      <c r="S363" s="356"/>
      <c r="T363" s="356"/>
      <c r="U363" s="356"/>
      <c r="V363" s="356"/>
      <c r="W363" s="356"/>
      <c r="X363" s="356"/>
      <c r="Y363" s="356"/>
      <c r="Z363" s="356"/>
      <c r="AA363" s="356"/>
      <c r="AB363" s="356"/>
      <c r="BB363"/>
      <c r="BC363"/>
      <c r="BD363"/>
      <c r="BE363"/>
      <c r="BF363"/>
      <c r="BG363"/>
      <c r="BH363"/>
      <c r="BI363"/>
      <c r="BJ363"/>
      <c r="BK363"/>
      <c r="BL363"/>
      <c r="BM363"/>
      <c r="BN363"/>
      <c r="BO363"/>
      <c r="BP363"/>
      <c r="BQ363"/>
      <c r="BR363"/>
      <c r="BS363"/>
      <c r="BT363"/>
      <c r="BU363"/>
      <c r="BV363"/>
      <c r="BW363"/>
      <c r="BX363"/>
      <c r="BY363"/>
      <c r="BZ363"/>
      <c r="CA363"/>
      <c r="CB363"/>
      <c r="CC363"/>
    </row>
    <row r="364" spans="1:81" s="325" customFormat="1" ht="15.75" customHeight="1" x14ac:dyDescent="0.25">
      <c r="A364" s="356"/>
      <c r="B364" s="356"/>
      <c r="C364" s="356"/>
      <c r="D364" s="356"/>
      <c r="E364" s="356"/>
      <c r="F364" s="356"/>
      <c r="G364" s="356"/>
      <c r="H364" s="356"/>
      <c r="I364" s="356"/>
      <c r="J364" s="356"/>
      <c r="K364" s="356"/>
      <c r="L364" s="356"/>
      <c r="M364" s="356"/>
      <c r="N364" s="356"/>
      <c r="O364" s="356"/>
      <c r="P364" s="356"/>
      <c r="Q364" s="356"/>
      <c r="R364" s="356"/>
      <c r="S364" s="356"/>
      <c r="T364" s="356"/>
      <c r="U364" s="356"/>
      <c r="V364" s="356"/>
      <c r="W364" s="356"/>
      <c r="X364" s="356"/>
      <c r="Y364" s="356"/>
      <c r="Z364" s="356"/>
      <c r="AA364" s="356"/>
      <c r="AB364" s="356"/>
      <c r="BB364"/>
      <c r="BC364"/>
      <c r="BD364"/>
      <c r="BE364"/>
      <c r="BF364"/>
      <c r="BG364"/>
      <c r="BH364"/>
      <c r="BI364"/>
      <c r="BJ364"/>
      <c r="BK364"/>
      <c r="BL364"/>
      <c r="BM364"/>
      <c r="BN364"/>
      <c r="BO364"/>
      <c r="BP364"/>
      <c r="BQ364"/>
      <c r="BR364"/>
      <c r="BS364"/>
      <c r="BT364"/>
      <c r="BU364"/>
      <c r="BV364"/>
      <c r="BW364"/>
      <c r="BX364"/>
      <c r="BY364"/>
      <c r="BZ364"/>
      <c r="CA364"/>
      <c r="CB364"/>
      <c r="CC364"/>
    </row>
    <row r="365" spans="1:81" s="325" customFormat="1" ht="15.75" customHeight="1" x14ac:dyDescent="0.25">
      <c r="A365" s="356"/>
      <c r="B365" s="356"/>
      <c r="C365" s="356"/>
      <c r="D365" s="356"/>
      <c r="E365" s="356"/>
      <c r="F365" s="356"/>
      <c r="G365" s="356"/>
      <c r="H365" s="356"/>
      <c r="I365" s="356"/>
      <c r="J365" s="356"/>
      <c r="K365" s="356"/>
      <c r="L365" s="356"/>
      <c r="M365" s="356"/>
      <c r="N365" s="356"/>
      <c r="O365" s="356"/>
      <c r="P365" s="356"/>
      <c r="Q365" s="356"/>
      <c r="R365" s="356"/>
      <c r="S365" s="356"/>
      <c r="T365" s="356"/>
      <c r="U365" s="356"/>
      <c r="V365" s="356"/>
      <c r="W365" s="356"/>
      <c r="X365" s="356"/>
      <c r="Y365" s="356"/>
      <c r="Z365" s="356"/>
      <c r="AA365" s="356"/>
      <c r="AB365" s="356"/>
      <c r="BB365"/>
      <c r="BC365"/>
      <c r="BD365"/>
      <c r="BE365"/>
      <c r="BF365"/>
      <c r="BG365"/>
      <c r="BH365"/>
      <c r="BI365"/>
      <c r="BJ365"/>
      <c r="BK365"/>
      <c r="BL365"/>
      <c r="BM365"/>
      <c r="BN365"/>
      <c r="BO365"/>
      <c r="BP365"/>
      <c r="BQ365"/>
      <c r="BR365"/>
      <c r="BS365"/>
      <c r="BT365"/>
      <c r="BU365"/>
      <c r="BV365"/>
      <c r="BW365"/>
      <c r="BX365"/>
      <c r="BY365"/>
      <c r="BZ365"/>
      <c r="CA365"/>
      <c r="CB365"/>
      <c r="CC365"/>
    </row>
    <row r="366" spans="1:81" s="325" customFormat="1" ht="15.75" customHeight="1" x14ac:dyDescent="0.25">
      <c r="A366" s="356"/>
      <c r="B366" s="356"/>
      <c r="C366" s="356"/>
      <c r="D366" s="356"/>
      <c r="E366" s="356"/>
      <c r="F366" s="356"/>
      <c r="G366" s="356"/>
      <c r="H366" s="356"/>
      <c r="I366" s="356"/>
      <c r="J366" s="356"/>
      <c r="K366" s="356"/>
      <c r="L366" s="356"/>
      <c r="M366" s="356"/>
      <c r="N366" s="356"/>
      <c r="O366" s="356"/>
      <c r="P366" s="356"/>
      <c r="Q366" s="356"/>
      <c r="R366" s="356"/>
      <c r="S366" s="356"/>
      <c r="T366" s="356"/>
      <c r="U366" s="356"/>
      <c r="V366" s="356"/>
      <c r="W366" s="356"/>
      <c r="X366" s="356"/>
      <c r="Y366" s="356"/>
      <c r="Z366" s="356"/>
      <c r="AA366" s="356"/>
      <c r="AB366" s="356"/>
      <c r="BB366"/>
      <c r="BC366"/>
      <c r="BD366"/>
      <c r="BE366"/>
      <c r="BF366"/>
      <c r="BG366"/>
      <c r="BH366"/>
      <c r="BI366"/>
      <c r="BJ366"/>
      <c r="BK366"/>
      <c r="BL366"/>
      <c r="BM366"/>
      <c r="BN366"/>
      <c r="BO366"/>
      <c r="BP366"/>
      <c r="BQ366"/>
      <c r="BR366"/>
      <c r="BS366"/>
      <c r="BT366"/>
      <c r="BU366"/>
      <c r="BV366"/>
      <c r="BW366"/>
      <c r="BX366"/>
      <c r="BY366"/>
      <c r="BZ366"/>
      <c r="CA366"/>
      <c r="CB366"/>
      <c r="CC366"/>
    </row>
    <row r="367" spans="1:81" s="325" customFormat="1" ht="15.75" customHeight="1" x14ac:dyDescent="0.25">
      <c r="A367" s="356"/>
      <c r="B367" s="356"/>
      <c r="C367" s="356"/>
      <c r="D367" s="356"/>
      <c r="E367" s="356"/>
      <c r="F367" s="356"/>
      <c r="G367" s="356"/>
      <c r="H367" s="356"/>
      <c r="I367" s="356"/>
      <c r="J367" s="356"/>
      <c r="K367" s="356"/>
      <c r="L367" s="356"/>
      <c r="M367" s="356"/>
      <c r="N367" s="356"/>
      <c r="O367" s="356"/>
      <c r="P367" s="356"/>
      <c r="Q367" s="356"/>
      <c r="R367" s="356"/>
      <c r="S367" s="356"/>
      <c r="T367" s="356"/>
      <c r="U367" s="356"/>
      <c r="V367" s="356"/>
      <c r="W367" s="356"/>
      <c r="X367" s="356"/>
      <c r="Y367" s="356"/>
      <c r="Z367" s="356"/>
      <c r="AA367" s="356"/>
      <c r="AB367" s="356"/>
      <c r="BB367"/>
      <c r="BC367"/>
      <c r="BD367"/>
      <c r="BE367"/>
      <c r="BF367"/>
      <c r="BG367"/>
      <c r="BH367"/>
      <c r="BI367"/>
      <c r="BJ367"/>
      <c r="BK367"/>
      <c r="BL367"/>
      <c r="BM367"/>
      <c r="BN367"/>
      <c r="BO367"/>
      <c r="BP367"/>
      <c r="BQ367"/>
      <c r="BR367"/>
      <c r="BS367"/>
      <c r="BT367"/>
      <c r="BU367"/>
      <c r="BV367"/>
      <c r="BW367"/>
      <c r="BX367"/>
      <c r="BY367"/>
      <c r="BZ367"/>
      <c r="CA367"/>
      <c r="CB367"/>
      <c r="CC367"/>
    </row>
    <row r="368" spans="1:81" s="325" customFormat="1" ht="15.75" customHeight="1" x14ac:dyDescent="0.25">
      <c r="A368" s="356"/>
      <c r="B368" s="356"/>
      <c r="C368" s="356"/>
      <c r="D368" s="356"/>
      <c r="E368" s="356"/>
      <c r="F368" s="356"/>
      <c r="G368" s="356"/>
      <c r="H368" s="356"/>
      <c r="I368" s="356"/>
      <c r="J368" s="356"/>
      <c r="K368" s="356"/>
      <c r="L368" s="356"/>
      <c r="M368" s="356"/>
      <c r="N368" s="356"/>
      <c r="O368" s="356"/>
      <c r="P368" s="356"/>
      <c r="Q368" s="356"/>
      <c r="R368" s="356"/>
      <c r="S368" s="356"/>
      <c r="T368" s="356"/>
      <c r="U368" s="356"/>
      <c r="V368" s="356"/>
      <c r="W368" s="356"/>
      <c r="X368" s="356"/>
      <c r="Y368" s="356"/>
      <c r="Z368" s="356"/>
      <c r="AA368" s="356"/>
      <c r="AB368" s="356"/>
      <c r="BB368"/>
      <c r="BC368"/>
      <c r="BD368"/>
      <c r="BE368"/>
      <c r="BF368"/>
      <c r="BG368"/>
      <c r="BH368"/>
      <c r="BI368"/>
      <c r="BJ368"/>
      <c r="BK368"/>
      <c r="BL368"/>
      <c r="BM368"/>
      <c r="BN368"/>
      <c r="BO368"/>
      <c r="BP368"/>
      <c r="BQ368"/>
      <c r="BR368"/>
      <c r="BS368"/>
      <c r="BT368"/>
      <c r="BU368"/>
      <c r="BV368"/>
      <c r="BW368"/>
      <c r="BX368"/>
      <c r="BY368"/>
      <c r="BZ368"/>
      <c r="CA368"/>
      <c r="CB368"/>
      <c r="CC368"/>
    </row>
    <row r="369" spans="1:81" s="325" customFormat="1" ht="15.75" customHeight="1" x14ac:dyDescent="0.25">
      <c r="A369" s="356"/>
      <c r="B369" s="356"/>
      <c r="C369" s="356"/>
      <c r="D369" s="356"/>
      <c r="E369" s="356"/>
      <c r="F369" s="356"/>
      <c r="G369" s="356"/>
      <c r="H369" s="356"/>
      <c r="I369" s="356"/>
      <c r="J369" s="356"/>
      <c r="K369" s="356"/>
      <c r="L369" s="356"/>
      <c r="M369" s="356"/>
      <c r="N369" s="356"/>
      <c r="O369" s="356"/>
      <c r="P369" s="356"/>
      <c r="Q369" s="356"/>
      <c r="R369" s="356"/>
      <c r="S369" s="356"/>
      <c r="T369" s="356"/>
      <c r="U369" s="356"/>
      <c r="V369" s="356"/>
      <c r="W369" s="356"/>
      <c r="X369" s="356"/>
      <c r="Y369" s="356"/>
      <c r="Z369" s="356"/>
      <c r="AA369" s="356"/>
      <c r="AB369" s="356"/>
      <c r="BB369"/>
      <c r="BC369"/>
      <c r="BD369"/>
      <c r="BE369"/>
      <c r="BF369"/>
      <c r="BG369"/>
      <c r="BH369"/>
      <c r="BI369"/>
      <c r="BJ369"/>
      <c r="BK369"/>
      <c r="BL369"/>
      <c r="BM369"/>
      <c r="BN369"/>
      <c r="BO369"/>
      <c r="BP369"/>
      <c r="BQ369"/>
      <c r="BR369"/>
      <c r="BS369"/>
      <c r="BT369"/>
      <c r="BU369"/>
      <c r="BV369"/>
      <c r="BW369"/>
      <c r="BX369"/>
      <c r="BY369"/>
      <c r="BZ369"/>
      <c r="CA369"/>
      <c r="CB369"/>
      <c r="CC369"/>
    </row>
    <row r="370" spans="1:81" s="325" customFormat="1" ht="15.75" customHeight="1" x14ac:dyDescent="0.25">
      <c r="A370" s="356"/>
      <c r="B370" s="356"/>
      <c r="C370" s="356"/>
      <c r="D370" s="356"/>
      <c r="E370" s="356"/>
      <c r="F370" s="356"/>
      <c r="G370" s="356"/>
      <c r="H370" s="356"/>
      <c r="I370" s="356"/>
      <c r="J370" s="356"/>
      <c r="K370" s="356"/>
      <c r="L370" s="356"/>
      <c r="M370" s="356"/>
      <c r="N370" s="356"/>
      <c r="O370" s="356"/>
      <c r="P370" s="356"/>
      <c r="Q370" s="356"/>
      <c r="R370" s="356"/>
      <c r="S370" s="356"/>
      <c r="T370" s="356"/>
      <c r="U370" s="356"/>
      <c r="V370" s="356"/>
      <c r="W370" s="356"/>
      <c r="X370" s="356"/>
      <c r="Y370" s="356"/>
      <c r="Z370" s="356"/>
      <c r="AA370" s="356"/>
      <c r="AB370" s="356"/>
      <c r="BB370"/>
      <c r="BC370"/>
      <c r="BD370"/>
      <c r="BE370"/>
      <c r="BF370"/>
      <c r="BG370"/>
      <c r="BH370"/>
      <c r="BI370"/>
      <c r="BJ370"/>
      <c r="BK370"/>
      <c r="BL370"/>
      <c r="BM370"/>
      <c r="BN370"/>
      <c r="BO370"/>
      <c r="BP370"/>
      <c r="BQ370"/>
      <c r="BR370"/>
      <c r="BS370"/>
      <c r="BT370"/>
      <c r="BU370"/>
      <c r="BV370"/>
      <c r="BW370"/>
      <c r="BX370"/>
      <c r="BY370"/>
      <c r="BZ370"/>
      <c r="CA370"/>
      <c r="CB370"/>
      <c r="CC370"/>
    </row>
    <row r="371" spans="1:81" s="325" customFormat="1" ht="15.75" customHeight="1" x14ac:dyDescent="0.25">
      <c r="A371" s="356"/>
      <c r="B371" s="356"/>
      <c r="C371" s="356"/>
      <c r="D371" s="356"/>
      <c r="E371" s="356"/>
      <c r="F371" s="356"/>
      <c r="G371" s="356"/>
      <c r="H371" s="356"/>
      <c r="I371" s="356"/>
      <c r="J371" s="356"/>
      <c r="K371" s="356"/>
      <c r="L371" s="356"/>
      <c r="M371" s="356"/>
      <c r="N371" s="356"/>
      <c r="O371" s="356"/>
      <c r="P371" s="356"/>
      <c r="Q371" s="356"/>
      <c r="R371" s="356"/>
      <c r="S371" s="356"/>
      <c r="T371" s="356"/>
      <c r="U371" s="356"/>
      <c r="V371" s="356"/>
      <c r="W371" s="356"/>
      <c r="X371" s="356"/>
      <c r="Y371" s="356"/>
      <c r="Z371" s="356"/>
      <c r="AA371" s="356"/>
      <c r="AB371" s="356"/>
      <c r="BB371"/>
      <c r="BC371"/>
      <c r="BD371"/>
      <c r="BE371"/>
      <c r="BF371"/>
      <c r="BG371"/>
      <c r="BH371"/>
      <c r="BI371"/>
      <c r="BJ371"/>
      <c r="BK371"/>
      <c r="BL371"/>
      <c r="BM371"/>
      <c r="BN371"/>
      <c r="BO371"/>
      <c r="BP371"/>
      <c r="BQ371"/>
      <c r="BR371"/>
      <c r="BS371"/>
      <c r="BT371"/>
      <c r="BU371"/>
      <c r="BV371"/>
      <c r="BW371"/>
      <c r="BX371"/>
      <c r="BY371"/>
      <c r="BZ371"/>
      <c r="CA371"/>
      <c r="CB371"/>
      <c r="CC371"/>
    </row>
    <row r="372" spans="1:81" s="325" customFormat="1" ht="15.75" customHeight="1" x14ac:dyDescent="0.25">
      <c r="A372" s="356"/>
      <c r="B372" s="356"/>
      <c r="C372" s="356"/>
      <c r="D372" s="356"/>
      <c r="E372" s="356"/>
      <c r="F372" s="356"/>
      <c r="G372" s="356"/>
      <c r="H372" s="356"/>
      <c r="I372" s="356"/>
      <c r="J372" s="356"/>
      <c r="K372" s="356"/>
      <c r="L372" s="356"/>
      <c r="M372" s="356"/>
      <c r="N372" s="356"/>
      <c r="O372" s="356"/>
      <c r="P372" s="356"/>
      <c r="Q372" s="356"/>
      <c r="R372" s="356"/>
      <c r="S372" s="356"/>
      <c r="T372" s="356"/>
      <c r="U372" s="356"/>
      <c r="V372" s="356"/>
      <c r="W372" s="356"/>
      <c r="X372" s="356"/>
      <c r="Y372" s="356"/>
      <c r="Z372" s="356"/>
      <c r="AA372" s="356"/>
      <c r="AB372" s="356"/>
      <c r="BB372"/>
      <c r="BC372"/>
      <c r="BD372"/>
      <c r="BE372"/>
      <c r="BF372"/>
      <c r="BG372"/>
      <c r="BH372"/>
      <c r="BI372"/>
      <c r="BJ372"/>
      <c r="BK372"/>
      <c r="BL372"/>
      <c r="BM372"/>
      <c r="BN372"/>
      <c r="BO372"/>
      <c r="BP372"/>
      <c r="BQ372"/>
      <c r="BR372"/>
      <c r="BS372"/>
      <c r="BT372"/>
      <c r="BU372"/>
      <c r="BV372"/>
      <c r="BW372"/>
      <c r="BX372"/>
      <c r="BY372"/>
      <c r="BZ372"/>
      <c r="CA372"/>
      <c r="CB372"/>
      <c r="CC372"/>
    </row>
    <row r="373" spans="1:81" s="325" customFormat="1" ht="15.75" customHeight="1" x14ac:dyDescent="0.25">
      <c r="A373" s="356"/>
      <c r="B373" s="356"/>
      <c r="C373" s="356"/>
      <c r="D373" s="356"/>
      <c r="E373" s="356"/>
      <c r="F373" s="356"/>
      <c r="G373" s="356"/>
      <c r="H373" s="356"/>
      <c r="I373" s="356"/>
      <c r="J373" s="356"/>
      <c r="K373" s="356"/>
      <c r="L373" s="356"/>
      <c r="M373" s="356"/>
      <c r="N373" s="356"/>
      <c r="O373" s="356"/>
      <c r="P373" s="356"/>
      <c r="Q373" s="356"/>
      <c r="R373" s="356"/>
      <c r="S373" s="356"/>
      <c r="T373" s="356"/>
      <c r="U373" s="356"/>
      <c r="V373" s="356"/>
      <c r="W373" s="356"/>
      <c r="X373" s="356"/>
      <c r="Y373" s="356"/>
      <c r="Z373" s="356"/>
      <c r="AA373" s="356"/>
      <c r="AB373" s="356"/>
      <c r="BB373"/>
      <c r="BC373"/>
      <c r="BD373"/>
      <c r="BE373"/>
      <c r="BF373"/>
      <c r="BG373"/>
      <c r="BH373"/>
      <c r="BI373"/>
      <c r="BJ373"/>
      <c r="BK373"/>
      <c r="BL373"/>
      <c r="BM373"/>
      <c r="BN373"/>
      <c r="BO373"/>
      <c r="BP373"/>
      <c r="BQ373"/>
      <c r="BR373"/>
      <c r="BS373"/>
      <c r="BT373"/>
      <c r="BU373"/>
      <c r="BV373"/>
      <c r="BW373"/>
      <c r="BX373"/>
      <c r="BY373"/>
      <c r="BZ373"/>
      <c r="CA373"/>
      <c r="CB373"/>
      <c r="CC373"/>
    </row>
    <row r="374" spans="1:81" s="325" customFormat="1" ht="15.75" customHeight="1" x14ac:dyDescent="0.25">
      <c r="A374" s="356"/>
      <c r="B374" s="356"/>
      <c r="C374" s="356"/>
      <c r="D374" s="356"/>
      <c r="E374" s="356"/>
      <c r="F374" s="356"/>
      <c r="G374" s="356"/>
      <c r="H374" s="356"/>
      <c r="I374" s="356"/>
      <c r="J374" s="356"/>
      <c r="K374" s="356"/>
      <c r="L374" s="356"/>
      <c r="M374" s="356"/>
      <c r="N374" s="356"/>
      <c r="O374" s="356"/>
      <c r="P374" s="356"/>
      <c r="Q374" s="356"/>
      <c r="R374" s="356"/>
      <c r="S374" s="356"/>
      <c r="T374" s="356"/>
      <c r="U374" s="356"/>
      <c r="V374" s="356"/>
      <c r="W374" s="356"/>
      <c r="X374" s="356"/>
      <c r="Y374" s="356"/>
      <c r="Z374" s="356"/>
      <c r="AA374" s="356"/>
      <c r="AB374" s="356"/>
      <c r="BB374"/>
      <c r="BC374"/>
      <c r="BD374"/>
      <c r="BE374"/>
      <c r="BF374"/>
      <c r="BG374"/>
      <c r="BH374"/>
      <c r="BI374"/>
      <c r="BJ374"/>
      <c r="BK374"/>
      <c r="BL374"/>
      <c r="BM374"/>
      <c r="BN374"/>
      <c r="BO374"/>
      <c r="BP374"/>
      <c r="BQ374"/>
      <c r="BR374"/>
      <c r="BS374"/>
      <c r="BT374"/>
      <c r="BU374"/>
      <c r="BV374"/>
      <c r="BW374"/>
      <c r="BX374"/>
      <c r="BY374"/>
      <c r="BZ374"/>
      <c r="CA374"/>
      <c r="CB374"/>
      <c r="CC374"/>
    </row>
    <row r="375" spans="1:81" s="325" customFormat="1" ht="15.75" customHeight="1" x14ac:dyDescent="0.25">
      <c r="A375" s="356"/>
      <c r="B375" s="356"/>
      <c r="C375" s="356"/>
      <c r="D375" s="356"/>
      <c r="E375" s="356"/>
      <c r="F375" s="356"/>
      <c r="G375" s="356"/>
      <c r="H375" s="356"/>
      <c r="I375" s="356"/>
      <c r="J375" s="356"/>
      <c r="K375" s="356"/>
      <c r="L375" s="356"/>
      <c r="M375" s="356"/>
      <c r="N375" s="356"/>
      <c r="O375" s="356"/>
      <c r="P375" s="356"/>
      <c r="Q375" s="356"/>
      <c r="R375" s="356"/>
      <c r="S375" s="356"/>
      <c r="T375" s="356"/>
      <c r="U375" s="356"/>
      <c r="V375" s="356"/>
      <c r="W375" s="356"/>
      <c r="X375" s="356"/>
      <c r="Y375" s="356"/>
      <c r="Z375" s="356"/>
      <c r="AA375" s="356"/>
      <c r="AB375" s="356"/>
      <c r="BB375"/>
      <c r="BC375"/>
      <c r="BD375"/>
      <c r="BE375"/>
      <c r="BF375"/>
      <c r="BG375"/>
      <c r="BH375"/>
      <c r="BI375"/>
      <c r="BJ375"/>
      <c r="BK375"/>
      <c r="BL375"/>
      <c r="BM375"/>
      <c r="BN375"/>
      <c r="BO375"/>
      <c r="BP375"/>
      <c r="BQ375"/>
      <c r="BR375"/>
      <c r="BS375"/>
      <c r="BT375"/>
      <c r="BU375"/>
      <c r="BV375"/>
      <c r="BW375"/>
      <c r="BX375"/>
      <c r="BY375"/>
      <c r="BZ375"/>
      <c r="CA375"/>
      <c r="CB375"/>
      <c r="CC375"/>
    </row>
    <row r="376" spans="1:81" s="325" customFormat="1" ht="15.75" customHeight="1" x14ac:dyDescent="0.25">
      <c r="A376" s="356"/>
      <c r="B376" s="356"/>
      <c r="C376" s="356"/>
      <c r="D376" s="356"/>
      <c r="E376" s="356"/>
      <c r="F376" s="356"/>
      <c r="G376" s="356"/>
      <c r="H376" s="356"/>
      <c r="I376" s="356"/>
      <c r="J376" s="356"/>
      <c r="K376" s="356"/>
      <c r="L376" s="356"/>
      <c r="M376" s="356"/>
      <c r="N376" s="356"/>
      <c r="O376" s="356"/>
      <c r="P376" s="356"/>
      <c r="Q376" s="356"/>
      <c r="R376" s="356"/>
      <c r="S376" s="356"/>
      <c r="T376" s="356"/>
      <c r="U376" s="356"/>
      <c r="V376" s="356"/>
      <c r="W376" s="356"/>
      <c r="X376" s="356"/>
      <c r="Y376" s="356"/>
      <c r="Z376" s="356"/>
      <c r="AA376" s="356"/>
      <c r="AB376" s="356"/>
      <c r="BB376"/>
      <c r="BC376"/>
      <c r="BD376"/>
      <c r="BE376"/>
      <c r="BF376"/>
      <c r="BG376"/>
      <c r="BH376"/>
      <c r="BI376"/>
      <c r="BJ376"/>
      <c r="BK376"/>
      <c r="BL376"/>
      <c r="BM376"/>
      <c r="BN376"/>
      <c r="BO376"/>
      <c r="BP376"/>
      <c r="BQ376"/>
      <c r="BR376"/>
      <c r="BS376"/>
      <c r="BT376"/>
      <c r="BU376"/>
      <c r="BV376"/>
      <c r="BW376"/>
      <c r="BX376"/>
      <c r="BY376"/>
      <c r="BZ376"/>
      <c r="CA376"/>
      <c r="CB376"/>
      <c r="CC376"/>
    </row>
    <row r="377" spans="1:81" s="325" customFormat="1" ht="15.75" customHeight="1" x14ac:dyDescent="0.25">
      <c r="A377" s="356"/>
      <c r="B377" s="356"/>
      <c r="C377" s="356"/>
      <c r="D377" s="356"/>
      <c r="E377" s="356"/>
      <c r="F377" s="356"/>
      <c r="G377" s="356"/>
      <c r="H377" s="356"/>
      <c r="I377" s="356"/>
      <c r="J377" s="356"/>
      <c r="K377" s="356"/>
      <c r="L377" s="356"/>
      <c r="M377" s="356"/>
      <c r="N377" s="356"/>
      <c r="O377" s="356"/>
      <c r="P377" s="356"/>
      <c r="Q377" s="356"/>
      <c r="R377" s="356"/>
      <c r="S377" s="356"/>
      <c r="T377" s="356"/>
      <c r="U377" s="356"/>
      <c r="V377" s="356"/>
      <c r="W377" s="356"/>
      <c r="X377" s="356"/>
      <c r="Y377" s="356"/>
      <c r="Z377" s="356"/>
      <c r="AA377" s="356"/>
      <c r="AB377" s="356"/>
      <c r="BB377"/>
      <c r="BC377"/>
      <c r="BD377"/>
      <c r="BE377"/>
      <c r="BF377"/>
      <c r="BG377"/>
      <c r="BH377"/>
      <c r="BI377"/>
      <c r="BJ377"/>
      <c r="BK377"/>
      <c r="BL377"/>
      <c r="BM377"/>
      <c r="BN377"/>
      <c r="BO377"/>
      <c r="BP377"/>
      <c r="BQ377"/>
      <c r="BR377"/>
      <c r="BS377"/>
      <c r="BT377"/>
      <c r="BU377"/>
      <c r="BV377"/>
      <c r="BW377"/>
      <c r="BX377"/>
      <c r="BY377"/>
      <c r="BZ377"/>
      <c r="CA377"/>
      <c r="CB377"/>
      <c r="CC377"/>
    </row>
    <row r="378" spans="1:81" s="325" customFormat="1" ht="15.75" customHeight="1" x14ac:dyDescent="0.25">
      <c r="A378" s="356"/>
      <c r="B378" s="356"/>
      <c r="C378" s="356"/>
      <c r="D378" s="356"/>
      <c r="E378" s="356"/>
      <c r="F378" s="356"/>
      <c r="G378" s="356"/>
      <c r="H378" s="356"/>
      <c r="I378" s="356"/>
      <c r="J378" s="356"/>
      <c r="K378" s="356"/>
      <c r="L378" s="356"/>
      <c r="M378" s="356"/>
      <c r="N378" s="356"/>
      <c r="O378" s="356"/>
      <c r="P378" s="356"/>
      <c r="Q378" s="356"/>
      <c r="R378" s="356"/>
      <c r="S378" s="356"/>
      <c r="T378" s="356"/>
      <c r="U378" s="356"/>
      <c r="V378" s="356"/>
      <c r="W378" s="356"/>
      <c r="X378" s="356"/>
      <c r="Y378" s="356"/>
      <c r="Z378" s="356"/>
      <c r="AA378" s="356"/>
      <c r="AB378" s="356"/>
      <c r="BB378"/>
      <c r="BC378"/>
      <c r="BD378"/>
      <c r="BE378"/>
      <c r="BF378"/>
      <c r="BG378"/>
      <c r="BH378"/>
      <c r="BI378"/>
      <c r="BJ378"/>
      <c r="BK378"/>
      <c r="BL378"/>
      <c r="BM378"/>
      <c r="BN378"/>
      <c r="BO378"/>
      <c r="BP378"/>
      <c r="BQ378"/>
      <c r="BR378"/>
      <c r="BS378"/>
      <c r="BT378"/>
      <c r="BU378"/>
      <c r="BV378"/>
      <c r="BW378"/>
      <c r="BX378"/>
      <c r="BY378"/>
      <c r="BZ378"/>
      <c r="CA378"/>
      <c r="CB378"/>
      <c r="CC378"/>
    </row>
    <row r="379" spans="1:81" s="325" customFormat="1" ht="15.75" customHeight="1" x14ac:dyDescent="0.25">
      <c r="A379" s="356"/>
      <c r="B379" s="356"/>
      <c r="C379" s="356"/>
      <c r="D379" s="356"/>
      <c r="E379" s="356"/>
      <c r="F379" s="356"/>
      <c r="G379" s="356"/>
      <c r="H379" s="356"/>
      <c r="I379" s="356"/>
      <c r="J379" s="356"/>
      <c r="K379" s="356"/>
      <c r="L379" s="356"/>
      <c r="M379" s="356"/>
      <c r="N379" s="356"/>
      <c r="O379" s="356"/>
      <c r="P379" s="356"/>
      <c r="Q379" s="356"/>
      <c r="R379" s="356"/>
      <c r="S379" s="356"/>
      <c r="T379" s="356"/>
      <c r="U379" s="356"/>
      <c r="V379" s="356"/>
      <c r="W379" s="356"/>
      <c r="X379" s="356"/>
      <c r="Y379" s="356"/>
      <c r="Z379" s="356"/>
      <c r="AA379" s="356"/>
      <c r="AB379" s="356"/>
      <c r="BB379"/>
      <c r="BC379"/>
      <c r="BD379"/>
      <c r="BE379"/>
      <c r="BF379"/>
      <c r="BG379"/>
      <c r="BH379"/>
      <c r="BI379"/>
      <c r="BJ379"/>
      <c r="BK379"/>
      <c r="BL379"/>
      <c r="BM379"/>
      <c r="BN379"/>
      <c r="BO379"/>
      <c r="BP379"/>
      <c r="BQ379"/>
      <c r="BR379"/>
      <c r="BS379"/>
      <c r="BT379"/>
      <c r="BU379"/>
      <c r="BV379"/>
      <c r="BW379"/>
      <c r="BX379"/>
      <c r="BY379"/>
      <c r="BZ379"/>
      <c r="CA379"/>
      <c r="CB379"/>
      <c r="CC379"/>
    </row>
    <row r="380" spans="1:81" s="325" customFormat="1" ht="15.75" customHeight="1" x14ac:dyDescent="0.25">
      <c r="A380" s="356"/>
      <c r="B380" s="356"/>
      <c r="C380" s="356"/>
      <c r="D380" s="356"/>
      <c r="E380" s="356"/>
      <c r="F380" s="356"/>
      <c r="G380" s="356"/>
      <c r="H380" s="356"/>
      <c r="I380" s="356"/>
      <c r="J380" s="356"/>
      <c r="K380" s="356"/>
      <c r="L380" s="356"/>
      <c r="M380" s="356"/>
      <c r="N380" s="356"/>
      <c r="O380" s="356"/>
      <c r="P380" s="356"/>
      <c r="Q380" s="356"/>
      <c r="R380" s="356"/>
      <c r="S380" s="356"/>
      <c r="T380" s="356"/>
      <c r="U380" s="356"/>
      <c r="V380" s="356"/>
      <c r="W380" s="356"/>
      <c r="X380" s="356"/>
      <c r="Y380" s="356"/>
      <c r="Z380" s="356"/>
      <c r="AA380" s="356"/>
      <c r="AB380" s="356"/>
      <c r="BB380"/>
      <c r="BC380"/>
      <c r="BD380"/>
      <c r="BE380"/>
      <c r="BF380"/>
      <c r="BG380"/>
      <c r="BH380"/>
      <c r="BI380"/>
      <c r="BJ380"/>
      <c r="BK380"/>
      <c r="BL380"/>
      <c r="BM380"/>
      <c r="BN380"/>
      <c r="BO380"/>
      <c r="BP380"/>
      <c r="BQ380"/>
      <c r="BR380"/>
      <c r="BS380"/>
      <c r="BT380"/>
      <c r="BU380"/>
      <c r="BV380"/>
      <c r="BW380"/>
      <c r="BX380"/>
      <c r="BY380"/>
      <c r="BZ380"/>
      <c r="CA380"/>
      <c r="CB380"/>
      <c r="CC380"/>
    </row>
    <row r="381" spans="1:81" s="325" customFormat="1" ht="15.75" customHeight="1" x14ac:dyDescent="0.25">
      <c r="A381" s="356"/>
      <c r="B381" s="356"/>
      <c r="C381" s="356"/>
      <c r="D381" s="356"/>
      <c r="E381" s="356"/>
      <c r="F381" s="356"/>
      <c r="G381" s="356"/>
      <c r="H381" s="356"/>
      <c r="I381" s="356"/>
      <c r="J381" s="356"/>
      <c r="K381" s="356"/>
      <c r="L381" s="356"/>
      <c r="M381" s="356"/>
      <c r="N381" s="356"/>
      <c r="O381" s="356"/>
      <c r="P381" s="356"/>
      <c r="Q381" s="356"/>
      <c r="R381" s="356"/>
      <c r="S381" s="356"/>
      <c r="T381" s="356"/>
      <c r="U381" s="356"/>
      <c r="V381" s="356"/>
      <c r="W381" s="356"/>
      <c r="X381" s="356"/>
      <c r="Y381" s="356"/>
      <c r="Z381" s="356"/>
      <c r="AA381" s="356"/>
      <c r="AB381" s="356"/>
      <c r="BB381"/>
      <c r="BC381"/>
      <c r="BD381"/>
      <c r="BE381"/>
      <c r="BF381"/>
      <c r="BG381"/>
      <c r="BH381"/>
      <c r="BI381"/>
      <c r="BJ381"/>
      <c r="BK381"/>
      <c r="BL381"/>
      <c r="BM381"/>
      <c r="BN381"/>
      <c r="BO381"/>
      <c r="BP381"/>
      <c r="BQ381"/>
      <c r="BR381"/>
      <c r="BS381"/>
      <c r="BT381"/>
      <c r="BU381"/>
      <c r="BV381"/>
      <c r="BW381"/>
      <c r="BX381"/>
      <c r="BY381"/>
      <c r="BZ381"/>
      <c r="CA381"/>
      <c r="CB381"/>
      <c r="CC381"/>
    </row>
    <row r="382" spans="1:81" s="325" customFormat="1" ht="15.75" customHeight="1" x14ac:dyDescent="0.25">
      <c r="A382" s="356"/>
      <c r="B382" s="356"/>
      <c r="C382" s="356"/>
      <c r="D382" s="356"/>
      <c r="E382" s="356"/>
      <c r="F382" s="356"/>
      <c r="G382" s="356"/>
      <c r="H382" s="356"/>
      <c r="I382" s="356"/>
      <c r="J382" s="356"/>
      <c r="K382" s="356"/>
      <c r="L382" s="356"/>
      <c r="M382" s="356"/>
      <c r="N382" s="356"/>
      <c r="O382" s="356"/>
      <c r="P382" s="356"/>
      <c r="Q382" s="356"/>
      <c r="R382" s="356"/>
      <c r="S382" s="356"/>
      <c r="T382" s="356"/>
      <c r="U382" s="356"/>
      <c r="V382" s="356"/>
      <c r="W382" s="356"/>
      <c r="X382" s="356"/>
      <c r="Y382" s="356"/>
      <c r="Z382" s="356"/>
      <c r="AA382" s="356"/>
      <c r="AB382" s="356"/>
      <c r="BB382"/>
      <c r="BC382"/>
      <c r="BD382"/>
      <c r="BE382"/>
      <c r="BF382"/>
      <c r="BG382"/>
      <c r="BH382"/>
      <c r="BI382"/>
      <c r="BJ382"/>
      <c r="BK382"/>
      <c r="BL382"/>
      <c r="BM382"/>
      <c r="BN382"/>
      <c r="BO382"/>
      <c r="BP382"/>
      <c r="BQ382"/>
      <c r="BR382"/>
      <c r="BS382"/>
      <c r="BT382"/>
      <c r="BU382"/>
      <c r="BV382"/>
      <c r="BW382"/>
      <c r="BX382"/>
      <c r="BY382"/>
      <c r="BZ382"/>
      <c r="CA382"/>
      <c r="CB382"/>
      <c r="CC382"/>
    </row>
    <row r="383" spans="1:81" s="325" customFormat="1" ht="15.75" customHeight="1" x14ac:dyDescent="0.25">
      <c r="A383" s="356"/>
      <c r="B383" s="356"/>
      <c r="C383" s="356"/>
      <c r="D383" s="356"/>
      <c r="E383" s="356"/>
      <c r="F383" s="356"/>
      <c r="G383" s="356"/>
      <c r="H383" s="356"/>
      <c r="I383" s="356"/>
      <c r="J383" s="356"/>
      <c r="K383" s="356"/>
      <c r="L383" s="356"/>
      <c r="M383" s="356"/>
      <c r="N383" s="356"/>
      <c r="O383" s="356"/>
      <c r="P383" s="356"/>
      <c r="Q383" s="356"/>
      <c r="R383" s="356"/>
      <c r="S383" s="356"/>
      <c r="T383" s="356"/>
      <c r="U383" s="356"/>
      <c r="V383" s="356"/>
      <c r="W383" s="356"/>
      <c r="X383" s="356"/>
      <c r="Y383" s="356"/>
      <c r="Z383" s="356"/>
      <c r="AA383" s="356"/>
      <c r="AB383" s="356"/>
      <c r="BB383"/>
      <c r="BC383"/>
      <c r="BD383"/>
      <c r="BE383"/>
      <c r="BF383"/>
      <c r="BG383"/>
      <c r="BH383"/>
      <c r="BI383"/>
      <c r="BJ383"/>
      <c r="BK383"/>
      <c r="BL383"/>
      <c r="BM383"/>
      <c r="BN383"/>
      <c r="BO383"/>
      <c r="BP383"/>
      <c r="BQ383"/>
      <c r="BR383"/>
      <c r="BS383"/>
      <c r="BT383"/>
      <c r="BU383"/>
      <c r="BV383"/>
      <c r="BW383"/>
      <c r="BX383"/>
      <c r="BY383"/>
      <c r="BZ383"/>
      <c r="CA383"/>
      <c r="CB383"/>
      <c r="CC383"/>
    </row>
    <row r="384" spans="1:81" s="325" customFormat="1" ht="15.75" customHeight="1" x14ac:dyDescent="0.25">
      <c r="A384" s="356"/>
      <c r="B384" s="356"/>
      <c r="C384" s="356"/>
      <c r="D384" s="356"/>
      <c r="E384" s="356"/>
      <c r="F384" s="356"/>
      <c r="G384" s="356"/>
      <c r="H384" s="356"/>
      <c r="I384" s="356"/>
      <c r="J384" s="356"/>
      <c r="K384" s="356"/>
      <c r="L384" s="356"/>
      <c r="M384" s="356"/>
      <c r="N384" s="356"/>
      <c r="O384" s="356"/>
      <c r="P384" s="356"/>
      <c r="Q384" s="356"/>
      <c r="R384" s="356"/>
      <c r="S384" s="356"/>
      <c r="T384" s="356"/>
      <c r="U384" s="356"/>
      <c r="V384" s="356"/>
      <c r="W384" s="356"/>
      <c r="X384" s="356"/>
      <c r="Y384" s="356"/>
      <c r="Z384" s="356"/>
      <c r="AA384" s="356"/>
      <c r="AB384" s="356"/>
      <c r="BB384"/>
      <c r="BC384"/>
      <c r="BD384"/>
      <c r="BE384"/>
      <c r="BF384"/>
      <c r="BG384"/>
      <c r="BH384"/>
      <c r="BI384"/>
      <c r="BJ384"/>
      <c r="BK384"/>
      <c r="BL384"/>
      <c r="BM384"/>
      <c r="BN384"/>
      <c r="BO384"/>
      <c r="BP384"/>
      <c r="BQ384"/>
      <c r="BR384"/>
      <c r="BS384"/>
      <c r="BT384"/>
      <c r="BU384"/>
      <c r="BV384"/>
      <c r="BW384"/>
      <c r="BX384"/>
      <c r="BY384"/>
      <c r="BZ384"/>
      <c r="CA384"/>
      <c r="CB384"/>
      <c r="CC384"/>
    </row>
    <row r="385" spans="1:81" s="325" customFormat="1" ht="15.75" customHeight="1" x14ac:dyDescent="0.25">
      <c r="A385" s="356"/>
      <c r="B385" s="356"/>
      <c r="C385" s="356"/>
      <c r="D385" s="356"/>
      <c r="E385" s="356"/>
      <c r="F385" s="356"/>
      <c r="G385" s="356"/>
      <c r="H385" s="356"/>
      <c r="I385" s="356"/>
      <c r="J385" s="356"/>
      <c r="K385" s="356"/>
      <c r="L385" s="356"/>
      <c r="M385" s="356"/>
      <c r="N385" s="356"/>
      <c r="O385" s="356"/>
      <c r="P385" s="356"/>
      <c r="Q385" s="356"/>
      <c r="R385" s="356"/>
      <c r="S385" s="356"/>
      <c r="T385" s="356"/>
      <c r="U385" s="356"/>
      <c r="V385" s="356"/>
      <c r="W385" s="356"/>
      <c r="X385" s="356"/>
      <c r="Y385" s="356"/>
      <c r="Z385" s="356"/>
      <c r="AA385" s="356"/>
      <c r="AB385" s="356"/>
      <c r="BB385"/>
      <c r="BC385"/>
      <c r="BD385"/>
      <c r="BE385"/>
      <c r="BF385"/>
      <c r="BG385"/>
      <c r="BH385"/>
      <c r="BI385"/>
      <c r="BJ385"/>
      <c r="BK385"/>
      <c r="BL385"/>
      <c r="BM385"/>
      <c r="BN385"/>
      <c r="BO385"/>
      <c r="BP385"/>
      <c r="BQ385"/>
      <c r="BR385"/>
      <c r="BS385"/>
      <c r="BT385"/>
      <c r="BU385"/>
      <c r="BV385"/>
      <c r="BW385"/>
      <c r="BX385"/>
      <c r="BY385"/>
      <c r="BZ385"/>
      <c r="CA385"/>
      <c r="CB385"/>
      <c r="CC385"/>
    </row>
    <row r="386" spans="1:81" s="325" customFormat="1" ht="15.75" customHeight="1" x14ac:dyDescent="0.25">
      <c r="A386" s="356"/>
      <c r="B386" s="356"/>
      <c r="C386" s="356"/>
      <c r="D386" s="356"/>
      <c r="E386" s="356"/>
      <c r="F386" s="356"/>
      <c r="G386" s="356"/>
      <c r="H386" s="356"/>
      <c r="I386" s="356"/>
      <c r="J386" s="356"/>
      <c r="K386" s="356"/>
      <c r="L386" s="356"/>
      <c r="M386" s="356"/>
      <c r="N386" s="356"/>
      <c r="O386" s="356"/>
      <c r="P386" s="356"/>
      <c r="Q386" s="356"/>
      <c r="R386" s="356"/>
      <c r="S386" s="356"/>
      <c r="T386" s="356"/>
      <c r="U386" s="356"/>
      <c r="V386" s="356"/>
      <c r="W386" s="356"/>
      <c r="X386" s="356"/>
      <c r="Y386" s="356"/>
      <c r="Z386" s="356"/>
      <c r="AA386" s="356"/>
      <c r="AB386" s="356"/>
      <c r="BB386"/>
      <c r="BC386"/>
      <c r="BD386"/>
      <c r="BE386"/>
      <c r="BF386"/>
      <c r="BG386"/>
      <c r="BH386"/>
      <c r="BI386"/>
      <c r="BJ386"/>
      <c r="BK386"/>
      <c r="BL386"/>
      <c r="BM386"/>
      <c r="BN386"/>
      <c r="BO386"/>
      <c r="BP386"/>
      <c r="BQ386"/>
      <c r="BR386"/>
      <c r="BS386"/>
      <c r="BT386"/>
      <c r="BU386"/>
      <c r="BV386"/>
      <c r="BW386"/>
      <c r="BX386"/>
      <c r="BY386"/>
      <c r="BZ386"/>
      <c r="CA386"/>
      <c r="CB386"/>
      <c r="CC386"/>
    </row>
    <row r="387" spans="1:81" s="325" customFormat="1" ht="15.75" customHeight="1" x14ac:dyDescent="0.25">
      <c r="A387" s="356"/>
      <c r="B387" s="356"/>
      <c r="C387" s="356"/>
      <c r="D387" s="356"/>
      <c r="E387" s="356"/>
      <c r="F387" s="356"/>
      <c r="G387" s="356"/>
      <c r="H387" s="356"/>
      <c r="I387" s="356"/>
      <c r="J387" s="356"/>
      <c r="K387" s="356"/>
      <c r="L387" s="356"/>
      <c r="M387" s="356"/>
      <c r="N387" s="356"/>
      <c r="O387" s="356"/>
      <c r="P387" s="356"/>
      <c r="Q387" s="356"/>
      <c r="R387" s="356"/>
      <c r="S387" s="356"/>
      <c r="T387" s="356"/>
      <c r="U387" s="356"/>
      <c r="V387" s="356"/>
      <c r="W387" s="356"/>
      <c r="X387" s="356"/>
      <c r="Y387" s="356"/>
      <c r="Z387" s="356"/>
      <c r="AA387" s="356"/>
      <c r="AB387" s="356"/>
      <c r="BB387"/>
      <c r="BC387"/>
      <c r="BD387"/>
      <c r="BE387"/>
      <c r="BF387"/>
      <c r="BG387"/>
      <c r="BH387"/>
      <c r="BI387"/>
      <c r="BJ387"/>
      <c r="BK387"/>
      <c r="BL387"/>
      <c r="BM387"/>
      <c r="BN387"/>
      <c r="BO387"/>
      <c r="BP387"/>
      <c r="BQ387"/>
      <c r="BR387"/>
      <c r="BS387"/>
      <c r="BT387"/>
      <c r="BU387"/>
      <c r="BV387"/>
      <c r="BW387"/>
      <c r="BX387"/>
      <c r="BY387"/>
      <c r="BZ387"/>
      <c r="CA387"/>
      <c r="CB387"/>
      <c r="CC387"/>
    </row>
    <row r="388" spans="1:81" s="325" customFormat="1" ht="15.75" customHeight="1" x14ac:dyDescent="0.25">
      <c r="A388" s="356"/>
      <c r="B388" s="356"/>
      <c r="C388" s="356"/>
      <c r="D388" s="356"/>
      <c r="E388" s="356"/>
      <c r="F388" s="356"/>
      <c r="G388" s="356"/>
      <c r="H388" s="356"/>
      <c r="I388" s="356"/>
      <c r="J388" s="356"/>
      <c r="K388" s="356"/>
      <c r="L388" s="356"/>
      <c r="M388" s="356"/>
      <c r="N388" s="356"/>
      <c r="O388" s="356"/>
      <c r="P388" s="356"/>
      <c r="Q388" s="356"/>
      <c r="R388" s="356"/>
      <c r="S388" s="356"/>
      <c r="T388" s="356"/>
      <c r="U388" s="356"/>
      <c r="V388" s="356"/>
      <c r="W388" s="356"/>
      <c r="X388" s="356"/>
      <c r="Y388" s="356"/>
      <c r="Z388" s="356"/>
      <c r="AA388" s="356"/>
      <c r="AB388" s="356"/>
      <c r="BB388"/>
      <c r="BC388"/>
      <c r="BD388"/>
      <c r="BE388"/>
      <c r="BF388"/>
      <c r="BG388"/>
      <c r="BH388"/>
      <c r="BI388"/>
      <c r="BJ388"/>
      <c r="BK388"/>
      <c r="BL388"/>
      <c r="BM388"/>
      <c r="BN388"/>
      <c r="BO388"/>
      <c r="BP388"/>
      <c r="BQ388"/>
      <c r="BR388"/>
      <c r="BS388"/>
      <c r="BT388"/>
      <c r="BU388"/>
      <c r="BV388"/>
      <c r="BW388"/>
      <c r="BX388"/>
      <c r="BY388"/>
      <c r="BZ388"/>
      <c r="CA388"/>
      <c r="CB388"/>
      <c r="CC388"/>
    </row>
    <row r="389" spans="1:81" s="325" customFormat="1" ht="15.75" customHeight="1" x14ac:dyDescent="0.25">
      <c r="A389" s="356"/>
      <c r="B389" s="356"/>
      <c r="C389" s="356"/>
      <c r="D389" s="356"/>
      <c r="E389" s="356"/>
      <c r="F389" s="356"/>
      <c r="G389" s="356"/>
      <c r="H389" s="356"/>
      <c r="I389" s="356"/>
      <c r="J389" s="356"/>
      <c r="K389" s="356"/>
      <c r="L389" s="356"/>
      <c r="M389" s="356"/>
      <c r="N389" s="356"/>
      <c r="O389" s="356"/>
      <c r="P389" s="356"/>
      <c r="Q389" s="356"/>
      <c r="R389" s="356"/>
      <c r="S389" s="356"/>
      <c r="T389" s="356"/>
      <c r="U389" s="356"/>
      <c r="V389" s="356"/>
      <c r="W389" s="356"/>
      <c r="X389" s="356"/>
      <c r="Y389" s="356"/>
      <c r="Z389" s="356"/>
      <c r="AA389" s="356"/>
      <c r="AB389" s="356"/>
      <c r="BB389"/>
      <c r="BC389"/>
      <c r="BD389"/>
      <c r="BE389"/>
      <c r="BF389"/>
      <c r="BG389"/>
      <c r="BH389"/>
      <c r="BI389"/>
      <c r="BJ389"/>
      <c r="BK389"/>
      <c r="BL389"/>
      <c r="BM389"/>
      <c r="BN389"/>
      <c r="BO389"/>
      <c r="BP389"/>
      <c r="BQ389"/>
      <c r="BR389"/>
      <c r="BS389"/>
      <c r="BT389"/>
      <c r="BU389"/>
      <c r="BV389"/>
      <c r="BW389"/>
      <c r="BX389"/>
      <c r="BY389"/>
      <c r="BZ389"/>
      <c r="CA389"/>
      <c r="CB389"/>
      <c r="CC389"/>
    </row>
    <row r="390" spans="1:81" s="325" customFormat="1" ht="15.75" customHeight="1" x14ac:dyDescent="0.25">
      <c r="A390" s="356"/>
      <c r="B390" s="356"/>
      <c r="C390" s="356"/>
      <c r="D390" s="356"/>
      <c r="E390" s="356"/>
      <c r="F390" s="356"/>
      <c r="G390" s="356"/>
      <c r="H390" s="356"/>
      <c r="I390" s="356"/>
      <c r="J390" s="356"/>
      <c r="K390" s="356"/>
      <c r="L390" s="356"/>
      <c r="M390" s="356"/>
      <c r="N390" s="356"/>
      <c r="O390" s="356"/>
      <c r="P390" s="356"/>
      <c r="Q390" s="356"/>
      <c r="R390" s="356"/>
      <c r="S390" s="356"/>
      <c r="T390" s="356"/>
      <c r="U390" s="356"/>
      <c r="V390" s="356"/>
      <c r="W390" s="356"/>
      <c r="X390" s="356"/>
      <c r="Y390" s="356"/>
      <c r="Z390" s="356"/>
      <c r="AA390" s="356"/>
      <c r="AB390" s="356"/>
      <c r="BB390"/>
      <c r="BC390"/>
      <c r="BD390"/>
      <c r="BE390"/>
      <c r="BF390"/>
      <c r="BG390"/>
      <c r="BH390"/>
      <c r="BI390"/>
      <c r="BJ390"/>
      <c r="BK390"/>
      <c r="BL390"/>
      <c r="BM390"/>
      <c r="BN390"/>
      <c r="BO390"/>
      <c r="BP390"/>
      <c r="BQ390"/>
      <c r="BR390"/>
      <c r="BS390"/>
      <c r="BT390"/>
      <c r="BU390"/>
      <c r="BV390"/>
      <c r="BW390"/>
      <c r="BX390"/>
      <c r="BY390"/>
      <c r="BZ390"/>
      <c r="CA390"/>
      <c r="CB390"/>
      <c r="CC390"/>
    </row>
    <row r="391" spans="1:81" s="325" customFormat="1" ht="15.75" customHeight="1" x14ac:dyDescent="0.25">
      <c r="A391" s="356"/>
      <c r="B391" s="356"/>
      <c r="C391" s="356"/>
      <c r="D391" s="356"/>
      <c r="E391" s="356"/>
      <c r="F391" s="356"/>
      <c r="G391" s="356"/>
      <c r="H391" s="356"/>
      <c r="I391" s="356"/>
      <c r="J391" s="356"/>
      <c r="K391" s="356"/>
      <c r="L391" s="356"/>
      <c r="M391" s="356"/>
      <c r="N391" s="356"/>
      <c r="O391" s="356"/>
      <c r="P391" s="356"/>
      <c r="Q391" s="356"/>
      <c r="R391" s="356"/>
      <c r="S391" s="356"/>
      <c r="T391" s="356"/>
      <c r="U391" s="356"/>
      <c r="V391" s="356"/>
      <c r="W391" s="356"/>
      <c r="X391" s="356"/>
      <c r="Y391" s="356"/>
      <c r="Z391" s="356"/>
      <c r="AA391" s="356"/>
      <c r="AB391" s="356"/>
      <c r="BB391"/>
      <c r="BC391"/>
      <c r="BD391"/>
      <c r="BE391"/>
      <c r="BF391"/>
      <c r="BG391"/>
      <c r="BH391"/>
      <c r="BI391"/>
      <c r="BJ391"/>
      <c r="BK391"/>
      <c r="BL391"/>
      <c r="BM391"/>
      <c r="BN391"/>
      <c r="BO391"/>
      <c r="BP391"/>
      <c r="BQ391"/>
      <c r="BR391"/>
      <c r="BS391"/>
      <c r="BT391"/>
      <c r="BU391"/>
      <c r="BV391"/>
      <c r="BW391"/>
      <c r="BX391"/>
      <c r="BY391"/>
      <c r="BZ391"/>
      <c r="CA391"/>
      <c r="CB391"/>
      <c r="CC391"/>
    </row>
    <row r="392" spans="1:81" s="325" customFormat="1" ht="15.75" customHeight="1" x14ac:dyDescent="0.25">
      <c r="A392" s="356"/>
      <c r="B392" s="356"/>
      <c r="C392" s="356"/>
      <c r="D392" s="356"/>
      <c r="E392" s="356"/>
      <c r="F392" s="356"/>
      <c r="G392" s="356"/>
      <c r="H392" s="356"/>
      <c r="I392" s="356"/>
      <c r="J392" s="356"/>
      <c r="K392" s="356"/>
      <c r="L392" s="356"/>
      <c r="M392" s="356"/>
      <c r="N392" s="356"/>
      <c r="O392" s="356"/>
      <c r="P392" s="356"/>
      <c r="Q392" s="356"/>
      <c r="R392" s="356"/>
      <c r="S392" s="356"/>
      <c r="T392" s="356"/>
      <c r="U392" s="356"/>
      <c r="V392" s="356"/>
      <c r="W392" s="356"/>
      <c r="X392" s="356"/>
      <c r="Y392" s="356"/>
      <c r="Z392" s="356"/>
      <c r="AA392" s="356"/>
      <c r="AB392" s="356"/>
      <c r="BB392"/>
      <c r="BC392"/>
      <c r="BD392"/>
      <c r="BE392"/>
      <c r="BF392"/>
      <c r="BG392"/>
      <c r="BH392"/>
      <c r="BI392"/>
      <c r="BJ392"/>
      <c r="BK392"/>
      <c r="BL392"/>
      <c r="BM392"/>
      <c r="BN392"/>
      <c r="BO392"/>
      <c r="BP392"/>
      <c r="BQ392"/>
      <c r="BR392"/>
      <c r="BS392"/>
      <c r="BT392"/>
      <c r="BU392"/>
      <c r="BV392"/>
      <c r="BW392"/>
      <c r="BX392"/>
      <c r="BY392"/>
      <c r="BZ392"/>
      <c r="CA392"/>
      <c r="CB392"/>
      <c r="CC392"/>
    </row>
    <row r="393" spans="1:81" s="325" customFormat="1" ht="15.75" customHeight="1" x14ac:dyDescent="0.25">
      <c r="A393" s="356"/>
      <c r="B393" s="356"/>
      <c r="C393" s="356"/>
      <c r="D393" s="356"/>
      <c r="E393" s="356"/>
      <c r="F393" s="356"/>
      <c r="G393" s="356"/>
      <c r="H393" s="356"/>
      <c r="I393" s="356"/>
      <c r="J393" s="356"/>
      <c r="K393" s="356"/>
      <c r="L393" s="356"/>
      <c r="M393" s="356"/>
      <c r="N393" s="356"/>
      <c r="O393" s="356"/>
      <c r="P393" s="356"/>
      <c r="Q393" s="356"/>
      <c r="R393" s="356"/>
      <c r="S393" s="356"/>
      <c r="T393" s="356"/>
      <c r="U393" s="356"/>
      <c r="V393" s="356"/>
      <c r="W393" s="356"/>
      <c r="X393" s="356"/>
      <c r="Y393" s="356"/>
      <c r="Z393" s="356"/>
      <c r="AA393" s="356"/>
      <c r="AB393" s="356"/>
      <c r="BB393"/>
      <c r="BC393"/>
      <c r="BD393"/>
      <c r="BE393"/>
      <c r="BF393"/>
      <c r="BG393"/>
      <c r="BH393"/>
      <c r="BI393"/>
      <c r="BJ393"/>
      <c r="BK393"/>
      <c r="BL393"/>
      <c r="BM393"/>
      <c r="BN393"/>
      <c r="BO393"/>
      <c r="BP393"/>
      <c r="BQ393"/>
      <c r="BR393"/>
      <c r="BS393"/>
      <c r="BT393"/>
      <c r="BU393"/>
      <c r="BV393"/>
      <c r="BW393"/>
      <c r="BX393"/>
      <c r="BY393"/>
      <c r="BZ393"/>
      <c r="CA393"/>
      <c r="CB393"/>
      <c r="CC393"/>
    </row>
    <row r="394" spans="1:81" s="325" customFormat="1" ht="15.75" customHeight="1" x14ac:dyDescent="0.25">
      <c r="A394" s="356"/>
      <c r="B394" s="356"/>
      <c r="C394" s="356"/>
      <c r="D394" s="356"/>
      <c r="E394" s="356"/>
      <c r="F394" s="356"/>
      <c r="G394" s="356"/>
      <c r="H394" s="356"/>
      <c r="I394" s="356"/>
      <c r="J394" s="356"/>
      <c r="K394" s="356"/>
      <c r="L394" s="356"/>
      <c r="M394" s="356"/>
      <c r="N394" s="356"/>
      <c r="O394" s="356"/>
      <c r="P394" s="356"/>
      <c r="Q394" s="356"/>
      <c r="R394" s="356"/>
      <c r="S394" s="356"/>
      <c r="T394" s="356"/>
      <c r="U394" s="356"/>
      <c r="V394" s="356"/>
      <c r="W394" s="356"/>
      <c r="X394" s="356"/>
      <c r="Y394" s="356"/>
      <c r="Z394" s="356"/>
      <c r="AA394" s="356"/>
      <c r="AB394" s="356"/>
      <c r="BB394"/>
      <c r="BC394"/>
      <c r="BD394"/>
      <c r="BE394"/>
      <c r="BF394"/>
      <c r="BG394"/>
      <c r="BH394"/>
      <c r="BI394"/>
      <c r="BJ394"/>
      <c r="BK394"/>
      <c r="BL394"/>
      <c r="BM394"/>
      <c r="BN394"/>
      <c r="BO394"/>
      <c r="BP394"/>
      <c r="BQ394"/>
      <c r="BR394"/>
      <c r="BS394"/>
      <c r="BT394"/>
      <c r="BU394"/>
      <c r="BV394"/>
      <c r="BW394"/>
      <c r="BX394"/>
      <c r="BY394"/>
      <c r="BZ394"/>
      <c r="CA394"/>
      <c r="CB394"/>
      <c r="CC394"/>
    </row>
    <row r="395" spans="1:81" s="325" customFormat="1" ht="15.75" customHeight="1" x14ac:dyDescent="0.25">
      <c r="A395" s="356"/>
      <c r="B395" s="356"/>
      <c r="C395" s="356"/>
      <c r="D395" s="356"/>
      <c r="E395" s="356"/>
      <c r="F395" s="356"/>
      <c r="G395" s="356"/>
      <c r="H395" s="356"/>
      <c r="I395" s="356"/>
      <c r="J395" s="356"/>
      <c r="K395" s="356"/>
      <c r="L395" s="356"/>
      <c r="M395" s="356"/>
      <c r="N395" s="356"/>
      <c r="O395" s="356"/>
      <c r="P395" s="356"/>
      <c r="Q395" s="356"/>
      <c r="R395" s="356"/>
      <c r="S395" s="356"/>
      <c r="T395" s="356"/>
      <c r="U395" s="356"/>
      <c r="V395" s="356"/>
      <c r="W395" s="356"/>
      <c r="X395" s="356"/>
      <c r="Y395" s="356"/>
      <c r="Z395" s="356"/>
      <c r="AA395" s="356"/>
      <c r="AB395" s="356"/>
      <c r="BB395"/>
      <c r="BC395"/>
      <c r="BD395"/>
      <c r="BE395"/>
      <c r="BF395"/>
      <c r="BG395"/>
      <c r="BH395"/>
      <c r="BI395"/>
      <c r="BJ395"/>
      <c r="BK395"/>
      <c r="BL395"/>
      <c r="BM395"/>
      <c r="BN395"/>
      <c r="BO395"/>
      <c r="BP395"/>
      <c r="BQ395"/>
      <c r="BR395"/>
      <c r="BS395"/>
      <c r="BT395"/>
      <c r="BU395"/>
      <c r="BV395"/>
      <c r="BW395"/>
      <c r="BX395"/>
      <c r="BY395"/>
      <c r="BZ395"/>
      <c r="CA395"/>
      <c r="CB395"/>
      <c r="CC395"/>
    </row>
    <row r="396" spans="1:81" s="325" customFormat="1" ht="15.75" customHeight="1" x14ac:dyDescent="0.25">
      <c r="A396" s="356"/>
      <c r="B396" s="356"/>
      <c r="C396" s="356"/>
      <c r="D396" s="356"/>
      <c r="E396" s="356"/>
      <c r="F396" s="356"/>
      <c r="G396" s="356"/>
      <c r="H396" s="356"/>
      <c r="I396" s="356"/>
      <c r="J396" s="356"/>
      <c r="K396" s="356"/>
      <c r="L396" s="356"/>
      <c r="M396" s="356"/>
      <c r="N396" s="356"/>
      <c r="O396" s="356"/>
      <c r="P396" s="356"/>
      <c r="Q396" s="356"/>
      <c r="R396" s="356"/>
      <c r="S396" s="356"/>
      <c r="T396" s="356"/>
      <c r="U396" s="356"/>
      <c r="V396" s="356"/>
      <c r="W396" s="356"/>
      <c r="X396" s="356"/>
      <c r="Y396" s="356"/>
      <c r="Z396" s="356"/>
      <c r="AA396" s="356"/>
      <c r="AB396" s="356"/>
      <c r="BB396"/>
      <c r="BC396"/>
      <c r="BD396"/>
      <c r="BE396"/>
      <c r="BF396"/>
      <c r="BG396"/>
      <c r="BH396"/>
      <c r="BI396"/>
      <c r="BJ396"/>
      <c r="BK396"/>
      <c r="BL396"/>
      <c r="BM396"/>
      <c r="BN396"/>
      <c r="BO396"/>
      <c r="BP396"/>
      <c r="BQ396"/>
      <c r="BR396"/>
      <c r="BS396"/>
      <c r="BT396"/>
      <c r="BU396"/>
      <c r="BV396"/>
      <c r="BW396"/>
      <c r="BX396"/>
      <c r="BY396"/>
      <c r="BZ396"/>
      <c r="CA396"/>
      <c r="CB396"/>
      <c r="CC396"/>
    </row>
    <row r="397" spans="1:81" s="325" customFormat="1" ht="15.75" customHeight="1" x14ac:dyDescent="0.25">
      <c r="A397" s="356"/>
      <c r="B397" s="356"/>
      <c r="C397" s="356"/>
      <c r="D397" s="356"/>
      <c r="E397" s="356"/>
      <c r="F397" s="356"/>
      <c r="G397" s="356"/>
      <c r="H397" s="356"/>
      <c r="I397" s="356"/>
      <c r="J397" s="356"/>
      <c r="K397" s="356"/>
      <c r="L397" s="356"/>
      <c r="M397" s="356"/>
      <c r="N397" s="356"/>
      <c r="O397" s="356"/>
      <c r="P397" s="356"/>
      <c r="Q397" s="356"/>
      <c r="R397" s="356"/>
      <c r="S397" s="356"/>
      <c r="T397" s="356"/>
      <c r="U397" s="356"/>
      <c r="V397" s="356"/>
      <c r="W397" s="356"/>
      <c r="X397" s="356"/>
      <c r="Y397" s="356"/>
      <c r="Z397" s="356"/>
      <c r="AA397" s="356"/>
      <c r="AB397" s="356"/>
      <c r="BB397"/>
      <c r="BC397"/>
      <c r="BD397"/>
      <c r="BE397"/>
      <c r="BF397"/>
      <c r="BG397"/>
      <c r="BH397"/>
      <c r="BI397"/>
      <c r="BJ397"/>
      <c r="BK397"/>
      <c r="BL397"/>
      <c r="BM397"/>
      <c r="BN397"/>
      <c r="BO397"/>
      <c r="BP397"/>
      <c r="BQ397"/>
      <c r="BR397"/>
      <c r="BS397"/>
      <c r="BT397"/>
      <c r="BU397"/>
      <c r="BV397"/>
      <c r="BW397"/>
      <c r="BX397"/>
      <c r="BY397"/>
      <c r="BZ397"/>
      <c r="CA397"/>
      <c r="CB397"/>
      <c r="CC397"/>
    </row>
    <row r="398" spans="1:81" s="325" customFormat="1" ht="15.75" customHeight="1" x14ac:dyDescent="0.25">
      <c r="A398" s="356"/>
      <c r="B398" s="356"/>
      <c r="C398" s="356"/>
      <c r="D398" s="356"/>
      <c r="E398" s="356"/>
      <c r="F398" s="356"/>
      <c r="G398" s="356"/>
      <c r="H398" s="356"/>
      <c r="I398" s="356"/>
      <c r="J398" s="356"/>
      <c r="K398" s="356"/>
      <c r="L398" s="356"/>
      <c r="M398" s="356"/>
      <c r="N398" s="356"/>
      <c r="O398" s="356"/>
      <c r="P398" s="356"/>
      <c r="Q398" s="356"/>
      <c r="R398" s="356"/>
      <c r="S398" s="356"/>
      <c r="T398" s="356"/>
      <c r="U398" s="356"/>
      <c r="V398" s="356"/>
      <c r="W398" s="356"/>
      <c r="X398" s="356"/>
      <c r="Y398" s="356"/>
      <c r="Z398" s="356"/>
      <c r="AA398" s="356"/>
      <c r="AB398" s="356"/>
      <c r="BB398"/>
      <c r="BC398"/>
      <c r="BD398"/>
      <c r="BE398"/>
      <c r="BF398"/>
      <c r="BG398"/>
      <c r="BH398"/>
      <c r="BI398"/>
      <c r="BJ398"/>
      <c r="BK398"/>
      <c r="BL398"/>
      <c r="BM398"/>
      <c r="BN398"/>
      <c r="BO398"/>
      <c r="BP398"/>
      <c r="BQ398"/>
      <c r="BR398"/>
      <c r="BS398"/>
      <c r="BT398"/>
      <c r="BU398"/>
      <c r="BV398"/>
      <c r="BW398"/>
      <c r="BX398"/>
      <c r="BY398"/>
      <c r="BZ398"/>
      <c r="CA398"/>
      <c r="CB398"/>
      <c r="CC398"/>
    </row>
    <row r="399" spans="1:81" s="325" customFormat="1" ht="15.75" customHeight="1" x14ac:dyDescent="0.25">
      <c r="A399" s="356"/>
      <c r="B399" s="356"/>
      <c r="C399" s="356"/>
      <c r="D399" s="356"/>
      <c r="E399" s="356"/>
      <c r="F399" s="356"/>
      <c r="G399" s="356"/>
      <c r="H399" s="356"/>
      <c r="I399" s="356"/>
      <c r="J399" s="356"/>
      <c r="K399" s="356"/>
      <c r="L399" s="356"/>
      <c r="M399" s="356"/>
      <c r="N399" s="356"/>
      <c r="O399" s="356"/>
      <c r="P399" s="356"/>
      <c r="Q399" s="356"/>
      <c r="R399" s="356"/>
      <c r="S399" s="356"/>
      <c r="T399" s="356"/>
      <c r="U399" s="356"/>
      <c r="V399" s="356"/>
      <c r="W399" s="356"/>
      <c r="X399" s="356"/>
      <c r="Y399" s="356"/>
      <c r="Z399" s="356"/>
      <c r="AA399" s="356"/>
      <c r="AB399" s="356"/>
      <c r="BB399"/>
      <c r="BC399"/>
      <c r="BD399"/>
      <c r="BE399"/>
      <c r="BF399"/>
      <c r="BG399"/>
      <c r="BH399"/>
      <c r="BI399"/>
      <c r="BJ399"/>
      <c r="BK399"/>
      <c r="BL399"/>
      <c r="BM399"/>
      <c r="BN399"/>
      <c r="BO399"/>
      <c r="BP399"/>
      <c r="BQ399"/>
      <c r="BR399"/>
      <c r="BS399"/>
      <c r="BT399"/>
      <c r="BU399"/>
      <c r="BV399"/>
      <c r="BW399"/>
      <c r="BX399"/>
      <c r="BY399"/>
      <c r="BZ399"/>
      <c r="CA399"/>
      <c r="CB399"/>
      <c r="CC399"/>
    </row>
    <row r="400" spans="1:81" s="325" customFormat="1" ht="15.75" customHeight="1" x14ac:dyDescent="0.25">
      <c r="A400" s="356"/>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BB400"/>
      <c r="BC400"/>
      <c r="BD400"/>
      <c r="BE400"/>
      <c r="BF400"/>
      <c r="BG400"/>
      <c r="BH400"/>
      <c r="BI400"/>
      <c r="BJ400"/>
      <c r="BK400"/>
      <c r="BL400"/>
      <c r="BM400"/>
      <c r="BN400"/>
      <c r="BO400"/>
      <c r="BP400"/>
      <c r="BQ400"/>
      <c r="BR400"/>
      <c r="BS400"/>
      <c r="BT400"/>
      <c r="BU400"/>
      <c r="BV400"/>
      <c r="BW400"/>
      <c r="BX400"/>
      <c r="BY400"/>
      <c r="BZ400"/>
      <c r="CA400"/>
      <c r="CB400"/>
      <c r="CC400"/>
    </row>
    <row r="401" spans="1:81" s="325" customFormat="1" ht="15.75" customHeight="1" x14ac:dyDescent="0.25">
      <c r="A401" s="356"/>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BB401"/>
      <c r="BC401"/>
      <c r="BD401"/>
      <c r="BE401"/>
      <c r="BF401"/>
      <c r="BG401"/>
      <c r="BH401"/>
      <c r="BI401"/>
      <c r="BJ401"/>
      <c r="BK401"/>
      <c r="BL401"/>
      <c r="BM401"/>
      <c r="BN401"/>
      <c r="BO401"/>
      <c r="BP401"/>
      <c r="BQ401"/>
      <c r="BR401"/>
      <c r="BS401"/>
      <c r="BT401"/>
      <c r="BU401"/>
      <c r="BV401"/>
      <c r="BW401"/>
      <c r="BX401"/>
      <c r="BY401"/>
      <c r="BZ401"/>
      <c r="CA401"/>
      <c r="CB401"/>
      <c r="CC401"/>
    </row>
    <row r="402" spans="1:81" s="325" customFormat="1" ht="15.75" customHeight="1" x14ac:dyDescent="0.25">
      <c r="A402" s="356"/>
      <c r="B402" s="356"/>
      <c r="C402" s="356"/>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BB402"/>
      <c r="BC402"/>
      <c r="BD402"/>
      <c r="BE402"/>
      <c r="BF402"/>
      <c r="BG402"/>
      <c r="BH402"/>
      <c r="BI402"/>
      <c r="BJ402"/>
      <c r="BK402"/>
      <c r="BL402"/>
      <c r="BM402"/>
      <c r="BN402"/>
      <c r="BO402"/>
      <c r="BP402"/>
      <c r="BQ402"/>
      <c r="BR402"/>
      <c r="BS402"/>
      <c r="BT402"/>
      <c r="BU402"/>
      <c r="BV402"/>
      <c r="BW402"/>
      <c r="BX402"/>
      <c r="BY402"/>
      <c r="BZ402"/>
      <c r="CA402"/>
      <c r="CB402"/>
      <c r="CC402"/>
    </row>
    <row r="403" spans="1:81" s="325" customFormat="1" ht="15.75" customHeight="1" x14ac:dyDescent="0.25">
      <c r="A403" s="356"/>
      <c r="B403" s="356"/>
      <c r="C403" s="356"/>
      <c r="D403" s="356"/>
      <c r="E403" s="356"/>
      <c r="F403" s="356"/>
      <c r="G403" s="356"/>
      <c r="H403" s="356"/>
      <c r="I403" s="356"/>
      <c r="J403" s="356"/>
      <c r="K403" s="356"/>
      <c r="L403" s="356"/>
      <c r="M403" s="356"/>
      <c r="N403" s="356"/>
      <c r="O403" s="356"/>
      <c r="P403" s="356"/>
      <c r="Q403" s="356"/>
      <c r="R403" s="356"/>
      <c r="S403" s="356"/>
      <c r="T403" s="356"/>
      <c r="U403" s="356"/>
      <c r="V403" s="356"/>
      <c r="W403" s="356"/>
      <c r="X403" s="356"/>
      <c r="Y403" s="356"/>
      <c r="Z403" s="356"/>
      <c r="AA403" s="356"/>
      <c r="AB403" s="356"/>
      <c r="BB403"/>
      <c r="BC403"/>
      <c r="BD403"/>
      <c r="BE403"/>
      <c r="BF403"/>
      <c r="BG403"/>
      <c r="BH403"/>
      <c r="BI403"/>
      <c r="BJ403"/>
      <c r="BK403"/>
      <c r="BL403"/>
      <c r="BM403"/>
      <c r="BN403"/>
      <c r="BO403"/>
      <c r="BP403"/>
      <c r="BQ403"/>
      <c r="BR403"/>
      <c r="BS403"/>
      <c r="BT403"/>
      <c r="BU403"/>
      <c r="BV403"/>
      <c r="BW403"/>
      <c r="BX403"/>
      <c r="BY403"/>
      <c r="BZ403"/>
      <c r="CA403"/>
      <c r="CB403"/>
      <c r="CC403"/>
    </row>
    <row r="404" spans="1:81" s="325" customFormat="1" ht="15.75" customHeight="1" x14ac:dyDescent="0.25">
      <c r="A404" s="356"/>
      <c r="B404" s="356"/>
      <c r="C404" s="356"/>
      <c r="D404" s="356"/>
      <c r="E404" s="356"/>
      <c r="F404" s="356"/>
      <c r="G404" s="356"/>
      <c r="H404" s="356"/>
      <c r="I404" s="356"/>
      <c r="J404" s="356"/>
      <c r="K404" s="356"/>
      <c r="L404" s="356"/>
      <c r="M404" s="356"/>
      <c r="N404" s="356"/>
      <c r="O404" s="356"/>
      <c r="P404" s="356"/>
      <c r="Q404" s="356"/>
      <c r="R404" s="356"/>
      <c r="S404" s="356"/>
      <c r="T404" s="356"/>
      <c r="U404" s="356"/>
      <c r="V404" s="356"/>
      <c r="W404" s="356"/>
      <c r="X404" s="356"/>
      <c r="Y404" s="356"/>
      <c r="Z404" s="356"/>
      <c r="AA404" s="356"/>
      <c r="AB404" s="356"/>
      <c r="BB404"/>
      <c r="BC404"/>
      <c r="BD404"/>
      <c r="BE404"/>
      <c r="BF404"/>
      <c r="BG404"/>
      <c r="BH404"/>
      <c r="BI404"/>
      <c r="BJ404"/>
      <c r="BK404"/>
      <c r="BL404"/>
      <c r="BM404"/>
      <c r="BN404"/>
      <c r="BO404"/>
      <c r="BP404"/>
      <c r="BQ404"/>
      <c r="BR404"/>
      <c r="BS404"/>
      <c r="BT404"/>
      <c r="BU404"/>
      <c r="BV404"/>
      <c r="BW404"/>
      <c r="BX404"/>
      <c r="BY404"/>
      <c r="BZ404"/>
      <c r="CA404"/>
      <c r="CB404"/>
      <c r="CC404"/>
    </row>
    <row r="405" spans="1:81" s="325" customFormat="1" ht="15.75" customHeight="1" x14ac:dyDescent="0.25">
      <c r="A405" s="356"/>
      <c r="B405" s="356"/>
      <c r="C405" s="356"/>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BB405"/>
      <c r="BC405"/>
      <c r="BD405"/>
      <c r="BE405"/>
      <c r="BF405"/>
      <c r="BG405"/>
      <c r="BH405"/>
      <c r="BI405"/>
      <c r="BJ405"/>
      <c r="BK405"/>
      <c r="BL405"/>
      <c r="BM405"/>
      <c r="BN405"/>
      <c r="BO405"/>
      <c r="BP405"/>
      <c r="BQ405"/>
      <c r="BR405"/>
      <c r="BS405"/>
      <c r="BT405"/>
      <c r="BU405"/>
      <c r="BV405"/>
      <c r="BW405"/>
      <c r="BX405"/>
      <c r="BY405"/>
      <c r="BZ405"/>
      <c r="CA405"/>
      <c r="CB405"/>
      <c r="CC405"/>
    </row>
    <row r="406" spans="1:81" s="325" customFormat="1" ht="15.75" customHeight="1" x14ac:dyDescent="0.25">
      <c r="A406" s="356"/>
      <c r="B406" s="356"/>
      <c r="C406" s="356"/>
      <c r="D406" s="356"/>
      <c r="E406" s="356"/>
      <c r="F406" s="356"/>
      <c r="G406" s="356"/>
      <c r="H406" s="356"/>
      <c r="I406" s="356"/>
      <c r="J406" s="356"/>
      <c r="K406" s="356"/>
      <c r="L406" s="356"/>
      <c r="M406" s="356"/>
      <c r="N406" s="356"/>
      <c r="O406" s="356"/>
      <c r="P406" s="356"/>
      <c r="Q406" s="356"/>
      <c r="R406" s="356"/>
      <c r="S406" s="356"/>
      <c r="T406" s="356"/>
      <c r="U406" s="356"/>
      <c r="V406" s="356"/>
      <c r="W406" s="356"/>
      <c r="X406" s="356"/>
      <c r="Y406" s="356"/>
      <c r="Z406" s="356"/>
      <c r="AA406" s="356"/>
      <c r="AB406" s="356"/>
      <c r="BB406"/>
      <c r="BC406"/>
      <c r="BD406"/>
      <c r="BE406"/>
      <c r="BF406"/>
      <c r="BG406"/>
      <c r="BH406"/>
      <c r="BI406"/>
      <c r="BJ406"/>
      <c r="BK406"/>
      <c r="BL406"/>
      <c r="BM406"/>
      <c r="BN406"/>
      <c r="BO406"/>
      <c r="BP406"/>
      <c r="BQ406"/>
      <c r="BR406"/>
      <c r="BS406"/>
      <c r="BT406"/>
      <c r="BU406"/>
      <c r="BV406"/>
      <c r="BW406"/>
      <c r="BX406"/>
      <c r="BY406"/>
      <c r="BZ406"/>
      <c r="CA406"/>
      <c r="CB406"/>
      <c r="CC406"/>
    </row>
    <row r="407" spans="1:81" s="325" customFormat="1" ht="15.75" customHeight="1" x14ac:dyDescent="0.25">
      <c r="A407" s="356"/>
      <c r="B407" s="356"/>
      <c r="C407" s="356"/>
      <c r="D407" s="356"/>
      <c r="E407" s="356"/>
      <c r="F407" s="356"/>
      <c r="G407" s="356"/>
      <c r="H407" s="356"/>
      <c r="I407" s="356"/>
      <c r="J407" s="356"/>
      <c r="K407" s="356"/>
      <c r="L407" s="356"/>
      <c r="M407" s="356"/>
      <c r="N407" s="356"/>
      <c r="O407" s="356"/>
      <c r="P407" s="356"/>
      <c r="Q407" s="356"/>
      <c r="R407" s="356"/>
      <c r="S407" s="356"/>
      <c r="T407" s="356"/>
      <c r="U407" s="356"/>
      <c r="V407" s="356"/>
      <c r="W407" s="356"/>
      <c r="X407" s="356"/>
      <c r="Y407" s="356"/>
      <c r="Z407" s="356"/>
      <c r="AA407" s="356"/>
      <c r="AB407" s="356"/>
      <c r="BB407"/>
      <c r="BC407"/>
      <c r="BD407"/>
      <c r="BE407"/>
      <c r="BF407"/>
      <c r="BG407"/>
      <c r="BH407"/>
      <c r="BI407"/>
      <c r="BJ407"/>
      <c r="BK407"/>
      <c r="BL407"/>
      <c r="BM407"/>
      <c r="BN407"/>
      <c r="BO407"/>
      <c r="BP407"/>
      <c r="BQ407"/>
      <c r="BR407"/>
      <c r="BS407"/>
      <c r="BT407"/>
      <c r="BU407"/>
      <c r="BV407"/>
      <c r="BW407"/>
      <c r="BX407"/>
      <c r="BY407"/>
      <c r="BZ407"/>
      <c r="CA407"/>
      <c r="CB407"/>
      <c r="CC407"/>
    </row>
    <row r="408" spans="1:81" s="325" customFormat="1" ht="15.75" customHeight="1" x14ac:dyDescent="0.25">
      <c r="A408" s="356"/>
      <c r="B408" s="356"/>
      <c r="C408" s="356"/>
      <c r="D408" s="356"/>
      <c r="E408" s="356"/>
      <c r="F408" s="356"/>
      <c r="G408" s="356"/>
      <c r="H408" s="356"/>
      <c r="I408" s="356"/>
      <c r="J408" s="356"/>
      <c r="K408" s="356"/>
      <c r="L408" s="356"/>
      <c r="M408" s="356"/>
      <c r="N408" s="356"/>
      <c r="O408" s="356"/>
      <c r="P408" s="356"/>
      <c r="Q408" s="356"/>
      <c r="R408" s="356"/>
      <c r="S408" s="356"/>
      <c r="T408" s="356"/>
      <c r="U408" s="356"/>
      <c r="V408" s="356"/>
      <c r="W408" s="356"/>
      <c r="X408" s="356"/>
      <c r="Y408" s="356"/>
      <c r="Z408" s="356"/>
      <c r="AA408" s="356"/>
      <c r="AB408" s="356"/>
      <c r="BB408"/>
      <c r="BC408"/>
      <c r="BD408"/>
      <c r="BE408"/>
      <c r="BF408"/>
      <c r="BG408"/>
      <c r="BH408"/>
      <c r="BI408"/>
      <c r="BJ408"/>
      <c r="BK408"/>
      <c r="BL408"/>
      <c r="BM408"/>
      <c r="BN408"/>
      <c r="BO408"/>
      <c r="BP408"/>
      <c r="BQ408"/>
      <c r="BR408"/>
      <c r="BS408"/>
      <c r="BT408"/>
      <c r="BU408"/>
      <c r="BV408"/>
      <c r="BW408"/>
      <c r="BX408"/>
      <c r="BY408"/>
      <c r="BZ408"/>
      <c r="CA408"/>
      <c r="CB408"/>
      <c r="CC408"/>
    </row>
    <row r="409" spans="1:81" s="325" customFormat="1" ht="15.75" customHeight="1" x14ac:dyDescent="0.25">
      <c r="A409" s="356"/>
      <c r="B409" s="356"/>
      <c r="C409" s="356"/>
      <c r="D409" s="356"/>
      <c r="E409" s="356"/>
      <c r="F409" s="356"/>
      <c r="G409" s="356"/>
      <c r="H409" s="356"/>
      <c r="I409" s="356"/>
      <c r="J409" s="356"/>
      <c r="K409" s="356"/>
      <c r="L409" s="356"/>
      <c r="M409" s="356"/>
      <c r="N409" s="356"/>
      <c r="O409" s="356"/>
      <c r="P409" s="356"/>
      <c r="Q409" s="356"/>
      <c r="R409" s="356"/>
      <c r="S409" s="356"/>
      <c r="T409" s="356"/>
      <c r="U409" s="356"/>
      <c r="V409" s="356"/>
      <c r="W409" s="356"/>
      <c r="X409" s="356"/>
      <c r="Y409" s="356"/>
      <c r="Z409" s="356"/>
      <c r="AA409" s="356"/>
      <c r="AB409" s="356"/>
      <c r="BB409"/>
      <c r="BC409"/>
      <c r="BD409"/>
      <c r="BE409"/>
      <c r="BF409"/>
      <c r="BG409"/>
      <c r="BH409"/>
      <c r="BI409"/>
      <c r="BJ409"/>
      <c r="BK409"/>
      <c r="BL409"/>
      <c r="BM409"/>
      <c r="BN409"/>
      <c r="BO409"/>
      <c r="BP409"/>
      <c r="BQ409"/>
      <c r="BR409"/>
      <c r="BS409"/>
      <c r="BT409"/>
      <c r="BU409"/>
      <c r="BV409"/>
      <c r="BW409"/>
      <c r="BX409"/>
      <c r="BY409"/>
      <c r="BZ409"/>
      <c r="CA409"/>
      <c r="CB409"/>
      <c r="CC409"/>
    </row>
    <row r="410" spans="1:81" s="325" customFormat="1" ht="15.75" customHeight="1" x14ac:dyDescent="0.25">
      <c r="A410" s="356"/>
      <c r="B410" s="356"/>
      <c r="C410" s="356"/>
      <c r="D410" s="356"/>
      <c r="E410" s="356"/>
      <c r="F410" s="356"/>
      <c r="G410" s="356"/>
      <c r="H410" s="356"/>
      <c r="I410" s="356"/>
      <c r="J410" s="356"/>
      <c r="K410" s="356"/>
      <c r="L410" s="356"/>
      <c r="M410" s="356"/>
      <c r="N410" s="356"/>
      <c r="O410" s="356"/>
      <c r="P410" s="356"/>
      <c r="Q410" s="356"/>
      <c r="R410" s="356"/>
      <c r="S410" s="356"/>
      <c r="T410" s="356"/>
      <c r="U410" s="356"/>
      <c r="V410" s="356"/>
      <c r="W410" s="356"/>
      <c r="X410" s="356"/>
      <c r="Y410" s="356"/>
      <c r="Z410" s="356"/>
      <c r="AA410" s="356"/>
      <c r="AB410" s="356"/>
      <c r="BB410"/>
      <c r="BC410"/>
      <c r="BD410"/>
      <c r="BE410"/>
      <c r="BF410"/>
      <c r="BG410"/>
      <c r="BH410"/>
      <c r="BI410"/>
      <c r="BJ410"/>
      <c r="BK410"/>
      <c r="BL410"/>
      <c r="BM410"/>
      <c r="BN410"/>
      <c r="BO410"/>
      <c r="BP410"/>
      <c r="BQ410"/>
      <c r="BR410"/>
      <c r="BS410"/>
      <c r="BT410"/>
      <c r="BU410"/>
      <c r="BV410"/>
      <c r="BW410"/>
      <c r="BX410"/>
      <c r="BY410"/>
      <c r="BZ410"/>
      <c r="CA410"/>
      <c r="CB410"/>
      <c r="CC410"/>
    </row>
    <row r="411" spans="1:81" s="325" customFormat="1" ht="15.75" customHeight="1" x14ac:dyDescent="0.25">
      <c r="A411" s="356"/>
      <c r="B411" s="356"/>
      <c r="C411" s="356"/>
      <c r="D411" s="356"/>
      <c r="E411" s="356"/>
      <c r="F411" s="356"/>
      <c r="G411" s="356"/>
      <c r="H411" s="356"/>
      <c r="I411" s="356"/>
      <c r="J411" s="356"/>
      <c r="K411" s="356"/>
      <c r="L411" s="356"/>
      <c r="M411" s="356"/>
      <c r="N411" s="356"/>
      <c r="O411" s="356"/>
      <c r="P411" s="356"/>
      <c r="Q411" s="356"/>
      <c r="R411" s="356"/>
      <c r="S411" s="356"/>
      <c r="T411" s="356"/>
      <c r="U411" s="356"/>
      <c r="V411" s="356"/>
      <c r="W411" s="356"/>
      <c r="X411" s="356"/>
      <c r="Y411" s="356"/>
      <c r="Z411" s="356"/>
      <c r="AA411" s="356"/>
      <c r="AB411" s="356"/>
      <c r="BB411"/>
      <c r="BC411"/>
      <c r="BD411"/>
      <c r="BE411"/>
      <c r="BF411"/>
      <c r="BG411"/>
      <c r="BH411"/>
      <c r="BI411"/>
      <c r="BJ411"/>
      <c r="BK411"/>
      <c r="BL411"/>
      <c r="BM411"/>
      <c r="BN411"/>
      <c r="BO411"/>
      <c r="BP411"/>
      <c r="BQ411"/>
      <c r="BR411"/>
      <c r="BS411"/>
      <c r="BT411"/>
      <c r="BU411"/>
      <c r="BV411"/>
      <c r="BW411"/>
      <c r="BX411"/>
      <c r="BY411"/>
      <c r="BZ411"/>
      <c r="CA411"/>
      <c r="CB411"/>
      <c r="CC411"/>
    </row>
    <row r="412" spans="1:81" s="325" customFormat="1" ht="15.75" customHeight="1" x14ac:dyDescent="0.25">
      <c r="A412" s="356"/>
      <c r="B412" s="356"/>
      <c r="C412" s="356"/>
      <c r="D412" s="356"/>
      <c r="E412" s="356"/>
      <c r="F412" s="356"/>
      <c r="G412" s="356"/>
      <c r="H412" s="356"/>
      <c r="I412" s="356"/>
      <c r="J412" s="356"/>
      <c r="K412" s="356"/>
      <c r="L412" s="356"/>
      <c r="M412" s="356"/>
      <c r="N412" s="356"/>
      <c r="O412" s="356"/>
      <c r="P412" s="356"/>
      <c r="Q412" s="356"/>
      <c r="R412" s="356"/>
      <c r="S412" s="356"/>
      <c r="T412" s="356"/>
      <c r="U412" s="356"/>
      <c r="V412" s="356"/>
      <c r="W412" s="356"/>
      <c r="X412" s="356"/>
      <c r="Y412" s="356"/>
      <c r="Z412" s="356"/>
      <c r="AA412" s="356"/>
      <c r="AB412" s="356"/>
      <c r="BB412"/>
      <c r="BC412"/>
      <c r="BD412"/>
      <c r="BE412"/>
      <c r="BF412"/>
      <c r="BG412"/>
      <c r="BH412"/>
      <c r="BI412"/>
      <c r="BJ412"/>
      <c r="BK412"/>
      <c r="BL412"/>
      <c r="BM412"/>
      <c r="BN412"/>
      <c r="BO412"/>
      <c r="BP412"/>
      <c r="BQ412"/>
      <c r="BR412"/>
      <c r="BS412"/>
      <c r="BT412"/>
      <c r="BU412"/>
      <c r="BV412"/>
      <c r="BW412"/>
      <c r="BX412"/>
      <c r="BY412"/>
      <c r="BZ412"/>
      <c r="CA412"/>
      <c r="CB412"/>
      <c r="CC412"/>
    </row>
    <row r="413" spans="1:81" s="325" customFormat="1" ht="15.75" customHeight="1" x14ac:dyDescent="0.25">
      <c r="A413" s="356"/>
      <c r="B413" s="356"/>
      <c r="C413" s="356"/>
      <c r="D413" s="356"/>
      <c r="E413" s="356"/>
      <c r="F413" s="356"/>
      <c r="G413" s="356"/>
      <c r="H413" s="356"/>
      <c r="I413" s="356"/>
      <c r="J413" s="356"/>
      <c r="K413" s="356"/>
      <c r="L413" s="356"/>
      <c r="M413" s="356"/>
      <c r="N413" s="356"/>
      <c r="O413" s="356"/>
      <c r="P413" s="356"/>
      <c r="Q413" s="356"/>
      <c r="R413" s="356"/>
      <c r="S413" s="356"/>
      <c r="T413" s="356"/>
      <c r="U413" s="356"/>
      <c r="V413" s="356"/>
      <c r="W413" s="356"/>
      <c r="X413" s="356"/>
      <c r="Y413" s="356"/>
      <c r="Z413" s="356"/>
      <c r="AA413" s="356"/>
      <c r="AB413" s="356"/>
      <c r="BB413"/>
      <c r="BC413"/>
      <c r="BD413"/>
      <c r="BE413"/>
      <c r="BF413"/>
      <c r="BG413"/>
      <c r="BH413"/>
      <c r="BI413"/>
      <c r="BJ413"/>
      <c r="BK413"/>
      <c r="BL413"/>
      <c r="BM413"/>
      <c r="BN413"/>
      <c r="BO413"/>
      <c r="BP413"/>
      <c r="BQ413"/>
      <c r="BR413"/>
      <c r="BS413"/>
      <c r="BT413"/>
      <c r="BU413"/>
      <c r="BV413"/>
      <c r="BW413"/>
      <c r="BX413"/>
      <c r="BY413"/>
      <c r="BZ413"/>
      <c r="CA413"/>
      <c r="CB413"/>
      <c r="CC413"/>
    </row>
    <row r="414" spans="1:81" s="325" customFormat="1" ht="15.75" customHeight="1" x14ac:dyDescent="0.25">
      <c r="A414" s="356"/>
      <c r="B414" s="356"/>
      <c r="C414" s="356"/>
      <c r="D414" s="356"/>
      <c r="E414" s="356"/>
      <c r="F414" s="356"/>
      <c r="G414" s="356"/>
      <c r="H414" s="356"/>
      <c r="I414" s="356"/>
      <c r="J414" s="356"/>
      <c r="K414" s="356"/>
      <c r="L414" s="356"/>
      <c r="M414" s="356"/>
      <c r="N414" s="356"/>
      <c r="O414" s="356"/>
      <c r="P414" s="356"/>
      <c r="Q414" s="356"/>
      <c r="R414" s="356"/>
      <c r="S414" s="356"/>
      <c r="T414" s="356"/>
      <c r="U414" s="356"/>
      <c r="V414" s="356"/>
      <c r="W414" s="356"/>
      <c r="X414" s="356"/>
      <c r="Y414" s="356"/>
      <c r="Z414" s="356"/>
      <c r="AA414" s="356"/>
      <c r="AB414" s="356"/>
      <c r="BB414"/>
      <c r="BC414"/>
      <c r="BD414"/>
      <c r="BE414"/>
      <c r="BF414"/>
      <c r="BG414"/>
      <c r="BH414"/>
      <c r="BI414"/>
      <c r="BJ414"/>
      <c r="BK414"/>
      <c r="BL414"/>
      <c r="BM414"/>
      <c r="BN414"/>
      <c r="BO414"/>
      <c r="BP414"/>
      <c r="BQ414"/>
      <c r="BR414"/>
      <c r="BS414"/>
      <c r="BT414"/>
      <c r="BU414"/>
      <c r="BV414"/>
      <c r="BW414"/>
      <c r="BX414"/>
      <c r="BY414"/>
      <c r="BZ414"/>
      <c r="CA414"/>
      <c r="CB414"/>
      <c r="CC414"/>
    </row>
    <row r="415" spans="1:81" s="325" customFormat="1" ht="15.75" customHeight="1" x14ac:dyDescent="0.25">
      <c r="A415" s="356"/>
      <c r="B415" s="356"/>
      <c r="C415" s="356"/>
      <c r="D415" s="356"/>
      <c r="E415" s="356"/>
      <c r="F415" s="356"/>
      <c r="G415" s="356"/>
      <c r="H415" s="356"/>
      <c r="I415" s="356"/>
      <c r="J415" s="356"/>
      <c r="K415" s="356"/>
      <c r="L415" s="356"/>
      <c r="M415" s="356"/>
      <c r="N415" s="356"/>
      <c r="O415" s="356"/>
      <c r="P415" s="356"/>
      <c r="Q415" s="356"/>
      <c r="R415" s="356"/>
      <c r="S415" s="356"/>
      <c r="T415" s="356"/>
      <c r="U415" s="356"/>
      <c r="V415" s="356"/>
      <c r="W415" s="356"/>
      <c r="X415" s="356"/>
      <c r="Y415" s="356"/>
      <c r="Z415" s="356"/>
      <c r="AA415" s="356"/>
      <c r="AB415" s="356"/>
      <c r="BB415"/>
      <c r="BC415"/>
      <c r="BD415"/>
      <c r="BE415"/>
      <c r="BF415"/>
      <c r="BG415"/>
      <c r="BH415"/>
      <c r="BI415"/>
      <c r="BJ415"/>
      <c r="BK415"/>
      <c r="BL415"/>
      <c r="BM415"/>
      <c r="BN415"/>
      <c r="BO415"/>
      <c r="BP415"/>
      <c r="BQ415"/>
      <c r="BR415"/>
      <c r="BS415"/>
      <c r="BT415"/>
      <c r="BU415"/>
      <c r="BV415"/>
      <c r="BW415"/>
      <c r="BX415"/>
      <c r="BY415"/>
      <c r="BZ415"/>
      <c r="CA415"/>
      <c r="CB415"/>
      <c r="CC415"/>
    </row>
    <row r="416" spans="1:81" s="325" customFormat="1" ht="15.75" customHeight="1" x14ac:dyDescent="0.25">
      <c r="A416" s="356"/>
      <c r="B416" s="356"/>
      <c r="C416" s="356"/>
      <c r="D416" s="356"/>
      <c r="E416" s="356"/>
      <c r="F416" s="356"/>
      <c r="G416" s="356"/>
      <c r="H416" s="356"/>
      <c r="I416" s="356"/>
      <c r="J416" s="356"/>
      <c r="K416" s="356"/>
      <c r="L416" s="356"/>
      <c r="M416" s="356"/>
      <c r="N416" s="356"/>
      <c r="O416" s="356"/>
      <c r="P416" s="356"/>
      <c r="Q416" s="356"/>
      <c r="R416" s="356"/>
      <c r="S416" s="356"/>
      <c r="T416" s="356"/>
      <c r="U416" s="356"/>
      <c r="V416" s="356"/>
      <c r="W416" s="356"/>
      <c r="X416" s="356"/>
      <c r="Y416" s="356"/>
      <c r="Z416" s="356"/>
      <c r="AA416" s="356"/>
      <c r="AB416" s="356"/>
      <c r="BB416"/>
      <c r="BC416"/>
      <c r="BD416"/>
      <c r="BE416"/>
      <c r="BF416"/>
      <c r="BG416"/>
      <c r="BH416"/>
      <c r="BI416"/>
      <c r="BJ416"/>
      <c r="BK416"/>
      <c r="BL416"/>
      <c r="BM416"/>
      <c r="BN416"/>
      <c r="BO416"/>
      <c r="BP416"/>
      <c r="BQ416"/>
      <c r="BR416"/>
      <c r="BS416"/>
      <c r="BT416"/>
      <c r="BU416"/>
      <c r="BV416"/>
      <c r="BW416"/>
      <c r="BX416"/>
      <c r="BY416"/>
      <c r="BZ416"/>
      <c r="CA416"/>
      <c r="CB416"/>
      <c r="CC416"/>
    </row>
    <row r="417" spans="1:81" s="325" customFormat="1" ht="15.75" customHeight="1" x14ac:dyDescent="0.25">
      <c r="A417" s="356"/>
      <c r="B417" s="356"/>
      <c r="C417" s="356"/>
      <c r="D417" s="356"/>
      <c r="E417" s="356"/>
      <c r="F417" s="356"/>
      <c r="G417" s="356"/>
      <c r="H417" s="356"/>
      <c r="I417" s="356"/>
      <c r="J417" s="356"/>
      <c r="K417" s="356"/>
      <c r="L417" s="356"/>
      <c r="M417" s="356"/>
      <c r="N417" s="356"/>
      <c r="O417" s="356"/>
      <c r="P417" s="356"/>
      <c r="Q417" s="356"/>
      <c r="R417" s="356"/>
      <c r="S417" s="356"/>
      <c r="T417" s="356"/>
      <c r="U417" s="356"/>
      <c r="V417" s="356"/>
      <c r="W417" s="356"/>
      <c r="X417" s="356"/>
      <c r="Y417" s="356"/>
      <c r="Z417" s="356"/>
      <c r="AA417" s="356"/>
      <c r="AB417" s="356"/>
      <c r="BB417"/>
      <c r="BC417"/>
      <c r="BD417"/>
      <c r="BE417"/>
      <c r="BF417"/>
      <c r="BG417"/>
      <c r="BH417"/>
      <c r="BI417"/>
      <c r="BJ417"/>
      <c r="BK417"/>
      <c r="BL417"/>
      <c r="BM417"/>
      <c r="BN417"/>
      <c r="BO417"/>
      <c r="BP417"/>
      <c r="BQ417"/>
      <c r="BR417"/>
      <c r="BS417"/>
      <c r="BT417"/>
      <c r="BU417"/>
      <c r="BV417"/>
      <c r="BW417"/>
      <c r="BX417"/>
      <c r="BY417"/>
      <c r="BZ417"/>
      <c r="CA417"/>
      <c r="CB417"/>
      <c r="CC417"/>
    </row>
    <row r="418" spans="1:81" s="325" customFormat="1" ht="15.75" customHeight="1" x14ac:dyDescent="0.25">
      <c r="A418" s="356"/>
      <c r="B418" s="356"/>
      <c r="C418" s="356"/>
      <c r="D418" s="356"/>
      <c r="E418" s="356"/>
      <c r="F418" s="356"/>
      <c r="G418" s="356"/>
      <c r="H418" s="356"/>
      <c r="I418" s="356"/>
      <c r="J418" s="356"/>
      <c r="K418" s="356"/>
      <c r="L418" s="356"/>
      <c r="M418" s="356"/>
      <c r="N418" s="356"/>
      <c r="O418" s="356"/>
      <c r="P418" s="356"/>
      <c r="Q418" s="356"/>
      <c r="R418" s="356"/>
      <c r="S418" s="356"/>
      <c r="T418" s="356"/>
      <c r="U418" s="356"/>
      <c r="V418" s="356"/>
      <c r="W418" s="356"/>
      <c r="X418" s="356"/>
      <c r="Y418" s="356"/>
      <c r="Z418" s="356"/>
      <c r="AA418" s="356"/>
      <c r="AB418" s="356"/>
      <c r="BB418"/>
      <c r="BC418"/>
      <c r="BD418"/>
      <c r="BE418"/>
      <c r="BF418"/>
      <c r="BG418"/>
      <c r="BH418"/>
      <c r="BI418"/>
      <c r="BJ418"/>
      <c r="BK418"/>
      <c r="BL418"/>
      <c r="BM418"/>
      <c r="BN418"/>
      <c r="BO418"/>
      <c r="BP418"/>
      <c r="BQ418"/>
      <c r="BR418"/>
      <c r="BS418"/>
      <c r="BT418"/>
      <c r="BU418"/>
      <c r="BV418"/>
      <c r="BW418"/>
      <c r="BX418"/>
      <c r="BY418"/>
      <c r="BZ418"/>
      <c r="CA418"/>
      <c r="CB418"/>
      <c r="CC418"/>
    </row>
    <row r="419" spans="1:81" s="325" customFormat="1" ht="15.75" customHeight="1" x14ac:dyDescent="0.25">
      <c r="A419" s="356"/>
      <c r="B419" s="356"/>
      <c r="C419" s="356"/>
      <c r="D419" s="356"/>
      <c r="E419" s="356"/>
      <c r="F419" s="356"/>
      <c r="G419" s="356"/>
      <c r="H419" s="356"/>
      <c r="I419" s="356"/>
      <c r="J419" s="356"/>
      <c r="K419" s="356"/>
      <c r="L419" s="356"/>
      <c r="M419" s="356"/>
      <c r="N419" s="356"/>
      <c r="O419" s="356"/>
      <c r="P419" s="356"/>
      <c r="Q419" s="356"/>
      <c r="R419" s="356"/>
      <c r="S419" s="356"/>
      <c r="T419" s="356"/>
      <c r="U419" s="356"/>
      <c r="V419" s="356"/>
      <c r="W419" s="356"/>
      <c r="X419" s="356"/>
      <c r="Y419" s="356"/>
      <c r="Z419" s="356"/>
      <c r="AA419" s="356"/>
      <c r="AB419" s="356"/>
      <c r="BB419"/>
      <c r="BC419"/>
      <c r="BD419"/>
      <c r="BE419"/>
      <c r="BF419"/>
      <c r="BG419"/>
      <c r="BH419"/>
      <c r="BI419"/>
      <c r="BJ419"/>
      <c r="BK419"/>
      <c r="BL419"/>
      <c r="BM419"/>
      <c r="BN419"/>
      <c r="BO419"/>
      <c r="BP419"/>
      <c r="BQ419"/>
      <c r="BR419"/>
      <c r="BS419"/>
      <c r="BT419"/>
      <c r="BU419"/>
      <c r="BV419"/>
      <c r="BW419"/>
      <c r="BX419"/>
      <c r="BY419"/>
      <c r="BZ419"/>
      <c r="CA419"/>
      <c r="CB419"/>
      <c r="CC419"/>
    </row>
    <row r="420" spans="1:81" s="325" customFormat="1" ht="15.75" customHeight="1" x14ac:dyDescent="0.25">
      <c r="A420" s="356"/>
      <c r="B420" s="356"/>
      <c r="C420" s="356"/>
      <c r="D420" s="356"/>
      <c r="E420" s="356"/>
      <c r="F420" s="356"/>
      <c r="G420" s="356"/>
      <c r="H420" s="356"/>
      <c r="I420" s="356"/>
      <c r="J420" s="356"/>
      <c r="K420" s="356"/>
      <c r="L420" s="356"/>
      <c r="M420" s="356"/>
      <c r="N420" s="356"/>
      <c r="O420" s="356"/>
      <c r="P420" s="356"/>
      <c r="Q420" s="356"/>
      <c r="R420" s="356"/>
      <c r="S420" s="356"/>
      <c r="T420" s="356"/>
      <c r="U420" s="356"/>
      <c r="V420" s="356"/>
      <c r="W420" s="356"/>
      <c r="X420" s="356"/>
      <c r="Y420" s="356"/>
      <c r="Z420" s="356"/>
      <c r="AA420" s="356"/>
      <c r="AB420" s="356"/>
      <c r="BB420"/>
      <c r="BC420"/>
      <c r="BD420"/>
      <c r="BE420"/>
      <c r="BF420"/>
      <c r="BG420"/>
      <c r="BH420"/>
      <c r="BI420"/>
      <c r="BJ420"/>
      <c r="BK420"/>
      <c r="BL420"/>
      <c r="BM420"/>
      <c r="BN420"/>
      <c r="BO420"/>
      <c r="BP420"/>
      <c r="BQ420"/>
      <c r="BR420"/>
      <c r="BS420"/>
      <c r="BT420"/>
      <c r="BU420"/>
      <c r="BV420"/>
      <c r="BW420"/>
      <c r="BX420"/>
      <c r="BY420"/>
      <c r="BZ420"/>
      <c r="CA420"/>
      <c r="CB420"/>
      <c r="CC420"/>
    </row>
    <row r="421" spans="1:81" s="325" customFormat="1" ht="15.75" customHeight="1" x14ac:dyDescent="0.25">
      <c r="A421" s="356"/>
      <c r="B421" s="356"/>
      <c r="C421" s="356"/>
      <c r="D421" s="356"/>
      <c r="E421" s="356"/>
      <c r="F421" s="356"/>
      <c r="G421" s="356"/>
      <c r="H421" s="356"/>
      <c r="I421" s="356"/>
      <c r="J421" s="356"/>
      <c r="K421" s="356"/>
      <c r="L421" s="356"/>
      <c r="M421" s="356"/>
      <c r="N421" s="356"/>
      <c r="O421" s="356"/>
      <c r="P421" s="356"/>
      <c r="Q421" s="356"/>
      <c r="R421" s="356"/>
      <c r="S421" s="356"/>
      <c r="T421" s="356"/>
      <c r="U421" s="356"/>
      <c r="V421" s="356"/>
      <c r="W421" s="356"/>
      <c r="X421" s="356"/>
      <c r="Y421" s="356"/>
      <c r="Z421" s="356"/>
      <c r="AA421" s="356"/>
      <c r="AB421" s="356"/>
      <c r="BB421"/>
      <c r="BC421"/>
      <c r="BD421"/>
      <c r="BE421"/>
      <c r="BF421"/>
      <c r="BG421"/>
      <c r="BH421"/>
      <c r="BI421"/>
      <c r="BJ421"/>
      <c r="BK421"/>
      <c r="BL421"/>
      <c r="BM421"/>
      <c r="BN421"/>
      <c r="BO421"/>
      <c r="BP421"/>
      <c r="BQ421"/>
      <c r="BR421"/>
      <c r="BS421"/>
      <c r="BT421"/>
      <c r="BU421"/>
      <c r="BV421"/>
      <c r="BW421"/>
      <c r="BX421"/>
      <c r="BY421"/>
      <c r="BZ421"/>
      <c r="CA421"/>
      <c r="CB421"/>
      <c r="CC421"/>
    </row>
    <row r="422" spans="1:81" s="325" customFormat="1" ht="15.75" customHeight="1" x14ac:dyDescent="0.25">
      <c r="A422" s="356"/>
      <c r="B422" s="356"/>
      <c r="C422" s="356"/>
      <c r="D422" s="356"/>
      <c r="E422" s="356"/>
      <c r="F422" s="356"/>
      <c r="G422" s="356"/>
      <c r="H422" s="356"/>
      <c r="I422" s="356"/>
      <c r="J422" s="356"/>
      <c r="K422" s="356"/>
      <c r="L422" s="356"/>
      <c r="M422" s="356"/>
      <c r="N422" s="356"/>
      <c r="O422" s="356"/>
      <c r="P422" s="356"/>
      <c r="Q422" s="356"/>
      <c r="R422" s="356"/>
      <c r="S422" s="356"/>
      <c r="T422" s="356"/>
      <c r="U422" s="356"/>
      <c r="V422" s="356"/>
      <c r="W422" s="356"/>
      <c r="X422" s="356"/>
      <c r="Y422" s="356"/>
      <c r="Z422" s="356"/>
      <c r="AA422" s="356"/>
      <c r="AB422" s="356"/>
      <c r="BB422"/>
      <c r="BC422"/>
      <c r="BD422"/>
      <c r="BE422"/>
      <c r="BF422"/>
      <c r="BG422"/>
      <c r="BH422"/>
      <c r="BI422"/>
      <c r="BJ422"/>
      <c r="BK422"/>
      <c r="BL422"/>
      <c r="BM422"/>
      <c r="BN422"/>
      <c r="BO422"/>
      <c r="BP422"/>
      <c r="BQ422"/>
      <c r="BR422"/>
      <c r="BS422"/>
      <c r="BT422"/>
      <c r="BU422"/>
      <c r="BV422"/>
      <c r="BW422"/>
      <c r="BX422"/>
      <c r="BY422"/>
      <c r="BZ422"/>
      <c r="CA422"/>
      <c r="CB422"/>
      <c r="CC422"/>
    </row>
    <row r="423" spans="1:81" s="325" customFormat="1" ht="15.75" customHeight="1" x14ac:dyDescent="0.25">
      <c r="A423" s="356"/>
      <c r="B423" s="356"/>
      <c r="C423" s="356"/>
      <c r="D423" s="356"/>
      <c r="E423" s="356"/>
      <c r="F423" s="356"/>
      <c r="G423" s="356"/>
      <c r="H423" s="356"/>
      <c r="I423" s="356"/>
      <c r="J423" s="356"/>
      <c r="K423" s="356"/>
      <c r="L423" s="356"/>
      <c r="M423" s="356"/>
      <c r="N423" s="356"/>
      <c r="O423" s="356"/>
      <c r="P423" s="356"/>
      <c r="Q423" s="356"/>
      <c r="R423" s="356"/>
      <c r="S423" s="356"/>
      <c r="T423" s="356"/>
      <c r="U423" s="356"/>
      <c r="V423" s="356"/>
      <c r="W423" s="356"/>
      <c r="X423" s="356"/>
      <c r="Y423" s="356"/>
      <c r="Z423" s="356"/>
      <c r="AA423" s="356"/>
      <c r="AB423" s="356"/>
      <c r="BB423"/>
      <c r="BC423"/>
      <c r="BD423"/>
      <c r="BE423"/>
      <c r="BF423"/>
      <c r="BG423"/>
      <c r="BH423"/>
      <c r="BI423"/>
      <c r="BJ423"/>
      <c r="BK423"/>
      <c r="BL423"/>
      <c r="BM423"/>
      <c r="BN423"/>
      <c r="BO423"/>
      <c r="BP423"/>
      <c r="BQ423"/>
      <c r="BR423"/>
      <c r="BS423"/>
      <c r="BT423"/>
      <c r="BU423"/>
      <c r="BV423"/>
      <c r="BW423"/>
      <c r="BX423"/>
      <c r="BY423"/>
      <c r="BZ423"/>
      <c r="CA423"/>
      <c r="CB423"/>
      <c r="CC423"/>
    </row>
    <row r="424" spans="1:81" s="325" customFormat="1" ht="15.75" customHeight="1" x14ac:dyDescent="0.25">
      <c r="A424" s="356"/>
      <c r="B424" s="356"/>
      <c r="C424" s="356"/>
      <c r="D424" s="356"/>
      <c r="E424" s="356"/>
      <c r="F424" s="356"/>
      <c r="G424" s="356"/>
      <c r="H424" s="356"/>
      <c r="I424" s="356"/>
      <c r="J424" s="356"/>
      <c r="K424" s="356"/>
      <c r="L424" s="356"/>
      <c r="M424" s="356"/>
      <c r="N424" s="356"/>
      <c r="O424" s="356"/>
      <c r="P424" s="356"/>
      <c r="Q424" s="356"/>
      <c r="R424" s="356"/>
      <c r="S424" s="356"/>
      <c r="T424" s="356"/>
      <c r="U424" s="356"/>
      <c r="V424" s="356"/>
      <c r="W424" s="356"/>
      <c r="X424" s="356"/>
      <c r="Y424" s="356"/>
      <c r="Z424" s="356"/>
      <c r="AA424" s="356"/>
      <c r="AB424" s="356"/>
      <c r="BB424"/>
      <c r="BC424"/>
      <c r="BD424"/>
      <c r="BE424"/>
      <c r="BF424"/>
      <c r="BG424"/>
      <c r="BH424"/>
      <c r="BI424"/>
      <c r="BJ424"/>
      <c r="BK424"/>
      <c r="BL424"/>
      <c r="BM424"/>
      <c r="BN424"/>
      <c r="BO424"/>
      <c r="BP424"/>
      <c r="BQ424"/>
      <c r="BR424"/>
      <c r="BS424"/>
      <c r="BT424"/>
      <c r="BU424"/>
      <c r="BV424"/>
      <c r="BW424"/>
      <c r="BX424"/>
      <c r="BY424"/>
      <c r="BZ424"/>
      <c r="CA424"/>
      <c r="CB424"/>
      <c r="CC424"/>
    </row>
    <row r="425" spans="1:81" s="325" customFormat="1" ht="15.75" customHeight="1" x14ac:dyDescent="0.25">
      <c r="A425" s="356"/>
      <c r="B425" s="356"/>
      <c r="C425" s="356"/>
      <c r="D425" s="356"/>
      <c r="E425" s="356"/>
      <c r="F425" s="356"/>
      <c r="G425" s="356"/>
      <c r="H425" s="356"/>
      <c r="I425" s="356"/>
      <c r="J425" s="356"/>
      <c r="K425" s="356"/>
      <c r="L425" s="356"/>
      <c r="M425" s="356"/>
      <c r="N425" s="356"/>
      <c r="O425" s="356"/>
      <c r="P425" s="356"/>
      <c r="Q425" s="356"/>
      <c r="R425" s="356"/>
      <c r="S425" s="356"/>
      <c r="T425" s="356"/>
      <c r="U425" s="356"/>
      <c r="V425" s="356"/>
      <c r="W425" s="356"/>
      <c r="X425" s="356"/>
      <c r="Y425" s="356"/>
      <c r="Z425" s="356"/>
      <c r="AA425" s="356"/>
      <c r="AB425" s="356"/>
      <c r="BB425"/>
      <c r="BC425"/>
      <c r="BD425"/>
      <c r="BE425"/>
      <c r="BF425"/>
      <c r="BG425"/>
      <c r="BH425"/>
      <c r="BI425"/>
      <c r="BJ425"/>
      <c r="BK425"/>
      <c r="BL425"/>
      <c r="BM425"/>
      <c r="BN425"/>
      <c r="BO425"/>
      <c r="BP425"/>
      <c r="BQ425"/>
      <c r="BR425"/>
      <c r="BS425"/>
      <c r="BT425"/>
      <c r="BU425"/>
      <c r="BV425"/>
      <c r="BW425"/>
      <c r="BX425"/>
      <c r="BY425"/>
      <c r="BZ425"/>
      <c r="CA425"/>
      <c r="CB425"/>
      <c r="CC425"/>
    </row>
    <row r="426" spans="1:81" s="325" customFormat="1" ht="15.75" customHeight="1" x14ac:dyDescent="0.25">
      <c r="A426" s="356"/>
      <c r="B426" s="356"/>
      <c r="C426" s="356"/>
      <c r="D426" s="356"/>
      <c r="E426" s="356"/>
      <c r="F426" s="356"/>
      <c r="G426" s="356"/>
      <c r="H426" s="356"/>
      <c r="I426" s="356"/>
      <c r="J426" s="356"/>
      <c r="K426" s="356"/>
      <c r="L426" s="356"/>
      <c r="M426" s="356"/>
      <c r="N426" s="356"/>
      <c r="O426" s="356"/>
      <c r="P426" s="356"/>
      <c r="Q426" s="356"/>
      <c r="R426" s="356"/>
      <c r="S426" s="356"/>
      <c r="T426" s="356"/>
      <c r="U426" s="356"/>
      <c r="V426" s="356"/>
      <c r="W426" s="356"/>
      <c r="X426" s="356"/>
      <c r="Y426" s="356"/>
      <c r="Z426" s="356"/>
      <c r="AA426" s="356"/>
      <c r="AB426" s="356"/>
      <c r="BB426"/>
      <c r="BC426"/>
      <c r="BD426"/>
      <c r="BE426"/>
      <c r="BF426"/>
      <c r="BG426"/>
      <c r="BH426"/>
      <c r="BI426"/>
      <c r="BJ426"/>
      <c r="BK426"/>
      <c r="BL426"/>
      <c r="BM426"/>
      <c r="BN426"/>
      <c r="BO426"/>
      <c r="BP426"/>
      <c r="BQ426"/>
      <c r="BR426"/>
      <c r="BS426"/>
      <c r="BT426"/>
      <c r="BU426"/>
      <c r="BV426"/>
      <c r="BW426"/>
      <c r="BX426"/>
      <c r="BY426"/>
      <c r="BZ426"/>
      <c r="CA426"/>
      <c r="CB426"/>
      <c r="CC426"/>
    </row>
    <row r="427" spans="1:81" s="325" customFormat="1" ht="15.75" customHeight="1" x14ac:dyDescent="0.25">
      <c r="A427" s="356"/>
      <c r="B427" s="356"/>
      <c r="C427" s="356"/>
      <c r="D427" s="356"/>
      <c r="E427" s="356"/>
      <c r="F427" s="356"/>
      <c r="G427" s="356"/>
      <c r="H427" s="356"/>
      <c r="I427" s="356"/>
      <c r="J427" s="356"/>
      <c r="K427" s="356"/>
      <c r="L427" s="356"/>
      <c r="M427" s="356"/>
      <c r="N427" s="356"/>
      <c r="O427" s="356"/>
      <c r="P427" s="356"/>
      <c r="Q427" s="356"/>
      <c r="R427" s="356"/>
      <c r="S427" s="356"/>
      <c r="T427" s="356"/>
      <c r="U427" s="356"/>
      <c r="V427" s="356"/>
      <c r="W427" s="356"/>
      <c r="X427" s="356"/>
      <c r="Y427" s="356"/>
      <c r="Z427" s="356"/>
      <c r="AA427" s="356"/>
      <c r="AB427" s="356"/>
      <c r="BB427"/>
      <c r="BC427"/>
      <c r="BD427"/>
      <c r="BE427"/>
      <c r="BF427"/>
      <c r="BG427"/>
      <c r="BH427"/>
      <c r="BI427"/>
      <c r="BJ427"/>
      <c r="BK427"/>
      <c r="BL427"/>
      <c r="BM427"/>
      <c r="BN427"/>
      <c r="BO427"/>
      <c r="BP427"/>
      <c r="BQ427"/>
      <c r="BR427"/>
      <c r="BS427"/>
      <c r="BT427"/>
      <c r="BU427"/>
      <c r="BV427"/>
      <c r="BW427"/>
      <c r="BX427"/>
      <c r="BY427"/>
      <c r="BZ427"/>
      <c r="CA427"/>
      <c r="CB427"/>
      <c r="CC427"/>
    </row>
    <row r="428" spans="1:81" s="325" customFormat="1" ht="15.75" customHeight="1" x14ac:dyDescent="0.25">
      <c r="A428" s="356"/>
      <c r="B428" s="356"/>
      <c r="C428" s="356"/>
      <c r="D428" s="356"/>
      <c r="E428" s="356"/>
      <c r="F428" s="356"/>
      <c r="G428" s="356"/>
      <c r="H428" s="356"/>
      <c r="I428" s="356"/>
      <c r="J428" s="356"/>
      <c r="K428" s="356"/>
      <c r="L428" s="356"/>
      <c r="M428" s="356"/>
      <c r="N428" s="356"/>
      <c r="O428" s="356"/>
      <c r="P428" s="356"/>
      <c r="Q428" s="356"/>
      <c r="R428" s="356"/>
      <c r="S428" s="356"/>
      <c r="T428" s="356"/>
      <c r="U428" s="356"/>
      <c r="V428" s="356"/>
      <c r="W428" s="356"/>
      <c r="X428" s="356"/>
      <c r="Y428" s="356"/>
      <c r="Z428" s="356"/>
      <c r="AA428" s="356"/>
      <c r="AB428" s="356"/>
      <c r="BB428"/>
      <c r="BC428"/>
      <c r="BD428"/>
      <c r="BE428"/>
      <c r="BF428"/>
      <c r="BG428"/>
      <c r="BH428"/>
      <c r="BI428"/>
      <c r="BJ428"/>
      <c r="BK428"/>
      <c r="BL428"/>
      <c r="BM428"/>
      <c r="BN428"/>
      <c r="BO428"/>
      <c r="BP428"/>
      <c r="BQ428"/>
      <c r="BR428"/>
      <c r="BS428"/>
      <c r="BT428"/>
      <c r="BU428"/>
      <c r="BV428"/>
      <c r="BW428"/>
      <c r="BX428"/>
      <c r="BY428"/>
      <c r="BZ428"/>
      <c r="CA428"/>
      <c r="CB428"/>
      <c r="CC428"/>
    </row>
    <row r="429" spans="1:81" s="325" customFormat="1" ht="15.75" customHeight="1" x14ac:dyDescent="0.25">
      <c r="A429" s="356"/>
      <c r="B429" s="356"/>
      <c r="C429" s="356"/>
      <c r="D429" s="356"/>
      <c r="E429" s="356"/>
      <c r="F429" s="356"/>
      <c r="G429" s="356"/>
      <c r="H429" s="356"/>
      <c r="I429" s="356"/>
      <c r="J429" s="356"/>
      <c r="K429" s="356"/>
      <c r="L429" s="356"/>
      <c r="M429" s="356"/>
      <c r="N429" s="356"/>
      <c r="O429" s="356"/>
      <c r="P429" s="356"/>
      <c r="Q429" s="356"/>
      <c r="R429" s="356"/>
      <c r="S429" s="356"/>
      <c r="T429" s="356"/>
      <c r="U429" s="356"/>
      <c r="V429" s="356"/>
      <c r="W429" s="356"/>
      <c r="X429" s="356"/>
      <c r="Y429" s="356"/>
      <c r="Z429" s="356"/>
      <c r="AA429" s="356"/>
      <c r="AB429" s="356"/>
      <c r="BB429"/>
      <c r="BC429"/>
      <c r="BD429"/>
      <c r="BE429"/>
      <c r="BF429"/>
      <c r="BG429"/>
      <c r="BH429"/>
      <c r="BI429"/>
      <c r="BJ429"/>
      <c r="BK429"/>
      <c r="BL429"/>
      <c r="BM429"/>
      <c r="BN429"/>
      <c r="BO429"/>
      <c r="BP429"/>
      <c r="BQ429"/>
      <c r="BR429"/>
      <c r="BS429"/>
      <c r="BT429"/>
      <c r="BU429"/>
      <c r="BV429"/>
      <c r="BW429"/>
      <c r="BX429"/>
      <c r="BY429"/>
      <c r="BZ429"/>
      <c r="CA429"/>
      <c r="CB429"/>
      <c r="CC429"/>
    </row>
    <row r="430" spans="1:81" s="325" customFormat="1" ht="15.75" customHeight="1" x14ac:dyDescent="0.25">
      <c r="A430" s="356"/>
      <c r="B430" s="356"/>
      <c r="C430" s="356"/>
      <c r="D430" s="356"/>
      <c r="E430" s="356"/>
      <c r="F430" s="356"/>
      <c r="G430" s="356"/>
      <c r="H430" s="356"/>
      <c r="I430" s="356"/>
      <c r="J430" s="356"/>
      <c r="K430" s="356"/>
      <c r="L430" s="356"/>
      <c r="M430" s="356"/>
      <c r="N430" s="356"/>
      <c r="O430" s="356"/>
      <c r="P430" s="356"/>
      <c r="Q430" s="356"/>
      <c r="R430" s="356"/>
      <c r="S430" s="356"/>
      <c r="T430" s="356"/>
      <c r="U430" s="356"/>
      <c r="V430" s="356"/>
      <c r="W430" s="356"/>
      <c r="X430" s="356"/>
      <c r="Y430" s="356"/>
      <c r="Z430" s="356"/>
      <c r="AA430" s="356"/>
      <c r="AB430" s="356"/>
      <c r="BB430"/>
      <c r="BC430"/>
      <c r="BD430"/>
      <c r="BE430"/>
      <c r="BF430"/>
      <c r="BG430"/>
      <c r="BH430"/>
      <c r="BI430"/>
      <c r="BJ430"/>
      <c r="BK430"/>
      <c r="BL430"/>
      <c r="BM430"/>
      <c r="BN430"/>
      <c r="BO430"/>
      <c r="BP430"/>
      <c r="BQ430"/>
      <c r="BR430"/>
      <c r="BS430"/>
      <c r="BT430"/>
      <c r="BU430"/>
      <c r="BV430"/>
      <c r="BW430"/>
      <c r="BX430"/>
      <c r="BY430"/>
      <c r="BZ430"/>
      <c r="CA430"/>
      <c r="CB430"/>
      <c r="CC430"/>
    </row>
    <row r="431" spans="1:81" s="325" customFormat="1" ht="15.75" customHeight="1" x14ac:dyDescent="0.25">
      <c r="A431" s="356"/>
      <c r="B431" s="356"/>
      <c r="C431" s="356"/>
      <c r="D431" s="356"/>
      <c r="E431" s="356"/>
      <c r="F431" s="356"/>
      <c r="G431" s="356"/>
      <c r="H431" s="356"/>
      <c r="I431" s="356"/>
      <c r="J431" s="356"/>
      <c r="K431" s="356"/>
      <c r="L431" s="356"/>
      <c r="M431" s="356"/>
      <c r="N431" s="356"/>
      <c r="O431" s="356"/>
      <c r="P431" s="356"/>
      <c r="Q431" s="356"/>
      <c r="R431" s="356"/>
      <c r="S431" s="356"/>
      <c r="T431" s="356"/>
      <c r="U431" s="356"/>
      <c r="V431" s="356"/>
      <c r="W431" s="356"/>
      <c r="X431" s="356"/>
      <c r="Y431" s="356"/>
      <c r="Z431" s="356"/>
      <c r="AA431" s="356"/>
      <c r="AB431" s="356"/>
      <c r="BB431"/>
      <c r="BC431"/>
      <c r="BD431"/>
      <c r="BE431"/>
      <c r="BF431"/>
      <c r="BG431"/>
      <c r="BH431"/>
      <c r="BI431"/>
      <c r="BJ431"/>
      <c r="BK431"/>
      <c r="BL431"/>
      <c r="BM431"/>
      <c r="BN431"/>
      <c r="BO431"/>
      <c r="BP431"/>
      <c r="BQ431"/>
      <c r="BR431"/>
      <c r="BS431"/>
      <c r="BT431"/>
      <c r="BU431"/>
      <c r="BV431"/>
      <c r="BW431"/>
      <c r="BX431"/>
      <c r="BY431"/>
      <c r="BZ431"/>
      <c r="CA431"/>
      <c r="CB431"/>
      <c r="CC431"/>
    </row>
    <row r="432" spans="1:81" s="325" customFormat="1" ht="15.75" customHeight="1" x14ac:dyDescent="0.25">
      <c r="A432" s="356"/>
      <c r="B432" s="356"/>
      <c r="C432" s="356"/>
      <c r="D432" s="356"/>
      <c r="E432" s="356"/>
      <c r="F432" s="356"/>
      <c r="G432" s="356"/>
      <c r="H432" s="356"/>
      <c r="I432" s="356"/>
      <c r="J432" s="356"/>
      <c r="K432" s="356"/>
      <c r="L432" s="356"/>
      <c r="M432" s="356"/>
      <c r="N432" s="356"/>
      <c r="O432" s="356"/>
      <c r="P432" s="356"/>
      <c r="Q432" s="356"/>
      <c r="R432" s="356"/>
      <c r="S432" s="356"/>
      <c r="T432" s="356"/>
      <c r="U432" s="356"/>
      <c r="V432" s="356"/>
      <c r="W432" s="356"/>
      <c r="X432" s="356"/>
      <c r="Y432" s="356"/>
      <c r="Z432" s="356"/>
      <c r="AA432" s="356"/>
      <c r="AB432" s="356"/>
      <c r="BB432"/>
      <c r="BC432"/>
      <c r="BD432"/>
      <c r="BE432"/>
      <c r="BF432"/>
      <c r="BG432"/>
      <c r="BH432"/>
      <c r="BI432"/>
      <c r="BJ432"/>
      <c r="BK432"/>
      <c r="BL432"/>
      <c r="BM432"/>
      <c r="BN432"/>
      <c r="BO432"/>
      <c r="BP432"/>
      <c r="BQ432"/>
      <c r="BR432"/>
      <c r="BS432"/>
      <c r="BT432"/>
      <c r="BU432"/>
      <c r="BV432"/>
      <c r="BW432"/>
      <c r="BX432"/>
      <c r="BY432"/>
      <c r="BZ432"/>
      <c r="CA432"/>
      <c r="CB432"/>
      <c r="CC432"/>
    </row>
    <row r="433" spans="1:81" s="325" customFormat="1" ht="15.75" customHeight="1" x14ac:dyDescent="0.25">
      <c r="A433" s="356"/>
      <c r="B433" s="356"/>
      <c r="C433" s="356"/>
      <c r="D433" s="356"/>
      <c r="E433" s="356"/>
      <c r="F433" s="356"/>
      <c r="G433" s="356"/>
      <c r="H433" s="356"/>
      <c r="I433" s="356"/>
      <c r="J433" s="356"/>
      <c r="K433" s="356"/>
      <c r="L433" s="356"/>
      <c r="M433" s="356"/>
      <c r="N433" s="356"/>
      <c r="O433" s="356"/>
      <c r="P433" s="356"/>
      <c r="Q433" s="356"/>
      <c r="R433" s="356"/>
      <c r="S433" s="356"/>
      <c r="T433" s="356"/>
      <c r="U433" s="356"/>
      <c r="V433" s="356"/>
      <c r="W433" s="356"/>
      <c r="X433" s="356"/>
      <c r="Y433" s="356"/>
      <c r="Z433" s="356"/>
      <c r="AA433" s="356"/>
      <c r="AB433" s="356"/>
      <c r="BB433"/>
      <c r="BC433"/>
      <c r="BD433"/>
      <c r="BE433"/>
      <c r="BF433"/>
      <c r="BG433"/>
      <c r="BH433"/>
      <c r="BI433"/>
      <c r="BJ433"/>
      <c r="BK433"/>
      <c r="BL433"/>
      <c r="BM433"/>
      <c r="BN433"/>
      <c r="BO433"/>
      <c r="BP433"/>
      <c r="BQ433"/>
      <c r="BR433"/>
      <c r="BS433"/>
      <c r="BT433"/>
      <c r="BU433"/>
      <c r="BV433"/>
      <c r="BW433"/>
      <c r="BX433"/>
      <c r="BY433"/>
      <c r="BZ433"/>
      <c r="CA433"/>
      <c r="CB433"/>
      <c r="CC433"/>
    </row>
    <row r="434" spans="1:81" s="325" customFormat="1" ht="15.75" customHeight="1" x14ac:dyDescent="0.25">
      <c r="A434" s="356"/>
      <c r="B434" s="356"/>
      <c r="C434" s="356"/>
      <c r="D434" s="356"/>
      <c r="E434" s="356"/>
      <c r="F434" s="356"/>
      <c r="G434" s="356"/>
      <c r="H434" s="356"/>
      <c r="I434" s="356"/>
      <c r="J434" s="356"/>
      <c r="K434" s="356"/>
      <c r="L434" s="356"/>
      <c r="M434" s="356"/>
      <c r="N434" s="356"/>
      <c r="O434" s="356"/>
      <c r="P434" s="356"/>
      <c r="Q434" s="356"/>
      <c r="R434" s="356"/>
      <c r="S434" s="356"/>
      <c r="T434" s="356"/>
      <c r="U434" s="356"/>
      <c r="V434" s="356"/>
      <c r="W434" s="356"/>
      <c r="X434" s="356"/>
      <c r="Y434" s="356"/>
      <c r="Z434" s="356"/>
      <c r="AA434" s="356"/>
      <c r="AB434" s="356"/>
      <c r="BB434"/>
      <c r="BC434"/>
      <c r="BD434"/>
      <c r="BE434"/>
      <c r="BF434"/>
      <c r="BG434"/>
      <c r="BH434"/>
      <c r="BI434"/>
      <c r="BJ434"/>
      <c r="BK434"/>
      <c r="BL434"/>
      <c r="BM434"/>
      <c r="BN434"/>
      <c r="BO434"/>
      <c r="BP434"/>
      <c r="BQ434"/>
      <c r="BR434"/>
      <c r="BS434"/>
      <c r="BT434"/>
      <c r="BU434"/>
      <c r="BV434"/>
      <c r="BW434"/>
      <c r="BX434"/>
      <c r="BY434"/>
      <c r="BZ434"/>
      <c r="CA434"/>
      <c r="CB434"/>
      <c r="CC434"/>
    </row>
    <row r="435" spans="1:81" s="325" customFormat="1" ht="15.75" customHeight="1" x14ac:dyDescent="0.25">
      <c r="A435" s="356"/>
      <c r="B435" s="356"/>
      <c r="C435" s="356"/>
      <c r="D435" s="356"/>
      <c r="E435" s="356"/>
      <c r="F435" s="356"/>
      <c r="G435" s="356"/>
      <c r="H435" s="356"/>
      <c r="I435" s="356"/>
      <c r="J435" s="356"/>
      <c r="K435" s="356"/>
      <c r="L435" s="356"/>
      <c r="M435" s="356"/>
      <c r="N435" s="356"/>
      <c r="O435" s="356"/>
      <c r="P435" s="356"/>
      <c r="Q435" s="356"/>
      <c r="R435" s="356"/>
      <c r="S435" s="356"/>
      <c r="T435" s="356"/>
      <c r="U435" s="356"/>
      <c r="V435" s="356"/>
      <c r="W435" s="356"/>
      <c r="X435" s="356"/>
      <c r="Y435" s="356"/>
      <c r="Z435" s="356"/>
      <c r="AA435" s="356"/>
      <c r="AB435" s="356"/>
      <c r="BB435"/>
      <c r="BC435"/>
      <c r="BD435"/>
      <c r="BE435"/>
      <c r="BF435"/>
      <c r="BG435"/>
      <c r="BH435"/>
      <c r="BI435"/>
      <c r="BJ435"/>
      <c r="BK435"/>
      <c r="BL435"/>
      <c r="BM435"/>
      <c r="BN435"/>
      <c r="BO435"/>
      <c r="BP435"/>
      <c r="BQ435"/>
      <c r="BR435"/>
      <c r="BS435"/>
      <c r="BT435"/>
      <c r="BU435"/>
      <c r="BV435"/>
      <c r="BW435"/>
      <c r="BX435"/>
      <c r="BY435"/>
      <c r="BZ435"/>
      <c r="CA435"/>
      <c r="CB435"/>
      <c r="CC435"/>
    </row>
    <row r="436" spans="1:81" s="325" customFormat="1" ht="15.75" customHeight="1" x14ac:dyDescent="0.25">
      <c r="A436" s="356"/>
      <c r="B436" s="356"/>
      <c r="C436" s="356"/>
      <c r="D436" s="356"/>
      <c r="E436" s="356"/>
      <c r="F436" s="356"/>
      <c r="G436" s="356"/>
      <c r="H436" s="356"/>
      <c r="I436" s="356"/>
      <c r="J436" s="356"/>
      <c r="K436" s="356"/>
      <c r="L436" s="356"/>
      <c r="M436" s="356"/>
      <c r="N436" s="356"/>
      <c r="O436" s="356"/>
      <c r="P436" s="356"/>
      <c r="Q436" s="356"/>
      <c r="R436" s="356"/>
      <c r="S436" s="356"/>
      <c r="T436" s="356"/>
      <c r="U436" s="356"/>
      <c r="V436" s="356"/>
      <c r="W436" s="356"/>
      <c r="X436" s="356"/>
      <c r="Y436" s="356"/>
      <c r="Z436" s="356"/>
      <c r="AA436" s="356"/>
      <c r="AB436" s="356"/>
      <c r="BB436"/>
      <c r="BC436"/>
      <c r="BD436"/>
      <c r="BE436"/>
      <c r="BF436"/>
      <c r="BG436"/>
      <c r="BH436"/>
      <c r="BI436"/>
      <c r="BJ436"/>
      <c r="BK436"/>
      <c r="BL436"/>
      <c r="BM436"/>
      <c r="BN436"/>
      <c r="BO436"/>
      <c r="BP436"/>
      <c r="BQ436"/>
      <c r="BR436"/>
      <c r="BS436"/>
      <c r="BT436"/>
      <c r="BU436"/>
      <c r="BV436"/>
      <c r="BW436"/>
      <c r="BX436"/>
      <c r="BY436"/>
      <c r="BZ436"/>
      <c r="CA436"/>
      <c r="CB436"/>
      <c r="CC436"/>
    </row>
    <row r="437" spans="1:81" s="325" customFormat="1" ht="15.75" customHeight="1" x14ac:dyDescent="0.25">
      <c r="A437" s="356"/>
      <c r="B437" s="356"/>
      <c r="C437" s="356"/>
      <c r="D437" s="356"/>
      <c r="E437" s="356"/>
      <c r="F437" s="356"/>
      <c r="G437" s="356"/>
      <c r="H437" s="356"/>
      <c r="I437" s="356"/>
      <c r="J437" s="356"/>
      <c r="K437" s="356"/>
      <c r="L437" s="356"/>
      <c r="M437" s="356"/>
      <c r="N437" s="356"/>
      <c r="O437" s="356"/>
      <c r="P437" s="356"/>
      <c r="Q437" s="356"/>
      <c r="R437" s="356"/>
      <c r="S437" s="356"/>
      <c r="T437" s="356"/>
      <c r="U437" s="356"/>
      <c r="V437" s="356"/>
      <c r="W437" s="356"/>
      <c r="X437" s="356"/>
      <c r="Y437" s="356"/>
      <c r="Z437" s="356"/>
      <c r="AA437" s="356"/>
      <c r="AB437" s="356"/>
      <c r="BB437"/>
      <c r="BC437"/>
      <c r="BD437"/>
      <c r="BE437"/>
      <c r="BF437"/>
      <c r="BG437"/>
      <c r="BH437"/>
      <c r="BI437"/>
      <c r="BJ437"/>
      <c r="BK437"/>
      <c r="BL437"/>
      <c r="BM437"/>
      <c r="BN437"/>
      <c r="BO437"/>
      <c r="BP437"/>
      <c r="BQ437"/>
      <c r="BR437"/>
      <c r="BS437"/>
      <c r="BT437"/>
      <c r="BU437"/>
      <c r="BV437"/>
      <c r="BW437"/>
      <c r="BX437"/>
      <c r="BY437"/>
      <c r="BZ437"/>
      <c r="CA437"/>
      <c r="CB437"/>
      <c r="CC437"/>
    </row>
    <row r="438" spans="1:81" s="325" customFormat="1" ht="15.75" customHeight="1" x14ac:dyDescent="0.25">
      <c r="A438" s="356"/>
      <c r="B438" s="356"/>
      <c r="C438" s="356"/>
      <c r="D438" s="356"/>
      <c r="E438" s="356"/>
      <c r="F438" s="356"/>
      <c r="G438" s="356"/>
      <c r="H438" s="356"/>
      <c r="I438" s="356"/>
      <c r="J438" s="356"/>
      <c r="K438" s="356"/>
      <c r="L438" s="356"/>
      <c r="M438" s="356"/>
      <c r="N438" s="356"/>
      <c r="O438" s="356"/>
      <c r="P438" s="356"/>
      <c r="Q438" s="356"/>
      <c r="R438" s="356"/>
      <c r="S438" s="356"/>
      <c r="T438" s="356"/>
      <c r="U438" s="356"/>
      <c r="V438" s="356"/>
      <c r="W438" s="356"/>
      <c r="X438" s="356"/>
      <c r="Y438" s="356"/>
      <c r="Z438" s="356"/>
      <c r="AA438" s="356"/>
      <c r="AB438" s="356"/>
      <c r="BB438"/>
      <c r="BC438"/>
      <c r="BD438"/>
      <c r="BE438"/>
      <c r="BF438"/>
      <c r="BG438"/>
      <c r="BH438"/>
      <c r="BI438"/>
      <c r="BJ438"/>
      <c r="BK438"/>
      <c r="BL438"/>
      <c r="BM438"/>
      <c r="BN438"/>
      <c r="BO438"/>
      <c r="BP438"/>
      <c r="BQ438"/>
      <c r="BR438"/>
      <c r="BS438"/>
      <c r="BT438"/>
      <c r="BU438"/>
      <c r="BV438"/>
      <c r="BW438"/>
      <c r="BX438"/>
      <c r="BY438"/>
      <c r="BZ438"/>
      <c r="CA438"/>
      <c r="CB438"/>
      <c r="CC438"/>
    </row>
    <row r="439" spans="1:81" s="325" customFormat="1" ht="15.75" customHeight="1" x14ac:dyDescent="0.25">
      <c r="A439" s="356"/>
      <c r="B439" s="356"/>
      <c r="C439" s="356"/>
      <c r="D439" s="356"/>
      <c r="E439" s="356"/>
      <c r="F439" s="356"/>
      <c r="G439" s="356"/>
      <c r="H439" s="356"/>
      <c r="I439" s="356"/>
      <c r="J439" s="356"/>
      <c r="K439" s="356"/>
      <c r="L439" s="356"/>
      <c r="M439" s="356"/>
      <c r="N439" s="356"/>
      <c r="O439" s="356"/>
      <c r="P439" s="356"/>
      <c r="Q439" s="356"/>
      <c r="R439" s="356"/>
      <c r="S439" s="356"/>
      <c r="T439" s="356"/>
      <c r="U439" s="356"/>
      <c r="V439" s="356"/>
      <c r="W439" s="356"/>
      <c r="X439" s="356"/>
      <c r="Y439" s="356"/>
      <c r="Z439" s="356"/>
      <c r="AA439" s="356"/>
      <c r="AB439" s="356"/>
      <c r="BB439"/>
      <c r="BC439"/>
      <c r="BD439"/>
      <c r="BE439"/>
      <c r="BF439"/>
      <c r="BG439"/>
      <c r="BH439"/>
      <c r="BI439"/>
      <c r="BJ439"/>
      <c r="BK439"/>
      <c r="BL439"/>
      <c r="BM439"/>
      <c r="BN439"/>
      <c r="BO439"/>
      <c r="BP439"/>
      <c r="BQ439"/>
      <c r="BR439"/>
      <c r="BS439"/>
      <c r="BT439"/>
      <c r="BU439"/>
      <c r="BV439"/>
      <c r="BW439"/>
      <c r="BX439"/>
      <c r="BY439"/>
      <c r="BZ439"/>
      <c r="CA439"/>
      <c r="CB439"/>
      <c r="CC439"/>
    </row>
    <row r="440" spans="1:81" s="325" customFormat="1" ht="15.75" customHeight="1" x14ac:dyDescent="0.25">
      <c r="A440" s="356"/>
      <c r="B440" s="356"/>
      <c r="C440" s="356"/>
      <c r="D440" s="356"/>
      <c r="E440" s="356"/>
      <c r="F440" s="356"/>
      <c r="G440" s="356"/>
      <c r="H440" s="356"/>
      <c r="I440" s="356"/>
      <c r="J440" s="356"/>
      <c r="K440" s="356"/>
      <c r="L440" s="356"/>
      <c r="M440" s="356"/>
      <c r="N440" s="356"/>
      <c r="O440" s="356"/>
      <c r="P440" s="356"/>
      <c r="Q440" s="356"/>
      <c r="R440" s="356"/>
      <c r="S440" s="356"/>
      <c r="T440" s="356"/>
      <c r="U440" s="356"/>
      <c r="V440" s="356"/>
      <c r="W440" s="356"/>
      <c r="X440" s="356"/>
      <c r="Y440" s="356"/>
      <c r="Z440" s="356"/>
      <c r="AA440" s="356"/>
      <c r="AB440" s="356"/>
      <c r="BB440"/>
      <c r="BC440"/>
      <c r="BD440"/>
      <c r="BE440"/>
      <c r="BF440"/>
      <c r="BG440"/>
      <c r="BH440"/>
      <c r="BI440"/>
      <c r="BJ440"/>
      <c r="BK440"/>
      <c r="BL440"/>
      <c r="BM440"/>
      <c r="BN440"/>
      <c r="BO440"/>
      <c r="BP440"/>
      <c r="BQ440"/>
      <c r="BR440"/>
      <c r="BS440"/>
      <c r="BT440"/>
      <c r="BU440"/>
      <c r="BV440"/>
      <c r="BW440"/>
      <c r="BX440"/>
      <c r="BY440"/>
      <c r="BZ440"/>
      <c r="CA440"/>
      <c r="CB440"/>
      <c r="CC440"/>
    </row>
    <row r="441" spans="1:81" s="325" customFormat="1" ht="15.75" customHeight="1" x14ac:dyDescent="0.25">
      <c r="A441" s="356"/>
      <c r="B441" s="356"/>
      <c r="C441" s="356"/>
      <c r="D441" s="356"/>
      <c r="E441" s="356"/>
      <c r="F441" s="356"/>
      <c r="G441" s="356"/>
      <c r="H441" s="356"/>
      <c r="I441" s="356"/>
      <c r="J441" s="356"/>
      <c r="K441" s="356"/>
      <c r="L441" s="356"/>
      <c r="M441" s="356"/>
      <c r="N441" s="356"/>
      <c r="O441" s="356"/>
      <c r="P441" s="356"/>
      <c r="Q441" s="356"/>
      <c r="R441" s="356"/>
      <c r="S441" s="356"/>
      <c r="T441" s="356"/>
      <c r="U441" s="356"/>
      <c r="V441" s="356"/>
      <c r="W441" s="356"/>
      <c r="X441" s="356"/>
      <c r="Y441" s="356"/>
      <c r="Z441" s="356"/>
      <c r="AA441" s="356"/>
      <c r="AB441" s="356"/>
      <c r="BB441"/>
      <c r="BC441"/>
      <c r="BD441"/>
      <c r="BE441"/>
      <c r="BF441"/>
      <c r="BG441"/>
      <c r="BH441"/>
      <c r="BI441"/>
      <c r="BJ441"/>
      <c r="BK441"/>
      <c r="BL441"/>
      <c r="BM441"/>
      <c r="BN441"/>
      <c r="BO441"/>
      <c r="BP441"/>
      <c r="BQ441"/>
      <c r="BR441"/>
      <c r="BS441"/>
      <c r="BT441"/>
      <c r="BU441"/>
      <c r="BV441"/>
      <c r="BW441"/>
      <c r="BX441"/>
      <c r="BY441"/>
      <c r="BZ441"/>
      <c r="CA441"/>
      <c r="CB441"/>
      <c r="CC441"/>
    </row>
    <row r="442" spans="1:81" s="325" customFormat="1" ht="15.75" customHeight="1" x14ac:dyDescent="0.25">
      <c r="A442" s="356"/>
      <c r="B442" s="356"/>
      <c r="C442" s="356"/>
      <c r="D442" s="356"/>
      <c r="E442" s="356"/>
      <c r="F442" s="356"/>
      <c r="G442" s="356"/>
      <c r="H442" s="356"/>
      <c r="I442" s="356"/>
      <c r="J442" s="356"/>
      <c r="K442" s="356"/>
      <c r="L442" s="356"/>
      <c r="M442" s="356"/>
      <c r="N442" s="356"/>
      <c r="O442" s="356"/>
      <c r="P442" s="356"/>
      <c r="Q442" s="356"/>
      <c r="R442" s="356"/>
      <c r="S442" s="356"/>
      <c r="T442" s="356"/>
      <c r="U442" s="356"/>
      <c r="V442" s="356"/>
      <c r="W442" s="356"/>
      <c r="X442" s="356"/>
      <c r="Y442" s="356"/>
      <c r="Z442" s="356"/>
      <c r="AA442" s="356"/>
      <c r="AB442" s="356"/>
      <c r="BB442"/>
      <c r="BC442"/>
      <c r="BD442"/>
      <c r="BE442"/>
      <c r="BF442"/>
      <c r="BG442"/>
      <c r="BH442"/>
      <c r="BI442"/>
      <c r="BJ442"/>
      <c r="BK442"/>
      <c r="BL442"/>
      <c r="BM442"/>
      <c r="BN442"/>
      <c r="BO442"/>
      <c r="BP442"/>
      <c r="BQ442"/>
      <c r="BR442"/>
      <c r="BS442"/>
      <c r="BT442"/>
      <c r="BU442"/>
      <c r="BV442"/>
      <c r="BW442"/>
      <c r="BX442"/>
      <c r="BY442"/>
      <c r="BZ442"/>
      <c r="CA442"/>
      <c r="CB442"/>
      <c r="CC442"/>
    </row>
    <row r="443" spans="1:81" s="325" customFormat="1" ht="15.75" customHeight="1" x14ac:dyDescent="0.25">
      <c r="A443" s="356"/>
      <c r="B443" s="356"/>
      <c r="C443" s="356"/>
      <c r="D443" s="356"/>
      <c r="E443" s="356"/>
      <c r="F443" s="356"/>
      <c r="G443" s="356"/>
      <c r="H443" s="356"/>
      <c r="I443" s="356"/>
      <c r="J443" s="356"/>
      <c r="K443" s="356"/>
      <c r="L443" s="356"/>
      <c r="M443" s="356"/>
      <c r="N443" s="356"/>
      <c r="O443" s="356"/>
      <c r="P443" s="356"/>
      <c r="Q443" s="356"/>
      <c r="R443" s="356"/>
      <c r="S443" s="356"/>
      <c r="T443" s="356"/>
      <c r="U443" s="356"/>
      <c r="V443" s="356"/>
      <c r="W443" s="356"/>
      <c r="X443" s="356"/>
      <c r="Y443" s="356"/>
      <c r="Z443" s="356"/>
      <c r="AA443" s="356"/>
      <c r="AB443" s="356"/>
      <c r="BB443"/>
      <c r="BC443"/>
      <c r="BD443"/>
      <c r="BE443"/>
      <c r="BF443"/>
      <c r="BG443"/>
      <c r="BH443"/>
      <c r="BI443"/>
      <c r="BJ443"/>
      <c r="BK443"/>
      <c r="BL443"/>
      <c r="BM443"/>
      <c r="BN443"/>
      <c r="BO443"/>
      <c r="BP443"/>
      <c r="BQ443"/>
      <c r="BR443"/>
      <c r="BS443"/>
      <c r="BT443"/>
      <c r="BU443"/>
      <c r="BV443"/>
      <c r="BW443"/>
      <c r="BX443"/>
      <c r="BY443"/>
      <c r="BZ443"/>
      <c r="CA443"/>
      <c r="CB443"/>
      <c r="CC443"/>
    </row>
    <row r="444" spans="1:81" s="325" customFormat="1" ht="15.75" customHeight="1" x14ac:dyDescent="0.25">
      <c r="A444" s="356"/>
      <c r="B444" s="356"/>
      <c r="C444" s="356"/>
      <c r="D444" s="356"/>
      <c r="E444" s="356"/>
      <c r="F444" s="356"/>
      <c r="G444" s="356"/>
      <c r="H444" s="356"/>
      <c r="I444" s="356"/>
      <c r="J444" s="356"/>
      <c r="K444" s="356"/>
      <c r="L444" s="356"/>
      <c r="M444" s="356"/>
      <c r="N444" s="356"/>
      <c r="O444" s="356"/>
      <c r="P444" s="356"/>
      <c r="Q444" s="356"/>
      <c r="R444" s="356"/>
      <c r="S444" s="356"/>
      <c r="T444" s="356"/>
      <c r="U444" s="356"/>
      <c r="V444" s="356"/>
      <c r="W444" s="356"/>
      <c r="X444" s="356"/>
      <c r="Y444" s="356"/>
      <c r="Z444" s="356"/>
      <c r="AA444" s="356"/>
      <c r="AB444" s="356"/>
      <c r="BB444"/>
      <c r="BC444"/>
      <c r="BD444"/>
      <c r="BE444"/>
      <c r="BF444"/>
      <c r="BG444"/>
      <c r="BH444"/>
      <c r="BI444"/>
      <c r="BJ444"/>
      <c r="BK444"/>
      <c r="BL444"/>
      <c r="BM444"/>
      <c r="BN444"/>
      <c r="BO444"/>
      <c r="BP444"/>
      <c r="BQ444"/>
      <c r="BR444"/>
      <c r="BS444"/>
      <c r="BT444"/>
      <c r="BU444"/>
      <c r="BV444"/>
      <c r="BW444"/>
      <c r="BX444"/>
      <c r="BY444"/>
      <c r="BZ444"/>
      <c r="CA444"/>
      <c r="CB444"/>
      <c r="CC444"/>
    </row>
    <row r="445" spans="1:81" s="325" customFormat="1" ht="15.75" customHeight="1" x14ac:dyDescent="0.25">
      <c r="A445" s="356"/>
      <c r="B445" s="356"/>
      <c r="C445" s="356"/>
      <c r="D445" s="356"/>
      <c r="E445" s="356"/>
      <c r="F445" s="356"/>
      <c r="G445" s="356"/>
      <c r="H445" s="356"/>
      <c r="I445" s="356"/>
      <c r="J445" s="356"/>
      <c r="K445" s="356"/>
      <c r="L445" s="356"/>
      <c r="M445" s="356"/>
      <c r="N445" s="356"/>
      <c r="O445" s="356"/>
      <c r="P445" s="356"/>
      <c r="Q445" s="356"/>
      <c r="R445" s="356"/>
      <c r="S445" s="356"/>
      <c r="T445" s="356"/>
      <c r="U445" s="356"/>
      <c r="V445" s="356"/>
      <c r="W445" s="356"/>
      <c r="X445" s="356"/>
      <c r="Y445" s="356"/>
      <c r="Z445" s="356"/>
      <c r="AA445" s="356"/>
      <c r="AB445" s="356"/>
      <c r="BB445"/>
      <c r="BC445"/>
      <c r="BD445"/>
      <c r="BE445"/>
      <c r="BF445"/>
      <c r="BG445"/>
      <c r="BH445"/>
      <c r="BI445"/>
      <c r="BJ445"/>
      <c r="BK445"/>
      <c r="BL445"/>
      <c r="BM445"/>
      <c r="BN445"/>
      <c r="BO445"/>
      <c r="BP445"/>
      <c r="BQ445"/>
      <c r="BR445"/>
      <c r="BS445"/>
      <c r="BT445"/>
      <c r="BU445"/>
      <c r="BV445"/>
      <c r="BW445"/>
      <c r="BX445"/>
      <c r="BY445"/>
      <c r="BZ445"/>
      <c r="CA445"/>
      <c r="CB445"/>
      <c r="CC445"/>
    </row>
    <row r="446" spans="1:81" s="325" customFormat="1" ht="15.75" customHeight="1" x14ac:dyDescent="0.25">
      <c r="A446" s="356"/>
      <c r="B446" s="356"/>
      <c r="C446" s="356"/>
      <c r="D446" s="356"/>
      <c r="E446" s="356"/>
      <c r="F446" s="356"/>
      <c r="G446" s="356"/>
      <c r="H446" s="356"/>
      <c r="I446" s="356"/>
      <c r="J446" s="356"/>
      <c r="K446" s="356"/>
      <c r="L446" s="356"/>
      <c r="M446" s="356"/>
      <c r="N446" s="356"/>
      <c r="O446" s="356"/>
      <c r="P446" s="356"/>
      <c r="Q446" s="356"/>
      <c r="R446" s="356"/>
      <c r="S446" s="356"/>
      <c r="T446" s="356"/>
      <c r="U446" s="356"/>
      <c r="V446" s="356"/>
      <c r="W446" s="356"/>
      <c r="X446" s="356"/>
      <c r="Y446" s="356"/>
      <c r="Z446" s="356"/>
      <c r="AA446" s="356"/>
      <c r="AB446" s="356"/>
      <c r="BB446"/>
      <c r="BC446"/>
      <c r="BD446"/>
      <c r="BE446"/>
      <c r="BF446"/>
      <c r="BG446"/>
      <c r="BH446"/>
      <c r="BI446"/>
      <c r="BJ446"/>
      <c r="BK446"/>
      <c r="BL446"/>
      <c r="BM446"/>
      <c r="BN446"/>
      <c r="BO446"/>
      <c r="BP446"/>
      <c r="BQ446"/>
      <c r="BR446"/>
      <c r="BS446"/>
      <c r="BT446"/>
      <c r="BU446"/>
      <c r="BV446"/>
      <c r="BW446"/>
      <c r="BX446"/>
      <c r="BY446"/>
      <c r="BZ446"/>
      <c r="CA446"/>
      <c r="CB446"/>
      <c r="CC446"/>
    </row>
    <row r="447" spans="1:81" s="325" customFormat="1" ht="15.75" customHeight="1" x14ac:dyDescent="0.25">
      <c r="A447" s="356"/>
      <c r="B447" s="356"/>
      <c r="C447" s="356"/>
      <c r="D447" s="356"/>
      <c r="E447" s="356"/>
      <c r="F447" s="356"/>
      <c r="G447" s="356"/>
      <c r="H447" s="356"/>
      <c r="I447" s="356"/>
      <c r="J447" s="356"/>
      <c r="K447" s="356"/>
      <c r="L447" s="356"/>
      <c r="M447" s="356"/>
      <c r="N447" s="356"/>
      <c r="O447" s="356"/>
      <c r="P447" s="356"/>
      <c r="Q447" s="356"/>
      <c r="R447" s="356"/>
      <c r="S447" s="356"/>
      <c r="T447" s="356"/>
      <c r="U447" s="356"/>
      <c r="V447" s="356"/>
      <c r="W447" s="356"/>
      <c r="X447" s="356"/>
      <c r="Y447" s="356"/>
      <c r="Z447" s="356"/>
      <c r="AA447" s="356"/>
      <c r="AB447" s="356"/>
      <c r="BB447"/>
      <c r="BC447"/>
      <c r="BD447"/>
      <c r="BE447"/>
      <c r="BF447"/>
      <c r="BG447"/>
      <c r="BH447"/>
      <c r="BI447"/>
      <c r="BJ447"/>
      <c r="BK447"/>
      <c r="BL447"/>
      <c r="BM447"/>
      <c r="BN447"/>
      <c r="BO447"/>
      <c r="BP447"/>
      <c r="BQ447"/>
      <c r="BR447"/>
      <c r="BS447"/>
      <c r="BT447"/>
      <c r="BU447"/>
      <c r="BV447"/>
      <c r="BW447"/>
      <c r="BX447"/>
      <c r="BY447"/>
      <c r="BZ447"/>
      <c r="CA447"/>
      <c r="CB447"/>
      <c r="CC447"/>
    </row>
    <row r="448" spans="1:81" s="325" customFormat="1" ht="15.75" customHeight="1" x14ac:dyDescent="0.25">
      <c r="A448" s="356"/>
      <c r="B448" s="356"/>
      <c r="C448" s="356"/>
      <c r="D448" s="356"/>
      <c r="E448" s="356"/>
      <c r="F448" s="356"/>
      <c r="G448" s="356"/>
      <c r="H448" s="356"/>
      <c r="I448" s="356"/>
      <c r="J448" s="356"/>
      <c r="K448" s="356"/>
      <c r="L448" s="356"/>
      <c r="M448" s="356"/>
      <c r="N448" s="356"/>
      <c r="O448" s="356"/>
      <c r="P448" s="356"/>
      <c r="Q448" s="356"/>
      <c r="R448" s="356"/>
      <c r="S448" s="356"/>
      <c r="T448" s="356"/>
      <c r="U448" s="356"/>
      <c r="V448" s="356"/>
      <c r="W448" s="356"/>
      <c r="X448" s="356"/>
      <c r="Y448" s="356"/>
      <c r="Z448" s="356"/>
      <c r="AA448" s="356"/>
      <c r="AB448" s="356"/>
      <c r="BB448"/>
      <c r="BC448"/>
      <c r="BD448"/>
      <c r="BE448"/>
      <c r="BF448"/>
      <c r="BG448"/>
      <c r="BH448"/>
      <c r="BI448"/>
      <c r="BJ448"/>
      <c r="BK448"/>
      <c r="BL448"/>
      <c r="BM448"/>
      <c r="BN448"/>
      <c r="BO448"/>
      <c r="BP448"/>
      <c r="BQ448"/>
      <c r="BR448"/>
      <c r="BS448"/>
      <c r="BT448"/>
      <c r="BU448"/>
      <c r="BV448"/>
      <c r="BW448"/>
      <c r="BX448"/>
      <c r="BY448"/>
      <c r="BZ448"/>
      <c r="CA448"/>
      <c r="CB448"/>
      <c r="CC448"/>
    </row>
    <row r="449" spans="1:81" s="325" customFormat="1" ht="15.75" customHeight="1" x14ac:dyDescent="0.25">
      <c r="A449" s="356"/>
      <c r="B449" s="356"/>
      <c r="C449" s="356"/>
      <c r="D449" s="356"/>
      <c r="E449" s="356"/>
      <c r="F449" s="356"/>
      <c r="G449" s="356"/>
      <c r="H449" s="356"/>
      <c r="I449" s="356"/>
      <c r="J449" s="356"/>
      <c r="K449" s="356"/>
      <c r="L449" s="356"/>
      <c r="M449" s="356"/>
      <c r="N449" s="356"/>
      <c r="O449" s="356"/>
      <c r="P449" s="356"/>
      <c r="Q449" s="356"/>
      <c r="R449" s="356"/>
      <c r="S449" s="356"/>
      <c r="T449" s="356"/>
      <c r="U449" s="356"/>
      <c r="V449" s="356"/>
      <c r="W449" s="356"/>
      <c r="X449" s="356"/>
      <c r="Y449" s="356"/>
      <c r="Z449" s="356"/>
      <c r="AA449" s="356"/>
      <c r="AB449" s="356"/>
      <c r="BB449"/>
      <c r="BC449"/>
      <c r="BD449"/>
      <c r="BE449"/>
      <c r="BF449"/>
      <c r="BG449"/>
      <c r="BH449"/>
      <c r="BI449"/>
      <c r="BJ449"/>
      <c r="BK449"/>
      <c r="BL449"/>
      <c r="BM449"/>
      <c r="BN449"/>
      <c r="BO449"/>
      <c r="BP449"/>
      <c r="BQ449"/>
      <c r="BR449"/>
      <c r="BS449"/>
      <c r="BT449"/>
      <c r="BU449"/>
      <c r="BV449"/>
      <c r="BW449"/>
      <c r="BX449"/>
      <c r="BY449"/>
      <c r="BZ449"/>
      <c r="CA449"/>
      <c r="CB449"/>
      <c r="CC449"/>
    </row>
    <row r="450" spans="1:81" s="325" customFormat="1" ht="15.75" customHeight="1" x14ac:dyDescent="0.25">
      <c r="A450" s="356"/>
      <c r="B450" s="356"/>
      <c r="C450" s="356"/>
      <c r="D450" s="356"/>
      <c r="E450" s="356"/>
      <c r="F450" s="356"/>
      <c r="G450" s="356"/>
      <c r="H450" s="356"/>
      <c r="I450" s="356"/>
      <c r="J450" s="356"/>
      <c r="K450" s="356"/>
      <c r="L450" s="356"/>
      <c r="M450" s="356"/>
      <c r="N450" s="356"/>
      <c r="O450" s="356"/>
      <c r="P450" s="356"/>
      <c r="Q450" s="356"/>
      <c r="R450" s="356"/>
      <c r="S450" s="356"/>
      <c r="T450" s="356"/>
      <c r="U450" s="356"/>
      <c r="V450" s="356"/>
      <c r="W450" s="356"/>
      <c r="X450" s="356"/>
      <c r="Y450" s="356"/>
      <c r="Z450" s="356"/>
      <c r="AA450" s="356"/>
      <c r="AB450" s="356"/>
      <c r="BB450"/>
      <c r="BC450"/>
      <c r="BD450"/>
      <c r="BE450"/>
      <c r="BF450"/>
      <c r="BG450"/>
      <c r="BH450"/>
      <c r="BI450"/>
      <c r="BJ450"/>
      <c r="BK450"/>
      <c r="BL450"/>
      <c r="BM450"/>
      <c r="BN450"/>
      <c r="BO450"/>
      <c r="BP450"/>
      <c r="BQ450"/>
      <c r="BR450"/>
      <c r="BS450"/>
      <c r="BT450"/>
      <c r="BU450"/>
      <c r="BV450"/>
      <c r="BW450"/>
      <c r="BX450"/>
      <c r="BY450"/>
      <c r="BZ450"/>
      <c r="CA450"/>
      <c r="CB450"/>
      <c r="CC450"/>
    </row>
    <row r="451" spans="1:81" s="325" customFormat="1" ht="15.75" customHeight="1" x14ac:dyDescent="0.25">
      <c r="A451" s="356"/>
      <c r="B451" s="356"/>
      <c r="C451" s="356"/>
      <c r="D451" s="356"/>
      <c r="E451" s="356"/>
      <c r="F451" s="356"/>
      <c r="G451" s="356"/>
      <c r="H451" s="356"/>
      <c r="I451" s="356"/>
      <c r="J451" s="356"/>
      <c r="K451" s="356"/>
      <c r="L451" s="356"/>
      <c r="M451" s="356"/>
      <c r="N451" s="356"/>
      <c r="O451" s="356"/>
      <c r="P451" s="356"/>
      <c r="Q451" s="356"/>
      <c r="R451" s="356"/>
      <c r="S451" s="356"/>
      <c r="T451" s="356"/>
      <c r="U451" s="356"/>
      <c r="V451" s="356"/>
      <c r="W451" s="356"/>
      <c r="X451" s="356"/>
      <c r="Y451" s="356"/>
      <c r="Z451" s="356"/>
      <c r="AA451" s="356"/>
      <c r="AB451" s="356"/>
      <c r="BB451"/>
      <c r="BC451"/>
      <c r="BD451"/>
      <c r="BE451"/>
      <c r="BF451"/>
      <c r="BG451"/>
      <c r="BH451"/>
      <c r="BI451"/>
      <c r="BJ451"/>
      <c r="BK451"/>
      <c r="BL451"/>
      <c r="BM451"/>
      <c r="BN451"/>
      <c r="BO451"/>
      <c r="BP451"/>
      <c r="BQ451"/>
      <c r="BR451"/>
      <c r="BS451"/>
      <c r="BT451"/>
      <c r="BU451"/>
      <c r="BV451"/>
      <c r="BW451"/>
      <c r="BX451"/>
      <c r="BY451"/>
      <c r="BZ451"/>
      <c r="CA451"/>
      <c r="CB451"/>
      <c r="CC451"/>
    </row>
    <row r="452" spans="1:81" s="325" customFormat="1" ht="15.75" customHeight="1" x14ac:dyDescent="0.25">
      <c r="A452" s="356"/>
      <c r="B452" s="356"/>
      <c r="C452" s="356"/>
      <c r="D452" s="356"/>
      <c r="E452" s="356"/>
      <c r="F452" s="356"/>
      <c r="G452" s="356"/>
      <c r="H452" s="356"/>
      <c r="I452" s="356"/>
      <c r="J452" s="356"/>
      <c r="K452" s="356"/>
      <c r="L452" s="356"/>
      <c r="M452" s="356"/>
      <c r="N452" s="356"/>
      <c r="O452" s="356"/>
      <c r="P452" s="356"/>
      <c r="Q452" s="356"/>
      <c r="R452" s="356"/>
      <c r="S452" s="356"/>
      <c r="T452" s="356"/>
      <c r="U452" s="356"/>
      <c r="V452" s="356"/>
      <c r="W452" s="356"/>
      <c r="X452" s="356"/>
      <c r="Y452" s="356"/>
      <c r="Z452" s="356"/>
      <c r="AA452" s="356"/>
      <c r="AB452" s="356"/>
      <c r="BB452"/>
      <c r="BC452"/>
      <c r="BD452"/>
      <c r="BE452"/>
      <c r="BF452"/>
      <c r="BG452"/>
      <c r="BH452"/>
      <c r="BI452"/>
      <c r="BJ452"/>
      <c r="BK452"/>
      <c r="BL452"/>
      <c r="BM452"/>
      <c r="BN452"/>
      <c r="BO452"/>
      <c r="BP452"/>
      <c r="BQ452"/>
      <c r="BR452"/>
      <c r="BS452"/>
      <c r="BT452"/>
      <c r="BU452"/>
      <c r="BV452"/>
      <c r="BW452"/>
      <c r="BX452"/>
      <c r="BY452"/>
      <c r="BZ452"/>
      <c r="CA452"/>
      <c r="CB452"/>
      <c r="CC452"/>
    </row>
    <row r="453" spans="1:81" s="325" customFormat="1" ht="15.75" customHeight="1" x14ac:dyDescent="0.25">
      <c r="A453" s="356"/>
      <c r="B453" s="356"/>
      <c r="C453" s="356"/>
      <c r="D453" s="356"/>
      <c r="E453" s="356"/>
      <c r="F453" s="356"/>
      <c r="G453" s="356"/>
      <c r="H453" s="356"/>
      <c r="I453" s="356"/>
      <c r="J453" s="356"/>
      <c r="K453" s="356"/>
      <c r="L453" s="356"/>
      <c r="M453" s="356"/>
      <c r="N453" s="356"/>
      <c r="O453" s="356"/>
      <c r="P453" s="356"/>
      <c r="Q453" s="356"/>
      <c r="R453" s="356"/>
      <c r="S453" s="356"/>
      <c r="T453" s="356"/>
      <c r="U453" s="356"/>
      <c r="V453" s="356"/>
      <c r="W453" s="356"/>
      <c r="X453" s="356"/>
      <c r="Y453" s="356"/>
      <c r="Z453" s="356"/>
      <c r="AA453" s="356"/>
      <c r="AB453" s="356"/>
      <c r="BB453"/>
      <c r="BC453"/>
      <c r="BD453"/>
      <c r="BE453"/>
      <c r="BF453"/>
      <c r="BG453"/>
      <c r="BH453"/>
      <c r="BI453"/>
      <c r="BJ453"/>
      <c r="BK453"/>
      <c r="BL453"/>
      <c r="BM453"/>
      <c r="BN453"/>
      <c r="BO453"/>
      <c r="BP453"/>
      <c r="BQ453"/>
      <c r="BR453"/>
      <c r="BS453"/>
      <c r="BT453"/>
      <c r="BU453"/>
      <c r="BV453"/>
      <c r="BW453"/>
      <c r="BX453"/>
      <c r="BY453"/>
      <c r="BZ453"/>
      <c r="CA453"/>
      <c r="CB453"/>
      <c r="CC453"/>
    </row>
    <row r="454" spans="1:81" s="325" customFormat="1" ht="15.75" customHeight="1" x14ac:dyDescent="0.25">
      <c r="A454" s="356"/>
      <c r="B454" s="356"/>
      <c r="C454" s="356"/>
      <c r="D454" s="356"/>
      <c r="E454" s="356"/>
      <c r="F454" s="356"/>
      <c r="G454" s="356"/>
      <c r="H454" s="356"/>
      <c r="I454" s="356"/>
      <c r="J454" s="356"/>
      <c r="K454" s="356"/>
      <c r="L454" s="356"/>
      <c r="M454" s="356"/>
      <c r="N454" s="356"/>
      <c r="O454" s="356"/>
      <c r="P454" s="356"/>
      <c r="Q454" s="356"/>
      <c r="R454" s="356"/>
      <c r="S454" s="356"/>
      <c r="T454" s="356"/>
      <c r="U454" s="356"/>
      <c r="V454" s="356"/>
      <c r="W454" s="356"/>
      <c r="X454" s="356"/>
      <c r="Y454" s="356"/>
      <c r="Z454" s="356"/>
      <c r="AA454" s="356"/>
      <c r="AB454" s="356"/>
      <c r="BB454"/>
      <c r="BC454"/>
      <c r="BD454"/>
      <c r="BE454"/>
      <c r="BF454"/>
      <c r="BG454"/>
      <c r="BH454"/>
      <c r="BI454"/>
      <c r="BJ454"/>
      <c r="BK454"/>
      <c r="BL454"/>
      <c r="BM454"/>
      <c r="BN454"/>
      <c r="BO454"/>
      <c r="BP454"/>
      <c r="BQ454"/>
      <c r="BR454"/>
      <c r="BS454"/>
      <c r="BT454"/>
      <c r="BU454"/>
      <c r="BV454"/>
      <c r="BW454"/>
      <c r="BX454"/>
      <c r="BY454"/>
      <c r="BZ454"/>
      <c r="CA454"/>
      <c r="CB454"/>
      <c r="CC454"/>
    </row>
    <row r="455" spans="1:81" s="325" customFormat="1" ht="15.75" customHeight="1" x14ac:dyDescent="0.25">
      <c r="A455" s="356"/>
      <c r="B455" s="356"/>
      <c r="C455" s="356"/>
      <c r="D455" s="356"/>
      <c r="E455" s="356"/>
      <c r="F455" s="356"/>
      <c r="G455" s="356"/>
      <c r="H455" s="356"/>
      <c r="I455" s="356"/>
      <c r="J455" s="356"/>
      <c r="K455" s="356"/>
      <c r="L455" s="356"/>
      <c r="M455" s="356"/>
      <c r="N455" s="356"/>
      <c r="O455" s="356"/>
      <c r="P455" s="356"/>
      <c r="Q455" s="356"/>
      <c r="R455" s="356"/>
      <c r="S455" s="356"/>
      <c r="T455" s="356"/>
      <c r="U455" s="356"/>
      <c r="V455" s="356"/>
      <c r="W455" s="356"/>
      <c r="X455" s="356"/>
      <c r="Y455" s="356"/>
      <c r="Z455" s="356"/>
      <c r="AA455" s="356"/>
      <c r="AB455" s="356"/>
      <c r="BB455"/>
      <c r="BC455"/>
      <c r="BD455"/>
      <c r="BE455"/>
      <c r="BF455"/>
      <c r="BG455"/>
      <c r="BH455"/>
      <c r="BI455"/>
      <c r="BJ455"/>
      <c r="BK455"/>
      <c r="BL455"/>
      <c r="BM455"/>
      <c r="BN455"/>
      <c r="BO455"/>
      <c r="BP455"/>
      <c r="BQ455"/>
      <c r="BR455"/>
      <c r="BS455"/>
      <c r="BT455"/>
      <c r="BU455"/>
      <c r="BV455"/>
      <c r="BW455"/>
      <c r="BX455"/>
      <c r="BY455"/>
      <c r="BZ455"/>
      <c r="CA455"/>
      <c r="CB455"/>
      <c r="CC455"/>
    </row>
    <row r="456" spans="1:81" s="325" customFormat="1" ht="15.75" customHeight="1" x14ac:dyDescent="0.25">
      <c r="A456" s="356"/>
      <c r="B456" s="356"/>
      <c r="C456" s="356"/>
      <c r="D456" s="356"/>
      <c r="E456" s="356"/>
      <c r="F456" s="356"/>
      <c r="G456" s="356"/>
      <c r="H456" s="356"/>
      <c r="I456" s="356"/>
      <c r="J456" s="356"/>
      <c r="K456" s="356"/>
      <c r="L456" s="356"/>
      <c r="M456" s="356"/>
      <c r="N456" s="356"/>
      <c r="O456" s="356"/>
      <c r="P456" s="356"/>
      <c r="Q456" s="356"/>
      <c r="R456" s="356"/>
      <c r="S456" s="356"/>
      <c r="T456" s="356"/>
      <c r="U456" s="356"/>
      <c r="V456" s="356"/>
      <c r="W456" s="356"/>
      <c r="X456" s="356"/>
      <c r="Y456" s="356"/>
      <c r="Z456" s="356"/>
      <c r="AA456" s="356"/>
      <c r="AB456" s="356"/>
      <c r="BB456"/>
      <c r="BC456"/>
      <c r="BD456"/>
      <c r="BE456"/>
      <c r="BF456"/>
      <c r="BG456"/>
      <c r="BH456"/>
      <c r="BI456"/>
      <c r="BJ456"/>
      <c r="BK456"/>
      <c r="BL456"/>
      <c r="BM456"/>
      <c r="BN456"/>
      <c r="BO456"/>
      <c r="BP456"/>
      <c r="BQ456"/>
      <c r="BR456"/>
      <c r="BS456"/>
      <c r="BT456"/>
      <c r="BU456"/>
      <c r="BV456"/>
      <c r="BW456"/>
      <c r="BX456"/>
      <c r="BY456"/>
      <c r="BZ456"/>
      <c r="CA456"/>
      <c r="CB456"/>
      <c r="CC456"/>
    </row>
    <row r="457" spans="1:81" s="325" customFormat="1" ht="15.75" customHeight="1" x14ac:dyDescent="0.25">
      <c r="A457" s="356"/>
      <c r="B457" s="356"/>
      <c r="C457" s="356"/>
      <c r="D457" s="356"/>
      <c r="E457" s="356"/>
      <c r="F457" s="356"/>
      <c r="G457" s="356"/>
      <c r="H457" s="356"/>
      <c r="I457" s="356"/>
      <c r="J457" s="356"/>
      <c r="K457" s="356"/>
      <c r="L457" s="356"/>
      <c r="M457" s="356"/>
      <c r="N457" s="356"/>
      <c r="O457" s="356"/>
      <c r="P457" s="356"/>
      <c r="Q457" s="356"/>
      <c r="R457" s="356"/>
      <c r="S457" s="356"/>
      <c r="T457" s="356"/>
      <c r="U457" s="356"/>
      <c r="V457" s="356"/>
      <c r="W457" s="356"/>
      <c r="X457" s="356"/>
      <c r="Y457" s="356"/>
      <c r="Z457" s="356"/>
      <c r="AA457" s="356"/>
      <c r="AB457" s="356"/>
      <c r="BB457"/>
      <c r="BC457"/>
      <c r="BD457"/>
      <c r="BE457"/>
      <c r="BF457"/>
      <c r="BG457"/>
      <c r="BH457"/>
      <c r="BI457"/>
      <c r="BJ457"/>
      <c r="BK457"/>
      <c r="BL457"/>
      <c r="BM457"/>
      <c r="BN457"/>
      <c r="BO457"/>
      <c r="BP457"/>
      <c r="BQ457"/>
      <c r="BR457"/>
      <c r="BS457"/>
      <c r="BT457"/>
      <c r="BU457"/>
      <c r="BV457"/>
      <c r="BW457"/>
      <c r="BX457"/>
      <c r="BY457"/>
      <c r="BZ457"/>
      <c r="CA457"/>
      <c r="CB457"/>
      <c r="CC457"/>
    </row>
    <row r="458" spans="1:81" s="325" customFormat="1" ht="15.75" customHeight="1" x14ac:dyDescent="0.25">
      <c r="A458" s="356"/>
      <c r="B458" s="356"/>
      <c r="C458" s="356"/>
      <c r="D458" s="356"/>
      <c r="E458" s="356"/>
      <c r="F458" s="356"/>
      <c r="G458" s="356"/>
      <c r="H458" s="356"/>
      <c r="I458" s="356"/>
      <c r="J458" s="356"/>
      <c r="K458" s="356"/>
      <c r="L458" s="356"/>
      <c r="M458" s="356"/>
      <c r="N458" s="356"/>
      <c r="O458" s="356"/>
      <c r="P458" s="356"/>
      <c r="Q458" s="356"/>
      <c r="R458" s="356"/>
      <c r="S458" s="356"/>
      <c r="T458" s="356"/>
      <c r="U458" s="356"/>
      <c r="V458" s="356"/>
      <c r="W458" s="356"/>
      <c r="X458" s="356"/>
      <c r="Y458" s="356"/>
      <c r="Z458" s="356"/>
      <c r="AA458" s="356"/>
      <c r="AB458" s="356"/>
      <c r="BB458"/>
      <c r="BC458"/>
      <c r="BD458"/>
      <c r="BE458"/>
      <c r="BF458"/>
      <c r="BG458"/>
      <c r="BH458"/>
      <c r="BI458"/>
      <c r="BJ458"/>
      <c r="BK458"/>
      <c r="BL458"/>
      <c r="BM458"/>
      <c r="BN458"/>
      <c r="BO458"/>
      <c r="BP458"/>
      <c r="BQ458"/>
      <c r="BR458"/>
      <c r="BS458"/>
      <c r="BT458"/>
      <c r="BU458"/>
      <c r="BV458"/>
      <c r="BW458"/>
      <c r="BX458"/>
      <c r="BY458"/>
      <c r="BZ458"/>
      <c r="CA458"/>
      <c r="CB458"/>
      <c r="CC458"/>
    </row>
    <row r="459" spans="1:81" s="325" customFormat="1" ht="15.75" customHeight="1" x14ac:dyDescent="0.25">
      <c r="A459" s="356"/>
      <c r="B459" s="356"/>
      <c r="C459" s="356"/>
      <c r="D459" s="356"/>
      <c r="E459" s="356"/>
      <c r="F459" s="356"/>
      <c r="G459" s="356"/>
      <c r="H459" s="356"/>
      <c r="I459" s="356"/>
      <c r="J459" s="356"/>
      <c r="K459" s="356"/>
      <c r="L459" s="356"/>
      <c r="M459" s="356"/>
      <c r="N459" s="356"/>
      <c r="O459" s="356"/>
      <c r="P459" s="356"/>
      <c r="Q459" s="356"/>
      <c r="R459" s="356"/>
      <c r="S459" s="356"/>
      <c r="T459" s="356"/>
      <c r="U459" s="356"/>
      <c r="V459" s="356"/>
      <c r="W459" s="356"/>
      <c r="X459" s="356"/>
      <c r="Y459" s="356"/>
      <c r="Z459" s="356"/>
      <c r="AA459" s="356"/>
      <c r="AB459" s="356"/>
      <c r="BB459"/>
      <c r="BC459"/>
      <c r="BD459"/>
      <c r="BE459"/>
      <c r="BF459"/>
      <c r="BG459"/>
      <c r="BH459"/>
      <c r="BI459"/>
      <c r="BJ459"/>
      <c r="BK459"/>
      <c r="BL459"/>
      <c r="BM459"/>
      <c r="BN459"/>
      <c r="BO459"/>
      <c r="BP459"/>
      <c r="BQ459"/>
      <c r="BR459"/>
      <c r="BS459"/>
      <c r="BT459"/>
      <c r="BU459"/>
      <c r="BV459"/>
      <c r="BW459"/>
      <c r="BX459"/>
      <c r="BY459"/>
      <c r="BZ459"/>
      <c r="CA459"/>
      <c r="CB459"/>
      <c r="CC459"/>
    </row>
    <row r="460" spans="1:81" s="325" customFormat="1" ht="15.75" customHeight="1" x14ac:dyDescent="0.25">
      <c r="A460" s="356"/>
      <c r="B460" s="356"/>
      <c r="C460" s="356"/>
      <c r="D460" s="356"/>
      <c r="E460" s="356"/>
      <c r="F460" s="356"/>
      <c r="G460" s="356"/>
      <c r="H460" s="356"/>
      <c r="I460" s="356"/>
      <c r="J460" s="356"/>
      <c r="K460" s="356"/>
      <c r="L460" s="356"/>
      <c r="M460" s="356"/>
      <c r="N460" s="356"/>
      <c r="O460" s="356"/>
      <c r="P460" s="356"/>
      <c r="Q460" s="356"/>
      <c r="R460" s="356"/>
      <c r="S460" s="356"/>
      <c r="T460" s="356"/>
      <c r="U460" s="356"/>
      <c r="V460" s="356"/>
      <c r="W460" s="356"/>
      <c r="X460" s="356"/>
      <c r="Y460" s="356"/>
      <c r="Z460" s="356"/>
      <c r="AA460" s="356"/>
      <c r="AB460" s="356"/>
      <c r="BB460"/>
      <c r="BC460"/>
      <c r="BD460"/>
      <c r="BE460"/>
      <c r="BF460"/>
      <c r="BG460"/>
      <c r="BH460"/>
      <c r="BI460"/>
      <c r="BJ460"/>
      <c r="BK460"/>
      <c r="BL460"/>
      <c r="BM460"/>
      <c r="BN460"/>
      <c r="BO460"/>
      <c r="BP460"/>
      <c r="BQ460"/>
      <c r="BR460"/>
      <c r="BS460"/>
      <c r="BT460"/>
      <c r="BU460"/>
      <c r="BV460"/>
      <c r="BW460"/>
      <c r="BX460"/>
      <c r="BY460"/>
      <c r="BZ460"/>
      <c r="CA460"/>
      <c r="CB460"/>
      <c r="CC460"/>
    </row>
    <row r="461" spans="1:81" s="325" customFormat="1" ht="15.75" customHeight="1" x14ac:dyDescent="0.25">
      <c r="A461" s="356"/>
      <c r="B461" s="356"/>
      <c r="C461" s="356"/>
      <c r="D461" s="356"/>
      <c r="E461" s="356"/>
      <c r="F461" s="356"/>
      <c r="G461" s="356"/>
      <c r="H461" s="356"/>
      <c r="I461" s="356"/>
      <c r="J461" s="356"/>
      <c r="K461" s="356"/>
      <c r="L461" s="356"/>
      <c r="M461" s="356"/>
      <c r="N461" s="356"/>
      <c r="O461" s="356"/>
      <c r="P461" s="356"/>
      <c r="Q461" s="356"/>
      <c r="R461" s="356"/>
      <c r="S461" s="356"/>
      <c r="T461" s="356"/>
      <c r="U461" s="356"/>
      <c r="V461" s="356"/>
      <c r="W461" s="356"/>
      <c r="X461" s="356"/>
      <c r="Y461" s="356"/>
      <c r="Z461" s="356"/>
      <c r="AA461" s="356"/>
      <c r="AB461" s="356"/>
      <c r="BB461"/>
      <c r="BC461"/>
      <c r="BD461"/>
      <c r="BE461"/>
      <c r="BF461"/>
      <c r="BG461"/>
      <c r="BH461"/>
      <c r="BI461"/>
      <c r="BJ461"/>
      <c r="BK461"/>
      <c r="BL461"/>
      <c r="BM461"/>
      <c r="BN461"/>
      <c r="BO461"/>
      <c r="BP461"/>
      <c r="BQ461"/>
      <c r="BR461"/>
      <c r="BS461"/>
      <c r="BT461"/>
      <c r="BU461"/>
      <c r="BV461"/>
      <c r="BW461"/>
      <c r="BX461"/>
      <c r="BY461"/>
      <c r="BZ461"/>
      <c r="CA461"/>
      <c r="CB461"/>
      <c r="CC461"/>
    </row>
    <row r="462" spans="1:81" s="325" customFormat="1" ht="15.75" customHeight="1" x14ac:dyDescent="0.25">
      <c r="A462" s="356"/>
      <c r="B462" s="356"/>
      <c r="C462" s="356"/>
      <c r="D462" s="356"/>
      <c r="E462" s="356"/>
      <c r="F462" s="356"/>
      <c r="G462" s="356"/>
      <c r="H462" s="356"/>
      <c r="I462" s="356"/>
      <c r="J462" s="356"/>
      <c r="K462" s="356"/>
      <c r="L462" s="356"/>
      <c r="M462" s="356"/>
      <c r="N462" s="356"/>
      <c r="O462" s="356"/>
      <c r="P462" s="356"/>
      <c r="Q462" s="356"/>
      <c r="R462" s="356"/>
      <c r="S462" s="356"/>
      <c r="T462" s="356"/>
      <c r="U462" s="356"/>
      <c r="V462" s="356"/>
      <c r="W462" s="356"/>
      <c r="X462" s="356"/>
      <c r="Y462" s="356"/>
      <c r="Z462" s="356"/>
      <c r="AA462" s="356"/>
      <c r="AB462" s="356"/>
      <c r="BB462"/>
      <c r="BC462"/>
      <c r="BD462"/>
      <c r="BE462"/>
      <c r="BF462"/>
      <c r="BG462"/>
      <c r="BH462"/>
      <c r="BI462"/>
      <c r="BJ462"/>
      <c r="BK462"/>
      <c r="BL462"/>
      <c r="BM462"/>
      <c r="BN462"/>
      <c r="BO462"/>
      <c r="BP462"/>
      <c r="BQ462"/>
      <c r="BR462"/>
      <c r="BS462"/>
      <c r="BT462"/>
      <c r="BU462"/>
      <c r="BV462"/>
      <c r="BW462"/>
      <c r="BX462"/>
      <c r="BY462"/>
      <c r="BZ462"/>
      <c r="CA462"/>
      <c r="CB462"/>
      <c r="CC462"/>
    </row>
    <row r="463" spans="1:81" s="325" customFormat="1" ht="15.75" customHeight="1" x14ac:dyDescent="0.25">
      <c r="A463" s="356"/>
      <c r="B463" s="356"/>
      <c r="C463" s="356"/>
      <c r="D463" s="356"/>
      <c r="E463" s="356"/>
      <c r="F463" s="356"/>
      <c r="G463" s="356"/>
      <c r="H463" s="356"/>
      <c r="I463" s="356"/>
      <c r="J463" s="356"/>
      <c r="K463" s="356"/>
      <c r="L463" s="356"/>
      <c r="M463" s="356"/>
      <c r="N463" s="356"/>
      <c r="O463" s="356"/>
      <c r="P463" s="356"/>
      <c r="Q463" s="356"/>
      <c r="R463" s="356"/>
      <c r="S463" s="356"/>
      <c r="T463" s="356"/>
      <c r="U463" s="356"/>
      <c r="V463" s="356"/>
      <c r="W463" s="356"/>
      <c r="X463" s="356"/>
      <c r="Y463" s="356"/>
      <c r="Z463" s="356"/>
      <c r="AA463" s="356"/>
      <c r="AB463" s="356"/>
      <c r="BB463"/>
      <c r="BC463"/>
      <c r="BD463"/>
      <c r="BE463"/>
      <c r="BF463"/>
      <c r="BG463"/>
      <c r="BH463"/>
      <c r="BI463"/>
      <c r="BJ463"/>
      <c r="BK463"/>
      <c r="BL463"/>
      <c r="BM463"/>
      <c r="BN463"/>
      <c r="BO463"/>
      <c r="BP463"/>
      <c r="BQ463"/>
      <c r="BR463"/>
      <c r="BS463"/>
      <c r="BT463"/>
      <c r="BU463"/>
      <c r="BV463"/>
      <c r="BW463"/>
      <c r="BX463"/>
      <c r="BY463"/>
      <c r="BZ463"/>
      <c r="CA463"/>
      <c r="CB463"/>
      <c r="CC463"/>
    </row>
    <row r="464" spans="1:81" s="325" customFormat="1" ht="15.75" customHeight="1" x14ac:dyDescent="0.25">
      <c r="A464" s="356"/>
      <c r="B464" s="356"/>
      <c r="C464" s="356"/>
      <c r="D464" s="356"/>
      <c r="E464" s="356"/>
      <c r="F464" s="356"/>
      <c r="G464" s="356"/>
      <c r="H464" s="356"/>
      <c r="I464" s="356"/>
      <c r="J464" s="356"/>
      <c r="K464" s="356"/>
      <c r="L464" s="356"/>
      <c r="M464" s="356"/>
      <c r="N464" s="356"/>
      <c r="O464" s="356"/>
      <c r="P464" s="356"/>
      <c r="Q464" s="356"/>
      <c r="R464" s="356"/>
      <c r="S464" s="356"/>
      <c r="T464" s="356"/>
      <c r="U464" s="356"/>
      <c r="V464" s="356"/>
      <c r="W464" s="356"/>
      <c r="X464" s="356"/>
      <c r="Y464" s="356"/>
      <c r="Z464" s="356"/>
      <c r="AA464" s="356"/>
      <c r="AB464" s="356"/>
      <c r="BB464"/>
      <c r="BC464"/>
      <c r="BD464"/>
      <c r="BE464"/>
      <c r="BF464"/>
      <c r="BG464"/>
      <c r="BH464"/>
      <c r="BI464"/>
      <c r="BJ464"/>
      <c r="BK464"/>
      <c r="BL464"/>
      <c r="BM464"/>
      <c r="BN464"/>
      <c r="BO464"/>
      <c r="BP464"/>
      <c r="BQ464"/>
      <c r="BR464"/>
      <c r="BS464"/>
      <c r="BT464"/>
      <c r="BU464"/>
      <c r="BV464"/>
      <c r="BW464"/>
      <c r="BX464"/>
      <c r="BY464"/>
      <c r="BZ464"/>
      <c r="CA464"/>
      <c r="CB464"/>
      <c r="CC464"/>
    </row>
    <row r="465" spans="1:81" s="325" customFormat="1" ht="15.75" customHeight="1" x14ac:dyDescent="0.25">
      <c r="A465" s="356"/>
      <c r="B465" s="356"/>
      <c r="C465" s="356"/>
      <c r="D465" s="356"/>
      <c r="E465" s="356"/>
      <c r="F465" s="356"/>
      <c r="G465" s="356"/>
      <c r="H465" s="356"/>
      <c r="I465" s="356"/>
      <c r="J465" s="356"/>
      <c r="K465" s="356"/>
      <c r="L465" s="356"/>
      <c r="M465" s="356"/>
      <c r="N465" s="356"/>
      <c r="O465" s="356"/>
      <c r="P465" s="356"/>
      <c r="Q465" s="356"/>
      <c r="R465" s="356"/>
      <c r="S465" s="356"/>
      <c r="T465" s="356"/>
      <c r="U465" s="356"/>
      <c r="V465" s="356"/>
      <c r="W465" s="356"/>
      <c r="X465" s="356"/>
      <c r="Y465" s="356"/>
      <c r="Z465" s="356"/>
      <c r="AA465" s="356"/>
      <c r="AB465" s="356"/>
      <c r="BB465"/>
      <c r="BC465"/>
      <c r="BD465"/>
      <c r="BE465"/>
      <c r="BF465"/>
      <c r="BG465"/>
      <c r="BH465"/>
      <c r="BI465"/>
      <c r="BJ465"/>
      <c r="BK465"/>
      <c r="BL465"/>
      <c r="BM465"/>
      <c r="BN465"/>
      <c r="BO465"/>
      <c r="BP465"/>
      <c r="BQ465"/>
      <c r="BR465"/>
      <c r="BS465"/>
      <c r="BT465"/>
      <c r="BU465"/>
      <c r="BV465"/>
      <c r="BW465"/>
      <c r="BX465"/>
      <c r="BY465"/>
      <c r="BZ465"/>
      <c r="CA465"/>
      <c r="CB465"/>
      <c r="CC465"/>
    </row>
    <row r="466" spans="1:81" s="325" customFormat="1" ht="15.75" customHeight="1" x14ac:dyDescent="0.25">
      <c r="A466" s="356"/>
      <c r="B466" s="356"/>
      <c r="C466" s="356"/>
      <c r="D466" s="356"/>
      <c r="E466" s="356"/>
      <c r="F466" s="356"/>
      <c r="G466" s="356"/>
      <c r="H466" s="356"/>
      <c r="I466" s="356"/>
      <c r="J466" s="356"/>
      <c r="K466" s="356"/>
      <c r="L466" s="356"/>
      <c r="M466" s="356"/>
      <c r="N466" s="356"/>
      <c r="O466" s="356"/>
      <c r="P466" s="356"/>
      <c r="Q466" s="356"/>
      <c r="R466" s="356"/>
      <c r="S466" s="356"/>
      <c r="T466" s="356"/>
      <c r="U466" s="356"/>
      <c r="V466" s="356"/>
      <c r="W466" s="356"/>
      <c r="X466" s="356"/>
      <c r="Y466" s="356"/>
      <c r="Z466" s="356"/>
      <c r="AA466" s="356"/>
      <c r="AB466" s="356"/>
      <c r="BB466"/>
      <c r="BC466"/>
      <c r="BD466"/>
      <c r="BE466"/>
      <c r="BF466"/>
      <c r="BG466"/>
      <c r="BH466"/>
      <c r="BI466"/>
      <c r="BJ466"/>
      <c r="BK466"/>
      <c r="BL466"/>
      <c r="BM466"/>
      <c r="BN466"/>
      <c r="BO466"/>
      <c r="BP466"/>
      <c r="BQ466"/>
      <c r="BR466"/>
      <c r="BS466"/>
      <c r="BT466"/>
      <c r="BU466"/>
      <c r="BV466"/>
      <c r="BW466"/>
      <c r="BX466"/>
      <c r="BY466"/>
      <c r="BZ466"/>
      <c r="CA466"/>
      <c r="CB466"/>
      <c r="CC466"/>
    </row>
    <row r="467" spans="1:81" s="325" customFormat="1" ht="15.75" customHeight="1" x14ac:dyDescent="0.25">
      <c r="A467" s="356"/>
      <c r="B467" s="356"/>
      <c r="C467" s="356"/>
      <c r="D467" s="356"/>
      <c r="E467" s="356"/>
      <c r="F467" s="356"/>
      <c r="G467" s="356"/>
      <c r="H467" s="356"/>
      <c r="I467" s="356"/>
      <c r="J467" s="356"/>
      <c r="K467" s="356"/>
      <c r="L467" s="356"/>
      <c r="M467" s="356"/>
      <c r="N467" s="356"/>
      <c r="O467" s="356"/>
      <c r="P467" s="356"/>
      <c r="Q467" s="356"/>
      <c r="R467" s="356"/>
      <c r="S467" s="356"/>
      <c r="T467" s="356"/>
      <c r="U467" s="356"/>
      <c r="V467" s="356"/>
      <c r="W467" s="356"/>
      <c r="X467" s="356"/>
      <c r="Y467" s="356"/>
      <c r="Z467" s="356"/>
      <c r="AA467" s="356"/>
      <c r="AB467" s="356"/>
      <c r="BB467"/>
      <c r="BC467"/>
      <c r="BD467"/>
      <c r="BE467"/>
      <c r="BF467"/>
      <c r="BG467"/>
      <c r="BH467"/>
      <c r="BI467"/>
      <c r="BJ467"/>
      <c r="BK467"/>
      <c r="BL467"/>
      <c r="BM467"/>
      <c r="BN467"/>
      <c r="BO467"/>
      <c r="BP467"/>
      <c r="BQ467"/>
      <c r="BR467"/>
      <c r="BS467"/>
      <c r="BT467"/>
      <c r="BU467"/>
      <c r="BV467"/>
      <c r="BW467"/>
      <c r="BX467"/>
      <c r="BY467"/>
      <c r="BZ467"/>
      <c r="CA467"/>
      <c r="CB467"/>
      <c r="CC467"/>
    </row>
    <row r="468" spans="1:81" s="325" customFormat="1" ht="15.75" customHeight="1" x14ac:dyDescent="0.25">
      <c r="A468" s="356"/>
      <c r="B468" s="356"/>
      <c r="C468" s="356"/>
      <c r="D468" s="356"/>
      <c r="E468" s="356"/>
      <c r="F468" s="356"/>
      <c r="G468" s="356"/>
      <c r="H468" s="356"/>
      <c r="I468" s="356"/>
      <c r="J468" s="356"/>
      <c r="K468" s="356"/>
      <c r="L468" s="356"/>
      <c r="M468" s="356"/>
      <c r="N468" s="356"/>
      <c r="O468" s="356"/>
      <c r="P468" s="356"/>
      <c r="Q468" s="356"/>
      <c r="R468" s="356"/>
      <c r="S468" s="356"/>
      <c r="T468" s="356"/>
      <c r="U468" s="356"/>
      <c r="V468" s="356"/>
      <c r="W468" s="356"/>
      <c r="X468" s="356"/>
      <c r="Y468" s="356"/>
      <c r="Z468" s="356"/>
      <c r="AA468" s="356"/>
      <c r="AB468" s="356"/>
      <c r="BB468"/>
      <c r="BC468"/>
      <c r="BD468"/>
      <c r="BE468"/>
      <c r="BF468"/>
      <c r="BG468"/>
      <c r="BH468"/>
      <c r="BI468"/>
      <c r="BJ468"/>
      <c r="BK468"/>
      <c r="BL468"/>
      <c r="BM468"/>
      <c r="BN468"/>
      <c r="BO468"/>
      <c r="BP468"/>
      <c r="BQ468"/>
      <c r="BR468"/>
      <c r="BS468"/>
      <c r="BT468"/>
      <c r="BU468"/>
      <c r="BV468"/>
      <c r="BW468"/>
      <c r="BX468"/>
      <c r="BY468"/>
      <c r="BZ468"/>
      <c r="CA468"/>
      <c r="CB468"/>
      <c r="CC468"/>
    </row>
    <row r="469" spans="1:81" s="325" customFormat="1" ht="15.75" customHeight="1" x14ac:dyDescent="0.25">
      <c r="A469" s="356"/>
      <c r="B469" s="356"/>
      <c r="C469" s="356"/>
      <c r="D469" s="356"/>
      <c r="E469" s="356"/>
      <c r="F469" s="356"/>
      <c r="G469" s="356"/>
      <c r="H469" s="356"/>
      <c r="I469" s="356"/>
      <c r="J469" s="356"/>
      <c r="K469" s="356"/>
      <c r="L469" s="356"/>
      <c r="M469" s="356"/>
      <c r="N469" s="356"/>
      <c r="O469" s="356"/>
      <c r="P469" s="356"/>
      <c r="Q469" s="356"/>
      <c r="R469" s="356"/>
      <c r="S469" s="356"/>
      <c r="T469" s="356"/>
      <c r="U469" s="356"/>
      <c r="V469" s="356"/>
      <c r="W469" s="356"/>
      <c r="X469" s="356"/>
      <c r="Y469" s="356"/>
      <c r="Z469" s="356"/>
      <c r="AA469" s="356"/>
      <c r="AB469" s="356"/>
      <c r="BB469"/>
      <c r="BC469"/>
      <c r="BD469"/>
      <c r="BE469"/>
      <c r="BF469"/>
      <c r="BG469"/>
      <c r="BH469"/>
      <c r="BI469"/>
      <c r="BJ469"/>
      <c r="BK469"/>
      <c r="BL469"/>
      <c r="BM469"/>
      <c r="BN469"/>
      <c r="BO469"/>
      <c r="BP469"/>
      <c r="BQ469"/>
      <c r="BR469"/>
      <c r="BS469"/>
      <c r="BT469"/>
      <c r="BU469"/>
      <c r="BV469"/>
      <c r="BW469"/>
      <c r="BX469"/>
      <c r="BY469"/>
      <c r="BZ469"/>
      <c r="CA469"/>
      <c r="CB469"/>
      <c r="CC469"/>
    </row>
    <row r="470" spans="1:81" s="325" customFormat="1" ht="15.75" customHeight="1" x14ac:dyDescent="0.25">
      <c r="A470" s="356"/>
      <c r="B470" s="356"/>
      <c r="C470" s="356"/>
      <c r="D470" s="356"/>
      <c r="E470" s="356"/>
      <c r="F470" s="356"/>
      <c r="G470" s="356"/>
      <c r="H470" s="356"/>
      <c r="I470" s="356"/>
      <c r="J470" s="356"/>
      <c r="K470" s="356"/>
      <c r="L470" s="356"/>
      <c r="M470" s="356"/>
      <c r="N470" s="356"/>
      <c r="O470" s="356"/>
      <c r="P470" s="356"/>
      <c r="Q470" s="356"/>
      <c r="R470" s="356"/>
      <c r="S470" s="356"/>
      <c r="T470" s="356"/>
      <c r="U470" s="356"/>
      <c r="V470" s="356"/>
      <c r="W470" s="356"/>
      <c r="X470" s="356"/>
      <c r="Y470" s="356"/>
      <c r="Z470" s="356"/>
      <c r="AA470" s="356"/>
      <c r="AB470" s="356"/>
      <c r="BB470"/>
      <c r="BC470"/>
      <c r="BD470"/>
      <c r="BE470"/>
      <c r="BF470"/>
      <c r="BG470"/>
      <c r="BH470"/>
      <c r="BI470"/>
      <c r="BJ470"/>
      <c r="BK470"/>
      <c r="BL470"/>
      <c r="BM470"/>
      <c r="BN470"/>
      <c r="BO470"/>
      <c r="BP470"/>
      <c r="BQ470"/>
      <c r="BR470"/>
      <c r="BS470"/>
      <c r="BT470"/>
      <c r="BU470"/>
      <c r="BV470"/>
      <c r="BW470"/>
      <c r="BX470"/>
      <c r="BY470"/>
      <c r="BZ470"/>
      <c r="CA470"/>
      <c r="CB470"/>
      <c r="CC470"/>
    </row>
    <row r="471" spans="1:81" s="325" customFormat="1" ht="15.75" customHeight="1" x14ac:dyDescent="0.25">
      <c r="A471" s="356"/>
      <c r="B471" s="356"/>
      <c r="C471" s="356"/>
      <c r="D471" s="356"/>
      <c r="E471" s="356"/>
      <c r="F471" s="356"/>
      <c r="G471" s="356"/>
      <c r="H471" s="356"/>
      <c r="I471" s="356"/>
      <c r="J471" s="356"/>
      <c r="K471" s="356"/>
      <c r="L471" s="356"/>
      <c r="M471" s="356"/>
      <c r="N471" s="356"/>
      <c r="O471" s="356"/>
      <c r="P471" s="356"/>
      <c r="Q471" s="356"/>
      <c r="R471" s="356"/>
      <c r="S471" s="356"/>
      <c r="T471" s="356"/>
      <c r="U471" s="356"/>
      <c r="V471" s="356"/>
      <c r="W471" s="356"/>
      <c r="X471" s="356"/>
      <c r="Y471" s="356"/>
      <c r="Z471" s="356"/>
      <c r="AA471" s="356"/>
      <c r="AB471" s="356"/>
      <c r="BB471"/>
      <c r="BC471"/>
      <c r="BD471"/>
      <c r="BE471"/>
      <c r="BF471"/>
      <c r="BG471"/>
      <c r="BH471"/>
      <c r="BI471"/>
      <c r="BJ471"/>
      <c r="BK471"/>
      <c r="BL471"/>
      <c r="BM471"/>
      <c r="BN471"/>
      <c r="BO471"/>
      <c r="BP471"/>
      <c r="BQ471"/>
      <c r="BR471"/>
      <c r="BS471"/>
      <c r="BT471"/>
      <c r="BU471"/>
      <c r="BV471"/>
      <c r="BW471"/>
      <c r="BX471"/>
      <c r="BY471"/>
      <c r="BZ471"/>
      <c r="CA471"/>
      <c r="CB471"/>
      <c r="CC471"/>
    </row>
    <row r="472" spans="1:81" s="325" customFormat="1" ht="15.75" customHeight="1" x14ac:dyDescent="0.25">
      <c r="A472" s="356"/>
      <c r="B472" s="356"/>
      <c r="C472" s="356"/>
      <c r="D472" s="356"/>
      <c r="E472" s="356"/>
      <c r="F472" s="356"/>
      <c r="G472" s="356"/>
      <c r="H472" s="356"/>
      <c r="I472" s="356"/>
      <c r="J472" s="356"/>
      <c r="K472" s="356"/>
      <c r="L472" s="356"/>
      <c r="M472" s="356"/>
      <c r="N472" s="356"/>
      <c r="O472" s="356"/>
      <c r="P472" s="356"/>
      <c r="Q472" s="356"/>
      <c r="R472" s="356"/>
      <c r="S472" s="356"/>
      <c r="T472" s="356"/>
      <c r="U472" s="356"/>
      <c r="V472" s="356"/>
      <c r="W472" s="356"/>
      <c r="X472" s="356"/>
      <c r="Y472" s="356"/>
      <c r="Z472" s="356"/>
      <c r="AA472" s="356"/>
      <c r="AB472" s="356"/>
      <c r="BB472"/>
      <c r="BC472"/>
      <c r="BD472"/>
      <c r="BE472"/>
      <c r="BF472"/>
      <c r="BG472"/>
      <c r="BH472"/>
      <c r="BI472"/>
      <c r="BJ472"/>
      <c r="BK472"/>
      <c r="BL472"/>
      <c r="BM472"/>
      <c r="BN472"/>
      <c r="BO472"/>
      <c r="BP472"/>
      <c r="BQ472"/>
      <c r="BR472"/>
      <c r="BS472"/>
      <c r="BT472"/>
      <c r="BU472"/>
      <c r="BV472"/>
      <c r="BW472"/>
      <c r="BX472"/>
      <c r="BY472"/>
      <c r="BZ472"/>
      <c r="CA472"/>
      <c r="CB472"/>
      <c r="CC472"/>
    </row>
    <row r="473" spans="1:81" s="325" customFormat="1" ht="15.75" customHeight="1" x14ac:dyDescent="0.25">
      <c r="A473" s="356"/>
      <c r="B473" s="356"/>
      <c r="C473" s="356"/>
      <c r="D473" s="356"/>
      <c r="E473" s="356"/>
      <c r="F473" s="356"/>
      <c r="G473" s="356"/>
      <c r="H473" s="356"/>
      <c r="I473" s="356"/>
      <c r="J473" s="356"/>
      <c r="K473" s="356"/>
      <c r="L473" s="356"/>
      <c r="M473" s="356"/>
      <c r="N473" s="356"/>
      <c r="O473" s="356"/>
      <c r="P473" s="356"/>
      <c r="Q473" s="356"/>
      <c r="R473" s="356"/>
      <c r="S473" s="356"/>
      <c r="T473" s="356"/>
      <c r="U473" s="356"/>
      <c r="V473" s="356"/>
      <c r="W473" s="356"/>
      <c r="X473" s="356"/>
      <c r="Y473" s="356"/>
      <c r="Z473" s="356"/>
      <c r="AA473" s="356"/>
      <c r="AB473" s="356"/>
      <c r="BB473"/>
      <c r="BC473"/>
      <c r="BD473"/>
      <c r="BE473"/>
      <c r="BF473"/>
      <c r="BG473"/>
      <c r="BH473"/>
      <c r="BI473"/>
      <c r="BJ473"/>
      <c r="BK473"/>
      <c r="BL473"/>
      <c r="BM473"/>
      <c r="BN473"/>
      <c r="BO473"/>
      <c r="BP473"/>
      <c r="BQ473"/>
      <c r="BR473"/>
      <c r="BS473"/>
      <c r="BT473"/>
      <c r="BU473"/>
      <c r="BV473"/>
      <c r="BW473"/>
      <c r="BX473"/>
      <c r="BY473"/>
      <c r="BZ473"/>
      <c r="CA473"/>
      <c r="CB473"/>
      <c r="CC473"/>
    </row>
    <row r="474" spans="1:81" s="325" customFormat="1" ht="15.75" customHeight="1" x14ac:dyDescent="0.25">
      <c r="A474" s="356"/>
      <c r="B474" s="356"/>
      <c r="C474" s="356"/>
      <c r="D474" s="356"/>
      <c r="E474" s="356"/>
      <c r="F474" s="356"/>
      <c r="G474" s="356"/>
      <c r="H474" s="356"/>
      <c r="I474" s="356"/>
      <c r="J474" s="356"/>
      <c r="K474" s="356"/>
      <c r="L474" s="356"/>
      <c r="M474" s="356"/>
      <c r="N474" s="356"/>
      <c r="O474" s="356"/>
      <c r="P474" s="356"/>
      <c r="Q474" s="356"/>
      <c r="R474" s="356"/>
      <c r="S474" s="356"/>
      <c r="T474" s="356"/>
      <c r="U474" s="356"/>
      <c r="V474" s="356"/>
      <c r="W474" s="356"/>
      <c r="X474" s="356"/>
      <c r="Y474" s="356"/>
      <c r="Z474" s="356"/>
      <c r="AA474" s="356"/>
      <c r="AB474" s="356"/>
      <c r="BB474"/>
      <c r="BC474"/>
      <c r="BD474"/>
      <c r="BE474"/>
      <c r="BF474"/>
      <c r="BG474"/>
      <c r="BH474"/>
      <c r="BI474"/>
      <c r="BJ474"/>
      <c r="BK474"/>
      <c r="BL474"/>
      <c r="BM474"/>
      <c r="BN474"/>
      <c r="BO474"/>
      <c r="BP474"/>
      <c r="BQ474"/>
      <c r="BR474"/>
      <c r="BS474"/>
      <c r="BT474"/>
      <c r="BU474"/>
      <c r="BV474"/>
      <c r="BW474"/>
      <c r="BX474"/>
      <c r="BY474"/>
      <c r="BZ474"/>
      <c r="CA474"/>
      <c r="CB474"/>
      <c r="CC474"/>
    </row>
    <row r="475" spans="1:81" s="325" customFormat="1" ht="15.75" customHeight="1" x14ac:dyDescent="0.25">
      <c r="A475" s="356"/>
      <c r="B475" s="356"/>
      <c r="C475" s="356"/>
      <c r="D475" s="356"/>
      <c r="E475" s="356"/>
      <c r="F475" s="356"/>
      <c r="G475" s="356"/>
      <c r="H475" s="356"/>
      <c r="I475" s="356"/>
      <c r="J475" s="356"/>
      <c r="K475" s="356"/>
      <c r="L475" s="356"/>
      <c r="M475" s="356"/>
      <c r="N475" s="356"/>
      <c r="O475" s="356"/>
      <c r="P475" s="356"/>
      <c r="Q475" s="356"/>
      <c r="R475" s="356"/>
      <c r="S475" s="356"/>
      <c r="T475" s="356"/>
      <c r="U475" s="356"/>
      <c r="V475" s="356"/>
      <c r="W475" s="356"/>
      <c r="X475" s="356"/>
      <c r="Y475" s="356"/>
      <c r="Z475" s="356"/>
      <c r="AA475" s="356"/>
      <c r="AB475" s="356"/>
      <c r="BB475"/>
      <c r="BC475"/>
      <c r="BD475"/>
      <c r="BE475"/>
      <c r="BF475"/>
      <c r="BG475"/>
      <c r="BH475"/>
      <c r="BI475"/>
      <c r="BJ475"/>
      <c r="BK475"/>
      <c r="BL475"/>
      <c r="BM475"/>
      <c r="BN475"/>
      <c r="BO475"/>
      <c r="BP475"/>
      <c r="BQ475"/>
      <c r="BR475"/>
      <c r="BS475"/>
      <c r="BT475"/>
      <c r="BU475"/>
      <c r="BV475"/>
      <c r="BW475"/>
      <c r="BX475"/>
      <c r="BY475"/>
      <c r="BZ475"/>
      <c r="CA475"/>
      <c r="CB475"/>
      <c r="CC475"/>
    </row>
    <row r="476" spans="1:81" s="325" customFormat="1" ht="15.75" customHeight="1" x14ac:dyDescent="0.25">
      <c r="A476" s="356"/>
      <c r="B476" s="356"/>
      <c r="C476" s="356"/>
      <c r="D476" s="356"/>
      <c r="E476" s="356"/>
      <c r="F476" s="356"/>
      <c r="G476" s="356"/>
      <c r="H476" s="356"/>
      <c r="I476" s="356"/>
      <c r="J476" s="356"/>
      <c r="K476" s="356"/>
      <c r="L476" s="356"/>
      <c r="M476" s="356"/>
      <c r="N476" s="356"/>
      <c r="O476" s="356"/>
      <c r="P476" s="356"/>
      <c r="Q476" s="356"/>
      <c r="R476" s="356"/>
      <c r="S476" s="356"/>
      <c r="T476" s="356"/>
      <c r="U476" s="356"/>
      <c r="V476" s="356"/>
      <c r="W476" s="356"/>
      <c r="X476" s="356"/>
      <c r="Y476" s="356"/>
      <c r="Z476" s="356"/>
      <c r="AA476" s="356"/>
      <c r="AB476" s="356"/>
      <c r="BB476"/>
      <c r="BC476"/>
      <c r="BD476"/>
      <c r="BE476"/>
      <c r="BF476"/>
      <c r="BG476"/>
      <c r="BH476"/>
      <c r="BI476"/>
      <c r="BJ476"/>
      <c r="BK476"/>
      <c r="BL476"/>
      <c r="BM476"/>
      <c r="BN476"/>
      <c r="BO476"/>
      <c r="BP476"/>
      <c r="BQ476"/>
      <c r="BR476"/>
      <c r="BS476"/>
      <c r="BT476"/>
      <c r="BU476"/>
      <c r="BV476"/>
      <c r="BW476"/>
      <c r="BX476"/>
      <c r="BY476"/>
      <c r="BZ476"/>
      <c r="CA476"/>
      <c r="CB476"/>
      <c r="CC476"/>
    </row>
    <row r="477" spans="1:81" s="325" customFormat="1" ht="15.75" customHeight="1" x14ac:dyDescent="0.25">
      <c r="A477" s="356"/>
      <c r="B477" s="356"/>
      <c r="C477" s="356"/>
      <c r="D477" s="356"/>
      <c r="E477" s="356"/>
      <c r="F477" s="356"/>
      <c r="G477" s="356"/>
      <c r="H477" s="356"/>
      <c r="I477" s="356"/>
      <c r="J477" s="356"/>
      <c r="K477" s="356"/>
      <c r="L477" s="356"/>
      <c r="M477" s="356"/>
      <c r="N477" s="356"/>
      <c r="O477" s="356"/>
      <c r="P477" s="356"/>
      <c r="Q477" s="356"/>
      <c r="R477" s="356"/>
      <c r="S477" s="356"/>
      <c r="T477" s="356"/>
      <c r="U477" s="356"/>
      <c r="V477" s="356"/>
      <c r="W477" s="356"/>
      <c r="X477" s="356"/>
      <c r="Y477" s="356"/>
      <c r="Z477" s="356"/>
      <c r="AA477" s="356"/>
      <c r="AB477" s="356"/>
      <c r="BB477"/>
      <c r="BC477"/>
      <c r="BD477"/>
      <c r="BE477"/>
      <c r="BF477"/>
      <c r="BG477"/>
      <c r="BH477"/>
      <c r="BI477"/>
      <c r="BJ477"/>
      <c r="BK477"/>
      <c r="BL477"/>
      <c r="BM477"/>
      <c r="BN477"/>
      <c r="BO477"/>
      <c r="BP477"/>
      <c r="BQ477"/>
      <c r="BR477"/>
      <c r="BS477"/>
      <c r="BT477"/>
      <c r="BU477"/>
      <c r="BV477"/>
      <c r="BW477"/>
      <c r="BX477"/>
      <c r="BY477"/>
      <c r="BZ477"/>
      <c r="CA477"/>
      <c r="CB477"/>
      <c r="CC477"/>
    </row>
    <row r="478" spans="1:81" s="325" customFormat="1" ht="15.75" customHeight="1" x14ac:dyDescent="0.25">
      <c r="A478" s="356"/>
      <c r="B478" s="356"/>
      <c r="C478" s="356"/>
      <c r="D478" s="356"/>
      <c r="E478" s="356"/>
      <c r="F478" s="356"/>
      <c r="G478" s="356"/>
      <c r="H478" s="356"/>
      <c r="I478" s="356"/>
      <c r="J478" s="356"/>
      <c r="K478" s="356"/>
      <c r="L478" s="356"/>
      <c r="M478" s="356"/>
      <c r="N478" s="356"/>
      <c r="O478" s="356"/>
      <c r="P478" s="356"/>
      <c r="Q478" s="356"/>
      <c r="R478" s="356"/>
      <c r="S478" s="356"/>
      <c r="T478" s="356"/>
      <c r="U478" s="356"/>
      <c r="V478" s="356"/>
      <c r="W478" s="356"/>
      <c r="X478" s="356"/>
      <c r="Y478" s="356"/>
      <c r="Z478" s="356"/>
      <c r="AA478" s="356"/>
      <c r="AB478" s="356"/>
      <c r="BB478"/>
      <c r="BC478"/>
      <c r="BD478"/>
      <c r="BE478"/>
      <c r="BF478"/>
      <c r="BG478"/>
      <c r="BH478"/>
      <c r="BI478"/>
      <c r="BJ478"/>
      <c r="BK478"/>
      <c r="BL478"/>
      <c r="BM478"/>
      <c r="BN478"/>
      <c r="BO478"/>
      <c r="BP478"/>
      <c r="BQ478"/>
      <c r="BR478"/>
      <c r="BS478"/>
      <c r="BT478"/>
      <c r="BU478"/>
      <c r="BV478"/>
      <c r="BW478"/>
      <c r="BX478"/>
      <c r="BY478"/>
      <c r="BZ478"/>
      <c r="CA478"/>
      <c r="CB478"/>
      <c r="CC478"/>
    </row>
    <row r="479" spans="1:81" s="325" customFormat="1" ht="15.75" customHeight="1" x14ac:dyDescent="0.25">
      <c r="A479" s="356"/>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BB479"/>
      <c r="BC479"/>
      <c r="BD479"/>
      <c r="BE479"/>
      <c r="BF479"/>
      <c r="BG479"/>
      <c r="BH479"/>
      <c r="BI479"/>
      <c r="BJ479"/>
      <c r="BK479"/>
      <c r="BL479"/>
      <c r="BM479"/>
      <c r="BN479"/>
      <c r="BO479"/>
      <c r="BP479"/>
      <c r="BQ479"/>
      <c r="BR479"/>
      <c r="BS479"/>
      <c r="BT479"/>
      <c r="BU479"/>
      <c r="BV479"/>
      <c r="BW479"/>
      <c r="BX479"/>
      <c r="BY479"/>
      <c r="BZ479"/>
      <c r="CA479"/>
      <c r="CB479"/>
      <c r="CC479"/>
    </row>
    <row r="480" spans="1:81" s="325" customFormat="1" ht="15.75" customHeight="1" x14ac:dyDescent="0.25">
      <c r="A480" s="356"/>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BB480"/>
      <c r="BC480"/>
      <c r="BD480"/>
      <c r="BE480"/>
      <c r="BF480"/>
      <c r="BG480"/>
      <c r="BH480"/>
      <c r="BI480"/>
      <c r="BJ480"/>
      <c r="BK480"/>
      <c r="BL480"/>
      <c r="BM480"/>
      <c r="BN480"/>
      <c r="BO480"/>
      <c r="BP480"/>
      <c r="BQ480"/>
      <c r="BR480"/>
      <c r="BS480"/>
      <c r="BT480"/>
      <c r="BU480"/>
      <c r="BV480"/>
      <c r="BW480"/>
      <c r="BX480"/>
      <c r="BY480"/>
      <c r="BZ480"/>
      <c r="CA480"/>
      <c r="CB480"/>
      <c r="CC480"/>
    </row>
    <row r="481" spans="1:81" s="325" customFormat="1" ht="15.75" customHeight="1" x14ac:dyDescent="0.25">
      <c r="A481" s="356"/>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BB481"/>
      <c r="BC481"/>
      <c r="BD481"/>
      <c r="BE481"/>
      <c r="BF481"/>
      <c r="BG481"/>
      <c r="BH481"/>
      <c r="BI481"/>
      <c r="BJ481"/>
      <c r="BK481"/>
      <c r="BL481"/>
      <c r="BM481"/>
      <c r="BN481"/>
      <c r="BO481"/>
      <c r="BP481"/>
      <c r="BQ481"/>
      <c r="BR481"/>
      <c r="BS481"/>
      <c r="BT481"/>
      <c r="BU481"/>
      <c r="BV481"/>
      <c r="BW481"/>
      <c r="BX481"/>
      <c r="BY481"/>
      <c r="BZ481"/>
      <c r="CA481"/>
      <c r="CB481"/>
      <c r="CC481"/>
    </row>
    <row r="482" spans="1:81" s="325" customFormat="1" ht="15.75" customHeight="1" x14ac:dyDescent="0.25">
      <c r="A482" s="356"/>
      <c r="B482" s="356"/>
      <c r="C482" s="356"/>
      <c r="D482" s="356"/>
      <c r="E482" s="356"/>
      <c r="F482" s="356"/>
      <c r="G482" s="356"/>
      <c r="H482" s="356"/>
      <c r="I482" s="356"/>
      <c r="J482" s="356"/>
      <c r="K482" s="356"/>
      <c r="L482" s="356"/>
      <c r="M482" s="356"/>
      <c r="N482" s="356"/>
      <c r="O482" s="356"/>
      <c r="P482" s="356"/>
      <c r="Q482" s="356"/>
      <c r="R482" s="356"/>
      <c r="S482" s="356"/>
      <c r="T482" s="356"/>
      <c r="U482" s="356"/>
      <c r="V482" s="356"/>
      <c r="W482" s="356"/>
      <c r="X482" s="356"/>
      <c r="Y482" s="356"/>
      <c r="Z482" s="356"/>
      <c r="AA482" s="356"/>
      <c r="AB482" s="356"/>
      <c r="BB482"/>
      <c r="BC482"/>
      <c r="BD482"/>
      <c r="BE482"/>
      <c r="BF482"/>
      <c r="BG482"/>
      <c r="BH482"/>
      <c r="BI482"/>
      <c r="BJ482"/>
      <c r="BK482"/>
      <c r="BL482"/>
      <c r="BM482"/>
      <c r="BN482"/>
      <c r="BO482"/>
      <c r="BP482"/>
      <c r="BQ482"/>
      <c r="BR482"/>
      <c r="BS482"/>
      <c r="BT482"/>
      <c r="BU482"/>
      <c r="BV482"/>
      <c r="BW482"/>
      <c r="BX482"/>
      <c r="BY482"/>
      <c r="BZ482"/>
      <c r="CA482"/>
      <c r="CB482"/>
      <c r="CC482"/>
    </row>
    <row r="483" spans="1:81" s="325" customFormat="1" ht="15.75" customHeight="1" x14ac:dyDescent="0.25">
      <c r="A483" s="356"/>
      <c r="B483" s="356"/>
      <c r="C483" s="356"/>
      <c r="D483" s="356"/>
      <c r="E483" s="356"/>
      <c r="F483" s="356"/>
      <c r="G483" s="356"/>
      <c r="H483" s="356"/>
      <c r="I483" s="356"/>
      <c r="J483" s="356"/>
      <c r="K483" s="356"/>
      <c r="L483" s="356"/>
      <c r="M483" s="356"/>
      <c r="N483" s="356"/>
      <c r="O483" s="356"/>
      <c r="P483" s="356"/>
      <c r="Q483" s="356"/>
      <c r="R483" s="356"/>
      <c r="S483" s="356"/>
      <c r="T483" s="356"/>
      <c r="U483" s="356"/>
      <c r="V483" s="356"/>
      <c r="W483" s="356"/>
      <c r="X483" s="356"/>
      <c r="Y483" s="356"/>
      <c r="Z483" s="356"/>
      <c r="AA483" s="356"/>
      <c r="AB483" s="356"/>
      <c r="BB483"/>
      <c r="BC483"/>
      <c r="BD483"/>
      <c r="BE483"/>
      <c r="BF483"/>
      <c r="BG483"/>
      <c r="BH483"/>
      <c r="BI483"/>
      <c r="BJ483"/>
      <c r="BK483"/>
      <c r="BL483"/>
      <c r="BM483"/>
      <c r="BN483"/>
      <c r="BO483"/>
      <c r="BP483"/>
      <c r="BQ483"/>
      <c r="BR483"/>
      <c r="BS483"/>
      <c r="BT483"/>
      <c r="BU483"/>
      <c r="BV483"/>
      <c r="BW483"/>
      <c r="BX483"/>
      <c r="BY483"/>
      <c r="BZ483"/>
      <c r="CA483"/>
      <c r="CB483"/>
      <c r="CC483"/>
    </row>
    <row r="484" spans="1:81" s="325" customFormat="1" ht="15.75" customHeight="1" x14ac:dyDescent="0.25">
      <c r="A484" s="356"/>
      <c r="B484" s="356"/>
      <c r="C484" s="356"/>
      <c r="D484" s="356"/>
      <c r="E484" s="356"/>
      <c r="F484" s="356"/>
      <c r="G484" s="356"/>
      <c r="H484" s="356"/>
      <c r="I484" s="356"/>
      <c r="J484" s="356"/>
      <c r="K484" s="356"/>
      <c r="L484" s="356"/>
      <c r="M484" s="356"/>
      <c r="N484" s="356"/>
      <c r="O484" s="356"/>
      <c r="P484" s="356"/>
      <c r="Q484" s="356"/>
      <c r="R484" s="356"/>
      <c r="S484" s="356"/>
      <c r="T484" s="356"/>
      <c r="U484" s="356"/>
      <c r="V484" s="356"/>
      <c r="W484" s="356"/>
      <c r="X484" s="356"/>
      <c r="Y484" s="356"/>
      <c r="Z484" s="356"/>
      <c r="AA484" s="356"/>
      <c r="AB484" s="356"/>
      <c r="BB484"/>
      <c r="BC484"/>
      <c r="BD484"/>
      <c r="BE484"/>
      <c r="BF484"/>
      <c r="BG484"/>
      <c r="BH484"/>
      <c r="BI484"/>
      <c r="BJ484"/>
      <c r="BK484"/>
      <c r="BL484"/>
      <c r="BM484"/>
      <c r="BN484"/>
      <c r="BO484"/>
      <c r="BP484"/>
      <c r="BQ484"/>
      <c r="BR484"/>
      <c r="BS484"/>
      <c r="BT484"/>
      <c r="BU484"/>
      <c r="BV484"/>
      <c r="BW484"/>
      <c r="BX484"/>
      <c r="BY484"/>
      <c r="BZ484"/>
      <c r="CA484"/>
      <c r="CB484"/>
      <c r="CC484"/>
    </row>
    <row r="485" spans="1:81" s="325" customFormat="1" ht="15.75" customHeight="1" x14ac:dyDescent="0.25">
      <c r="A485" s="356"/>
      <c r="B485" s="356"/>
      <c r="C485" s="356"/>
      <c r="D485" s="356"/>
      <c r="E485" s="356"/>
      <c r="F485" s="356"/>
      <c r="G485" s="356"/>
      <c r="H485" s="356"/>
      <c r="I485" s="356"/>
      <c r="J485" s="356"/>
      <c r="K485" s="356"/>
      <c r="L485" s="356"/>
      <c r="M485" s="356"/>
      <c r="N485" s="356"/>
      <c r="O485" s="356"/>
      <c r="P485" s="356"/>
      <c r="Q485" s="356"/>
      <c r="R485" s="356"/>
      <c r="S485" s="356"/>
      <c r="T485" s="356"/>
      <c r="U485" s="356"/>
      <c r="V485" s="356"/>
      <c r="W485" s="356"/>
      <c r="X485" s="356"/>
      <c r="Y485" s="356"/>
      <c r="Z485" s="356"/>
      <c r="AA485" s="356"/>
      <c r="AB485" s="356"/>
      <c r="BB485"/>
      <c r="BC485"/>
      <c r="BD485"/>
      <c r="BE485"/>
      <c r="BF485"/>
      <c r="BG485"/>
      <c r="BH485"/>
      <c r="BI485"/>
      <c r="BJ485"/>
      <c r="BK485"/>
      <c r="BL485"/>
      <c r="BM485"/>
      <c r="BN485"/>
      <c r="BO485"/>
      <c r="BP485"/>
      <c r="BQ485"/>
      <c r="BR485"/>
      <c r="BS485"/>
      <c r="BT485"/>
      <c r="BU485"/>
      <c r="BV485"/>
      <c r="BW485"/>
      <c r="BX485"/>
      <c r="BY485"/>
      <c r="BZ485"/>
      <c r="CA485"/>
      <c r="CB485"/>
      <c r="CC485"/>
    </row>
    <row r="486" spans="1:81" s="325" customFormat="1" ht="15.75" customHeight="1" x14ac:dyDescent="0.25">
      <c r="A486" s="356"/>
      <c r="B486" s="356"/>
      <c r="C486" s="356"/>
      <c r="D486" s="356"/>
      <c r="E486" s="356"/>
      <c r="F486" s="356"/>
      <c r="G486" s="356"/>
      <c r="H486" s="356"/>
      <c r="I486" s="356"/>
      <c r="J486" s="356"/>
      <c r="K486" s="356"/>
      <c r="L486" s="356"/>
      <c r="M486" s="356"/>
      <c r="N486" s="356"/>
      <c r="O486" s="356"/>
      <c r="P486" s="356"/>
      <c r="Q486" s="356"/>
      <c r="R486" s="356"/>
      <c r="S486" s="356"/>
      <c r="T486" s="356"/>
      <c r="U486" s="356"/>
      <c r="V486" s="356"/>
      <c r="W486" s="356"/>
      <c r="X486" s="356"/>
      <c r="Y486" s="356"/>
      <c r="Z486" s="356"/>
      <c r="AA486" s="356"/>
      <c r="AB486" s="356"/>
      <c r="BB486"/>
      <c r="BC486"/>
      <c r="BD486"/>
      <c r="BE486"/>
      <c r="BF486"/>
      <c r="BG486"/>
      <c r="BH486"/>
      <c r="BI486"/>
      <c r="BJ486"/>
      <c r="BK486"/>
      <c r="BL486"/>
      <c r="BM486"/>
      <c r="BN486"/>
      <c r="BO486"/>
      <c r="BP486"/>
      <c r="BQ486"/>
      <c r="BR486"/>
      <c r="BS486"/>
      <c r="BT486"/>
      <c r="BU486"/>
      <c r="BV486"/>
      <c r="BW486"/>
      <c r="BX486"/>
      <c r="BY486"/>
      <c r="BZ486"/>
      <c r="CA486"/>
      <c r="CB486"/>
      <c r="CC486"/>
    </row>
    <row r="487" spans="1:81" s="325" customFormat="1" ht="15.75" customHeight="1" x14ac:dyDescent="0.25">
      <c r="A487" s="356"/>
      <c r="B487" s="356"/>
      <c r="C487" s="356"/>
      <c r="D487" s="356"/>
      <c r="E487" s="356"/>
      <c r="F487" s="356"/>
      <c r="G487" s="356"/>
      <c r="H487" s="356"/>
      <c r="I487" s="356"/>
      <c r="J487" s="356"/>
      <c r="K487" s="356"/>
      <c r="L487" s="356"/>
      <c r="M487" s="356"/>
      <c r="N487" s="356"/>
      <c r="O487" s="356"/>
      <c r="P487" s="356"/>
      <c r="Q487" s="356"/>
      <c r="R487" s="356"/>
      <c r="S487" s="356"/>
      <c r="T487" s="356"/>
      <c r="U487" s="356"/>
      <c r="V487" s="356"/>
      <c r="W487" s="356"/>
      <c r="X487" s="356"/>
      <c r="Y487" s="356"/>
      <c r="Z487" s="356"/>
      <c r="AA487" s="356"/>
      <c r="AB487" s="356"/>
      <c r="BB487"/>
      <c r="BC487"/>
      <c r="BD487"/>
      <c r="BE487"/>
      <c r="BF487"/>
      <c r="BG487"/>
      <c r="BH487"/>
      <c r="BI487"/>
      <c r="BJ487"/>
      <c r="BK487"/>
      <c r="BL487"/>
      <c r="BM487"/>
      <c r="BN487"/>
      <c r="BO487"/>
      <c r="BP487"/>
      <c r="BQ487"/>
      <c r="BR487"/>
      <c r="BS487"/>
      <c r="BT487"/>
      <c r="BU487"/>
      <c r="BV487"/>
      <c r="BW487"/>
      <c r="BX487"/>
      <c r="BY487"/>
      <c r="BZ487"/>
      <c r="CA487"/>
      <c r="CB487"/>
      <c r="CC487"/>
    </row>
    <row r="488" spans="1:81" s="325" customFormat="1" ht="15.75" customHeight="1" x14ac:dyDescent="0.25">
      <c r="A488" s="356"/>
      <c r="B488" s="356"/>
      <c r="C488" s="356"/>
      <c r="D488" s="356"/>
      <c r="E488" s="356"/>
      <c r="F488" s="356"/>
      <c r="G488" s="356"/>
      <c r="H488" s="356"/>
      <c r="I488" s="356"/>
      <c r="J488" s="356"/>
      <c r="K488" s="356"/>
      <c r="L488" s="356"/>
      <c r="M488" s="356"/>
      <c r="N488" s="356"/>
      <c r="O488" s="356"/>
      <c r="P488" s="356"/>
      <c r="Q488" s="356"/>
      <c r="R488" s="356"/>
      <c r="S488" s="356"/>
      <c r="T488" s="356"/>
      <c r="U488" s="356"/>
      <c r="V488" s="356"/>
      <c r="W488" s="356"/>
      <c r="X488" s="356"/>
      <c r="Y488" s="356"/>
      <c r="Z488" s="356"/>
      <c r="AA488" s="356"/>
      <c r="AB488" s="356"/>
      <c r="BB488"/>
      <c r="BC488"/>
      <c r="BD488"/>
      <c r="BE488"/>
      <c r="BF488"/>
      <c r="BG488"/>
      <c r="BH488"/>
      <c r="BI488"/>
      <c r="BJ488"/>
      <c r="BK488"/>
      <c r="BL488"/>
      <c r="BM488"/>
      <c r="BN488"/>
      <c r="BO488"/>
      <c r="BP488"/>
      <c r="BQ488"/>
      <c r="BR488"/>
      <c r="BS488"/>
      <c r="BT488"/>
      <c r="BU488"/>
      <c r="BV488"/>
      <c r="BW488"/>
      <c r="BX488"/>
      <c r="BY488"/>
      <c r="BZ488"/>
      <c r="CA488"/>
      <c r="CB488"/>
      <c r="CC488"/>
    </row>
    <row r="489" spans="1:81" s="325" customFormat="1" ht="15.75" customHeight="1" x14ac:dyDescent="0.25">
      <c r="A489" s="356"/>
      <c r="B489" s="356"/>
      <c r="C489" s="356"/>
      <c r="D489" s="356"/>
      <c r="E489" s="356"/>
      <c r="F489" s="356"/>
      <c r="G489" s="356"/>
      <c r="H489" s="356"/>
      <c r="I489" s="356"/>
      <c r="J489" s="356"/>
      <c r="K489" s="356"/>
      <c r="L489" s="356"/>
      <c r="M489" s="356"/>
      <c r="N489" s="356"/>
      <c r="O489" s="356"/>
      <c r="P489" s="356"/>
      <c r="Q489" s="356"/>
      <c r="R489" s="356"/>
      <c r="S489" s="356"/>
      <c r="T489" s="356"/>
      <c r="U489" s="356"/>
      <c r="V489" s="356"/>
      <c r="W489" s="356"/>
      <c r="X489" s="356"/>
      <c r="Y489" s="356"/>
      <c r="Z489" s="356"/>
      <c r="AA489" s="356"/>
      <c r="AB489" s="356"/>
      <c r="BB489"/>
      <c r="BC489"/>
      <c r="BD489"/>
      <c r="BE489"/>
      <c r="BF489"/>
      <c r="BG489"/>
      <c r="BH489"/>
      <c r="BI489"/>
      <c r="BJ489"/>
      <c r="BK489"/>
      <c r="BL489"/>
      <c r="BM489"/>
      <c r="BN489"/>
      <c r="BO489"/>
      <c r="BP489"/>
      <c r="BQ489"/>
      <c r="BR489"/>
      <c r="BS489"/>
      <c r="BT489"/>
      <c r="BU489"/>
      <c r="BV489"/>
      <c r="BW489"/>
      <c r="BX489"/>
      <c r="BY489"/>
      <c r="BZ489"/>
      <c r="CA489"/>
      <c r="CB489"/>
      <c r="CC489"/>
    </row>
    <row r="490" spans="1:81" s="325" customFormat="1" ht="15.75" customHeight="1" x14ac:dyDescent="0.25">
      <c r="A490" s="356"/>
      <c r="B490" s="356"/>
      <c r="C490" s="356"/>
      <c r="D490" s="356"/>
      <c r="E490" s="356"/>
      <c r="F490" s="356"/>
      <c r="G490" s="356"/>
      <c r="H490" s="356"/>
      <c r="I490" s="356"/>
      <c r="J490" s="356"/>
      <c r="K490" s="356"/>
      <c r="L490" s="356"/>
      <c r="M490" s="356"/>
      <c r="N490" s="356"/>
      <c r="O490" s="356"/>
      <c r="P490" s="356"/>
      <c r="Q490" s="356"/>
      <c r="R490" s="356"/>
      <c r="S490" s="356"/>
      <c r="T490" s="356"/>
      <c r="U490" s="356"/>
      <c r="V490" s="356"/>
      <c r="W490" s="356"/>
      <c r="X490" s="356"/>
      <c r="Y490" s="356"/>
      <c r="Z490" s="356"/>
      <c r="AA490" s="356"/>
      <c r="AB490" s="356"/>
      <c r="BB490"/>
      <c r="BC490"/>
      <c r="BD490"/>
      <c r="BE490"/>
      <c r="BF490"/>
      <c r="BG490"/>
      <c r="BH490"/>
      <c r="BI490"/>
      <c r="BJ490"/>
      <c r="BK490"/>
      <c r="BL490"/>
      <c r="BM490"/>
      <c r="BN490"/>
      <c r="BO490"/>
      <c r="BP490"/>
      <c r="BQ490"/>
      <c r="BR490"/>
      <c r="BS490"/>
      <c r="BT490"/>
      <c r="BU490"/>
      <c r="BV490"/>
      <c r="BW490"/>
      <c r="BX490"/>
      <c r="BY490"/>
      <c r="BZ490"/>
      <c r="CA490"/>
      <c r="CB490"/>
      <c r="CC490"/>
    </row>
    <row r="491" spans="1:81" s="325" customFormat="1" ht="15.75" customHeight="1" x14ac:dyDescent="0.25">
      <c r="A491" s="356"/>
      <c r="B491" s="356"/>
      <c r="C491" s="356"/>
      <c r="D491" s="356"/>
      <c r="E491" s="356"/>
      <c r="F491" s="356"/>
      <c r="G491" s="356"/>
      <c r="H491" s="356"/>
      <c r="I491" s="356"/>
      <c r="J491" s="356"/>
      <c r="K491" s="356"/>
      <c r="L491" s="356"/>
      <c r="M491" s="356"/>
      <c r="N491" s="356"/>
      <c r="O491" s="356"/>
      <c r="P491" s="356"/>
      <c r="Q491" s="356"/>
      <c r="R491" s="356"/>
      <c r="S491" s="356"/>
      <c r="T491" s="356"/>
      <c r="U491" s="356"/>
      <c r="V491" s="356"/>
      <c r="W491" s="356"/>
      <c r="X491" s="356"/>
      <c r="Y491" s="356"/>
      <c r="Z491" s="356"/>
      <c r="AA491" s="356"/>
      <c r="AB491" s="356"/>
      <c r="BB491"/>
      <c r="BC491"/>
      <c r="BD491"/>
      <c r="BE491"/>
      <c r="BF491"/>
      <c r="BG491"/>
      <c r="BH491"/>
      <c r="BI491"/>
      <c r="BJ491"/>
      <c r="BK491"/>
      <c r="BL491"/>
      <c r="BM491"/>
      <c r="BN491"/>
      <c r="BO491"/>
      <c r="BP491"/>
      <c r="BQ491"/>
      <c r="BR491"/>
      <c r="BS491"/>
      <c r="BT491"/>
      <c r="BU491"/>
      <c r="BV491"/>
      <c r="BW491"/>
      <c r="BX491"/>
      <c r="BY491"/>
      <c r="BZ491"/>
      <c r="CA491"/>
      <c r="CB491"/>
      <c r="CC491"/>
    </row>
    <row r="492" spans="1:81" s="325" customFormat="1" ht="15.75" customHeight="1" x14ac:dyDescent="0.25">
      <c r="A492" s="356"/>
      <c r="B492" s="356"/>
      <c r="C492" s="356"/>
      <c r="D492" s="356"/>
      <c r="E492" s="356"/>
      <c r="F492" s="356"/>
      <c r="G492" s="356"/>
      <c r="H492" s="356"/>
      <c r="I492" s="356"/>
      <c r="J492" s="356"/>
      <c r="K492" s="356"/>
      <c r="L492" s="356"/>
      <c r="M492" s="356"/>
      <c r="N492" s="356"/>
      <c r="O492" s="356"/>
      <c r="P492" s="356"/>
      <c r="Q492" s="356"/>
      <c r="R492" s="356"/>
      <c r="S492" s="356"/>
      <c r="T492" s="356"/>
      <c r="U492" s="356"/>
      <c r="V492" s="356"/>
      <c r="W492" s="356"/>
      <c r="X492" s="356"/>
      <c r="Y492" s="356"/>
      <c r="Z492" s="356"/>
      <c r="AA492" s="356"/>
      <c r="AB492" s="356"/>
      <c r="BB492"/>
      <c r="BC492"/>
      <c r="BD492"/>
      <c r="BE492"/>
      <c r="BF492"/>
      <c r="BG492"/>
      <c r="BH492"/>
      <c r="BI492"/>
      <c r="BJ492"/>
      <c r="BK492"/>
      <c r="BL492"/>
      <c r="BM492"/>
      <c r="BN492"/>
      <c r="BO492"/>
      <c r="BP492"/>
      <c r="BQ492"/>
      <c r="BR492"/>
      <c r="BS492"/>
      <c r="BT492"/>
      <c r="BU492"/>
      <c r="BV492"/>
      <c r="BW492"/>
      <c r="BX492"/>
      <c r="BY492"/>
      <c r="BZ492"/>
      <c r="CA492"/>
      <c r="CB492"/>
      <c r="CC492"/>
    </row>
    <row r="493" spans="1:81" s="325" customFormat="1" ht="15.75" customHeight="1" x14ac:dyDescent="0.25">
      <c r="A493" s="356"/>
      <c r="B493" s="356"/>
      <c r="C493" s="356"/>
      <c r="D493" s="356"/>
      <c r="E493" s="356"/>
      <c r="F493" s="356"/>
      <c r="G493" s="356"/>
      <c r="H493" s="356"/>
      <c r="I493" s="356"/>
      <c r="J493" s="356"/>
      <c r="K493" s="356"/>
      <c r="L493" s="356"/>
      <c r="M493" s="356"/>
      <c r="N493" s="356"/>
      <c r="O493" s="356"/>
      <c r="P493" s="356"/>
      <c r="Q493" s="356"/>
      <c r="R493" s="356"/>
      <c r="S493" s="356"/>
      <c r="T493" s="356"/>
      <c r="U493" s="356"/>
      <c r="V493" s="356"/>
      <c r="W493" s="356"/>
      <c r="X493" s="356"/>
      <c r="Y493" s="356"/>
      <c r="Z493" s="356"/>
      <c r="AA493" s="356"/>
      <c r="AB493" s="356"/>
      <c r="BB493"/>
      <c r="BC493"/>
      <c r="BD493"/>
      <c r="BE493"/>
      <c r="BF493"/>
      <c r="BG493"/>
      <c r="BH493"/>
      <c r="BI493"/>
      <c r="BJ493"/>
      <c r="BK493"/>
      <c r="BL493"/>
      <c r="BM493"/>
      <c r="BN493"/>
      <c r="BO493"/>
      <c r="BP493"/>
      <c r="BQ493"/>
      <c r="BR493"/>
      <c r="BS493"/>
      <c r="BT493"/>
      <c r="BU493"/>
      <c r="BV493"/>
      <c r="BW493"/>
      <c r="BX493"/>
      <c r="BY493"/>
      <c r="BZ493"/>
      <c r="CA493"/>
      <c r="CB493"/>
      <c r="CC493"/>
    </row>
    <row r="494" spans="1:81" s="325" customFormat="1" ht="15.75" customHeight="1" x14ac:dyDescent="0.25">
      <c r="A494" s="356"/>
      <c r="B494" s="356"/>
      <c r="C494" s="356"/>
      <c r="D494" s="356"/>
      <c r="E494" s="356"/>
      <c r="F494" s="356"/>
      <c r="G494" s="356"/>
      <c r="H494" s="356"/>
      <c r="I494" s="356"/>
      <c r="J494" s="356"/>
      <c r="K494" s="356"/>
      <c r="L494" s="356"/>
      <c r="M494" s="356"/>
      <c r="N494" s="356"/>
      <c r="O494" s="356"/>
      <c r="P494" s="356"/>
      <c r="Q494" s="356"/>
      <c r="R494" s="356"/>
      <c r="S494" s="356"/>
      <c r="T494" s="356"/>
      <c r="U494" s="356"/>
      <c r="V494" s="356"/>
      <c r="W494" s="356"/>
      <c r="X494" s="356"/>
      <c r="Y494" s="356"/>
      <c r="Z494" s="356"/>
      <c r="AA494" s="356"/>
      <c r="AB494" s="356"/>
      <c r="BB494"/>
      <c r="BC494"/>
      <c r="BD494"/>
      <c r="BE494"/>
      <c r="BF494"/>
      <c r="BG494"/>
      <c r="BH494"/>
      <c r="BI494"/>
      <c r="BJ494"/>
      <c r="BK494"/>
      <c r="BL494"/>
      <c r="BM494"/>
      <c r="BN494"/>
      <c r="BO494"/>
      <c r="BP494"/>
      <c r="BQ494"/>
      <c r="BR494"/>
      <c r="BS494"/>
      <c r="BT494"/>
      <c r="BU494"/>
      <c r="BV494"/>
      <c r="BW494"/>
      <c r="BX494"/>
      <c r="BY494"/>
      <c r="BZ494"/>
      <c r="CA494"/>
      <c r="CB494"/>
      <c r="CC494"/>
    </row>
    <row r="495" spans="1:81" s="325" customFormat="1" ht="15.75" customHeight="1" x14ac:dyDescent="0.25">
      <c r="A495" s="356"/>
      <c r="B495" s="356"/>
      <c r="C495" s="356"/>
      <c r="D495" s="356"/>
      <c r="E495" s="356"/>
      <c r="F495" s="356"/>
      <c r="G495" s="356"/>
      <c r="H495" s="356"/>
      <c r="I495" s="356"/>
      <c r="J495" s="356"/>
      <c r="K495" s="356"/>
      <c r="L495" s="356"/>
      <c r="M495" s="356"/>
      <c r="N495" s="356"/>
      <c r="O495" s="356"/>
      <c r="P495" s="356"/>
      <c r="Q495" s="356"/>
      <c r="R495" s="356"/>
      <c r="S495" s="356"/>
      <c r="T495" s="356"/>
      <c r="U495" s="356"/>
      <c r="V495" s="356"/>
      <c r="W495" s="356"/>
      <c r="X495" s="356"/>
      <c r="Y495" s="356"/>
      <c r="Z495" s="356"/>
      <c r="AA495" s="356"/>
      <c r="AB495" s="356"/>
      <c r="BB495"/>
      <c r="BC495"/>
      <c r="BD495"/>
      <c r="BE495"/>
      <c r="BF495"/>
      <c r="BG495"/>
      <c r="BH495"/>
      <c r="BI495"/>
      <c r="BJ495"/>
      <c r="BK495"/>
      <c r="BL495"/>
      <c r="BM495"/>
      <c r="BN495"/>
      <c r="BO495"/>
      <c r="BP495"/>
      <c r="BQ495"/>
      <c r="BR495"/>
      <c r="BS495"/>
      <c r="BT495"/>
      <c r="BU495"/>
      <c r="BV495"/>
      <c r="BW495"/>
      <c r="BX495"/>
      <c r="BY495"/>
      <c r="BZ495"/>
      <c r="CA495"/>
      <c r="CB495"/>
      <c r="CC495"/>
    </row>
    <row r="496" spans="1:81" s="325" customFormat="1" ht="15.75" customHeight="1" x14ac:dyDescent="0.25">
      <c r="A496" s="356"/>
      <c r="B496" s="356"/>
      <c r="C496" s="356"/>
      <c r="D496" s="356"/>
      <c r="E496" s="356"/>
      <c r="F496" s="356"/>
      <c r="G496" s="356"/>
      <c r="H496" s="356"/>
      <c r="I496" s="356"/>
      <c r="J496" s="356"/>
      <c r="K496" s="356"/>
      <c r="L496" s="356"/>
      <c r="M496" s="356"/>
      <c r="N496" s="356"/>
      <c r="O496" s="356"/>
      <c r="P496" s="356"/>
      <c r="Q496" s="356"/>
      <c r="R496" s="356"/>
      <c r="S496" s="356"/>
      <c r="T496" s="356"/>
      <c r="U496" s="356"/>
      <c r="V496" s="356"/>
      <c r="W496" s="356"/>
      <c r="X496" s="356"/>
      <c r="Y496" s="356"/>
      <c r="Z496" s="356"/>
      <c r="AA496" s="356"/>
      <c r="AB496" s="356"/>
      <c r="BB496"/>
      <c r="BC496"/>
      <c r="BD496"/>
      <c r="BE496"/>
      <c r="BF496"/>
      <c r="BG496"/>
      <c r="BH496"/>
      <c r="BI496"/>
      <c r="BJ496"/>
      <c r="BK496"/>
      <c r="BL496"/>
      <c r="BM496"/>
      <c r="BN496"/>
      <c r="BO496"/>
      <c r="BP496"/>
      <c r="BQ496"/>
      <c r="BR496"/>
      <c r="BS496"/>
      <c r="BT496"/>
      <c r="BU496"/>
      <c r="BV496"/>
      <c r="BW496"/>
      <c r="BX496"/>
      <c r="BY496"/>
      <c r="BZ496"/>
      <c r="CA496"/>
      <c r="CB496"/>
      <c r="CC496"/>
    </row>
    <row r="497" spans="1:81" s="325" customFormat="1" ht="15.75" customHeight="1" x14ac:dyDescent="0.25">
      <c r="A497" s="356"/>
      <c r="B497" s="356"/>
      <c r="C497" s="356"/>
      <c r="D497" s="356"/>
      <c r="E497" s="356"/>
      <c r="F497" s="356"/>
      <c r="G497" s="356"/>
      <c r="H497" s="356"/>
      <c r="I497" s="356"/>
      <c r="J497" s="356"/>
      <c r="K497" s="356"/>
      <c r="L497" s="356"/>
      <c r="M497" s="356"/>
      <c r="N497" s="356"/>
      <c r="O497" s="356"/>
      <c r="P497" s="356"/>
      <c r="Q497" s="356"/>
      <c r="R497" s="356"/>
      <c r="S497" s="356"/>
      <c r="T497" s="356"/>
      <c r="U497" s="356"/>
      <c r="V497" s="356"/>
      <c r="W497" s="356"/>
      <c r="X497" s="356"/>
      <c r="Y497" s="356"/>
      <c r="Z497" s="356"/>
      <c r="AA497" s="356"/>
      <c r="AB497" s="356"/>
      <c r="BB497"/>
      <c r="BC497"/>
      <c r="BD497"/>
      <c r="BE497"/>
      <c r="BF497"/>
      <c r="BG497"/>
      <c r="BH497"/>
      <c r="BI497"/>
      <c r="BJ497"/>
      <c r="BK497"/>
      <c r="BL497"/>
      <c r="BM497"/>
      <c r="BN497"/>
      <c r="BO497"/>
      <c r="BP497"/>
      <c r="BQ497"/>
      <c r="BR497"/>
      <c r="BS497"/>
      <c r="BT497"/>
      <c r="BU497"/>
      <c r="BV497"/>
      <c r="BW497"/>
      <c r="BX497"/>
      <c r="BY497"/>
      <c r="BZ497"/>
      <c r="CA497"/>
      <c r="CB497"/>
      <c r="CC497"/>
    </row>
    <row r="498" spans="1:81" s="325" customFormat="1" ht="15.75" customHeight="1" x14ac:dyDescent="0.25">
      <c r="A498" s="356"/>
      <c r="B498" s="356"/>
      <c r="C498" s="356"/>
      <c r="D498" s="356"/>
      <c r="E498" s="356"/>
      <c r="F498" s="356"/>
      <c r="G498" s="356"/>
      <c r="H498" s="356"/>
      <c r="I498" s="356"/>
      <c r="J498" s="356"/>
      <c r="K498" s="356"/>
      <c r="L498" s="356"/>
      <c r="M498" s="356"/>
      <c r="N498" s="356"/>
      <c r="O498" s="356"/>
      <c r="P498" s="356"/>
      <c r="Q498" s="356"/>
      <c r="R498" s="356"/>
      <c r="S498" s="356"/>
      <c r="T498" s="356"/>
      <c r="U498" s="356"/>
      <c r="V498" s="356"/>
      <c r="W498" s="356"/>
      <c r="X498" s="356"/>
      <c r="Y498" s="356"/>
      <c r="Z498" s="356"/>
      <c r="AA498" s="356"/>
      <c r="AB498" s="356"/>
      <c r="BB498"/>
      <c r="BC498"/>
      <c r="BD498"/>
      <c r="BE498"/>
      <c r="BF498"/>
      <c r="BG498"/>
      <c r="BH498"/>
      <c r="BI498"/>
      <c r="BJ498"/>
      <c r="BK498"/>
      <c r="BL498"/>
      <c r="BM498"/>
      <c r="BN498"/>
      <c r="BO498"/>
      <c r="BP498"/>
      <c r="BQ498"/>
      <c r="BR498"/>
      <c r="BS498"/>
      <c r="BT498"/>
      <c r="BU498"/>
      <c r="BV498"/>
      <c r="BW498"/>
      <c r="BX498"/>
      <c r="BY498"/>
      <c r="BZ498"/>
      <c r="CA498"/>
      <c r="CB498"/>
      <c r="CC498"/>
    </row>
    <row r="499" spans="1:81" s="325" customFormat="1" ht="15.75" customHeight="1" x14ac:dyDescent="0.25">
      <c r="A499" s="356"/>
      <c r="B499" s="356"/>
      <c r="C499" s="356"/>
      <c r="D499" s="356"/>
      <c r="E499" s="356"/>
      <c r="F499" s="356"/>
      <c r="G499" s="356"/>
      <c r="H499" s="356"/>
      <c r="I499" s="356"/>
      <c r="J499" s="356"/>
      <c r="K499" s="356"/>
      <c r="L499" s="356"/>
      <c r="M499" s="356"/>
      <c r="N499" s="356"/>
      <c r="O499" s="356"/>
      <c r="P499" s="356"/>
      <c r="Q499" s="356"/>
      <c r="R499" s="356"/>
      <c r="S499" s="356"/>
      <c r="T499" s="356"/>
      <c r="U499" s="356"/>
      <c r="V499" s="356"/>
      <c r="W499" s="356"/>
      <c r="X499" s="356"/>
      <c r="Y499" s="356"/>
      <c r="Z499" s="356"/>
      <c r="AA499" s="356"/>
      <c r="AB499" s="356"/>
      <c r="BB499"/>
      <c r="BC499"/>
      <c r="BD499"/>
      <c r="BE499"/>
      <c r="BF499"/>
      <c r="BG499"/>
      <c r="BH499"/>
      <c r="BI499"/>
      <c r="BJ499"/>
      <c r="BK499"/>
      <c r="BL499"/>
      <c r="BM499"/>
      <c r="BN499"/>
      <c r="BO499"/>
      <c r="BP499"/>
      <c r="BQ499"/>
      <c r="BR499"/>
      <c r="BS499"/>
      <c r="BT499"/>
      <c r="BU499"/>
      <c r="BV499"/>
      <c r="BW499"/>
      <c r="BX499"/>
      <c r="BY499"/>
      <c r="BZ499"/>
      <c r="CA499"/>
      <c r="CB499"/>
      <c r="CC499"/>
    </row>
    <row r="500" spans="1:81" s="325" customFormat="1" ht="15.75" customHeight="1" x14ac:dyDescent="0.25">
      <c r="A500" s="356"/>
      <c r="B500" s="356"/>
      <c r="C500" s="356"/>
      <c r="D500" s="356"/>
      <c r="E500" s="356"/>
      <c r="F500" s="356"/>
      <c r="G500" s="356"/>
      <c r="H500" s="356"/>
      <c r="I500" s="356"/>
      <c r="J500" s="356"/>
      <c r="K500" s="356"/>
      <c r="L500" s="356"/>
      <c r="M500" s="356"/>
      <c r="N500" s="356"/>
      <c r="O500" s="356"/>
      <c r="P500" s="356"/>
      <c r="Q500" s="356"/>
      <c r="R500" s="356"/>
      <c r="S500" s="356"/>
      <c r="T500" s="356"/>
      <c r="U500" s="356"/>
      <c r="V500" s="356"/>
      <c r="W500" s="356"/>
      <c r="X500" s="356"/>
      <c r="Y500" s="356"/>
      <c r="Z500" s="356"/>
      <c r="AA500" s="356"/>
      <c r="AB500" s="356"/>
      <c r="BB500"/>
      <c r="BC500"/>
      <c r="BD500"/>
      <c r="BE500"/>
      <c r="BF500"/>
      <c r="BG500"/>
      <c r="BH500"/>
      <c r="BI500"/>
      <c r="BJ500"/>
      <c r="BK500"/>
      <c r="BL500"/>
      <c r="BM500"/>
      <c r="BN500"/>
      <c r="BO500"/>
      <c r="BP500"/>
      <c r="BQ500"/>
      <c r="BR500"/>
      <c r="BS500"/>
      <c r="BT500"/>
      <c r="BU500"/>
      <c r="BV500"/>
      <c r="BW500"/>
      <c r="BX500"/>
      <c r="BY500"/>
      <c r="BZ500"/>
      <c r="CA500"/>
      <c r="CB500"/>
      <c r="CC500"/>
    </row>
    <row r="501" spans="1:81" s="325" customFormat="1" ht="15.75" customHeight="1" x14ac:dyDescent="0.25">
      <c r="A501" s="356"/>
      <c r="B501" s="356"/>
      <c r="C501" s="356"/>
      <c r="D501" s="356"/>
      <c r="E501" s="356"/>
      <c r="F501" s="356"/>
      <c r="G501" s="356"/>
      <c r="H501" s="356"/>
      <c r="I501" s="356"/>
      <c r="J501" s="356"/>
      <c r="K501" s="356"/>
      <c r="L501" s="356"/>
      <c r="M501" s="356"/>
      <c r="N501" s="356"/>
      <c r="O501" s="356"/>
      <c r="P501" s="356"/>
      <c r="Q501" s="356"/>
      <c r="R501" s="356"/>
      <c r="S501" s="356"/>
      <c r="T501" s="356"/>
      <c r="U501" s="356"/>
      <c r="V501" s="356"/>
      <c r="W501" s="356"/>
      <c r="X501" s="356"/>
      <c r="Y501" s="356"/>
      <c r="Z501" s="356"/>
      <c r="AA501" s="356"/>
      <c r="AB501" s="356"/>
      <c r="BB501"/>
      <c r="BC501"/>
      <c r="BD501"/>
      <c r="BE501"/>
      <c r="BF501"/>
      <c r="BG501"/>
      <c r="BH501"/>
      <c r="BI501"/>
      <c r="BJ501"/>
      <c r="BK501"/>
      <c r="BL501"/>
      <c r="BM501"/>
      <c r="BN501"/>
      <c r="BO501"/>
      <c r="BP501"/>
      <c r="BQ501"/>
      <c r="BR501"/>
      <c r="BS501"/>
      <c r="BT501"/>
      <c r="BU501"/>
      <c r="BV501"/>
      <c r="BW501"/>
      <c r="BX501"/>
      <c r="BY501"/>
      <c r="BZ501"/>
      <c r="CA501"/>
      <c r="CB501"/>
      <c r="CC501"/>
    </row>
    <row r="502" spans="1:81" s="325" customFormat="1" ht="15.75" customHeight="1" x14ac:dyDescent="0.25">
      <c r="A502" s="356"/>
      <c r="B502" s="356"/>
      <c r="C502" s="356"/>
      <c r="D502" s="356"/>
      <c r="E502" s="356"/>
      <c r="F502" s="356"/>
      <c r="G502" s="356"/>
      <c r="H502" s="356"/>
      <c r="I502" s="356"/>
      <c r="J502" s="356"/>
      <c r="K502" s="356"/>
      <c r="L502" s="356"/>
      <c r="M502" s="356"/>
      <c r="N502" s="356"/>
      <c r="O502" s="356"/>
      <c r="P502" s="356"/>
      <c r="Q502" s="356"/>
      <c r="R502" s="356"/>
      <c r="S502" s="356"/>
      <c r="T502" s="356"/>
      <c r="U502" s="356"/>
      <c r="V502" s="356"/>
      <c r="W502" s="356"/>
      <c r="X502" s="356"/>
      <c r="Y502" s="356"/>
      <c r="Z502" s="356"/>
      <c r="AA502" s="356"/>
      <c r="AB502" s="356"/>
      <c r="BB502"/>
      <c r="BC502"/>
      <c r="BD502"/>
      <c r="BE502"/>
      <c r="BF502"/>
      <c r="BG502"/>
      <c r="BH502"/>
      <c r="BI502"/>
      <c r="BJ502"/>
      <c r="BK502"/>
      <c r="BL502"/>
      <c r="BM502"/>
      <c r="BN502"/>
      <c r="BO502"/>
      <c r="BP502"/>
      <c r="BQ502"/>
      <c r="BR502"/>
      <c r="BS502"/>
      <c r="BT502"/>
      <c r="BU502"/>
      <c r="BV502"/>
      <c r="BW502"/>
      <c r="BX502"/>
      <c r="BY502"/>
      <c r="BZ502"/>
      <c r="CA502"/>
      <c r="CB502"/>
      <c r="CC502"/>
    </row>
    <row r="503" spans="1:81" s="325" customFormat="1" ht="15.75" customHeight="1" x14ac:dyDescent="0.25">
      <c r="A503" s="356"/>
      <c r="B503" s="356"/>
      <c r="C503" s="356"/>
      <c r="D503" s="356"/>
      <c r="E503" s="356"/>
      <c r="F503" s="356"/>
      <c r="G503" s="356"/>
      <c r="H503" s="356"/>
      <c r="I503" s="356"/>
      <c r="J503" s="356"/>
      <c r="K503" s="356"/>
      <c r="L503" s="356"/>
      <c r="M503" s="356"/>
      <c r="N503" s="356"/>
      <c r="O503" s="356"/>
      <c r="P503" s="356"/>
      <c r="Q503" s="356"/>
      <c r="R503" s="356"/>
      <c r="S503" s="356"/>
      <c r="T503" s="356"/>
      <c r="U503" s="356"/>
      <c r="V503" s="356"/>
      <c r="W503" s="356"/>
      <c r="X503" s="356"/>
      <c r="Y503" s="356"/>
      <c r="Z503" s="356"/>
      <c r="AA503" s="356"/>
      <c r="AB503" s="356"/>
      <c r="BB503"/>
      <c r="BC503"/>
      <c r="BD503"/>
      <c r="BE503"/>
      <c r="BF503"/>
      <c r="BG503"/>
      <c r="BH503"/>
      <c r="BI503"/>
      <c r="BJ503"/>
      <c r="BK503"/>
      <c r="BL503"/>
      <c r="BM503"/>
      <c r="BN503"/>
      <c r="BO503"/>
      <c r="BP503"/>
      <c r="BQ503"/>
      <c r="BR503"/>
      <c r="BS503"/>
      <c r="BT503"/>
      <c r="BU503"/>
      <c r="BV503"/>
      <c r="BW503"/>
      <c r="BX503"/>
      <c r="BY503"/>
      <c r="BZ503"/>
      <c r="CA503"/>
      <c r="CB503"/>
      <c r="CC503"/>
    </row>
    <row r="504" spans="1:81" s="325" customFormat="1" ht="15.75" customHeight="1" x14ac:dyDescent="0.25">
      <c r="A504" s="356"/>
      <c r="B504" s="356"/>
      <c r="C504" s="356"/>
      <c r="D504" s="356"/>
      <c r="E504" s="356"/>
      <c r="F504" s="356"/>
      <c r="G504" s="356"/>
      <c r="H504" s="356"/>
      <c r="I504" s="356"/>
      <c r="J504" s="356"/>
      <c r="K504" s="356"/>
      <c r="L504" s="356"/>
      <c r="M504" s="356"/>
      <c r="N504" s="356"/>
      <c r="O504" s="356"/>
      <c r="P504" s="356"/>
      <c r="Q504" s="356"/>
      <c r="R504" s="356"/>
      <c r="S504" s="356"/>
      <c r="T504" s="356"/>
      <c r="U504" s="356"/>
      <c r="V504" s="356"/>
      <c r="W504" s="356"/>
      <c r="X504" s="356"/>
      <c r="Y504" s="356"/>
      <c r="Z504" s="356"/>
      <c r="AA504" s="356"/>
      <c r="AB504" s="356"/>
      <c r="BB504"/>
      <c r="BC504"/>
      <c r="BD504"/>
      <c r="BE504"/>
      <c r="BF504"/>
      <c r="BG504"/>
      <c r="BH504"/>
      <c r="BI504"/>
      <c r="BJ504"/>
      <c r="BK504"/>
      <c r="BL504"/>
      <c r="BM504"/>
      <c r="BN504"/>
      <c r="BO504"/>
      <c r="BP504"/>
      <c r="BQ504"/>
      <c r="BR504"/>
      <c r="BS504"/>
      <c r="BT504"/>
      <c r="BU504"/>
      <c r="BV504"/>
      <c r="BW504"/>
      <c r="BX504"/>
      <c r="BY504"/>
      <c r="BZ504"/>
      <c r="CA504"/>
      <c r="CB504"/>
      <c r="CC504"/>
    </row>
    <row r="505" spans="1:81" s="325" customFormat="1" ht="15.75" customHeight="1" x14ac:dyDescent="0.25">
      <c r="A505" s="356"/>
      <c r="B505" s="356"/>
      <c r="C505" s="356"/>
      <c r="D505" s="356"/>
      <c r="E505" s="356"/>
      <c r="F505" s="356"/>
      <c r="G505" s="356"/>
      <c r="H505" s="356"/>
      <c r="I505" s="356"/>
      <c r="J505" s="356"/>
      <c r="K505" s="356"/>
      <c r="L505" s="356"/>
      <c r="M505" s="356"/>
      <c r="N505" s="356"/>
      <c r="O505" s="356"/>
      <c r="P505" s="356"/>
      <c r="Q505" s="356"/>
      <c r="R505" s="356"/>
      <c r="S505" s="356"/>
      <c r="T505" s="356"/>
      <c r="U505" s="356"/>
      <c r="V505" s="356"/>
      <c r="W505" s="356"/>
      <c r="X505" s="356"/>
      <c r="Y505" s="356"/>
      <c r="Z505" s="356"/>
      <c r="AA505" s="356"/>
      <c r="AB505" s="356"/>
      <c r="BB505"/>
      <c r="BC505"/>
      <c r="BD505"/>
      <c r="BE505"/>
      <c r="BF505"/>
      <c r="BG505"/>
      <c r="BH505"/>
      <c r="BI505"/>
      <c r="BJ505"/>
      <c r="BK505"/>
      <c r="BL505"/>
      <c r="BM505"/>
      <c r="BN505"/>
      <c r="BO505"/>
      <c r="BP505"/>
      <c r="BQ505"/>
      <c r="BR505"/>
      <c r="BS505"/>
      <c r="BT505"/>
      <c r="BU505"/>
      <c r="BV505"/>
      <c r="BW505"/>
      <c r="BX505"/>
      <c r="BY505"/>
      <c r="BZ505"/>
      <c r="CA505"/>
      <c r="CB505"/>
      <c r="CC505"/>
    </row>
    <row r="506" spans="1:81" s="325" customFormat="1" ht="15.75" customHeight="1" x14ac:dyDescent="0.25">
      <c r="A506" s="356"/>
      <c r="B506" s="356"/>
      <c r="C506" s="356"/>
      <c r="D506" s="356"/>
      <c r="E506" s="356"/>
      <c r="F506" s="356"/>
      <c r="G506" s="356"/>
      <c r="H506" s="356"/>
      <c r="I506" s="356"/>
      <c r="J506" s="356"/>
      <c r="K506" s="356"/>
      <c r="L506" s="356"/>
      <c r="M506" s="356"/>
      <c r="N506" s="356"/>
      <c r="O506" s="356"/>
      <c r="P506" s="356"/>
      <c r="Q506" s="356"/>
      <c r="R506" s="356"/>
      <c r="S506" s="356"/>
      <c r="T506" s="356"/>
      <c r="U506" s="356"/>
      <c r="V506" s="356"/>
      <c r="W506" s="356"/>
      <c r="X506" s="356"/>
      <c r="Y506" s="356"/>
      <c r="Z506" s="356"/>
      <c r="AA506" s="356"/>
      <c r="AB506" s="356"/>
      <c r="BB506"/>
      <c r="BC506"/>
      <c r="BD506"/>
      <c r="BE506"/>
      <c r="BF506"/>
      <c r="BG506"/>
      <c r="BH506"/>
      <c r="BI506"/>
      <c r="BJ506"/>
      <c r="BK506"/>
      <c r="BL506"/>
      <c r="BM506"/>
      <c r="BN506"/>
      <c r="BO506"/>
      <c r="BP506"/>
      <c r="BQ506"/>
      <c r="BR506"/>
      <c r="BS506"/>
      <c r="BT506"/>
      <c r="BU506"/>
      <c r="BV506"/>
      <c r="BW506"/>
      <c r="BX506"/>
      <c r="BY506"/>
      <c r="BZ506"/>
      <c r="CA506"/>
      <c r="CB506"/>
      <c r="CC506"/>
    </row>
    <row r="507" spans="1:81" s="325" customFormat="1" ht="15.75" customHeight="1" x14ac:dyDescent="0.25">
      <c r="A507" s="356"/>
      <c r="B507" s="356"/>
      <c r="C507" s="356"/>
      <c r="D507" s="356"/>
      <c r="E507" s="356"/>
      <c r="F507" s="356"/>
      <c r="G507" s="356"/>
      <c r="H507" s="356"/>
      <c r="I507" s="356"/>
      <c r="J507" s="356"/>
      <c r="K507" s="356"/>
      <c r="L507" s="356"/>
      <c r="M507" s="356"/>
      <c r="N507" s="356"/>
      <c r="O507" s="356"/>
      <c r="P507" s="356"/>
      <c r="Q507" s="356"/>
      <c r="R507" s="356"/>
      <c r="S507" s="356"/>
      <c r="T507" s="356"/>
      <c r="U507" s="356"/>
      <c r="V507" s="356"/>
      <c r="W507" s="356"/>
      <c r="X507" s="356"/>
      <c r="Y507" s="356"/>
      <c r="Z507" s="356"/>
      <c r="AA507" s="356"/>
      <c r="AB507" s="356"/>
      <c r="BB507"/>
      <c r="BC507"/>
      <c r="BD507"/>
      <c r="BE507"/>
      <c r="BF507"/>
      <c r="BG507"/>
      <c r="BH507"/>
      <c r="BI507"/>
      <c r="BJ507"/>
      <c r="BK507"/>
      <c r="BL507"/>
      <c r="BM507"/>
      <c r="BN507"/>
      <c r="BO507"/>
      <c r="BP507"/>
      <c r="BQ507"/>
      <c r="BR507"/>
      <c r="BS507"/>
      <c r="BT507"/>
      <c r="BU507"/>
      <c r="BV507"/>
      <c r="BW507"/>
      <c r="BX507"/>
      <c r="BY507"/>
      <c r="BZ507"/>
      <c r="CA507"/>
      <c r="CB507"/>
      <c r="CC507"/>
    </row>
    <row r="508" spans="1:81" s="325" customFormat="1" ht="15.75" customHeight="1" x14ac:dyDescent="0.25">
      <c r="A508" s="356"/>
      <c r="B508" s="356"/>
      <c r="C508" s="356"/>
      <c r="D508" s="356"/>
      <c r="E508" s="356"/>
      <c r="F508" s="356"/>
      <c r="G508" s="356"/>
      <c r="H508" s="356"/>
      <c r="I508" s="356"/>
      <c r="J508" s="356"/>
      <c r="K508" s="356"/>
      <c r="L508" s="356"/>
      <c r="M508" s="356"/>
      <c r="N508" s="356"/>
      <c r="O508" s="356"/>
      <c r="P508" s="356"/>
      <c r="Q508" s="356"/>
      <c r="R508" s="356"/>
      <c r="S508" s="356"/>
      <c r="T508" s="356"/>
      <c r="U508" s="356"/>
      <c r="V508" s="356"/>
      <c r="W508" s="356"/>
      <c r="X508" s="356"/>
      <c r="Y508" s="356"/>
      <c r="Z508" s="356"/>
      <c r="AA508" s="356"/>
      <c r="AB508" s="356"/>
      <c r="BB508"/>
      <c r="BC508"/>
      <c r="BD508"/>
      <c r="BE508"/>
      <c r="BF508"/>
      <c r="BG508"/>
      <c r="BH508"/>
      <c r="BI508"/>
      <c r="BJ508"/>
      <c r="BK508"/>
      <c r="BL508"/>
      <c r="BM508"/>
      <c r="BN508"/>
      <c r="BO508"/>
      <c r="BP508"/>
      <c r="BQ508"/>
      <c r="BR508"/>
      <c r="BS508"/>
      <c r="BT508"/>
      <c r="BU508"/>
      <c r="BV508"/>
      <c r="BW508"/>
      <c r="BX508"/>
      <c r="BY508"/>
      <c r="BZ508"/>
      <c r="CA508"/>
      <c r="CB508"/>
      <c r="CC508"/>
    </row>
    <row r="509" spans="1:81" s="325" customFormat="1" ht="15.75" customHeight="1" x14ac:dyDescent="0.25">
      <c r="A509" s="356"/>
      <c r="B509" s="356"/>
      <c r="C509" s="356"/>
      <c r="D509" s="356"/>
      <c r="E509" s="356"/>
      <c r="F509" s="356"/>
      <c r="G509" s="356"/>
      <c r="H509" s="356"/>
      <c r="I509" s="356"/>
      <c r="J509" s="356"/>
      <c r="K509" s="356"/>
      <c r="L509" s="356"/>
      <c r="M509" s="356"/>
      <c r="N509" s="356"/>
      <c r="O509" s="356"/>
      <c r="P509" s="356"/>
      <c r="Q509" s="356"/>
      <c r="R509" s="356"/>
      <c r="S509" s="356"/>
      <c r="T509" s="356"/>
      <c r="U509" s="356"/>
      <c r="V509" s="356"/>
      <c r="W509" s="356"/>
      <c r="X509" s="356"/>
      <c r="Y509" s="356"/>
      <c r="Z509" s="356"/>
      <c r="AA509" s="356"/>
      <c r="AB509" s="356"/>
      <c r="BB509"/>
      <c r="BC509"/>
      <c r="BD509"/>
      <c r="BE509"/>
      <c r="BF509"/>
      <c r="BG509"/>
      <c r="BH509"/>
      <c r="BI509"/>
      <c r="BJ509"/>
      <c r="BK509"/>
      <c r="BL509"/>
      <c r="BM509"/>
      <c r="BN509"/>
      <c r="BO509"/>
      <c r="BP509"/>
      <c r="BQ509"/>
      <c r="BR509"/>
      <c r="BS509"/>
      <c r="BT509"/>
      <c r="BU509"/>
      <c r="BV509"/>
      <c r="BW509"/>
      <c r="BX509"/>
      <c r="BY509"/>
      <c r="BZ509"/>
      <c r="CA509"/>
      <c r="CB509"/>
      <c r="CC509"/>
    </row>
    <row r="510" spans="1:81" s="325" customFormat="1" ht="15.75" customHeight="1" x14ac:dyDescent="0.25">
      <c r="A510" s="356"/>
      <c r="B510" s="356"/>
      <c r="C510" s="356"/>
      <c r="D510" s="356"/>
      <c r="E510" s="356"/>
      <c r="F510" s="356"/>
      <c r="G510" s="356"/>
      <c r="H510" s="356"/>
      <c r="I510" s="356"/>
      <c r="J510" s="356"/>
      <c r="K510" s="356"/>
      <c r="L510" s="356"/>
      <c r="M510" s="356"/>
      <c r="N510" s="356"/>
      <c r="O510" s="356"/>
      <c r="P510" s="356"/>
      <c r="Q510" s="356"/>
      <c r="R510" s="356"/>
      <c r="S510" s="356"/>
      <c r="T510" s="356"/>
      <c r="U510" s="356"/>
      <c r="V510" s="356"/>
      <c r="W510" s="356"/>
      <c r="X510" s="356"/>
      <c r="Y510" s="356"/>
      <c r="Z510" s="356"/>
      <c r="AA510" s="356"/>
      <c r="AB510" s="356"/>
      <c r="BB510"/>
      <c r="BC510"/>
      <c r="BD510"/>
      <c r="BE510"/>
      <c r="BF510"/>
      <c r="BG510"/>
      <c r="BH510"/>
      <c r="BI510"/>
      <c r="BJ510"/>
      <c r="BK510"/>
      <c r="BL510"/>
      <c r="BM510"/>
      <c r="BN510"/>
      <c r="BO510"/>
      <c r="BP510"/>
      <c r="BQ510"/>
      <c r="BR510"/>
      <c r="BS510"/>
      <c r="BT510"/>
      <c r="BU510"/>
      <c r="BV510"/>
      <c r="BW510"/>
      <c r="BX510"/>
      <c r="BY510"/>
      <c r="BZ510"/>
      <c r="CA510"/>
      <c r="CB510"/>
      <c r="CC510"/>
    </row>
    <row r="511" spans="1:81" s="325" customFormat="1" ht="15.75" customHeight="1" x14ac:dyDescent="0.25">
      <c r="A511" s="356"/>
      <c r="B511" s="356"/>
      <c r="C511" s="356"/>
      <c r="D511" s="356"/>
      <c r="E511" s="356"/>
      <c r="F511" s="356"/>
      <c r="G511" s="356"/>
      <c r="H511" s="356"/>
      <c r="I511" s="356"/>
      <c r="J511" s="356"/>
      <c r="K511" s="356"/>
      <c r="L511" s="356"/>
      <c r="M511" s="356"/>
      <c r="N511" s="356"/>
      <c r="O511" s="356"/>
      <c r="P511" s="356"/>
      <c r="Q511" s="356"/>
      <c r="R511" s="356"/>
      <c r="S511" s="356"/>
      <c r="T511" s="356"/>
      <c r="U511" s="356"/>
      <c r="V511" s="356"/>
      <c r="W511" s="356"/>
      <c r="X511" s="356"/>
      <c r="Y511" s="356"/>
      <c r="Z511" s="356"/>
      <c r="AA511" s="356"/>
      <c r="AB511" s="356"/>
      <c r="BB511"/>
      <c r="BC511"/>
      <c r="BD511"/>
      <c r="BE511"/>
      <c r="BF511"/>
      <c r="BG511"/>
      <c r="BH511"/>
      <c r="BI511"/>
      <c r="BJ511"/>
      <c r="BK511"/>
      <c r="BL511"/>
      <c r="BM511"/>
      <c r="BN511"/>
      <c r="BO511"/>
      <c r="BP511"/>
      <c r="BQ511"/>
      <c r="BR511"/>
      <c r="BS511"/>
      <c r="BT511"/>
      <c r="BU511"/>
      <c r="BV511"/>
      <c r="BW511"/>
      <c r="BX511"/>
      <c r="BY511"/>
      <c r="BZ511"/>
      <c r="CA511"/>
      <c r="CB511"/>
      <c r="CC511"/>
    </row>
    <row r="512" spans="1:81" s="325" customFormat="1" ht="15.75" customHeight="1" x14ac:dyDescent="0.25">
      <c r="A512" s="356"/>
      <c r="B512" s="356"/>
      <c r="C512" s="356"/>
      <c r="D512" s="356"/>
      <c r="E512" s="356"/>
      <c r="F512" s="356"/>
      <c r="G512" s="356"/>
      <c r="H512" s="356"/>
      <c r="I512" s="356"/>
      <c r="J512" s="356"/>
      <c r="K512" s="356"/>
      <c r="L512" s="356"/>
      <c r="M512" s="356"/>
      <c r="N512" s="356"/>
      <c r="O512" s="356"/>
      <c r="P512" s="356"/>
      <c r="Q512" s="356"/>
      <c r="R512" s="356"/>
      <c r="S512" s="356"/>
      <c r="T512" s="356"/>
      <c r="U512" s="356"/>
      <c r="V512" s="356"/>
      <c r="W512" s="356"/>
      <c r="X512" s="356"/>
      <c r="Y512" s="356"/>
      <c r="Z512" s="356"/>
      <c r="AA512" s="356"/>
      <c r="AB512" s="356"/>
      <c r="BB512"/>
      <c r="BC512"/>
      <c r="BD512"/>
      <c r="BE512"/>
      <c r="BF512"/>
      <c r="BG512"/>
      <c r="BH512"/>
      <c r="BI512"/>
      <c r="BJ512"/>
      <c r="BK512"/>
      <c r="BL512"/>
      <c r="BM512"/>
      <c r="BN512"/>
      <c r="BO512"/>
      <c r="BP512"/>
      <c r="BQ512"/>
      <c r="BR512"/>
      <c r="BS512"/>
      <c r="BT512"/>
      <c r="BU512"/>
      <c r="BV512"/>
      <c r="BW512"/>
      <c r="BX512"/>
      <c r="BY512"/>
      <c r="BZ512"/>
      <c r="CA512"/>
      <c r="CB512"/>
      <c r="CC512"/>
    </row>
    <row r="513" spans="1:81" s="325" customFormat="1" ht="15.75" customHeight="1" x14ac:dyDescent="0.25">
      <c r="A513" s="356"/>
      <c r="B513" s="356"/>
      <c r="C513" s="356"/>
      <c r="D513" s="356"/>
      <c r="E513" s="356"/>
      <c r="F513" s="356"/>
      <c r="G513" s="356"/>
      <c r="H513" s="356"/>
      <c r="I513" s="356"/>
      <c r="J513" s="356"/>
      <c r="K513" s="356"/>
      <c r="L513" s="356"/>
      <c r="M513" s="356"/>
      <c r="N513" s="356"/>
      <c r="O513" s="356"/>
      <c r="P513" s="356"/>
      <c r="Q513" s="356"/>
      <c r="R513" s="356"/>
      <c r="S513" s="356"/>
      <c r="T513" s="356"/>
      <c r="U513" s="356"/>
      <c r="V513" s="356"/>
      <c r="W513" s="356"/>
      <c r="X513" s="356"/>
      <c r="Y513" s="356"/>
      <c r="Z513" s="356"/>
      <c r="AA513" s="356"/>
      <c r="AB513" s="356"/>
      <c r="BB513"/>
      <c r="BC513"/>
      <c r="BD513"/>
      <c r="BE513"/>
      <c r="BF513"/>
      <c r="BG513"/>
      <c r="BH513"/>
      <c r="BI513"/>
      <c r="BJ513"/>
      <c r="BK513"/>
      <c r="BL513"/>
      <c r="BM513"/>
      <c r="BN513"/>
      <c r="BO513"/>
      <c r="BP513"/>
      <c r="BQ513"/>
      <c r="BR513"/>
      <c r="BS513"/>
      <c r="BT513"/>
      <c r="BU513"/>
      <c r="BV513"/>
      <c r="BW513"/>
      <c r="BX513"/>
      <c r="BY513"/>
      <c r="BZ513"/>
      <c r="CA513"/>
      <c r="CB513"/>
      <c r="CC513"/>
    </row>
    <row r="514" spans="1:81" s="325" customFormat="1" ht="15.75" customHeight="1" x14ac:dyDescent="0.25">
      <c r="A514" s="356"/>
      <c r="B514" s="356"/>
      <c r="C514" s="356"/>
      <c r="D514" s="356"/>
      <c r="E514" s="356"/>
      <c r="F514" s="356"/>
      <c r="G514" s="356"/>
      <c r="H514" s="356"/>
      <c r="I514" s="356"/>
      <c r="J514" s="356"/>
      <c r="K514" s="356"/>
      <c r="L514" s="356"/>
      <c r="M514" s="356"/>
      <c r="N514" s="356"/>
      <c r="O514" s="356"/>
      <c r="P514" s="356"/>
      <c r="Q514" s="356"/>
      <c r="R514" s="356"/>
      <c r="S514" s="356"/>
      <c r="T514" s="356"/>
      <c r="U514" s="356"/>
      <c r="V514" s="356"/>
      <c r="W514" s="356"/>
      <c r="X514" s="356"/>
      <c r="Y514" s="356"/>
      <c r="Z514" s="356"/>
      <c r="AA514" s="356"/>
      <c r="AB514" s="356"/>
      <c r="BB514"/>
      <c r="BC514"/>
      <c r="BD514"/>
      <c r="BE514"/>
      <c r="BF514"/>
      <c r="BG514"/>
      <c r="BH514"/>
      <c r="BI514"/>
      <c r="BJ514"/>
      <c r="BK514"/>
      <c r="BL514"/>
      <c r="BM514"/>
      <c r="BN514"/>
      <c r="BO514"/>
      <c r="BP514"/>
      <c r="BQ514"/>
      <c r="BR514"/>
      <c r="BS514"/>
      <c r="BT514"/>
      <c r="BU514"/>
      <c r="BV514"/>
      <c r="BW514"/>
      <c r="BX514"/>
      <c r="BY514"/>
      <c r="BZ514"/>
      <c r="CA514"/>
      <c r="CB514"/>
      <c r="CC514"/>
    </row>
    <row r="515" spans="1:81" s="325" customFormat="1" ht="15.75" customHeight="1" x14ac:dyDescent="0.25">
      <c r="A515" s="356"/>
      <c r="B515" s="356"/>
      <c r="C515" s="356"/>
      <c r="D515" s="356"/>
      <c r="E515" s="356"/>
      <c r="F515" s="356"/>
      <c r="G515" s="356"/>
      <c r="H515" s="356"/>
      <c r="I515" s="356"/>
      <c r="J515" s="356"/>
      <c r="K515" s="356"/>
      <c r="L515" s="356"/>
      <c r="M515" s="356"/>
      <c r="N515" s="356"/>
      <c r="O515" s="356"/>
      <c r="P515" s="356"/>
      <c r="Q515" s="356"/>
      <c r="R515" s="356"/>
      <c r="S515" s="356"/>
      <c r="T515" s="356"/>
      <c r="U515" s="356"/>
      <c r="V515" s="356"/>
      <c r="W515" s="356"/>
      <c r="X515" s="356"/>
      <c r="Y515" s="356"/>
      <c r="Z515" s="356"/>
      <c r="AA515" s="356"/>
      <c r="AB515" s="356"/>
      <c r="BB515"/>
      <c r="BC515"/>
      <c r="BD515"/>
      <c r="BE515"/>
      <c r="BF515"/>
      <c r="BG515"/>
      <c r="BH515"/>
      <c r="BI515"/>
      <c r="BJ515"/>
      <c r="BK515"/>
      <c r="BL515"/>
      <c r="BM515"/>
      <c r="BN515"/>
      <c r="BO515"/>
      <c r="BP515"/>
      <c r="BQ515"/>
      <c r="BR515"/>
      <c r="BS515"/>
      <c r="BT515"/>
      <c r="BU515"/>
      <c r="BV515"/>
      <c r="BW515"/>
      <c r="BX515"/>
      <c r="BY515"/>
      <c r="BZ515"/>
      <c r="CA515"/>
      <c r="CB515"/>
      <c r="CC515"/>
    </row>
    <row r="516" spans="1:81" s="325" customFormat="1" ht="15.75" customHeight="1" x14ac:dyDescent="0.25">
      <c r="A516" s="356"/>
      <c r="B516" s="356"/>
      <c r="C516" s="356"/>
      <c r="D516" s="356"/>
      <c r="E516" s="356"/>
      <c r="F516" s="356"/>
      <c r="G516" s="356"/>
      <c r="H516" s="356"/>
      <c r="I516" s="356"/>
      <c r="J516" s="356"/>
      <c r="K516" s="356"/>
      <c r="L516" s="356"/>
      <c r="M516" s="356"/>
      <c r="N516" s="356"/>
      <c r="O516" s="356"/>
      <c r="P516" s="356"/>
      <c r="Q516" s="356"/>
      <c r="R516" s="356"/>
      <c r="S516" s="356"/>
      <c r="T516" s="356"/>
      <c r="U516" s="356"/>
      <c r="V516" s="356"/>
      <c r="W516" s="356"/>
      <c r="X516" s="356"/>
      <c r="Y516" s="356"/>
      <c r="Z516" s="356"/>
      <c r="AA516" s="356"/>
      <c r="AB516" s="356"/>
      <c r="BB516"/>
      <c r="BC516"/>
      <c r="BD516"/>
      <c r="BE516"/>
      <c r="BF516"/>
      <c r="BG516"/>
      <c r="BH516"/>
      <c r="BI516"/>
      <c r="BJ516"/>
      <c r="BK516"/>
      <c r="BL516"/>
      <c r="BM516"/>
      <c r="BN516"/>
      <c r="BO516"/>
      <c r="BP516"/>
      <c r="BQ516"/>
      <c r="BR516"/>
      <c r="BS516"/>
      <c r="BT516"/>
      <c r="BU516"/>
      <c r="BV516"/>
      <c r="BW516"/>
      <c r="BX516"/>
      <c r="BY516"/>
      <c r="BZ516"/>
      <c r="CA516"/>
      <c r="CB516"/>
      <c r="CC516"/>
    </row>
    <row r="517" spans="1:81" s="325" customFormat="1" ht="15.75" customHeight="1" x14ac:dyDescent="0.25">
      <c r="A517" s="356"/>
      <c r="B517" s="356"/>
      <c r="C517" s="356"/>
      <c r="D517" s="356"/>
      <c r="E517" s="356"/>
      <c r="F517" s="356"/>
      <c r="G517" s="356"/>
      <c r="H517" s="356"/>
      <c r="I517" s="356"/>
      <c r="J517" s="356"/>
      <c r="K517" s="356"/>
      <c r="L517" s="356"/>
      <c r="M517" s="356"/>
      <c r="N517" s="356"/>
      <c r="O517" s="356"/>
      <c r="P517" s="356"/>
      <c r="Q517" s="356"/>
      <c r="R517" s="356"/>
      <c r="S517" s="356"/>
      <c r="T517" s="356"/>
      <c r="U517" s="356"/>
      <c r="V517" s="356"/>
      <c r="W517" s="356"/>
      <c r="X517" s="356"/>
      <c r="Y517" s="356"/>
      <c r="Z517" s="356"/>
      <c r="AA517" s="356"/>
      <c r="AB517" s="356"/>
      <c r="BB517"/>
      <c r="BC517"/>
      <c r="BD517"/>
      <c r="BE517"/>
      <c r="BF517"/>
      <c r="BG517"/>
      <c r="BH517"/>
      <c r="BI517"/>
      <c r="BJ517"/>
      <c r="BK517"/>
      <c r="BL517"/>
      <c r="BM517"/>
      <c r="BN517"/>
      <c r="BO517"/>
      <c r="BP517"/>
      <c r="BQ517"/>
      <c r="BR517"/>
      <c r="BS517"/>
      <c r="BT517"/>
      <c r="BU517"/>
      <c r="BV517"/>
      <c r="BW517"/>
      <c r="BX517"/>
      <c r="BY517"/>
      <c r="BZ517"/>
      <c r="CA517"/>
      <c r="CB517"/>
      <c r="CC517"/>
    </row>
    <row r="518" spans="1:81" s="325" customFormat="1" ht="15.75" customHeight="1" x14ac:dyDescent="0.25">
      <c r="A518" s="356"/>
      <c r="B518" s="356"/>
      <c r="C518" s="356"/>
      <c r="D518" s="356"/>
      <c r="E518" s="356"/>
      <c r="F518" s="356"/>
      <c r="G518" s="356"/>
      <c r="H518" s="356"/>
      <c r="I518" s="356"/>
      <c r="J518" s="356"/>
      <c r="K518" s="356"/>
      <c r="L518" s="356"/>
      <c r="M518" s="356"/>
      <c r="N518" s="356"/>
      <c r="O518" s="356"/>
      <c r="P518" s="356"/>
      <c r="Q518" s="356"/>
      <c r="R518" s="356"/>
      <c r="S518" s="356"/>
      <c r="T518" s="356"/>
      <c r="U518" s="356"/>
      <c r="V518" s="356"/>
      <c r="W518" s="356"/>
      <c r="X518" s="356"/>
      <c r="Y518" s="356"/>
      <c r="Z518" s="356"/>
      <c r="AA518" s="356"/>
      <c r="AB518" s="356"/>
      <c r="BB518"/>
      <c r="BC518"/>
      <c r="BD518"/>
      <c r="BE518"/>
      <c r="BF518"/>
      <c r="BG518"/>
      <c r="BH518"/>
      <c r="BI518"/>
      <c r="BJ518"/>
      <c r="BK518"/>
      <c r="BL518"/>
      <c r="BM518"/>
      <c r="BN518"/>
      <c r="BO518"/>
      <c r="BP518"/>
      <c r="BQ518"/>
      <c r="BR518"/>
      <c r="BS518"/>
      <c r="BT518"/>
      <c r="BU518"/>
      <c r="BV518"/>
      <c r="BW518"/>
      <c r="BX518"/>
      <c r="BY518"/>
      <c r="BZ518"/>
      <c r="CA518"/>
      <c r="CB518"/>
      <c r="CC518"/>
    </row>
    <row r="519" spans="1:81" s="325" customFormat="1" ht="15.75" customHeight="1" x14ac:dyDescent="0.25">
      <c r="A519" s="356"/>
      <c r="B519" s="356"/>
      <c r="C519" s="356"/>
      <c r="D519" s="356"/>
      <c r="E519" s="356"/>
      <c r="F519" s="356"/>
      <c r="G519" s="356"/>
      <c r="H519" s="356"/>
      <c r="I519" s="356"/>
      <c r="J519" s="356"/>
      <c r="K519" s="356"/>
      <c r="L519" s="356"/>
      <c r="M519" s="356"/>
      <c r="N519" s="356"/>
      <c r="O519" s="356"/>
      <c r="P519" s="356"/>
      <c r="Q519" s="356"/>
      <c r="R519" s="356"/>
      <c r="S519" s="356"/>
      <c r="T519" s="356"/>
      <c r="U519" s="356"/>
      <c r="V519" s="356"/>
      <c r="W519" s="356"/>
      <c r="X519" s="356"/>
      <c r="Y519" s="356"/>
      <c r="Z519" s="356"/>
      <c r="AA519" s="356"/>
      <c r="AB519" s="356"/>
      <c r="BB519"/>
      <c r="BC519"/>
      <c r="BD519"/>
      <c r="BE519"/>
      <c r="BF519"/>
      <c r="BG519"/>
      <c r="BH519"/>
      <c r="BI519"/>
      <c r="BJ519"/>
      <c r="BK519"/>
      <c r="BL519"/>
      <c r="BM519"/>
      <c r="BN519"/>
      <c r="BO519"/>
      <c r="BP519"/>
      <c r="BQ519"/>
      <c r="BR519"/>
      <c r="BS519"/>
      <c r="BT519"/>
      <c r="BU519"/>
      <c r="BV519"/>
      <c r="BW519"/>
      <c r="BX519"/>
      <c r="BY519"/>
      <c r="BZ519"/>
      <c r="CA519"/>
      <c r="CB519"/>
      <c r="CC519"/>
    </row>
    <row r="520" spans="1:81" s="325" customFormat="1" ht="15.75" customHeight="1" x14ac:dyDescent="0.25">
      <c r="A520" s="356"/>
      <c r="B520" s="356"/>
      <c r="C520" s="356"/>
      <c r="D520" s="356"/>
      <c r="E520" s="356"/>
      <c r="F520" s="356"/>
      <c r="G520" s="356"/>
      <c r="H520" s="356"/>
      <c r="I520" s="356"/>
      <c r="J520" s="356"/>
      <c r="K520" s="356"/>
      <c r="L520" s="356"/>
      <c r="M520" s="356"/>
      <c r="N520" s="356"/>
      <c r="O520" s="356"/>
      <c r="P520" s="356"/>
      <c r="Q520" s="356"/>
      <c r="R520" s="356"/>
      <c r="S520" s="356"/>
      <c r="T520" s="356"/>
      <c r="U520" s="356"/>
      <c r="V520" s="356"/>
      <c r="W520" s="356"/>
      <c r="X520" s="356"/>
      <c r="Y520" s="356"/>
      <c r="Z520" s="356"/>
      <c r="AA520" s="356"/>
      <c r="AB520" s="356"/>
      <c r="BB520"/>
      <c r="BC520"/>
      <c r="BD520"/>
      <c r="BE520"/>
      <c r="BF520"/>
      <c r="BG520"/>
      <c r="BH520"/>
      <c r="BI520"/>
      <c r="BJ520"/>
      <c r="BK520"/>
      <c r="BL520"/>
      <c r="BM520"/>
      <c r="BN520"/>
      <c r="BO520"/>
      <c r="BP520"/>
      <c r="BQ520"/>
      <c r="BR520"/>
      <c r="BS520"/>
      <c r="BT520"/>
      <c r="BU520"/>
      <c r="BV520"/>
      <c r="BW520"/>
      <c r="BX520"/>
      <c r="BY520"/>
      <c r="BZ520"/>
      <c r="CA520"/>
      <c r="CB520"/>
      <c r="CC520"/>
    </row>
    <row r="521" spans="1:81" s="325" customFormat="1" ht="15.75" customHeight="1" x14ac:dyDescent="0.25">
      <c r="A521" s="356"/>
      <c r="B521" s="356"/>
      <c r="C521" s="356"/>
      <c r="D521" s="356"/>
      <c r="E521" s="356"/>
      <c r="F521" s="356"/>
      <c r="G521" s="356"/>
      <c r="H521" s="356"/>
      <c r="I521" s="356"/>
      <c r="J521" s="356"/>
      <c r="K521" s="356"/>
      <c r="L521" s="356"/>
      <c r="M521" s="356"/>
      <c r="N521" s="356"/>
      <c r="O521" s="356"/>
      <c r="P521" s="356"/>
      <c r="Q521" s="356"/>
      <c r="R521" s="356"/>
      <c r="S521" s="356"/>
      <c r="T521" s="356"/>
      <c r="U521" s="356"/>
      <c r="V521" s="356"/>
      <c r="W521" s="356"/>
      <c r="X521" s="356"/>
      <c r="Y521" s="356"/>
      <c r="Z521" s="356"/>
      <c r="AA521" s="356"/>
      <c r="AB521" s="356"/>
      <c r="BB521"/>
      <c r="BC521"/>
      <c r="BD521"/>
      <c r="BE521"/>
      <c r="BF521"/>
      <c r="BG521"/>
      <c r="BH521"/>
      <c r="BI521"/>
      <c r="BJ521"/>
      <c r="BK521"/>
      <c r="BL521"/>
      <c r="BM521"/>
      <c r="BN521"/>
      <c r="BO521"/>
      <c r="BP521"/>
      <c r="BQ521"/>
      <c r="BR521"/>
      <c r="BS521"/>
      <c r="BT521"/>
      <c r="BU521"/>
      <c r="BV521"/>
      <c r="BW521"/>
      <c r="BX521"/>
      <c r="BY521"/>
      <c r="BZ521"/>
      <c r="CA521"/>
      <c r="CB521"/>
      <c r="CC521"/>
    </row>
    <row r="522" spans="1:81" s="325" customFormat="1" ht="15.75" customHeight="1" x14ac:dyDescent="0.25">
      <c r="A522" s="356"/>
      <c r="B522" s="356"/>
      <c r="C522" s="356"/>
      <c r="D522" s="356"/>
      <c r="E522" s="356"/>
      <c r="F522" s="356"/>
      <c r="G522" s="356"/>
      <c r="H522" s="356"/>
      <c r="I522" s="356"/>
      <c r="J522" s="356"/>
      <c r="K522" s="356"/>
      <c r="L522" s="356"/>
      <c r="M522" s="356"/>
      <c r="N522" s="356"/>
      <c r="O522" s="356"/>
      <c r="P522" s="356"/>
      <c r="Q522" s="356"/>
      <c r="R522" s="356"/>
      <c r="S522" s="356"/>
      <c r="T522" s="356"/>
      <c r="U522" s="356"/>
      <c r="V522" s="356"/>
      <c r="W522" s="356"/>
      <c r="X522" s="356"/>
      <c r="Y522" s="356"/>
      <c r="Z522" s="356"/>
      <c r="AA522" s="356"/>
      <c r="AB522" s="356"/>
      <c r="BB522"/>
      <c r="BC522"/>
      <c r="BD522"/>
      <c r="BE522"/>
      <c r="BF522"/>
      <c r="BG522"/>
      <c r="BH522"/>
      <c r="BI522"/>
      <c r="BJ522"/>
      <c r="BK522"/>
      <c r="BL522"/>
      <c r="BM522"/>
      <c r="BN522"/>
      <c r="BO522"/>
      <c r="BP522"/>
      <c r="BQ522"/>
      <c r="BR522"/>
      <c r="BS522"/>
      <c r="BT522"/>
      <c r="BU522"/>
      <c r="BV522"/>
      <c r="BW522"/>
      <c r="BX522"/>
      <c r="BY522"/>
      <c r="BZ522"/>
      <c r="CA522"/>
      <c r="CB522"/>
      <c r="CC522"/>
    </row>
    <row r="523" spans="1:81" s="325" customFormat="1" ht="15.75" customHeight="1" x14ac:dyDescent="0.25">
      <c r="A523" s="356"/>
      <c r="B523" s="356"/>
      <c r="C523" s="356"/>
      <c r="D523" s="356"/>
      <c r="E523" s="356"/>
      <c r="F523" s="356"/>
      <c r="G523" s="356"/>
      <c r="H523" s="356"/>
      <c r="I523" s="356"/>
      <c r="J523" s="356"/>
      <c r="K523" s="356"/>
      <c r="L523" s="356"/>
      <c r="M523" s="356"/>
      <c r="N523" s="356"/>
      <c r="O523" s="356"/>
      <c r="P523" s="356"/>
      <c r="Q523" s="356"/>
      <c r="R523" s="356"/>
      <c r="S523" s="356"/>
      <c r="T523" s="356"/>
      <c r="U523" s="356"/>
      <c r="V523" s="356"/>
      <c r="W523" s="356"/>
      <c r="X523" s="356"/>
      <c r="Y523" s="356"/>
      <c r="Z523" s="356"/>
      <c r="AA523" s="356"/>
      <c r="AB523" s="356"/>
      <c r="BB523"/>
      <c r="BC523"/>
      <c r="BD523"/>
      <c r="BE523"/>
      <c r="BF523"/>
      <c r="BG523"/>
      <c r="BH523"/>
      <c r="BI523"/>
      <c r="BJ523"/>
      <c r="BK523"/>
      <c r="BL523"/>
      <c r="BM523"/>
      <c r="BN523"/>
      <c r="BO523"/>
      <c r="BP523"/>
      <c r="BQ523"/>
      <c r="BR523"/>
      <c r="BS523"/>
      <c r="BT523"/>
      <c r="BU523"/>
      <c r="BV523"/>
      <c r="BW523"/>
      <c r="BX523"/>
      <c r="BY523"/>
      <c r="BZ523"/>
      <c r="CA523"/>
      <c r="CB523"/>
      <c r="CC523"/>
    </row>
    <row r="524" spans="1:81" s="325" customFormat="1" ht="15.75" customHeight="1" x14ac:dyDescent="0.25">
      <c r="A524" s="356"/>
      <c r="B524" s="356"/>
      <c r="C524" s="356"/>
      <c r="D524" s="356"/>
      <c r="E524" s="356"/>
      <c r="F524" s="356"/>
      <c r="G524" s="356"/>
      <c r="H524" s="356"/>
      <c r="I524" s="356"/>
      <c r="J524" s="356"/>
      <c r="K524" s="356"/>
      <c r="L524" s="356"/>
      <c r="M524" s="356"/>
      <c r="N524" s="356"/>
      <c r="O524" s="356"/>
      <c r="P524" s="356"/>
      <c r="Q524" s="356"/>
      <c r="R524" s="356"/>
      <c r="S524" s="356"/>
      <c r="T524" s="356"/>
      <c r="U524" s="356"/>
      <c r="V524" s="356"/>
      <c r="W524" s="356"/>
      <c r="X524" s="356"/>
      <c r="Y524" s="356"/>
      <c r="Z524" s="356"/>
      <c r="AA524" s="356"/>
      <c r="AB524" s="356"/>
      <c r="BB524"/>
      <c r="BC524"/>
      <c r="BD524"/>
      <c r="BE524"/>
      <c r="BF524"/>
      <c r="BG524"/>
      <c r="BH524"/>
      <c r="BI524"/>
      <c r="BJ524"/>
      <c r="BK524"/>
      <c r="BL524"/>
      <c r="BM524"/>
      <c r="BN524"/>
      <c r="BO524"/>
      <c r="BP524"/>
      <c r="BQ524"/>
      <c r="BR524"/>
      <c r="BS524"/>
      <c r="BT524"/>
      <c r="BU524"/>
      <c r="BV524"/>
      <c r="BW524"/>
      <c r="BX524"/>
      <c r="BY524"/>
      <c r="BZ524"/>
      <c r="CA524"/>
      <c r="CB524"/>
      <c r="CC524"/>
    </row>
    <row r="525" spans="1:81" s="325" customFormat="1" ht="15.75" customHeight="1" x14ac:dyDescent="0.25">
      <c r="A525" s="356"/>
      <c r="B525" s="356"/>
      <c r="C525" s="356"/>
      <c r="D525" s="356"/>
      <c r="E525" s="356"/>
      <c r="F525" s="356"/>
      <c r="G525" s="356"/>
      <c r="H525" s="356"/>
      <c r="I525" s="356"/>
      <c r="J525" s="356"/>
      <c r="K525" s="356"/>
      <c r="L525" s="356"/>
      <c r="M525" s="356"/>
      <c r="N525" s="356"/>
      <c r="O525" s="356"/>
      <c r="P525" s="356"/>
      <c r="Q525" s="356"/>
      <c r="R525" s="356"/>
      <c r="S525" s="356"/>
      <c r="T525" s="356"/>
      <c r="U525" s="356"/>
      <c r="V525" s="356"/>
      <c r="W525" s="356"/>
      <c r="X525" s="356"/>
      <c r="Y525" s="356"/>
      <c r="Z525" s="356"/>
      <c r="AA525" s="356"/>
      <c r="AB525" s="356"/>
      <c r="BB525"/>
      <c r="BC525"/>
      <c r="BD525"/>
      <c r="BE525"/>
      <c r="BF525"/>
      <c r="BG525"/>
      <c r="BH525"/>
      <c r="BI525"/>
      <c r="BJ525"/>
      <c r="BK525"/>
      <c r="BL525"/>
      <c r="BM525"/>
      <c r="BN525"/>
      <c r="BO525"/>
      <c r="BP525"/>
      <c r="BQ525"/>
      <c r="BR525"/>
      <c r="BS525"/>
      <c r="BT525"/>
      <c r="BU525"/>
      <c r="BV525"/>
      <c r="BW525"/>
      <c r="BX525"/>
      <c r="BY525"/>
      <c r="BZ525"/>
      <c r="CA525"/>
      <c r="CB525"/>
      <c r="CC525"/>
    </row>
    <row r="526" spans="1:81" s="325" customFormat="1" ht="15.75" customHeight="1" x14ac:dyDescent="0.25">
      <c r="A526" s="356"/>
      <c r="B526" s="356"/>
      <c r="C526" s="356"/>
      <c r="D526" s="356"/>
      <c r="E526" s="356"/>
      <c r="F526" s="356"/>
      <c r="G526" s="356"/>
      <c r="H526" s="356"/>
      <c r="I526" s="356"/>
      <c r="J526" s="356"/>
      <c r="K526" s="356"/>
      <c r="L526" s="356"/>
      <c r="M526" s="356"/>
      <c r="N526" s="356"/>
      <c r="O526" s="356"/>
      <c r="P526" s="356"/>
      <c r="Q526" s="356"/>
      <c r="R526" s="356"/>
      <c r="S526" s="356"/>
      <c r="T526" s="356"/>
      <c r="U526" s="356"/>
      <c r="V526" s="356"/>
      <c r="W526" s="356"/>
      <c r="X526" s="356"/>
      <c r="Y526" s="356"/>
      <c r="Z526" s="356"/>
      <c r="AA526" s="356"/>
      <c r="AB526" s="356"/>
      <c r="BB526"/>
      <c r="BC526"/>
      <c r="BD526"/>
      <c r="BE526"/>
      <c r="BF526"/>
      <c r="BG526"/>
      <c r="BH526"/>
      <c r="BI526"/>
      <c r="BJ526"/>
      <c r="BK526"/>
      <c r="BL526"/>
      <c r="BM526"/>
      <c r="BN526"/>
      <c r="BO526"/>
      <c r="BP526"/>
      <c r="BQ526"/>
      <c r="BR526"/>
      <c r="BS526"/>
      <c r="BT526"/>
      <c r="BU526"/>
      <c r="BV526"/>
      <c r="BW526"/>
      <c r="BX526"/>
      <c r="BY526"/>
      <c r="BZ526"/>
      <c r="CA526"/>
      <c r="CB526"/>
      <c r="CC526"/>
    </row>
    <row r="527" spans="1:81" s="325" customFormat="1" ht="15.75" customHeight="1" x14ac:dyDescent="0.25">
      <c r="A527" s="356"/>
      <c r="B527" s="356"/>
      <c r="C527" s="356"/>
      <c r="D527" s="356"/>
      <c r="E527" s="356"/>
      <c r="F527" s="356"/>
      <c r="G527" s="356"/>
      <c r="H527" s="356"/>
      <c r="I527" s="356"/>
      <c r="J527" s="356"/>
      <c r="K527" s="356"/>
      <c r="L527" s="356"/>
      <c r="M527" s="356"/>
      <c r="N527" s="356"/>
      <c r="O527" s="356"/>
      <c r="P527" s="356"/>
      <c r="Q527" s="356"/>
      <c r="R527" s="356"/>
      <c r="S527" s="356"/>
      <c r="T527" s="356"/>
      <c r="U527" s="356"/>
      <c r="V527" s="356"/>
      <c r="W527" s="356"/>
      <c r="X527" s="356"/>
      <c r="Y527" s="356"/>
      <c r="Z527" s="356"/>
      <c r="AA527" s="356"/>
      <c r="AB527" s="356"/>
      <c r="BB527"/>
      <c r="BC527"/>
      <c r="BD527"/>
      <c r="BE527"/>
      <c r="BF527"/>
      <c r="BG527"/>
      <c r="BH527"/>
      <c r="BI527"/>
      <c r="BJ527"/>
      <c r="BK527"/>
      <c r="BL527"/>
      <c r="BM527"/>
      <c r="BN527"/>
      <c r="BO527"/>
      <c r="BP527"/>
      <c r="BQ527"/>
      <c r="BR527"/>
      <c r="BS527"/>
      <c r="BT527"/>
      <c r="BU527"/>
      <c r="BV527"/>
      <c r="BW527"/>
      <c r="BX527"/>
      <c r="BY527"/>
      <c r="BZ527"/>
      <c r="CA527"/>
      <c r="CB527"/>
      <c r="CC527"/>
    </row>
    <row r="528" spans="1:81" s="325" customFormat="1" ht="15.75" customHeight="1" x14ac:dyDescent="0.25">
      <c r="A528" s="356"/>
      <c r="B528" s="356"/>
      <c r="C528" s="356"/>
      <c r="D528" s="356"/>
      <c r="E528" s="356"/>
      <c r="F528" s="356"/>
      <c r="G528" s="356"/>
      <c r="H528" s="356"/>
      <c r="I528" s="356"/>
      <c r="J528" s="356"/>
      <c r="K528" s="356"/>
      <c r="L528" s="356"/>
      <c r="M528" s="356"/>
      <c r="N528" s="356"/>
      <c r="O528" s="356"/>
      <c r="P528" s="356"/>
      <c r="Q528" s="356"/>
      <c r="R528" s="356"/>
      <c r="S528" s="356"/>
      <c r="T528" s="356"/>
      <c r="U528" s="356"/>
      <c r="V528" s="356"/>
      <c r="W528" s="356"/>
      <c r="X528" s="356"/>
      <c r="Y528" s="356"/>
      <c r="Z528" s="356"/>
      <c r="AA528" s="356"/>
      <c r="AB528" s="356"/>
      <c r="BB528"/>
      <c r="BC528"/>
      <c r="BD528"/>
      <c r="BE528"/>
      <c r="BF528"/>
      <c r="BG528"/>
      <c r="BH528"/>
      <c r="BI528"/>
      <c r="BJ528"/>
      <c r="BK528"/>
      <c r="BL528"/>
      <c r="BM528"/>
      <c r="BN528"/>
      <c r="BO528"/>
      <c r="BP528"/>
      <c r="BQ528"/>
      <c r="BR528"/>
      <c r="BS528"/>
      <c r="BT528"/>
      <c r="BU528"/>
      <c r="BV528"/>
      <c r="BW528"/>
      <c r="BX528"/>
      <c r="BY528"/>
      <c r="BZ528"/>
      <c r="CA528"/>
      <c r="CB528"/>
      <c r="CC528"/>
    </row>
    <row r="529" spans="1:81" s="325" customFormat="1" ht="15.75" customHeight="1" x14ac:dyDescent="0.25">
      <c r="A529" s="356"/>
      <c r="B529" s="356"/>
      <c r="C529" s="356"/>
      <c r="D529" s="356"/>
      <c r="E529" s="356"/>
      <c r="F529" s="356"/>
      <c r="G529" s="356"/>
      <c r="H529" s="356"/>
      <c r="I529" s="356"/>
      <c r="J529" s="356"/>
      <c r="K529" s="356"/>
      <c r="L529" s="356"/>
      <c r="M529" s="356"/>
      <c r="N529" s="356"/>
      <c r="O529" s="356"/>
      <c r="P529" s="356"/>
      <c r="Q529" s="356"/>
      <c r="R529" s="356"/>
      <c r="S529" s="356"/>
      <c r="T529" s="356"/>
      <c r="U529" s="356"/>
      <c r="V529" s="356"/>
      <c r="W529" s="356"/>
      <c r="X529" s="356"/>
      <c r="Y529" s="356"/>
      <c r="Z529" s="356"/>
      <c r="AA529" s="356"/>
      <c r="AB529" s="356"/>
      <c r="BB529"/>
      <c r="BC529"/>
      <c r="BD529"/>
      <c r="BE529"/>
      <c r="BF529"/>
      <c r="BG529"/>
      <c r="BH529"/>
      <c r="BI529"/>
      <c r="BJ529"/>
      <c r="BK529"/>
      <c r="BL529"/>
      <c r="BM529"/>
      <c r="BN529"/>
      <c r="BO529"/>
      <c r="BP529"/>
      <c r="BQ529"/>
      <c r="BR529"/>
      <c r="BS529"/>
      <c r="BT529"/>
      <c r="BU529"/>
      <c r="BV529"/>
      <c r="BW529"/>
      <c r="BX529"/>
      <c r="BY529"/>
      <c r="BZ529"/>
      <c r="CA529"/>
      <c r="CB529"/>
      <c r="CC529"/>
    </row>
    <row r="530" spans="1:81" s="325" customFormat="1" ht="15.75" customHeight="1" x14ac:dyDescent="0.25">
      <c r="A530" s="356"/>
      <c r="B530" s="356"/>
      <c r="C530" s="356"/>
      <c r="D530" s="356"/>
      <c r="E530" s="356"/>
      <c r="F530" s="356"/>
      <c r="G530" s="356"/>
      <c r="H530" s="356"/>
      <c r="I530" s="356"/>
      <c r="J530" s="356"/>
      <c r="K530" s="356"/>
      <c r="L530" s="356"/>
      <c r="M530" s="356"/>
      <c r="N530" s="356"/>
      <c r="O530" s="356"/>
      <c r="P530" s="356"/>
      <c r="Q530" s="356"/>
      <c r="R530" s="356"/>
      <c r="S530" s="356"/>
      <c r="T530" s="356"/>
      <c r="U530" s="356"/>
      <c r="V530" s="356"/>
      <c r="W530" s="356"/>
      <c r="X530" s="356"/>
      <c r="Y530" s="356"/>
      <c r="Z530" s="356"/>
      <c r="AA530" s="356"/>
      <c r="AB530" s="356"/>
      <c r="BB530"/>
      <c r="BC530"/>
      <c r="BD530"/>
      <c r="BE530"/>
      <c r="BF530"/>
      <c r="BG530"/>
      <c r="BH530"/>
      <c r="BI530"/>
      <c r="BJ530"/>
      <c r="BK530"/>
      <c r="BL530"/>
      <c r="BM530"/>
      <c r="BN530"/>
      <c r="BO530"/>
      <c r="BP530"/>
      <c r="BQ530"/>
      <c r="BR530"/>
      <c r="BS530"/>
      <c r="BT530"/>
      <c r="BU530"/>
      <c r="BV530"/>
      <c r="BW530"/>
      <c r="BX530"/>
      <c r="BY530"/>
      <c r="BZ530"/>
      <c r="CA530"/>
      <c r="CB530"/>
      <c r="CC530"/>
    </row>
    <row r="531" spans="1:81" s="325" customFormat="1" ht="15.75" customHeight="1" x14ac:dyDescent="0.25">
      <c r="A531" s="356"/>
      <c r="B531" s="356"/>
      <c r="C531" s="356"/>
      <c r="D531" s="356"/>
      <c r="E531" s="356"/>
      <c r="F531" s="356"/>
      <c r="G531" s="356"/>
      <c r="H531" s="356"/>
      <c r="I531" s="356"/>
      <c r="J531" s="356"/>
      <c r="K531" s="356"/>
      <c r="L531" s="356"/>
      <c r="M531" s="356"/>
      <c r="N531" s="356"/>
      <c r="O531" s="356"/>
      <c r="P531" s="356"/>
      <c r="Q531" s="356"/>
      <c r="R531" s="356"/>
      <c r="S531" s="356"/>
      <c r="T531" s="356"/>
      <c r="U531" s="356"/>
      <c r="V531" s="356"/>
      <c r="W531" s="356"/>
      <c r="X531" s="356"/>
      <c r="Y531" s="356"/>
      <c r="Z531" s="356"/>
      <c r="AA531" s="356"/>
      <c r="AB531" s="356"/>
      <c r="BB531"/>
      <c r="BC531"/>
      <c r="BD531"/>
      <c r="BE531"/>
      <c r="BF531"/>
      <c r="BG531"/>
      <c r="BH531"/>
      <c r="BI531"/>
      <c r="BJ531"/>
      <c r="BK531"/>
      <c r="BL531"/>
      <c r="BM531"/>
      <c r="BN531"/>
      <c r="BO531"/>
      <c r="BP531"/>
      <c r="BQ531"/>
      <c r="BR531"/>
      <c r="BS531"/>
      <c r="BT531"/>
      <c r="BU531"/>
      <c r="BV531"/>
      <c r="BW531"/>
      <c r="BX531"/>
      <c r="BY531"/>
      <c r="BZ531"/>
      <c r="CA531"/>
      <c r="CB531"/>
      <c r="CC531"/>
    </row>
    <row r="532" spans="1:81" s="325" customFormat="1" ht="15.75" customHeight="1" x14ac:dyDescent="0.25">
      <c r="A532" s="356"/>
      <c r="B532" s="356"/>
      <c r="C532" s="356"/>
      <c r="D532" s="356"/>
      <c r="E532" s="356"/>
      <c r="F532" s="356"/>
      <c r="G532" s="356"/>
      <c r="H532" s="356"/>
      <c r="I532" s="356"/>
      <c r="J532" s="356"/>
      <c r="K532" s="356"/>
      <c r="L532" s="356"/>
      <c r="M532" s="356"/>
      <c r="N532" s="356"/>
      <c r="O532" s="356"/>
      <c r="P532" s="356"/>
      <c r="Q532" s="356"/>
      <c r="R532" s="356"/>
      <c r="S532" s="356"/>
      <c r="T532" s="356"/>
      <c r="U532" s="356"/>
      <c r="V532" s="356"/>
      <c r="W532" s="356"/>
      <c r="X532" s="356"/>
      <c r="Y532" s="356"/>
      <c r="Z532" s="356"/>
      <c r="AA532" s="356"/>
      <c r="AB532" s="356"/>
      <c r="BB532"/>
      <c r="BC532"/>
      <c r="BD532"/>
      <c r="BE532"/>
      <c r="BF532"/>
      <c r="BG532"/>
      <c r="BH532"/>
      <c r="BI532"/>
      <c r="BJ532"/>
      <c r="BK532"/>
      <c r="BL532"/>
      <c r="BM532"/>
      <c r="BN532"/>
      <c r="BO532"/>
      <c r="BP532"/>
      <c r="BQ532"/>
      <c r="BR532"/>
      <c r="BS532"/>
      <c r="BT532"/>
      <c r="BU532"/>
      <c r="BV532"/>
      <c r="BW532"/>
      <c r="BX532"/>
      <c r="BY532"/>
      <c r="BZ532"/>
      <c r="CA532"/>
      <c r="CB532"/>
      <c r="CC532"/>
    </row>
    <row r="533" spans="1:81" s="325" customFormat="1" ht="15.75" customHeight="1" x14ac:dyDescent="0.25">
      <c r="A533" s="356"/>
      <c r="B533" s="356"/>
      <c r="C533" s="356"/>
      <c r="D533" s="356"/>
      <c r="E533" s="356"/>
      <c r="F533" s="356"/>
      <c r="G533" s="356"/>
      <c r="H533" s="356"/>
      <c r="I533" s="356"/>
      <c r="J533" s="356"/>
      <c r="K533" s="356"/>
      <c r="L533" s="356"/>
      <c r="M533" s="356"/>
      <c r="N533" s="356"/>
      <c r="O533" s="356"/>
      <c r="P533" s="356"/>
      <c r="Q533" s="356"/>
      <c r="R533" s="356"/>
      <c r="S533" s="356"/>
      <c r="T533" s="356"/>
      <c r="U533" s="356"/>
      <c r="V533" s="356"/>
      <c r="W533" s="356"/>
      <c r="X533" s="356"/>
      <c r="Y533" s="356"/>
      <c r="Z533" s="356"/>
      <c r="AA533" s="356"/>
      <c r="AB533" s="356"/>
      <c r="BB533"/>
      <c r="BC533"/>
      <c r="BD533"/>
      <c r="BE533"/>
      <c r="BF533"/>
      <c r="BG533"/>
      <c r="BH533"/>
      <c r="BI533"/>
      <c r="BJ533"/>
      <c r="BK533"/>
      <c r="BL533"/>
      <c r="BM533"/>
      <c r="BN533"/>
      <c r="BO533"/>
      <c r="BP533"/>
      <c r="BQ533"/>
      <c r="BR533"/>
      <c r="BS533"/>
      <c r="BT533"/>
      <c r="BU533"/>
      <c r="BV533"/>
      <c r="BW533"/>
      <c r="BX533"/>
      <c r="BY533"/>
      <c r="BZ533"/>
      <c r="CA533"/>
      <c r="CB533"/>
      <c r="CC533"/>
    </row>
    <row r="534" spans="1:81" s="325" customFormat="1" ht="15.75" customHeight="1" x14ac:dyDescent="0.25">
      <c r="A534" s="356"/>
      <c r="B534" s="356"/>
      <c r="C534" s="356"/>
      <c r="D534" s="356"/>
      <c r="E534" s="356"/>
      <c r="F534" s="356"/>
      <c r="G534" s="356"/>
      <c r="H534" s="356"/>
      <c r="I534" s="356"/>
      <c r="J534" s="356"/>
      <c r="K534" s="356"/>
      <c r="L534" s="356"/>
      <c r="M534" s="356"/>
      <c r="N534" s="356"/>
      <c r="O534" s="356"/>
      <c r="P534" s="356"/>
      <c r="Q534" s="356"/>
      <c r="R534" s="356"/>
      <c r="S534" s="356"/>
      <c r="T534" s="356"/>
      <c r="U534" s="356"/>
      <c r="V534" s="356"/>
      <c r="W534" s="356"/>
      <c r="X534" s="356"/>
      <c r="Y534" s="356"/>
      <c r="Z534" s="356"/>
      <c r="AA534" s="356"/>
      <c r="AB534" s="356"/>
      <c r="BB534"/>
      <c r="BC534"/>
      <c r="BD534"/>
      <c r="BE534"/>
      <c r="BF534"/>
      <c r="BG534"/>
      <c r="BH534"/>
      <c r="BI534"/>
      <c r="BJ534"/>
      <c r="BK534"/>
      <c r="BL534"/>
      <c r="BM534"/>
      <c r="BN534"/>
      <c r="BO534"/>
      <c r="BP534"/>
      <c r="BQ534"/>
      <c r="BR534"/>
      <c r="BS534"/>
      <c r="BT534"/>
      <c r="BU534"/>
      <c r="BV534"/>
      <c r="BW534"/>
      <c r="BX534"/>
      <c r="BY534"/>
      <c r="BZ534"/>
      <c r="CA534"/>
      <c r="CB534"/>
      <c r="CC534"/>
    </row>
    <row r="535" spans="1:81" s="325" customFormat="1" ht="15.75" customHeight="1" x14ac:dyDescent="0.25">
      <c r="A535" s="356"/>
      <c r="B535" s="356"/>
      <c r="C535" s="356"/>
      <c r="D535" s="356"/>
      <c r="E535" s="356"/>
      <c r="F535" s="356"/>
      <c r="G535" s="356"/>
      <c r="H535" s="356"/>
      <c r="I535" s="356"/>
      <c r="J535" s="356"/>
      <c r="K535" s="356"/>
      <c r="L535" s="356"/>
      <c r="M535" s="356"/>
      <c r="N535" s="356"/>
      <c r="O535" s="356"/>
      <c r="P535" s="356"/>
      <c r="Q535" s="356"/>
      <c r="R535" s="356"/>
      <c r="S535" s="356"/>
      <c r="T535" s="356"/>
      <c r="U535" s="356"/>
      <c r="V535" s="356"/>
      <c r="W535" s="356"/>
      <c r="X535" s="356"/>
      <c r="Y535" s="356"/>
      <c r="Z535" s="356"/>
      <c r="AA535" s="356"/>
      <c r="AB535" s="356"/>
      <c r="BB535"/>
      <c r="BC535"/>
      <c r="BD535"/>
      <c r="BE535"/>
      <c r="BF535"/>
      <c r="BG535"/>
      <c r="BH535"/>
      <c r="BI535"/>
      <c r="BJ535"/>
      <c r="BK535"/>
      <c r="BL535"/>
      <c r="BM535"/>
      <c r="BN535"/>
      <c r="BO535"/>
      <c r="BP535"/>
      <c r="BQ535"/>
      <c r="BR535"/>
      <c r="BS535"/>
      <c r="BT535"/>
      <c r="BU535"/>
      <c r="BV535"/>
      <c r="BW535"/>
      <c r="BX535"/>
      <c r="BY535"/>
      <c r="BZ535"/>
      <c r="CA535"/>
      <c r="CB535"/>
      <c r="CC535"/>
    </row>
    <row r="536" spans="1:81" s="325" customFormat="1" ht="15.75" customHeight="1" x14ac:dyDescent="0.25">
      <c r="A536" s="356"/>
      <c r="B536" s="356"/>
      <c r="C536" s="356"/>
      <c r="D536" s="356"/>
      <c r="E536" s="356"/>
      <c r="F536" s="356"/>
      <c r="G536" s="356"/>
      <c r="H536" s="356"/>
      <c r="I536" s="356"/>
      <c r="J536" s="356"/>
      <c r="K536" s="356"/>
      <c r="L536" s="356"/>
      <c r="M536" s="356"/>
      <c r="N536" s="356"/>
      <c r="O536" s="356"/>
      <c r="P536" s="356"/>
      <c r="Q536" s="356"/>
      <c r="R536" s="356"/>
      <c r="S536" s="356"/>
      <c r="T536" s="356"/>
      <c r="U536" s="356"/>
      <c r="V536" s="356"/>
      <c r="W536" s="356"/>
      <c r="X536" s="356"/>
      <c r="Y536" s="356"/>
      <c r="Z536" s="356"/>
      <c r="AA536" s="356"/>
      <c r="AB536" s="356"/>
      <c r="BB536"/>
      <c r="BC536"/>
      <c r="BD536"/>
      <c r="BE536"/>
      <c r="BF536"/>
      <c r="BG536"/>
      <c r="BH536"/>
      <c r="BI536"/>
      <c r="BJ536"/>
      <c r="BK536"/>
      <c r="BL536"/>
      <c r="BM536"/>
      <c r="BN536"/>
      <c r="BO536"/>
      <c r="BP536"/>
      <c r="BQ536"/>
      <c r="BR536"/>
      <c r="BS536"/>
      <c r="BT536"/>
      <c r="BU536"/>
      <c r="BV536"/>
      <c r="BW536"/>
      <c r="BX536"/>
      <c r="BY536"/>
      <c r="BZ536"/>
      <c r="CA536"/>
      <c r="CB536"/>
      <c r="CC536"/>
    </row>
    <row r="537" spans="1:81" s="325" customFormat="1" ht="15.75" customHeight="1" x14ac:dyDescent="0.25">
      <c r="A537" s="356"/>
      <c r="B537" s="356"/>
      <c r="C537" s="356"/>
      <c r="D537" s="356"/>
      <c r="E537" s="356"/>
      <c r="F537" s="356"/>
      <c r="G537" s="356"/>
      <c r="H537" s="356"/>
      <c r="I537" s="356"/>
      <c r="J537" s="356"/>
      <c r="K537" s="356"/>
      <c r="L537" s="356"/>
      <c r="M537" s="356"/>
      <c r="N537" s="356"/>
      <c r="O537" s="356"/>
      <c r="P537" s="356"/>
      <c r="Q537" s="356"/>
      <c r="R537" s="356"/>
      <c r="S537" s="356"/>
      <c r="T537" s="356"/>
      <c r="U537" s="356"/>
      <c r="V537" s="356"/>
      <c r="W537" s="356"/>
      <c r="X537" s="356"/>
      <c r="Y537" s="356"/>
      <c r="Z537" s="356"/>
      <c r="AA537" s="356"/>
      <c r="AB537" s="356"/>
      <c r="BB537"/>
      <c r="BC537"/>
      <c r="BD537"/>
      <c r="BE537"/>
      <c r="BF537"/>
      <c r="BG537"/>
      <c r="BH537"/>
      <c r="BI537"/>
      <c r="BJ537"/>
      <c r="BK537"/>
      <c r="BL537"/>
      <c r="BM537"/>
      <c r="BN537"/>
      <c r="BO537"/>
      <c r="BP537"/>
      <c r="BQ537"/>
      <c r="BR537"/>
      <c r="BS537"/>
      <c r="BT537"/>
      <c r="BU537"/>
      <c r="BV537"/>
      <c r="BW537"/>
      <c r="BX537"/>
      <c r="BY537"/>
      <c r="BZ537"/>
      <c r="CA537"/>
      <c r="CB537"/>
      <c r="CC537"/>
    </row>
    <row r="538" spans="1:81" s="325" customFormat="1" ht="15.75" customHeight="1" x14ac:dyDescent="0.25">
      <c r="A538" s="356"/>
      <c r="B538" s="356"/>
      <c r="C538" s="356"/>
      <c r="D538" s="356"/>
      <c r="E538" s="356"/>
      <c r="F538" s="356"/>
      <c r="G538" s="356"/>
      <c r="H538" s="356"/>
      <c r="I538" s="356"/>
      <c r="J538" s="356"/>
      <c r="K538" s="356"/>
      <c r="L538" s="356"/>
      <c r="M538" s="356"/>
      <c r="N538" s="356"/>
      <c r="O538" s="356"/>
      <c r="P538" s="356"/>
      <c r="Q538" s="356"/>
      <c r="R538" s="356"/>
      <c r="S538" s="356"/>
      <c r="T538" s="356"/>
      <c r="U538" s="356"/>
      <c r="V538" s="356"/>
      <c r="W538" s="356"/>
      <c r="X538" s="356"/>
      <c r="Y538" s="356"/>
      <c r="Z538" s="356"/>
      <c r="AA538" s="356"/>
      <c r="AB538" s="356"/>
      <c r="BB538"/>
      <c r="BC538"/>
      <c r="BD538"/>
      <c r="BE538"/>
      <c r="BF538"/>
      <c r="BG538"/>
      <c r="BH538"/>
      <c r="BI538"/>
      <c r="BJ538"/>
      <c r="BK538"/>
      <c r="BL538"/>
      <c r="BM538"/>
      <c r="BN538"/>
      <c r="BO538"/>
      <c r="BP538"/>
      <c r="BQ538"/>
      <c r="BR538"/>
      <c r="BS538"/>
      <c r="BT538"/>
      <c r="BU538"/>
      <c r="BV538"/>
      <c r="BW538"/>
      <c r="BX538"/>
      <c r="BY538"/>
      <c r="BZ538"/>
      <c r="CA538"/>
      <c r="CB538"/>
      <c r="CC538"/>
    </row>
    <row r="539" spans="1:81" s="325" customFormat="1" ht="15.75" customHeight="1" x14ac:dyDescent="0.25">
      <c r="A539" s="356"/>
      <c r="B539" s="356"/>
      <c r="C539" s="356"/>
      <c r="D539" s="356"/>
      <c r="E539" s="356"/>
      <c r="F539" s="356"/>
      <c r="G539" s="356"/>
      <c r="H539" s="356"/>
      <c r="I539" s="356"/>
      <c r="J539" s="356"/>
      <c r="K539" s="356"/>
      <c r="L539" s="356"/>
      <c r="M539" s="356"/>
      <c r="N539" s="356"/>
      <c r="O539" s="356"/>
      <c r="P539" s="356"/>
      <c r="Q539" s="356"/>
      <c r="R539" s="356"/>
      <c r="S539" s="356"/>
      <c r="T539" s="356"/>
      <c r="U539" s="356"/>
      <c r="V539" s="356"/>
      <c r="W539" s="356"/>
      <c r="X539" s="356"/>
      <c r="Y539" s="356"/>
      <c r="Z539" s="356"/>
      <c r="AA539" s="356"/>
      <c r="AB539" s="356"/>
      <c r="BB539"/>
      <c r="BC539"/>
      <c r="BD539"/>
      <c r="BE539"/>
      <c r="BF539"/>
      <c r="BG539"/>
      <c r="BH539"/>
      <c r="BI539"/>
      <c r="BJ539"/>
      <c r="BK539"/>
      <c r="BL539"/>
      <c r="BM539"/>
      <c r="BN539"/>
      <c r="BO539"/>
      <c r="BP539"/>
      <c r="BQ539"/>
      <c r="BR539"/>
      <c r="BS539"/>
      <c r="BT539"/>
      <c r="BU539"/>
      <c r="BV539"/>
      <c r="BW539"/>
      <c r="BX539"/>
      <c r="BY539"/>
      <c r="BZ539"/>
      <c r="CA539"/>
      <c r="CB539"/>
      <c r="CC539"/>
    </row>
    <row r="540" spans="1:81" s="325" customFormat="1" ht="15.75" customHeight="1" x14ac:dyDescent="0.25">
      <c r="A540" s="356"/>
      <c r="B540" s="356"/>
      <c r="C540" s="356"/>
      <c r="D540" s="356"/>
      <c r="E540" s="356"/>
      <c r="F540" s="356"/>
      <c r="G540" s="356"/>
      <c r="H540" s="356"/>
      <c r="I540" s="356"/>
      <c r="J540" s="356"/>
      <c r="K540" s="356"/>
      <c r="L540" s="356"/>
      <c r="M540" s="356"/>
      <c r="N540" s="356"/>
      <c r="O540" s="356"/>
      <c r="P540" s="356"/>
      <c r="Q540" s="356"/>
      <c r="R540" s="356"/>
      <c r="S540" s="356"/>
      <c r="T540" s="356"/>
      <c r="U540" s="356"/>
      <c r="V540" s="356"/>
      <c r="W540" s="356"/>
      <c r="X540" s="356"/>
      <c r="Y540" s="356"/>
      <c r="Z540" s="356"/>
      <c r="AA540" s="356"/>
      <c r="AB540" s="356"/>
      <c r="BB540"/>
      <c r="BC540"/>
      <c r="BD540"/>
      <c r="BE540"/>
      <c r="BF540"/>
      <c r="BG540"/>
      <c r="BH540"/>
      <c r="BI540"/>
      <c r="BJ540"/>
      <c r="BK540"/>
      <c r="BL540"/>
      <c r="BM540"/>
      <c r="BN540"/>
      <c r="BO540"/>
      <c r="BP540"/>
      <c r="BQ540"/>
      <c r="BR540"/>
      <c r="BS540"/>
      <c r="BT540"/>
      <c r="BU540"/>
      <c r="BV540"/>
      <c r="BW540"/>
      <c r="BX540"/>
      <c r="BY540"/>
      <c r="BZ540"/>
      <c r="CA540"/>
      <c r="CB540"/>
      <c r="CC540"/>
    </row>
    <row r="541" spans="1:81" s="325" customFormat="1" ht="15.75" customHeight="1" x14ac:dyDescent="0.25">
      <c r="A541" s="356"/>
      <c r="B541" s="356"/>
      <c r="C541" s="356"/>
      <c r="D541" s="356"/>
      <c r="E541" s="356"/>
      <c r="F541" s="356"/>
      <c r="G541" s="356"/>
      <c r="H541" s="356"/>
      <c r="I541" s="356"/>
      <c r="J541" s="356"/>
      <c r="K541" s="356"/>
      <c r="L541" s="356"/>
      <c r="M541" s="356"/>
      <c r="N541" s="356"/>
      <c r="O541" s="356"/>
      <c r="P541" s="356"/>
      <c r="Q541" s="356"/>
      <c r="R541" s="356"/>
      <c r="S541" s="356"/>
      <c r="T541" s="356"/>
      <c r="U541" s="356"/>
      <c r="V541" s="356"/>
      <c r="W541" s="356"/>
      <c r="X541" s="356"/>
      <c r="Y541" s="356"/>
      <c r="Z541" s="356"/>
      <c r="AA541" s="356"/>
      <c r="AB541" s="356"/>
      <c r="BB541"/>
      <c r="BC541"/>
      <c r="BD541"/>
      <c r="BE541"/>
      <c r="BF541"/>
      <c r="BG541"/>
      <c r="BH541"/>
      <c r="BI541"/>
      <c r="BJ541"/>
      <c r="BK541"/>
      <c r="BL541"/>
      <c r="BM541"/>
      <c r="BN541"/>
      <c r="BO541"/>
      <c r="BP541"/>
      <c r="BQ541"/>
      <c r="BR541"/>
      <c r="BS541"/>
      <c r="BT541"/>
      <c r="BU541"/>
      <c r="BV541"/>
      <c r="BW541"/>
      <c r="BX541"/>
      <c r="BY541"/>
      <c r="BZ541"/>
      <c r="CA541"/>
      <c r="CB541"/>
      <c r="CC541"/>
    </row>
    <row r="542" spans="1:81" s="325" customFormat="1" ht="15.75" customHeight="1" x14ac:dyDescent="0.25">
      <c r="A542" s="356"/>
      <c r="B542" s="356"/>
      <c r="C542" s="356"/>
      <c r="D542" s="356"/>
      <c r="E542" s="356"/>
      <c r="F542" s="356"/>
      <c r="G542" s="356"/>
      <c r="H542" s="356"/>
      <c r="I542" s="356"/>
      <c r="J542" s="356"/>
      <c r="K542" s="356"/>
      <c r="L542" s="356"/>
      <c r="M542" s="356"/>
      <c r="N542" s="356"/>
      <c r="O542" s="356"/>
      <c r="P542" s="356"/>
      <c r="Q542" s="356"/>
      <c r="R542" s="356"/>
      <c r="S542" s="356"/>
      <c r="T542" s="356"/>
      <c r="U542" s="356"/>
      <c r="V542" s="356"/>
      <c r="W542" s="356"/>
      <c r="X542" s="356"/>
      <c r="Y542" s="356"/>
      <c r="Z542" s="356"/>
      <c r="AA542" s="356"/>
      <c r="AB542" s="356"/>
      <c r="BB542"/>
      <c r="BC542"/>
      <c r="BD542"/>
      <c r="BE542"/>
      <c r="BF542"/>
      <c r="BG542"/>
      <c r="BH542"/>
      <c r="BI542"/>
      <c r="BJ542"/>
      <c r="BK542"/>
      <c r="BL542"/>
      <c r="BM542"/>
      <c r="BN542"/>
      <c r="BO542"/>
      <c r="BP542"/>
      <c r="BQ542"/>
      <c r="BR542"/>
      <c r="BS542"/>
      <c r="BT542"/>
      <c r="BU542"/>
      <c r="BV542"/>
      <c r="BW542"/>
      <c r="BX542"/>
      <c r="BY542"/>
      <c r="BZ542"/>
      <c r="CA542"/>
      <c r="CB542"/>
      <c r="CC542"/>
    </row>
    <row r="543" spans="1:81" s="325" customFormat="1" ht="15.75" customHeight="1" x14ac:dyDescent="0.25">
      <c r="A543" s="356"/>
      <c r="B543" s="356"/>
      <c r="C543" s="356"/>
      <c r="D543" s="356"/>
      <c r="E543" s="356"/>
      <c r="F543" s="356"/>
      <c r="G543" s="356"/>
      <c r="H543" s="356"/>
      <c r="I543" s="356"/>
      <c r="J543" s="356"/>
      <c r="K543" s="356"/>
      <c r="L543" s="356"/>
      <c r="M543" s="356"/>
      <c r="N543" s="356"/>
      <c r="O543" s="356"/>
      <c r="P543" s="356"/>
      <c r="Q543" s="356"/>
      <c r="R543" s="356"/>
      <c r="S543" s="356"/>
      <c r="T543" s="356"/>
      <c r="U543" s="356"/>
      <c r="V543" s="356"/>
      <c r="W543" s="356"/>
      <c r="X543" s="356"/>
      <c r="Y543" s="356"/>
      <c r="Z543" s="356"/>
      <c r="AA543" s="356"/>
      <c r="AB543" s="356"/>
      <c r="BB543"/>
      <c r="BC543"/>
      <c r="BD543"/>
      <c r="BE543"/>
      <c r="BF543"/>
      <c r="BG543"/>
      <c r="BH543"/>
      <c r="BI543"/>
      <c r="BJ543"/>
      <c r="BK543"/>
      <c r="BL543"/>
      <c r="BM543"/>
      <c r="BN543"/>
      <c r="BO543"/>
      <c r="BP543"/>
      <c r="BQ543"/>
      <c r="BR543"/>
      <c r="BS543"/>
      <c r="BT543"/>
      <c r="BU543"/>
      <c r="BV543"/>
      <c r="BW543"/>
      <c r="BX543"/>
      <c r="BY543"/>
      <c r="BZ543"/>
      <c r="CA543"/>
      <c r="CB543"/>
      <c r="CC543"/>
    </row>
    <row r="544" spans="1:81" s="325" customFormat="1" ht="15.75" customHeight="1" x14ac:dyDescent="0.25">
      <c r="A544" s="356"/>
      <c r="B544" s="356"/>
      <c r="C544" s="356"/>
      <c r="D544" s="356"/>
      <c r="E544" s="356"/>
      <c r="F544" s="356"/>
      <c r="G544" s="356"/>
      <c r="H544" s="356"/>
      <c r="I544" s="356"/>
      <c r="J544" s="356"/>
      <c r="K544" s="356"/>
      <c r="L544" s="356"/>
      <c r="M544" s="356"/>
      <c r="N544" s="356"/>
      <c r="O544" s="356"/>
      <c r="P544" s="356"/>
      <c r="Q544" s="356"/>
      <c r="R544" s="356"/>
      <c r="S544" s="356"/>
      <c r="T544" s="356"/>
      <c r="U544" s="356"/>
      <c r="V544" s="356"/>
      <c r="W544" s="356"/>
      <c r="X544" s="356"/>
      <c r="Y544" s="356"/>
      <c r="Z544" s="356"/>
      <c r="AA544" s="356"/>
      <c r="AB544" s="356"/>
      <c r="BB544"/>
      <c r="BC544"/>
      <c r="BD544"/>
      <c r="BE544"/>
      <c r="BF544"/>
      <c r="BG544"/>
      <c r="BH544"/>
      <c r="BI544"/>
      <c r="BJ544"/>
      <c r="BK544"/>
      <c r="BL544"/>
      <c r="BM544"/>
      <c r="BN544"/>
      <c r="BO544"/>
      <c r="BP544"/>
      <c r="BQ544"/>
      <c r="BR544"/>
      <c r="BS544"/>
      <c r="BT544"/>
      <c r="BU544"/>
      <c r="BV544"/>
      <c r="BW544"/>
      <c r="BX544"/>
      <c r="BY544"/>
      <c r="BZ544"/>
      <c r="CA544"/>
      <c r="CB544"/>
      <c r="CC544"/>
    </row>
    <row r="545" spans="1:81" s="325" customFormat="1" ht="15.75" customHeight="1" x14ac:dyDescent="0.25">
      <c r="A545" s="356"/>
      <c r="B545" s="356"/>
      <c r="C545" s="356"/>
      <c r="D545" s="356"/>
      <c r="E545" s="356"/>
      <c r="F545" s="356"/>
      <c r="G545" s="356"/>
      <c r="H545" s="356"/>
      <c r="I545" s="356"/>
      <c r="J545" s="356"/>
      <c r="K545" s="356"/>
      <c r="L545" s="356"/>
      <c r="M545" s="356"/>
      <c r="N545" s="356"/>
      <c r="O545" s="356"/>
      <c r="P545" s="356"/>
      <c r="Q545" s="356"/>
      <c r="R545" s="356"/>
      <c r="S545" s="356"/>
      <c r="T545" s="356"/>
      <c r="U545" s="356"/>
      <c r="V545" s="356"/>
      <c r="W545" s="356"/>
      <c r="X545" s="356"/>
      <c r="Y545" s="356"/>
      <c r="Z545" s="356"/>
      <c r="AA545" s="356"/>
      <c r="AB545" s="356"/>
      <c r="BB545"/>
      <c r="BC545"/>
      <c r="BD545"/>
      <c r="BE545"/>
      <c r="BF545"/>
      <c r="BG545"/>
      <c r="BH545"/>
      <c r="BI545"/>
      <c r="BJ545"/>
      <c r="BK545"/>
      <c r="BL545"/>
      <c r="BM545"/>
      <c r="BN545"/>
      <c r="BO545"/>
      <c r="BP545"/>
      <c r="BQ545"/>
      <c r="BR545"/>
      <c r="BS545"/>
      <c r="BT545"/>
      <c r="BU545"/>
      <c r="BV545"/>
      <c r="BW545"/>
      <c r="BX545"/>
      <c r="BY545"/>
      <c r="BZ545"/>
      <c r="CA545"/>
      <c r="CB545"/>
      <c r="CC545"/>
    </row>
    <row r="546" spans="1:81" s="325" customFormat="1" ht="15.75" customHeight="1" x14ac:dyDescent="0.25">
      <c r="A546" s="356"/>
      <c r="B546" s="356"/>
      <c r="C546" s="356"/>
      <c r="D546" s="356"/>
      <c r="E546" s="356"/>
      <c r="F546" s="356"/>
      <c r="G546" s="356"/>
      <c r="H546" s="356"/>
      <c r="I546" s="356"/>
      <c r="J546" s="356"/>
      <c r="K546" s="356"/>
      <c r="L546" s="356"/>
      <c r="M546" s="356"/>
      <c r="N546" s="356"/>
      <c r="O546" s="356"/>
      <c r="P546" s="356"/>
      <c r="Q546" s="356"/>
      <c r="R546" s="356"/>
      <c r="S546" s="356"/>
      <c r="T546" s="356"/>
      <c r="U546" s="356"/>
      <c r="V546" s="356"/>
      <c r="W546" s="356"/>
      <c r="X546" s="356"/>
      <c r="Y546" s="356"/>
      <c r="Z546" s="356"/>
      <c r="AA546" s="356"/>
      <c r="AB546" s="356"/>
      <c r="BB546"/>
      <c r="BC546"/>
      <c r="BD546"/>
      <c r="BE546"/>
      <c r="BF546"/>
      <c r="BG546"/>
      <c r="BH546"/>
      <c r="BI546"/>
      <c r="BJ546"/>
      <c r="BK546"/>
      <c r="BL546"/>
      <c r="BM546"/>
      <c r="BN546"/>
      <c r="BO546"/>
      <c r="BP546"/>
      <c r="BQ546"/>
      <c r="BR546"/>
      <c r="BS546"/>
      <c r="BT546"/>
      <c r="BU546"/>
      <c r="BV546"/>
      <c r="BW546"/>
      <c r="BX546"/>
      <c r="BY546"/>
      <c r="BZ546"/>
      <c r="CA546"/>
      <c r="CB546"/>
      <c r="CC546"/>
    </row>
    <row r="547" spans="1:81" s="325" customFormat="1" ht="15.75" customHeight="1" x14ac:dyDescent="0.25">
      <c r="A547" s="356"/>
      <c r="B547" s="356"/>
      <c r="C547" s="356"/>
      <c r="D547" s="356"/>
      <c r="E547" s="356"/>
      <c r="F547" s="356"/>
      <c r="G547" s="356"/>
      <c r="H547" s="356"/>
      <c r="I547" s="356"/>
      <c r="J547" s="356"/>
      <c r="K547" s="356"/>
      <c r="L547" s="356"/>
      <c r="M547" s="356"/>
      <c r="N547" s="356"/>
      <c r="O547" s="356"/>
      <c r="P547" s="356"/>
      <c r="Q547" s="356"/>
      <c r="R547" s="356"/>
      <c r="S547" s="356"/>
      <c r="T547" s="356"/>
      <c r="U547" s="356"/>
      <c r="V547" s="356"/>
      <c r="W547" s="356"/>
      <c r="X547" s="356"/>
      <c r="Y547" s="356"/>
      <c r="Z547" s="356"/>
      <c r="AA547" s="356"/>
      <c r="AB547" s="356"/>
      <c r="BB547"/>
      <c r="BC547"/>
      <c r="BD547"/>
      <c r="BE547"/>
      <c r="BF547"/>
      <c r="BG547"/>
      <c r="BH547"/>
      <c r="BI547"/>
      <c r="BJ547"/>
      <c r="BK547"/>
      <c r="BL547"/>
      <c r="BM547"/>
      <c r="BN547"/>
      <c r="BO547"/>
      <c r="BP547"/>
      <c r="BQ547"/>
      <c r="BR547"/>
      <c r="BS547"/>
      <c r="BT547"/>
      <c r="BU547"/>
      <c r="BV547"/>
      <c r="BW547"/>
      <c r="BX547"/>
      <c r="BY547"/>
      <c r="BZ547"/>
      <c r="CA547"/>
      <c r="CB547"/>
      <c r="CC547"/>
    </row>
    <row r="548" spans="1:81" s="325" customFormat="1" ht="15.75" customHeight="1" x14ac:dyDescent="0.25">
      <c r="A548" s="356"/>
      <c r="B548" s="356"/>
      <c r="C548" s="356"/>
      <c r="D548" s="356"/>
      <c r="E548" s="356"/>
      <c r="F548" s="356"/>
      <c r="G548" s="356"/>
      <c r="H548" s="356"/>
      <c r="I548" s="356"/>
      <c r="J548" s="356"/>
      <c r="K548" s="356"/>
      <c r="L548" s="356"/>
      <c r="M548" s="356"/>
      <c r="N548" s="356"/>
      <c r="O548" s="356"/>
      <c r="P548" s="356"/>
      <c r="Q548" s="356"/>
      <c r="R548" s="356"/>
      <c r="S548" s="356"/>
      <c r="T548" s="356"/>
      <c r="U548" s="356"/>
      <c r="V548" s="356"/>
      <c r="W548" s="356"/>
      <c r="X548" s="356"/>
      <c r="Y548" s="356"/>
      <c r="Z548" s="356"/>
      <c r="AA548" s="356"/>
      <c r="AB548" s="356"/>
      <c r="BB548"/>
      <c r="BC548"/>
      <c r="BD548"/>
      <c r="BE548"/>
      <c r="BF548"/>
      <c r="BG548"/>
      <c r="BH548"/>
      <c r="BI548"/>
      <c r="BJ548"/>
      <c r="BK548"/>
      <c r="BL548"/>
      <c r="BM548"/>
      <c r="BN548"/>
      <c r="BO548"/>
      <c r="BP548"/>
      <c r="BQ548"/>
      <c r="BR548"/>
      <c r="BS548"/>
      <c r="BT548"/>
      <c r="BU548"/>
      <c r="BV548"/>
      <c r="BW548"/>
      <c r="BX548"/>
      <c r="BY548"/>
      <c r="BZ548"/>
      <c r="CA548"/>
      <c r="CB548"/>
      <c r="CC548"/>
    </row>
    <row r="549" spans="1:81" s="325" customFormat="1" ht="15.75" customHeight="1" x14ac:dyDescent="0.25">
      <c r="A549" s="356"/>
      <c r="B549" s="356"/>
      <c r="C549" s="356"/>
      <c r="D549" s="356"/>
      <c r="E549" s="356"/>
      <c r="F549" s="356"/>
      <c r="G549" s="356"/>
      <c r="H549" s="356"/>
      <c r="I549" s="356"/>
      <c r="J549" s="356"/>
      <c r="K549" s="356"/>
      <c r="L549" s="356"/>
      <c r="M549" s="356"/>
      <c r="N549" s="356"/>
      <c r="O549" s="356"/>
      <c r="P549" s="356"/>
      <c r="Q549" s="356"/>
      <c r="R549" s="356"/>
      <c r="S549" s="356"/>
      <c r="T549" s="356"/>
      <c r="U549" s="356"/>
      <c r="V549" s="356"/>
      <c r="W549" s="356"/>
      <c r="X549" s="356"/>
      <c r="Y549" s="356"/>
      <c r="Z549" s="356"/>
      <c r="AA549" s="356"/>
      <c r="AB549" s="356"/>
      <c r="BB549"/>
      <c r="BC549"/>
      <c r="BD549"/>
      <c r="BE549"/>
      <c r="BF549"/>
      <c r="BG549"/>
      <c r="BH549"/>
      <c r="BI549"/>
      <c r="BJ549"/>
      <c r="BK549"/>
      <c r="BL549"/>
      <c r="BM549"/>
      <c r="BN549"/>
      <c r="BO549"/>
      <c r="BP549"/>
      <c r="BQ549"/>
      <c r="BR549"/>
      <c r="BS549"/>
      <c r="BT549"/>
      <c r="BU549"/>
      <c r="BV549"/>
      <c r="BW549"/>
      <c r="BX549"/>
      <c r="BY549"/>
      <c r="BZ549"/>
      <c r="CA549"/>
      <c r="CB549"/>
      <c r="CC549"/>
    </row>
    <row r="550" spans="1:81" s="325" customFormat="1" ht="15.75" customHeight="1" x14ac:dyDescent="0.25">
      <c r="A550" s="356"/>
      <c r="B550" s="356"/>
      <c r="C550" s="356"/>
      <c r="D550" s="356"/>
      <c r="E550" s="356"/>
      <c r="F550" s="356"/>
      <c r="G550" s="356"/>
      <c r="H550" s="356"/>
      <c r="I550" s="356"/>
      <c r="J550" s="356"/>
      <c r="K550" s="356"/>
      <c r="L550" s="356"/>
      <c r="M550" s="356"/>
      <c r="N550" s="356"/>
      <c r="O550" s="356"/>
      <c r="P550" s="356"/>
      <c r="Q550" s="356"/>
      <c r="R550" s="356"/>
      <c r="S550" s="356"/>
      <c r="T550" s="356"/>
      <c r="U550" s="356"/>
      <c r="V550" s="356"/>
      <c r="W550" s="356"/>
      <c r="X550" s="356"/>
      <c r="Y550" s="356"/>
      <c r="Z550" s="356"/>
      <c r="AA550" s="356"/>
      <c r="AB550" s="356"/>
      <c r="BB550"/>
      <c r="BC550"/>
      <c r="BD550"/>
      <c r="BE550"/>
      <c r="BF550"/>
      <c r="BG550"/>
      <c r="BH550"/>
      <c r="BI550"/>
      <c r="BJ550"/>
      <c r="BK550"/>
      <c r="BL550"/>
      <c r="BM550"/>
      <c r="BN550"/>
      <c r="BO550"/>
      <c r="BP550"/>
      <c r="BQ550"/>
      <c r="BR550"/>
      <c r="BS550"/>
      <c r="BT550"/>
      <c r="BU550"/>
      <c r="BV550"/>
      <c r="BW550"/>
      <c r="BX550"/>
      <c r="BY550"/>
      <c r="BZ550"/>
      <c r="CA550"/>
      <c r="CB550"/>
      <c r="CC550"/>
    </row>
    <row r="551" spans="1:81" s="325" customFormat="1" ht="15.75" customHeight="1" x14ac:dyDescent="0.25">
      <c r="A551" s="356"/>
      <c r="B551" s="356"/>
      <c r="C551" s="356"/>
      <c r="D551" s="356"/>
      <c r="E551" s="356"/>
      <c r="F551" s="356"/>
      <c r="G551" s="356"/>
      <c r="H551" s="356"/>
      <c r="I551" s="356"/>
      <c r="J551" s="356"/>
      <c r="K551" s="356"/>
      <c r="L551" s="356"/>
      <c r="M551" s="356"/>
      <c r="N551" s="356"/>
      <c r="O551" s="356"/>
      <c r="P551" s="356"/>
      <c r="Q551" s="356"/>
      <c r="R551" s="356"/>
      <c r="S551" s="356"/>
      <c r="T551" s="356"/>
      <c r="U551" s="356"/>
      <c r="V551" s="356"/>
      <c r="W551" s="356"/>
      <c r="X551" s="356"/>
      <c r="Y551" s="356"/>
      <c r="Z551" s="356"/>
      <c r="AA551" s="356"/>
      <c r="AB551" s="356"/>
      <c r="BB551"/>
      <c r="BC551"/>
      <c r="BD551"/>
      <c r="BE551"/>
      <c r="BF551"/>
      <c r="BG551"/>
      <c r="BH551"/>
      <c r="BI551"/>
      <c r="BJ551"/>
      <c r="BK551"/>
      <c r="BL551"/>
      <c r="BM551"/>
      <c r="BN551"/>
      <c r="BO551"/>
      <c r="BP551"/>
      <c r="BQ551"/>
      <c r="BR551"/>
      <c r="BS551"/>
      <c r="BT551"/>
      <c r="BU551"/>
      <c r="BV551"/>
      <c r="BW551"/>
      <c r="BX551"/>
      <c r="BY551"/>
      <c r="BZ551"/>
      <c r="CA551"/>
      <c r="CB551"/>
      <c r="CC551"/>
    </row>
    <row r="552" spans="1:81" s="325" customFormat="1" ht="15.75" customHeight="1" x14ac:dyDescent="0.25">
      <c r="A552" s="356"/>
      <c r="B552" s="356"/>
      <c r="C552" s="356"/>
      <c r="D552" s="356"/>
      <c r="E552" s="356"/>
      <c r="F552" s="356"/>
      <c r="G552" s="356"/>
      <c r="H552" s="356"/>
      <c r="I552" s="356"/>
      <c r="J552" s="356"/>
      <c r="K552" s="356"/>
      <c r="L552" s="356"/>
      <c r="M552" s="356"/>
      <c r="N552" s="356"/>
      <c r="O552" s="356"/>
      <c r="P552" s="356"/>
      <c r="Q552" s="356"/>
      <c r="R552" s="356"/>
      <c r="S552" s="356"/>
      <c r="T552" s="356"/>
      <c r="U552" s="356"/>
      <c r="V552" s="356"/>
      <c r="W552" s="356"/>
      <c r="X552" s="356"/>
      <c r="Y552" s="356"/>
      <c r="Z552" s="356"/>
      <c r="AA552" s="356"/>
      <c r="AB552" s="356"/>
      <c r="BB552"/>
      <c r="BC552"/>
      <c r="BD552"/>
      <c r="BE552"/>
      <c r="BF552"/>
      <c r="BG552"/>
      <c r="BH552"/>
      <c r="BI552"/>
      <c r="BJ552"/>
      <c r="BK552"/>
      <c r="BL552"/>
      <c r="BM552"/>
      <c r="BN552"/>
      <c r="BO552"/>
      <c r="BP552"/>
      <c r="BQ552"/>
      <c r="BR552"/>
      <c r="BS552"/>
      <c r="BT552"/>
      <c r="BU552"/>
      <c r="BV552"/>
      <c r="BW552"/>
      <c r="BX552"/>
      <c r="BY552"/>
      <c r="BZ552"/>
      <c r="CA552"/>
      <c r="CB552"/>
      <c r="CC552"/>
    </row>
    <row r="553" spans="1:81" s="325" customFormat="1" ht="15.75" customHeight="1" x14ac:dyDescent="0.25">
      <c r="A553" s="356"/>
      <c r="B553" s="356"/>
      <c r="C553" s="356"/>
      <c r="D553" s="356"/>
      <c r="E553" s="356"/>
      <c r="F553" s="356"/>
      <c r="G553" s="356"/>
      <c r="H553" s="356"/>
      <c r="I553" s="356"/>
      <c r="J553" s="356"/>
      <c r="K553" s="356"/>
      <c r="L553" s="356"/>
      <c r="M553" s="356"/>
      <c r="N553" s="356"/>
      <c r="O553" s="356"/>
      <c r="P553" s="356"/>
      <c r="Q553" s="356"/>
      <c r="R553" s="356"/>
      <c r="S553" s="356"/>
      <c r="T553" s="356"/>
      <c r="U553" s="356"/>
      <c r="V553" s="356"/>
      <c r="W553" s="356"/>
      <c r="X553" s="356"/>
      <c r="Y553" s="356"/>
      <c r="Z553" s="356"/>
      <c r="AA553" s="356"/>
      <c r="AB553" s="356"/>
      <c r="BB553"/>
      <c r="BC553"/>
      <c r="BD553"/>
      <c r="BE553"/>
      <c r="BF553"/>
      <c r="BG553"/>
      <c r="BH553"/>
      <c r="BI553"/>
      <c r="BJ553"/>
      <c r="BK553"/>
      <c r="BL553"/>
      <c r="BM553"/>
      <c r="BN553"/>
      <c r="BO553"/>
      <c r="BP553"/>
      <c r="BQ553"/>
      <c r="BR553"/>
      <c r="BS553"/>
      <c r="BT553"/>
      <c r="BU553"/>
      <c r="BV553"/>
      <c r="BW553"/>
      <c r="BX553"/>
      <c r="BY553"/>
      <c r="BZ553"/>
      <c r="CA553"/>
      <c r="CB553"/>
      <c r="CC553"/>
    </row>
    <row r="554" spans="1:81" s="325" customFormat="1" ht="15.75" customHeight="1" x14ac:dyDescent="0.25">
      <c r="A554" s="356"/>
      <c r="B554" s="356"/>
      <c r="C554" s="356"/>
      <c r="D554" s="356"/>
      <c r="E554" s="356"/>
      <c r="F554" s="356"/>
      <c r="G554" s="356"/>
      <c r="H554" s="356"/>
      <c r="I554" s="356"/>
      <c r="J554" s="356"/>
      <c r="K554" s="356"/>
      <c r="L554" s="356"/>
      <c r="M554" s="356"/>
      <c r="N554" s="356"/>
      <c r="O554" s="356"/>
      <c r="P554" s="356"/>
      <c r="Q554" s="356"/>
      <c r="R554" s="356"/>
      <c r="S554" s="356"/>
      <c r="T554" s="356"/>
      <c r="U554" s="356"/>
      <c r="V554" s="356"/>
      <c r="W554" s="356"/>
      <c r="X554" s="356"/>
      <c r="Y554" s="356"/>
      <c r="Z554" s="356"/>
      <c r="AA554" s="356"/>
      <c r="AB554" s="356"/>
      <c r="BB554"/>
      <c r="BC554"/>
      <c r="BD554"/>
      <c r="BE554"/>
      <c r="BF554"/>
      <c r="BG554"/>
      <c r="BH554"/>
      <c r="BI554"/>
      <c r="BJ554"/>
      <c r="BK554"/>
      <c r="BL554"/>
      <c r="BM554"/>
      <c r="BN554"/>
      <c r="BO554"/>
      <c r="BP554"/>
      <c r="BQ554"/>
      <c r="BR554"/>
      <c r="BS554"/>
      <c r="BT554"/>
      <c r="BU554"/>
      <c r="BV554"/>
      <c r="BW554"/>
      <c r="BX554"/>
      <c r="BY554"/>
      <c r="BZ554"/>
      <c r="CA554"/>
      <c r="CB554"/>
      <c r="CC554"/>
    </row>
    <row r="555" spans="1:81" s="325" customFormat="1" ht="15.75" customHeight="1" x14ac:dyDescent="0.25">
      <c r="A555" s="356"/>
      <c r="B555" s="356"/>
      <c r="C555" s="356"/>
      <c r="D555" s="356"/>
      <c r="E555" s="356"/>
      <c r="F555" s="356"/>
      <c r="G555" s="356"/>
      <c r="H555" s="356"/>
      <c r="I555" s="356"/>
      <c r="J555" s="356"/>
      <c r="K555" s="356"/>
      <c r="L555" s="356"/>
      <c r="M555" s="356"/>
      <c r="N555" s="356"/>
      <c r="O555" s="356"/>
      <c r="P555" s="356"/>
      <c r="Q555" s="356"/>
      <c r="R555" s="356"/>
      <c r="S555" s="356"/>
      <c r="T555" s="356"/>
      <c r="U555" s="356"/>
      <c r="V555" s="356"/>
      <c r="W555" s="356"/>
      <c r="X555" s="356"/>
      <c r="Y555" s="356"/>
      <c r="Z555" s="356"/>
      <c r="AA555" s="356"/>
      <c r="AB555" s="356"/>
      <c r="BB555"/>
      <c r="BC555"/>
      <c r="BD555"/>
      <c r="BE555"/>
      <c r="BF555"/>
      <c r="BG555"/>
      <c r="BH555"/>
      <c r="BI555"/>
      <c r="BJ555"/>
      <c r="BK555"/>
      <c r="BL555"/>
      <c r="BM555"/>
      <c r="BN555"/>
      <c r="BO555"/>
      <c r="BP555"/>
      <c r="BQ555"/>
      <c r="BR555"/>
      <c r="BS555"/>
      <c r="BT555"/>
      <c r="BU555"/>
      <c r="BV555"/>
      <c r="BW555"/>
      <c r="BX555"/>
      <c r="BY555"/>
      <c r="BZ555"/>
      <c r="CA555"/>
      <c r="CB555"/>
      <c r="CC555"/>
    </row>
    <row r="556" spans="1:81" s="325" customFormat="1" ht="15.75" customHeight="1" x14ac:dyDescent="0.25">
      <c r="A556" s="356"/>
      <c r="B556" s="356"/>
      <c r="C556" s="356"/>
      <c r="D556" s="356"/>
      <c r="E556" s="356"/>
      <c r="F556" s="356"/>
      <c r="G556" s="356"/>
      <c r="H556" s="356"/>
      <c r="I556" s="356"/>
      <c r="J556" s="356"/>
      <c r="K556" s="356"/>
      <c r="L556" s="356"/>
      <c r="M556" s="356"/>
      <c r="N556" s="356"/>
      <c r="O556" s="356"/>
      <c r="P556" s="356"/>
      <c r="Q556" s="356"/>
      <c r="R556" s="356"/>
      <c r="S556" s="356"/>
      <c r="T556" s="356"/>
      <c r="U556" s="356"/>
      <c r="V556" s="356"/>
      <c r="W556" s="356"/>
      <c r="X556" s="356"/>
      <c r="Y556" s="356"/>
      <c r="Z556" s="356"/>
      <c r="AA556" s="356"/>
      <c r="AB556" s="356"/>
      <c r="BB556"/>
      <c r="BC556"/>
      <c r="BD556"/>
      <c r="BE556"/>
      <c r="BF556"/>
      <c r="BG556"/>
      <c r="BH556"/>
      <c r="BI556"/>
      <c r="BJ556"/>
      <c r="BK556"/>
      <c r="BL556"/>
      <c r="BM556"/>
      <c r="BN556"/>
      <c r="BO556"/>
      <c r="BP556"/>
      <c r="BQ556"/>
      <c r="BR556"/>
      <c r="BS556"/>
      <c r="BT556"/>
      <c r="BU556"/>
      <c r="BV556"/>
      <c r="BW556"/>
      <c r="BX556"/>
      <c r="BY556"/>
      <c r="BZ556"/>
      <c r="CA556"/>
      <c r="CB556"/>
      <c r="CC556"/>
    </row>
    <row r="557" spans="1:81" s="325" customFormat="1" ht="15.75" customHeight="1" x14ac:dyDescent="0.25">
      <c r="A557" s="356"/>
      <c r="B557" s="356"/>
      <c r="C557" s="356"/>
      <c r="D557" s="356"/>
      <c r="E557" s="356"/>
      <c r="F557" s="356"/>
      <c r="G557" s="356"/>
      <c r="H557" s="356"/>
      <c r="I557" s="356"/>
      <c r="J557" s="356"/>
      <c r="K557" s="356"/>
      <c r="L557" s="356"/>
      <c r="M557" s="356"/>
      <c r="N557" s="356"/>
      <c r="O557" s="356"/>
      <c r="P557" s="356"/>
      <c r="Q557" s="356"/>
      <c r="R557" s="356"/>
      <c r="S557" s="356"/>
      <c r="T557" s="356"/>
      <c r="U557" s="356"/>
      <c r="V557" s="356"/>
      <c r="W557" s="356"/>
      <c r="X557" s="356"/>
      <c r="Y557" s="356"/>
      <c r="Z557" s="356"/>
      <c r="AA557" s="356"/>
      <c r="AB557" s="356"/>
      <c r="BB557"/>
      <c r="BC557"/>
      <c r="BD557"/>
      <c r="BE557"/>
      <c r="BF557"/>
      <c r="BG557"/>
      <c r="BH557"/>
      <c r="BI557"/>
      <c r="BJ557"/>
      <c r="BK557"/>
      <c r="BL557"/>
      <c r="BM557"/>
      <c r="BN557"/>
      <c r="BO557"/>
      <c r="BP557"/>
      <c r="BQ557"/>
      <c r="BR557"/>
      <c r="BS557"/>
      <c r="BT557"/>
      <c r="BU557"/>
      <c r="BV557"/>
      <c r="BW557"/>
      <c r="BX557"/>
      <c r="BY557"/>
      <c r="BZ557"/>
      <c r="CA557"/>
      <c r="CB557"/>
      <c r="CC557"/>
    </row>
    <row r="558" spans="1:81" s="325" customFormat="1" ht="15.75" customHeight="1" x14ac:dyDescent="0.25">
      <c r="A558" s="356"/>
      <c r="B558" s="356"/>
      <c r="C558" s="356"/>
      <c r="D558" s="356"/>
      <c r="E558" s="356"/>
      <c r="F558" s="356"/>
      <c r="G558" s="356"/>
      <c r="H558" s="356"/>
      <c r="I558" s="356"/>
      <c r="J558" s="356"/>
      <c r="K558" s="356"/>
      <c r="L558" s="356"/>
      <c r="M558" s="356"/>
      <c r="N558" s="356"/>
      <c r="O558" s="356"/>
      <c r="P558" s="356"/>
      <c r="Q558" s="356"/>
      <c r="R558" s="356"/>
      <c r="S558" s="356"/>
      <c r="T558" s="356"/>
      <c r="U558" s="356"/>
      <c r="V558" s="356"/>
      <c r="W558" s="356"/>
      <c r="X558" s="356"/>
      <c r="Y558" s="356"/>
      <c r="Z558" s="356"/>
      <c r="AA558" s="356"/>
      <c r="AB558" s="356"/>
      <c r="BB558"/>
      <c r="BC558"/>
      <c r="BD558"/>
      <c r="BE558"/>
      <c r="BF558"/>
      <c r="BG558"/>
      <c r="BH558"/>
      <c r="BI558"/>
      <c r="BJ558"/>
      <c r="BK558"/>
      <c r="BL558"/>
      <c r="BM558"/>
      <c r="BN558"/>
      <c r="BO558"/>
      <c r="BP558"/>
      <c r="BQ558"/>
      <c r="BR558"/>
      <c r="BS558"/>
      <c r="BT558"/>
      <c r="BU558"/>
      <c r="BV558"/>
      <c r="BW558"/>
      <c r="BX558"/>
      <c r="BY558"/>
      <c r="BZ558"/>
      <c r="CA558"/>
      <c r="CB558"/>
      <c r="CC558"/>
    </row>
    <row r="559" spans="1:81" s="325" customFormat="1" ht="15.75" customHeight="1" x14ac:dyDescent="0.25">
      <c r="A559" s="356"/>
      <c r="B559" s="356"/>
      <c r="C559" s="356"/>
      <c r="D559" s="356"/>
      <c r="E559" s="356"/>
      <c r="F559" s="356"/>
      <c r="G559" s="356"/>
      <c r="H559" s="356"/>
      <c r="I559" s="356"/>
      <c r="J559" s="356"/>
      <c r="K559" s="356"/>
      <c r="L559" s="356"/>
      <c r="M559" s="356"/>
      <c r="N559" s="356"/>
      <c r="O559" s="356"/>
      <c r="P559" s="356"/>
      <c r="Q559" s="356"/>
      <c r="R559" s="356"/>
      <c r="S559" s="356"/>
      <c r="T559" s="356"/>
      <c r="U559" s="356"/>
      <c r="V559" s="356"/>
      <c r="W559" s="356"/>
      <c r="X559" s="356"/>
      <c r="Y559" s="356"/>
      <c r="Z559" s="356"/>
      <c r="AA559" s="356"/>
      <c r="AB559" s="356"/>
      <c r="BB559"/>
      <c r="BC559"/>
      <c r="BD559"/>
      <c r="BE559"/>
      <c r="BF559"/>
      <c r="BG559"/>
      <c r="BH559"/>
      <c r="BI559"/>
      <c r="BJ559"/>
      <c r="BK559"/>
      <c r="BL559"/>
      <c r="BM559"/>
      <c r="BN559"/>
      <c r="BO559"/>
      <c r="BP559"/>
      <c r="BQ559"/>
      <c r="BR559"/>
      <c r="BS559"/>
      <c r="BT559"/>
      <c r="BU559"/>
      <c r="BV559"/>
      <c r="BW559"/>
      <c r="BX559"/>
      <c r="BY559"/>
      <c r="BZ559"/>
      <c r="CA559"/>
      <c r="CB559"/>
      <c r="CC559"/>
    </row>
    <row r="560" spans="1:81" s="325" customFormat="1" ht="15.75" customHeight="1" x14ac:dyDescent="0.25">
      <c r="A560" s="356"/>
      <c r="B560" s="356"/>
      <c r="C560" s="356"/>
      <c r="D560" s="356"/>
      <c r="E560" s="356"/>
      <c r="F560" s="356"/>
      <c r="G560" s="356"/>
      <c r="H560" s="356"/>
      <c r="I560" s="356"/>
      <c r="J560" s="356"/>
      <c r="K560" s="356"/>
      <c r="L560" s="356"/>
      <c r="M560" s="356"/>
      <c r="N560" s="356"/>
      <c r="O560" s="356"/>
      <c r="P560" s="356"/>
      <c r="Q560" s="356"/>
      <c r="R560" s="356"/>
      <c r="S560" s="356"/>
      <c r="T560" s="356"/>
      <c r="U560" s="356"/>
      <c r="V560" s="356"/>
      <c r="W560" s="356"/>
      <c r="X560" s="356"/>
      <c r="Y560" s="356"/>
      <c r="Z560" s="356"/>
      <c r="AA560" s="356"/>
      <c r="AB560" s="356"/>
      <c r="BB560"/>
      <c r="BC560"/>
      <c r="BD560"/>
      <c r="BE560"/>
      <c r="BF560"/>
      <c r="BG560"/>
      <c r="BH560"/>
      <c r="BI560"/>
      <c r="BJ560"/>
      <c r="BK560"/>
      <c r="BL560"/>
      <c r="BM560"/>
      <c r="BN560"/>
      <c r="BO560"/>
      <c r="BP560"/>
      <c r="BQ560"/>
      <c r="BR560"/>
      <c r="BS560"/>
      <c r="BT560"/>
      <c r="BU560"/>
      <c r="BV560"/>
      <c r="BW560"/>
      <c r="BX560"/>
      <c r="BY560"/>
      <c r="BZ560"/>
      <c r="CA560"/>
      <c r="CB560"/>
      <c r="CC560"/>
    </row>
    <row r="561" spans="1:81" s="325" customFormat="1" ht="15.75" customHeight="1" x14ac:dyDescent="0.25">
      <c r="A561" s="356"/>
      <c r="B561" s="356"/>
      <c r="C561" s="356"/>
      <c r="D561" s="356"/>
      <c r="E561" s="356"/>
      <c r="F561" s="356"/>
      <c r="G561" s="356"/>
      <c r="H561" s="356"/>
      <c r="I561" s="356"/>
      <c r="J561" s="356"/>
      <c r="K561" s="356"/>
      <c r="L561" s="356"/>
      <c r="M561" s="356"/>
      <c r="N561" s="356"/>
      <c r="O561" s="356"/>
      <c r="P561" s="356"/>
      <c r="Q561" s="356"/>
      <c r="R561" s="356"/>
      <c r="S561" s="356"/>
      <c r="T561" s="356"/>
      <c r="U561" s="356"/>
      <c r="V561" s="356"/>
      <c r="W561" s="356"/>
      <c r="X561" s="356"/>
      <c r="Y561" s="356"/>
      <c r="Z561" s="356"/>
      <c r="AA561" s="356"/>
      <c r="AB561" s="356"/>
      <c r="BB561"/>
      <c r="BC561"/>
      <c r="BD561"/>
      <c r="BE561"/>
      <c r="BF561"/>
      <c r="BG561"/>
      <c r="BH561"/>
      <c r="BI561"/>
      <c r="BJ561"/>
      <c r="BK561"/>
      <c r="BL561"/>
      <c r="BM561"/>
      <c r="BN561"/>
      <c r="BO561"/>
      <c r="BP561"/>
      <c r="BQ561"/>
      <c r="BR561"/>
      <c r="BS561"/>
      <c r="BT561"/>
      <c r="BU561"/>
      <c r="BV561"/>
      <c r="BW561"/>
      <c r="BX561"/>
      <c r="BY561"/>
      <c r="BZ561"/>
      <c r="CA561"/>
      <c r="CB561"/>
      <c r="CC561"/>
    </row>
    <row r="562" spans="1:81" s="325" customFormat="1" ht="15.75" customHeight="1" x14ac:dyDescent="0.25">
      <c r="A562" s="356"/>
      <c r="B562" s="356"/>
      <c r="C562" s="356"/>
      <c r="D562" s="356"/>
      <c r="E562" s="356"/>
      <c r="F562" s="356"/>
      <c r="G562" s="356"/>
      <c r="H562" s="356"/>
      <c r="I562" s="356"/>
      <c r="J562" s="356"/>
      <c r="K562" s="356"/>
      <c r="L562" s="356"/>
      <c r="M562" s="356"/>
      <c r="N562" s="356"/>
      <c r="O562" s="356"/>
      <c r="P562" s="356"/>
      <c r="Q562" s="356"/>
      <c r="R562" s="356"/>
      <c r="S562" s="356"/>
      <c r="T562" s="356"/>
      <c r="U562" s="356"/>
      <c r="V562" s="356"/>
      <c r="W562" s="356"/>
      <c r="X562" s="356"/>
      <c r="Y562" s="356"/>
      <c r="Z562" s="356"/>
      <c r="AA562" s="356"/>
      <c r="AB562" s="356"/>
      <c r="BB562"/>
      <c r="BC562"/>
      <c r="BD562"/>
      <c r="BE562"/>
      <c r="BF562"/>
      <c r="BG562"/>
      <c r="BH562"/>
      <c r="BI562"/>
      <c r="BJ562"/>
      <c r="BK562"/>
      <c r="BL562"/>
      <c r="BM562"/>
      <c r="BN562"/>
      <c r="BO562"/>
      <c r="BP562"/>
      <c r="BQ562"/>
      <c r="BR562"/>
      <c r="BS562"/>
      <c r="BT562"/>
      <c r="BU562"/>
      <c r="BV562"/>
      <c r="BW562"/>
      <c r="BX562"/>
      <c r="BY562"/>
      <c r="BZ562"/>
      <c r="CA562"/>
      <c r="CB562"/>
      <c r="CC562"/>
    </row>
    <row r="563" spans="1:81" s="325" customFormat="1" ht="15.75" customHeight="1" x14ac:dyDescent="0.25">
      <c r="A563" s="356"/>
      <c r="B563" s="356"/>
      <c r="C563" s="356"/>
      <c r="D563" s="356"/>
      <c r="E563" s="356"/>
      <c r="F563" s="356"/>
      <c r="G563" s="356"/>
      <c r="H563" s="356"/>
      <c r="I563" s="356"/>
      <c r="J563" s="356"/>
      <c r="K563" s="356"/>
      <c r="L563" s="356"/>
      <c r="M563" s="356"/>
      <c r="N563" s="356"/>
      <c r="O563" s="356"/>
      <c r="P563" s="356"/>
      <c r="Q563" s="356"/>
      <c r="R563" s="356"/>
      <c r="S563" s="356"/>
      <c r="T563" s="356"/>
      <c r="U563" s="356"/>
      <c r="V563" s="356"/>
      <c r="W563" s="356"/>
      <c r="X563" s="356"/>
      <c r="Y563" s="356"/>
      <c r="Z563" s="356"/>
      <c r="AA563" s="356"/>
      <c r="AB563" s="356"/>
      <c r="BB563"/>
      <c r="BC563"/>
      <c r="BD563"/>
      <c r="BE563"/>
      <c r="BF563"/>
      <c r="BG563"/>
      <c r="BH563"/>
      <c r="BI563"/>
      <c r="BJ563"/>
      <c r="BK563"/>
      <c r="BL563"/>
      <c r="BM563"/>
      <c r="BN563"/>
      <c r="BO563"/>
      <c r="BP563"/>
      <c r="BQ563"/>
      <c r="BR563"/>
      <c r="BS563"/>
      <c r="BT563"/>
      <c r="BU563"/>
      <c r="BV563"/>
      <c r="BW563"/>
      <c r="BX563"/>
      <c r="BY563"/>
      <c r="BZ563"/>
      <c r="CA563"/>
      <c r="CB563"/>
      <c r="CC563"/>
    </row>
    <row r="564" spans="1:81" s="325" customFormat="1" ht="15.75" customHeight="1" x14ac:dyDescent="0.25">
      <c r="A564" s="356"/>
      <c r="B564" s="356"/>
      <c r="C564" s="356"/>
      <c r="D564" s="356"/>
      <c r="E564" s="356"/>
      <c r="F564" s="356"/>
      <c r="G564" s="356"/>
      <c r="H564" s="356"/>
      <c r="I564" s="356"/>
      <c r="J564" s="356"/>
      <c r="K564" s="356"/>
      <c r="L564" s="356"/>
      <c r="M564" s="356"/>
      <c r="N564" s="356"/>
      <c r="O564" s="356"/>
      <c r="P564" s="356"/>
      <c r="Q564" s="356"/>
      <c r="R564" s="356"/>
      <c r="S564" s="356"/>
      <c r="T564" s="356"/>
      <c r="U564" s="356"/>
      <c r="V564" s="356"/>
      <c r="W564" s="356"/>
      <c r="X564" s="356"/>
      <c r="Y564" s="356"/>
      <c r="Z564" s="356"/>
      <c r="AA564" s="356"/>
      <c r="AB564" s="356"/>
      <c r="BB564"/>
      <c r="BC564"/>
      <c r="BD564"/>
      <c r="BE564"/>
      <c r="BF564"/>
      <c r="BG564"/>
      <c r="BH564"/>
      <c r="BI564"/>
      <c r="BJ564"/>
      <c r="BK564"/>
      <c r="BL564"/>
      <c r="BM564"/>
      <c r="BN564"/>
      <c r="BO564"/>
      <c r="BP564"/>
      <c r="BQ564"/>
      <c r="BR564"/>
      <c r="BS564"/>
      <c r="BT564"/>
      <c r="BU564"/>
      <c r="BV564"/>
      <c r="BW564"/>
      <c r="BX564"/>
      <c r="BY564"/>
      <c r="BZ564"/>
      <c r="CA564"/>
      <c r="CB564"/>
      <c r="CC564"/>
    </row>
    <row r="565" spans="1:81" s="325" customFormat="1" ht="15.75" customHeight="1" x14ac:dyDescent="0.25">
      <c r="A565" s="356"/>
      <c r="B565" s="356"/>
      <c r="C565" s="356"/>
      <c r="D565" s="356"/>
      <c r="E565" s="356"/>
      <c r="F565" s="356"/>
      <c r="G565" s="356"/>
      <c r="H565" s="356"/>
      <c r="I565" s="356"/>
      <c r="J565" s="356"/>
      <c r="K565" s="356"/>
      <c r="L565" s="356"/>
      <c r="M565" s="356"/>
      <c r="N565" s="356"/>
      <c r="O565" s="356"/>
      <c r="P565" s="356"/>
      <c r="Q565" s="356"/>
      <c r="R565" s="356"/>
      <c r="S565" s="356"/>
      <c r="T565" s="356"/>
      <c r="U565" s="356"/>
      <c r="V565" s="356"/>
      <c r="W565" s="356"/>
      <c r="X565" s="356"/>
      <c r="Y565" s="356"/>
      <c r="Z565" s="356"/>
      <c r="AA565" s="356"/>
      <c r="AB565" s="356"/>
      <c r="BB565"/>
      <c r="BC565"/>
      <c r="BD565"/>
      <c r="BE565"/>
      <c r="BF565"/>
      <c r="BG565"/>
      <c r="BH565"/>
      <c r="BI565"/>
      <c r="BJ565"/>
      <c r="BK565"/>
      <c r="BL565"/>
      <c r="BM565"/>
      <c r="BN565"/>
      <c r="BO565"/>
      <c r="BP565"/>
      <c r="BQ565"/>
      <c r="BR565"/>
      <c r="BS565"/>
      <c r="BT565"/>
      <c r="BU565"/>
      <c r="BV565"/>
      <c r="BW565"/>
      <c r="BX565"/>
      <c r="BY565"/>
      <c r="BZ565"/>
      <c r="CA565"/>
      <c r="CB565"/>
      <c r="CC565"/>
    </row>
    <row r="566" spans="1:81" s="325" customFormat="1" ht="15.75" customHeight="1" x14ac:dyDescent="0.25">
      <c r="A566" s="356"/>
      <c r="B566" s="356"/>
      <c r="C566" s="356"/>
      <c r="D566" s="356"/>
      <c r="E566" s="356"/>
      <c r="F566" s="356"/>
      <c r="G566" s="356"/>
      <c r="H566" s="356"/>
      <c r="I566" s="356"/>
      <c r="J566" s="356"/>
      <c r="K566" s="356"/>
      <c r="L566" s="356"/>
      <c r="M566" s="356"/>
      <c r="N566" s="356"/>
      <c r="O566" s="356"/>
      <c r="P566" s="356"/>
      <c r="Q566" s="356"/>
      <c r="R566" s="356"/>
      <c r="S566" s="356"/>
      <c r="T566" s="356"/>
      <c r="U566" s="356"/>
      <c r="V566" s="356"/>
      <c r="W566" s="356"/>
      <c r="X566" s="356"/>
      <c r="Y566" s="356"/>
      <c r="Z566" s="356"/>
      <c r="AA566" s="356"/>
      <c r="AB566" s="356"/>
      <c r="BB566"/>
      <c r="BC566"/>
      <c r="BD566"/>
      <c r="BE566"/>
      <c r="BF566"/>
      <c r="BG566"/>
      <c r="BH566"/>
      <c r="BI566"/>
      <c r="BJ566"/>
      <c r="BK566"/>
      <c r="BL566"/>
      <c r="BM566"/>
      <c r="BN566"/>
      <c r="BO566"/>
      <c r="BP566"/>
      <c r="BQ566"/>
      <c r="BR566"/>
      <c r="BS566"/>
      <c r="BT566"/>
      <c r="BU566"/>
      <c r="BV566"/>
      <c r="BW566"/>
      <c r="BX566"/>
      <c r="BY566"/>
      <c r="BZ566"/>
      <c r="CA566"/>
      <c r="CB566"/>
      <c r="CC566"/>
    </row>
    <row r="567" spans="1:81" s="325" customFormat="1" ht="15.75" customHeight="1" x14ac:dyDescent="0.25">
      <c r="A567" s="356"/>
      <c r="B567" s="356"/>
      <c r="C567" s="356"/>
      <c r="D567" s="356"/>
      <c r="E567" s="356"/>
      <c r="F567" s="356"/>
      <c r="G567" s="356"/>
      <c r="H567" s="356"/>
      <c r="I567" s="356"/>
      <c r="J567" s="356"/>
      <c r="K567" s="356"/>
      <c r="L567" s="356"/>
      <c r="M567" s="356"/>
      <c r="N567" s="356"/>
      <c r="O567" s="356"/>
      <c r="P567" s="356"/>
      <c r="Q567" s="356"/>
      <c r="R567" s="356"/>
      <c r="S567" s="356"/>
      <c r="T567" s="356"/>
      <c r="U567" s="356"/>
      <c r="V567" s="356"/>
      <c r="W567" s="356"/>
      <c r="X567" s="356"/>
      <c r="Y567" s="356"/>
      <c r="Z567" s="356"/>
      <c r="AA567" s="356"/>
      <c r="AB567" s="356"/>
      <c r="BB567"/>
      <c r="BC567"/>
      <c r="BD567"/>
      <c r="BE567"/>
      <c r="BF567"/>
      <c r="BG567"/>
      <c r="BH567"/>
      <c r="BI567"/>
      <c r="BJ567"/>
      <c r="BK567"/>
      <c r="BL567"/>
      <c r="BM567"/>
      <c r="BN567"/>
      <c r="BO567"/>
      <c r="BP567"/>
      <c r="BQ567"/>
      <c r="BR567"/>
      <c r="BS567"/>
      <c r="BT567"/>
      <c r="BU567"/>
      <c r="BV567"/>
      <c r="BW567"/>
      <c r="BX567"/>
      <c r="BY567"/>
      <c r="BZ567"/>
      <c r="CA567"/>
      <c r="CB567"/>
      <c r="CC567"/>
    </row>
    <row r="568" spans="1:81" s="325" customFormat="1" ht="15.75" customHeight="1" x14ac:dyDescent="0.25">
      <c r="A568" s="356"/>
      <c r="B568" s="356"/>
      <c r="C568" s="356"/>
      <c r="D568" s="356"/>
      <c r="E568" s="356"/>
      <c r="F568" s="356"/>
      <c r="G568" s="356"/>
      <c r="H568" s="356"/>
      <c r="I568" s="356"/>
      <c r="J568" s="356"/>
      <c r="K568" s="356"/>
      <c r="L568" s="356"/>
      <c r="M568" s="356"/>
      <c r="N568" s="356"/>
      <c r="O568" s="356"/>
      <c r="P568" s="356"/>
      <c r="Q568" s="356"/>
      <c r="R568" s="356"/>
      <c r="S568" s="356"/>
      <c r="T568" s="356"/>
      <c r="U568" s="356"/>
      <c r="V568" s="356"/>
      <c r="W568" s="356"/>
      <c r="X568" s="356"/>
      <c r="Y568" s="356"/>
      <c r="Z568" s="356"/>
      <c r="AA568" s="356"/>
      <c r="AB568" s="356"/>
      <c r="BB568"/>
      <c r="BC568"/>
      <c r="BD568"/>
      <c r="BE568"/>
      <c r="BF568"/>
      <c r="BG568"/>
      <c r="BH568"/>
      <c r="BI568"/>
      <c r="BJ568"/>
      <c r="BK568"/>
      <c r="BL568"/>
      <c r="BM568"/>
      <c r="BN568"/>
      <c r="BO568"/>
      <c r="BP568"/>
      <c r="BQ568"/>
      <c r="BR568"/>
      <c r="BS568"/>
      <c r="BT568"/>
      <c r="BU568"/>
      <c r="BV568"/>
      <c r="BW568"/>
      <c r="BX568"/>
      <c r="BY568"/>
      <c r="BZ568"/>
      <c r="CA568"/>
      <c r="CB568"/>
      <c r="CC568"/>
    </row>
    <row r="569" spans="1:81" s="325" customFormat="1" ht="15.75" customHeight="1" x14ac:dyDescent="0.25">
      <c r="A569" s="356"/>
      <c r="B569" s="356"/>
      <c r="C569" s="356"/>
      <c r="D569" s="356"/>
      <c r="E569" s="356"/>
      <c r="F569" s="356"/>
      <c r="G569" s="356"/>
      <c r="H569" s="356"/>
      <c r="I569" s="356"/>
      <c r="J569" s="356"/>
      <c r="K569" s="356"/>
      <c r="L569" s="356"/>
      <c r="M569" s="356"/>
      <c r="N569" s="356"/>
      <c r="O569" s="356"/>
      <c r="P569" s="356"/>
      <c r="Q569" s="356"/>
      <c r="R569" s="356"/>
      <c r="S569" s="356"/>
      <c r="T569" s="356"/>
      <c r="U569" s="356"/>
      <c r="V569" s="356"/>
      <c r="W569" s="356"/>
      <c r="X569" s="356"/>
      <c r="Y569" s="356"/>
      <c r="Z569" s="356"/>
      <c r="AA569" s="356"/>
      <c r="AB569" s="356"/>
      <c r="BB569"/>
      <c r="BC569"/>
      <c r="BD569"/>
      <c r="BE569"/>
      <c r="BF569"/>
      <c r="BG569"/>
      <c r="BH569"/>
      <c r="BI569"/>
      <c r="BJ569"/>
      <c r="BK569"/>
      <c r="BL569"/>
      <c r="BM569"/>
      <c r="BN569"/>
      <c r="BO569"/>
      <c r="BP569"/>
      <c r="BQ569"/>
      <c r="BR569"/>
      <c r="BS569"/>
      <c r="BT569"/>
      <c r="BU569"/>
      <c r="BV569"/>
      <c r="BW569"/>
      <c r="BX569"/>
      <c r="BY569"/>
      <c r="BZ569"/>
      <c r="CA569"/>
      <c r="CB569"/>
      <c r="CC569"/>
    </row>
    <row r="570" spans="1:81" s="325" customFormat="1" ht="15.75" customHeight="1" x14ac:dyDescent="0.25">
      <c r="A570" s="356"/>
      <c r="B570" s="356"/>
      <c r="C570" s="356"/>
      <c r="D570" s="356"/>
      <c r="E570" s="356"/>
      <c r="F570" s="356"/>
      <c r="G570" s="356"/>
      <c r="H570" s="356"/>
      <c r="I570" s="356"/>
      <c r="J570" s="356"/>
      <c r="K570" s="356"/>
      <c r="L570" s="356"/>
      <c r="M570" s="356"/>
      <c r="N570" s="356"/>
      <c r="O570" s="356"/>
      <c r="P570" s="356"/>
      <c r="Q570" s="356"/>
      <c r="R570" s="356"/>
      <c r="S570" s="356"/>
      <c r="T570" s="356"/>
      <c r="U570" s="356"/>
      <c r="V570" s="356"/>
      <c r="W570" s="356"/>
      <c r="X570" s="356"/>
      <c r="Y570" s="356"/>
      <c r="Z570" s="356"/>
      <c r="AA570" s="356"/>
      <c r="AB570" s="356"/>
      <c r="BB570"/>
      <c r="BC570"/>
      <c r="BD570"/>
      <c r="BE570"/>
      <c r="BF570"/>
      <c r="BG570"/>
      <c r="BH570"/>
      <c r="BI570"/>
      <c r="BJ570"/>
      <c r="BK570"/>
      <c r="BL570"/>
      <c r="BM570"/>
      <c r="BN570"/>
      <c r="BO570"/>
      <c r="BP570"/>
      <c r="BQ570"/>
      <c r="BR570"/>
      <c r="BS570"/>
      <c r="BT570"/>
      <c r="BU570"/>
      <c r="BV570"/>
      <c r="BW570"/>
      <c r="BX570"/>
      <c r="BY570"/>
      <c r="BZ570"/>
      <c r="CA570"/>
      <c r="CB570"/>
      <c r="CC570"/>
    </row>
    <row r="571" spans="1:81" s="325" customFormat="1" ht="15.75" customHeight="1" x14ac:dyDescent="0.25">
      <c r="A571" s="356"/>
      <c r="B571" s="356"/>
      <c r="C571" s="356"/>
      <c r="D571" s="356"/>
      <c r="E571" s="356"/>
      <c r="F571" s="356"/>
      <c r="G571" s="356"/>
      <c r="H571" s="356"/>
      <c r="I571" s="356"/>
      <c r="J571" s="356"/>
      <c r="K571" s="356"/>
      <c r="L571" s="356"/>
      <c r="M571" s="356"/>
      <c r="N571" s="356"/>
      <c r="O571" s="356"/>
      <c r="P571" s="356"/>
      <c r="Q571" s="356"/>
      <c r="R571" s="356"/>
      <c r="S571" s="356"/>
      <c r="T571" s="356"/>
      <c r="U571" s="356"/>
      <c r="V571" s="356"/>
      <c r="W571" s="356"/>
      <c r="X571" s="356"/>
      <c r="Y571" s="356"/>
      <c r="Z571" s="356"/>
      <c r="AA571" s="356"/>
      <c r="AB571" s="356"/>
      <c r="BB571"/>
      <c r="BC571"/>
      <c r="BD571"/>
      <c r="BE571"/>
      <c r="BF571"/>
      <c r="BG571"/>
      <c r="BH571"/>
      <c r="BI571"/>
      <c r="BJ571"/>
      <c r="BK571"/>
      <c r="BL571"/>
      <c r="BM571"/>
      <c r="BN571"/>
      <c r="BO571"/>
      <c r="BP571"/>
      <c r="BQ571"/>
      <c r="BR571"/>
      <c r="BS571"/>
      <c r="BT571"/>
      <c r="BU571"/>
      <c r="BV571"/>
      <c r="BW571"/>
      <c r="BX571"/>
      <c r="BY571"/>
      <c r="BZ571"/>
      <c r="CA571"/>
      <c r="CB571"/>
      <c r="CC571"/>
    </row>
    <row r="572" spans="1:81" s="325" customFormat="1" ht="15.75" customHeight="1" x14ac:dyDescent="0.25">
      <c r="A572" s="356"/>
      <c r="B572" s="356"/>
      <c r="C572" s="356"/>
      <c r="D572" s="356"/>
      <c r="E572" s="356"/>
      <c r="F572" s="356"/>
      <c r="G572" s="356"/>
      <c r="H572" s="356"/>
      <c r="I572" s="356"/>
      <c r="J572" s="356"/>
      <c r="K572" s="356"/>
      <c r="L572" s="356"/>
      <c r="M572" s="356"/>
      <c r="N572" s="356"/>
      <c r="O572" s="356"/>
      <c r="P572" s="356"/>
      <c r="Q572" s="356"/>
      <c r="R572" s="356"/>
      <c r="S572" s="356"/>
      <c r="T572" s="356"/>
      <c r="U572" s="356"/>
      <c r="V572" s="356"/>
      <c r="W572" s="356"/>
      <c r="X572" s="356"/>
      <c r="Y572" s="356"/>
      <c r="Z572" s="356"/>
      <c r="AA572" s="356"/>
      <c r="AB572" s="356"/>
      <c r="BB572"/>
      <c r="BC572"/>
      <c r="BD572"/>
      <c r="BE572"/>
      <c r="BF572"/>
      <c r="BG572"/>
      <c r="BH572"/>
      <c r="BI572"/>
      <c r="BJ572"/>
      <c r="BK572"/>
      <c r="BL572"/>
      <c r="BM572"/>
      <c r="BN572"/>
      <c r="BO572"/>
      <c r="BP572"/>
      <c r="BQ572"/>
      <c r="BR572"/>
      <c r="BS572"/>
      <c r="BT572"/>
      <c r="BU572"/>
      <c r="BV572"/>
      <c r="BW572"/>
      <c r="BX572"/>
      <c r="BY572"/>
      <c r="BZ572"/>
      <c r="CA572"/>
      <c r="CB572"/>
      <c r="CC572"/>
    </row>
    <row r="573" spans="1:81" s="325" customFormat="1" ht="15.75" customHeight="1" x14ac:dyDescent="0.25">
      <c r="A573" s="356"/>
      <c r="B573" s="356"/>
      <c r="C573" s="356"/>
      <c r="D573" s="356"/>
      <c r="E573" s="356"/>
      <c r="F573" s="356"/>
      <c r="G573" s="356"/>
      <c r="H573" s="356"/>
      <c r="I573" s="356"/>
      <c r="J573" s="356"/>
      <c r="K573" s="356"/>
      <c r="L573" s="356"/>
      <c r="M573" s="356"/>
      <c r="N573" s="356"/>
      <c r="O573" s="356"/>
      <c r="P573" s="356"/>
      <c r="Q573" s="356"/>
      <c r="R573" s="356"/>
      <c r="S573" s="356"/>
      <c r="T573" s="356"/>
      <c r="U573" s="356"/>
      <c r="V573" s="356"/>
      <c r="W573" s="356"/>
      <c r="X573" s="356"/>
      <c r="Y573" s="356"/>
      <c r="Z573" s="356"/>
      <c r="AA573" s="356"/>
      <c r="AB573" s="356"/>
      <c r="BB573"/>
      <c r="BC573"/>
      <c r="BD573"/>
      <c r="BE573"/>
      <c r="BF573"/>
      <c r="BG573"/>
      <c r="BH573"/>
      <c r="BI573"/>
      <c r="BJ573"/>
      <c r="BK573"/>
      <c r="BL573"/>
      <c r="BM573"/>
      <c r="BN573"/>
      <c r="BO573"/>
      <c r="BP573"/>
      <c r="BQ573"/>
      <c r="BR573"/>
      <c r="BS573"/>
      <c r="BT573"/>
      <c r="BU573"/>
      <c r="BV573"/>
      <c r="BW573"/>
      <c r="BX573"/>
      <c r="BY573"/>
      <c r="BZ573"/>
      <c r="CA573"/>
      <c r="CB573"/>
      <c r="CC573"/>
    </row>
    <row r="574" spans="1:81" s="325" customFormat="1" ht="15.75" customHeight="1" x14ac:dyDescent="0.25">
      <c r="A574" s="356"/>
      <c r="B574" s="356"/>
      <c r="C574" s="356"/>
      <c r="D574" s="356"/>
      <c r="E574" s="356"/>
      <c r="F574" s="356"/>
      <c r="G574" s="356"/>
      <c r="H574" s="356"/>
      <c r="I574" s="356"/>
      <c r="J574" s="356"/>
      <c r="K574" s="356"/>
      <c r="L574" s="356"/>
      <c r="M574" s="356"/>
      <c r="N574" s="356"/>
      <c r="O574" s="356"/>
      <c r="P574" s="356"/>
      <c r="Q574" s="356"/>
      <c r="R574" s="356"/>
      <c r="S574" s="356"/>
      <c r="T574" s="356"/>
      <c r="U574" s="356"/>
      <c r="V574" s="356"/>
      <c r="W574" s="356"/>
      <c r="X574" s="356"/>
      <c r="Y574" s="356"/>
      <c r="Z574" s="356"/>
      <c r="AA574" s="356"/>
      <c r="AB574" s="356"/>
      <c r="BB574"/>
      <c r="BC574"/>
      <c r="BD574"/>
      <c r="BE574"/>
      <c r="BF574"/>
      <c r="BG574"/>
      <c r="BH574"/>
      <c r="BI574"/>
      <c r="BJ574"/>
      <c r="BK574"/>
      <c r="BL574"/>
      <c r="BM574"/>
      <c r="BN574"/>
      <c r="BO574"/>
      <c r="BP574"/>
      <c r="BQ574"/>
      <c r="BR574"/>
      <c r="BS574"/>
      <c r="BT574"/>
      <c r="BU574"/>
      <c r="BV574"/>
      <c r="BW574"/>
      <c r="BX574"/>
      <c r="BY574"/>
      <c r="BZ574"/>
      <c r="CA574"/>
      <c r="CB574"/>
      <c r="CC574"/>
    </row>
    <row r="575" spans="1:81" s="325" customFormat="1" ht="15.75" customHeight="1" x14ac:dyDescent="0.25">
      <c r="A575" s="356"/>
      <c r="B575" s="356"/>
      <c r="C575" s="356"/>
      <c r="D575" s="356"/>
      <c r="E575" s="356"/>
      <c r="F575" s="356"/>
      <c r="G575" s="356"/>
      <c r="H575" s="356"/>
      <c r="I575" s="356"/>
      <c r="J575" s="356"/>
      <c r="K575" s="356"/>
      <c r="L575" s="356"/>
      <c r="M575" s="356"/>
      <c r="N575" s="356"/>
      <c r="O575" s="356"/>
      <c r="P575" s="356"/>
      <c r="Q575" s="356"/>
      <c r="R575" s="356"/>
      <c r="S575" s="356"/>
      <c r="T575" s="356"/>
      <c r="U575" s="356"/>
      <c r="V575" s="356"/>
      <c r="W575" s="356"/>
      <c r="X575" s="356"/>
      <c r="Y575" s="356"/>
      <c r="Z575" s="356"/>
      <c r="AA575" s="356"/>
      <c r="AB575" s="356"/>
      <c r="BB575"/>
      <c r="BC575"/>
      <c r="BD575"/>
      <c r="BE575"/>
      <c r="BF575"/>
      <c r="BG575"/>
      <c r="BH575"/>
      <c r="BI575"/>
      <c r="BJ575"/>
      <c r="BK575"/>
      <c r="BL575"/>
      <c r="BM575"/>
      <c r="BN575"/>
      <c r="BO575"/>
      <c r="BP575"/>
      <c r="BQ575"/>
      <c r="BR575"/>
      <c r="BS575"/>
      <c r="BT575"/>
      <c r="BU575"/>
      <c r="BV575"/>
      <c r="BW575"/>
      <c r="BX575"/>
      <c r="BY575"/>
      <c r="BZ575"/>
      <c r="CA575"/>
      <c r="CB575"/>
      <c r="CC575"/>
    </row>
    <row r="576" spans="1:81" s="325" customFormat="1" ht="15.75" customHeight="1" x14ac:dyDescent="0.25">
      <c r="A576" s="356"/>
      <c r="B576" s="356"/>
      <c r="C576" s="356"/>
      <c r="D576" s="356"/>
      <c r="E576" s="356"/>
      <c r="F576" s="356"/>
      <c r="G576" s="356"/>
      <c r="H576" s="356"/>
      <c r="I576" s="356"/>
      <c r="J576" s="356"/>
      <c r="K576" s="356"/>
      <c r="L576" s="356"/>
      <c r="M576" s="356"/>
      <c r="N576" s="356"/>
      <c r="O576" s="356"/>
      <c r="P576" s="356"/>
      <c r="Q576" s="356"/>
      <c r="R576" s="356"/>
      <c r="S576" s="356"/>
      <c r="T576" s="356"/>
      <c r="U576" s="356"/>
      <c r="V576" s="356"/>
      <c r="W576" s="356"/>
      <c r="X576" s="356"/>
      <c r="Y576" s="356"/>
      <c r="Z576" s="356"/>
      <c r="AA576" s="356"/>
      <c r="AB576" s="356"/>
      <c r="BB576"/>
      <c r="BC576"/>
      <c r="BD576"/>
      <c r="BE576"/>
      <c r="BF576"/>
      <c r="BG576"/>
      <c r="BH576"/>
      <c r="BI576"/>
      <c r="BJ576"/>
      <c r="BK576"/>
      <c r="BL576"/>
      <c r="BM576"/>
      <c r="BN576"/>
      <c r="BO576"/>
      <c r="BP576"/>
      <c r="BQ576"/>
      <c r="BR576"/>
      <c r="BS576"/>
      <c r="BT576"/>
      <c r="BU576"/>
      <c r="BV576"/>
      <c r="BW576"/>
      <c r="BX576"/>
      <c r="BY576"/>
      <c r="BZ576"/>
      <c r="CA576"/>
      <c r="CB576"/>
      <c r="CC576"/>
    </row>
    <row r="577" spans="1:81" s="325" customFormat="1" ht="15.75" customHeight="1" x14ac:dyDescent="0.25">
      <c r="A577" s="356"/>
      <c r="B577" s="356"/>
      <c r="C577" s="356"/>
      <c r="D577" s="356"/>
      <c r="E577" s="356"/>
      <c r="F577" s="356"/>
      <c r="G577" s="356"/>
      <c r="H577" s="356"/>
      <c r="I577" s="356"/>
      <c r="J577" s="356"/>
      <c r="K577" s="356"/>
      <c r="L577" s="356"/>
      <c r="M577" s="356"/>
      <c r="N577" s="356"/>
      <c r="O577" s="356"/>
      <c r="P577" s="356"/>
      <c r="Q577" s="356"/>
      <c r="R577" s="356"/>
      <c r="S577" s="356"/>
      <c r="T577" s="356"/>
      <c r="U577" s="356"/>
      <c r="V577" s="356"/>
      <c r="W577" s="356"/>
      <c r="X577" s="356"/>
      <c r="Y577" s="356"/>
      <c r="Z577" s="356"/>
      <c r="AA577" s="356"/>
      <c r="AB577" s="356"/>
      <c r="BB577"/>
      <c r="BC577"/>
      <c r="BD577"/>
      <c r="BE577"/>
      <c r="BF577"/>
      <c r="BG577"/>
      <c r="BH577"/>
      <c r="BI577"/>
      <c r="BJ577"/>
      <c r="BK577"/>
      <c r="BL577"/>
      <c r="BM577"/>
      <c r="BN577"/>
      <c r="BO577"/>
      <c r="BP577"/>
      <c r="BQ577"/>
      <c r="BR577"/>
      <c r="BS577"/>
      <c r="BT577"/>
      <c r="BU577"/>
      <c r="BV577"/>
      <c r="BW577"/>
      <c r="BX577"/>
      <c r="BY577"/>
      <c r="BZ577"/>
      <c r="CA577"/>
      <c r="CB577"/>
      <c r="CC577"/>
    </row>
    <row r="578" spans="1:81" s="325" customFormat="1" ht="15.75" customHeight="1" x14ac:dyDescent="0.25">
      <c r="A578" s="356"/>
      <c r="B578" s="356"/>
      <c r="C578" s="356"/>
      <c r="D578" s="356"/>
      <c r="E578" s="356"/>
      <c r="F578" s="356"/>
      <c r="G578" s="356"/>
      <c r="H578" s="356"/>
      <c r="I578" s="356"/>
      <c r="J578" s="356"/>
      <c r="K578" s="356"/>
      <c r="L578" s="356"/>
      <c r="M578" s="356"/>
      <c r="N578" s="356"/>
      <c r="O578" s="356"/>
      <c r="P578" s="356"/>
      <c r="Q578" s="356"/>
      <c r="R578" s="356"/>
      <c r="S578" s="356"/>
      <c r="T578" s="356"/>
      <c r="U578" s="356"/>
      <c r="V578" s="356"/>
      <c r="W578" s="356"/>
      <c r="X578" s="356"/>
      <c r="Y578" s="356"/>
      <c r="Z578" s="356"/>
      <c r="AA578" s="356"/>
      <c r="AB578" s="356"/>
      <c r="BB578"/>
      <c r="BC578"/>
      <c r="BD578"/>
      <c r="BE578"/>
      <c r="BF578"/>
      <c r="BG578"/>
      <c r="BH578"/>
      <c r="BI578"/>
      <c r="BJ578"/>
      <c r="BK578"/>
      <c r="BL578"/>
      <c r="BM578"/>
      <c r="BN578"/>
      <c r="BO578"/>
      <c r="BP578"/>
      <c r="BQ578"/>
      <c r="BR578"/>
      <c r="BS578"/>
      <c r="BT578"/>
      <c r="BU578"/>
      <c r="BV578"/>
      <c r="BW578"/>
      <c r="BX578"/>
      <c r="BY578"/>
      <c r="BZ578"/>
      <c r="CA578"/>
      <c r="CB578"/>
      <c r="CC578"/>
    </row>
    <row r="579" spans="1:81" s="325" customFormat="1" ht="15.75" customHeight="1" x14ac:dyDescent="0.25">
      <c r="A579" s="356"/>
      <c r="B579" s="356"/>
      <c r="C579" s="356"/>
      <c r="D579" s="356"/>
      <c r="E579" s="356"/>
      <c r="F579" s="356"/>
      <c r="G579" s="356"/>
      <c r="H579" s="356"/>
      <c r="I579" s="356"/>
      <c r="J579" s="356"/>
      <c r="K579" s="356"/>
      <c r="L579" s="356"/>
      <c r="M579" s="356"/>
      <c r="N579" s="356"/>
      <c r="O579" s="356"/>
      <c r="P579" s="356"/>
      <c r="Q579" s="356"/>
      <c r="R579" s="356"/>
      <c r="S579" s="356"/>
      <c r="T579" s="356"/>
      <c r="U579" s="356"/>
      <c r="V579" s="356"/>
      <c r="W579" s="356"/>
      <c r="X579" s="356"/>
      <c r="Y579" s="356"/>
      <c r="Z579" s="356"/>
      <c r="AA579" s="356"/>
      <c r="AB579" s="356"/>
      <c r="BB579"/>
      <c r="BC579"/>
      <c r="BD579"/>
      <c r="BE579"/>
      <c r="BF579"/>
      <c r="BG579"/>
      <c r="BH579"/>
      <c r="BI579"/>
      <c r="BJ579"/>
      <c r="BK579"/>
      <c r="BL579"/>
      <c r="BM579"/>
      <c r="BN579"/>
      <c r="BO579"/>
      <c r="BP579"/>
      <c r="BQ579"/>
      <c r="BR579"/>
      <c r="BS579"/>
      <c r="BT579"/>
      <c r="BU579"/>
      <c r="BV579"/>
      <c r="BW579"/>
      <c r="BX579"/>
      <c r="BY579"/>
      <c r="BZ579"/>
      <c r="CA579"/>
      <c r="CB579"/>
      <c r="CC579"/>
    </row>
    <row r="580" spans="1:81" s="325" customFormat="1" ht="15.75" customHeight="1" x14ac:dyDescent="0.25">
      <c r="A580" s="356"/>
      <c r="B580" s="356"/>
      <c r="C580" s="356"/>
      <c r="D580" s="356"/>
      <c r="E580" s="356"/>
      <c r="F580" s="356"/>
      <c r="G580" s="356"/>
      <c r="H580" s="356"/>
      <c r="I580" s="356"/>
      <c r="J580" s="356"/>
      <c r="K580" s="356"/>
      <c r="L580" s="356"/>
      <c r="M580" s="356"/>
      <c r="N580" s="356"/>
      <c r="O580" s="356"/>
      <c r="P580" s="356"/>
      <c r="Q580" s="356"/>
      <c r="R580" s="356"/>
      <c r="S580" s="356"/>
      <c r="T580" s="356"/>
      <c r="U580" s="356"/>
      <c r="V580" s="356"/>
      <c r="W580" s="356"/>
      <c r="X580" s="356"/>
      <c r="Y580" s="356"/>
      <c r="Z580" s="356"/>
      <c r="AA580" s="356"/>
      <c r="AB580" s="356"/>
      <c r="BB580"/>
      <c r="BC580"/>
      <c r="BD580"/>
      <c r="BE580"/>
      <c r="BF580"/>
      <c r="BG580"/>
      <c r="BH580"/>
      <c r="BI580"/>
      <c r="BJ580"/>
      <c r="BK580"/>
      <c r="BL580"/>
      <c r="BM580"/>
      <c r="BN580"/>
      <c r="BO580"/>
      <c r="BP580"/>
      <c r="BQ580"/>
      <c r="BR580"/>
      <c r="BS580"/>
      <c r="BT580"/>
      <c r="BU580"/>
      <c r="BV580"/>
      <c r="BW580"/>
      <c r="BX580"/>
      <c r="BY580"/>
      <c r="BZ580"/>
      <c r="CA580"/>
      <c r="CB580"/>
      <c r="CC580"/>
    </row>
    <row r="581" spans="1:81" s="325" customFormat="1" ht="15.75" customHeight="1" x14ac:dyDescent="0.25">
      <c r="A581" s="356"/>
      <c r="B581" s="356"/>
      <c r="C581" s="356"/>
      <c r="D581" s="356"/>
      <c r="E581" s="356"/>
      <c r="F581" s="356"/>
      <c r="G581" s="356"/>
      <c r="H581" s="356"/>
      <c r="I581" s="356"/>
      <c r="J581" s="356"/>
      <c r="K581" s="356"/>
      <c r="L581" s="356"/>
      <c r="M581" s="356"/>
      <c r="N581" s="356"/>
      <c r="O581" s="356"/>
      <c r="P581" s="356"/>
      <c r="Q581" s="356"/>
      <c r="R581" s="356"/>
      <c r="S581" s="356"/>
      <c r="T581" s="356"/>
      <c r="U581" s="356"/>
      <c r="V581" s="356"/>
      <c r="W581" s="356"/>
      <c r="X581" s="356"/>
      <c r="Y581" s="356"/>
      <c r="Z581" s="356"/>
      <c r="AA581" s="356"/>
      <c r="AB581" s="356"/>
      <c r="BB581"/>
      <c r="BC581"/>
      <c r="BD581"/>
      <c r="BE581"/>
      <c r="BF581"/>
      <c r="BG581"/>
      <c r="BH581"/>
      <c r="BI581"/>
      <c r="BJ581"/>
      <c r="BK581"/>
      <c r="BL581"/>
      <c r="BM581"/>
      <c r="BN581"/>
      <c r="BO581"/>
      <c r="BP581"/>
      <c r="BQ581"/>
      <c r="BR581"/>
      <c r="BS581"/>
      <c r="BT581"/>
      <c r="BU581"/>
      <c r="BV581"/>
      <c r="BW581"/>
      <c r="BX581"/>
      <c r="BY581"/>
      <c r="BZ581"/>
      <c r="CA581"/>
      <c r="CB581"/>
      <c r="CC581"/>
    </row>
    <row r="582" spans="1:81" s="325" customFormat="1" ht="15.75" customHeight="1" x14ac:dyDescent="0.25">
      <c r="A582" s="356"/>
      <c r="B582" s="356"/>
      <c r="C582" s="356"/>
      <c r="D582" s="356"/>
      <c r="E582" s="356"/>
      <c r="F582" s="356"/>
      <c r="G582" s="356"/>
      <c r="H582" s="356"/>
      <c r="I582" s="356"/>
      <c r="J582" s="356"/>
      <c r="K582" s="356"/>
      <c r="L582" s="356"/>
      <c r="M582" s="356"/>
      <c r="N582" s="356"/>
      <c r="O582" s="356"/>
      <c r="P582" s="356"/>
      <c r="Q582" s="356"/>
      <c r="R582" s="356"/>
      <c r="S582" s="356"/>
      <c r="T582" s="356"/>
      <c r="U582" s="356"/>
      <c r="V582" s="356"/>
      <c r="W582" s="356"/>
      <c r="X582" s="356"/>
      <c r="Y582" s="356"/>
      <c r="Z582" s="356"/>
      <c r="AA582" s="356"/>
      <c r="AB582" s="356"/>
      <c r="BB582"/>
      <c r="BC582"/>
      <c r="BD582"/>
      <c r="BE582"/>
      <c r="BF582"/>
      <c r="BG582"/>
      <c r="BH582"/>
      <c r="BI582"/>
      <c r="BJ582"/>
      <c r="BK582"/>
      <c r="BL582"/>
      <c r="BM582"/>
      <c r="BN582"/>
      <c r="BO582"/>
      <c r="BP582"/>
      <c r="BQ582"/>
      <c r="BR582"/>
      <c r="BS582"/>
      <c r="BT582"/>
      <c r="BU582"/>
      <c r="BV582"/>
      <c r="BW582"/>
      <c r="BX582"/>
      <c r="BY582"/>
      <c r="BZ582"/>
      <c r="CA582"/>
      <c r="CB582"/>
      <c r="CC582"/>
    </row>
    <row r="583" spans="1:81" s="325" customFormat="1" ht="15.75" customHeight="1" x14ac:dyDescent="0.25">
      <c r="A583" s="356"/>
      <c r="B583" s="356"/>
      <c r="C583" s="356"/>
      <c r="D583" s="356"/>
      <c r="E583" s="356"/>
      <c r="F583" s="356"/>
      <c r="G583" s="356"/>
      <c r="H583" s="356"/>
      <c r="I583" s="356"/>
      <c r="J583" s="356"/>
      <c r="K583" s="356"/>
      <c r="L583" s="356"/>
      <c r="M583" s="356"/>
      <c r="N583" s="356"/>
      <c r="O583" s="356"/>
      <c r="P583" s="356"/>
      <c r="Q583" s="356"/>
      <c r="R583" s="356"/>
      <c r="S583" s="356"/>
      <c r="T583" s="356"/>
      <c r="U583" s="356"/>
      <c r="V583" s="356"/>
      <c r="W583" s="356"/>
      <c r="X583" s="356"/>
      <c r="Y583" s="356"/>
      <c r="Z583" s="356"/>
      <c r="AA583" s="356"/>
      <c r="AB583" s="356"/>
      <c r="BB583"/>
      <c r="BC583"/>
      <c r="BD583"/>
      <c r="BE583"/>
      <c r="BF583"/>
      <c r="BG583"/>
      <c r="BH583"/>
      <c r="BI583"/>
      <c r="BJ583"/>
      <c r="BK583"/>
      <c r="BL583"/>
      <c r="BM583"/>
      <c r="BN583"/>
      <c r="BO583"/>
      <c r="BP583"/>
      <c r="BQ583"/>
      <c r="BR583"/>
      <c r="BS583"/>
      <c r="BT583"/>
      <c r="BU583"/>
      <c r="BV583"/>
      <c r="BW583"/>
      <c r="BX583"/>
      <c r="BY583"/>
      <c r="BZ583"/>
      <c r="CA583"/>
      <c r="CB583"/>
      <c r="CC583"/>
    </row>
    <row r="584" spans="1:81" s="325" customFormat="1" ht="15.75" customHeight="1" x14ac:dyDescent="0.25">
      <c r="A584" s="356"/>
      <c r="B584" s="356"/>
      <c r="C584" s="356"/>
      <c r="D584" s="356"/>
      <c r="E584" s="356"/>
      <c r="F584" s="356"/>
      <c r="G584" s="356"/>
      <c r="H584" s="356"/>
      <c r="I584" s="356"/>
      <c r="J584" s="356"/>
      <c r="K584" s="356"/>
      <c r="L584" s="356"/>
      <c r="M584" s="356"/>
      <c r="N584" s="356"/>
      <c r="O584" s="356"/>
      <c r="P584" s="356"/>
      <c r="Q584" s="356"/>
      <c r="R584" s="356"/>
      <c r="S584" s="356"/>
      <c r="T584" s="356"/>
      <c r="U584" s="356"/>
      <c r="V584" s="356"/>
      <c r="W584" s="356"/>
      <c r="X584" s="356"/>
      <c r="Y584" s="356"/>
      <c r="Z584" s="356"/>
      <c r="AA584" s="356"/>
      <c r="AB584" s="356"/>
      <c r="BB584"/>
      <c r="BC584"/>
      <c r="BD584"/>
      <c r="BE584"/>
      <c r="BF584"/>
      <c r="BG584"/>
      <c r="BH584"/>
      <c r="BI584"/>
      <c r="BJ584"/>
      <c r="BK584"/>
      <c r="BL584"/>
      <c r="BM584"/>
      <c r="BN584"/>
      <c r="BO584"/>
      <c r="BP584"/>
      <c r="BQ584"/>
      <c r="BR584"/>
      <c r="BS584"/>
      <c r="BT584"/>
      <c r="BU584"/>
      <c r="BV584"/>
      <c r="BW584"/>
      <c r="BX584"/>
      <c r="BY584"/>
      <c r="BZ584"/>
      <c r="CA584"/>
      <c r="CB584"/>
      <c r="CC584"/>
    </row>
    <row r="585" spans="1:81" s="325" customFormat="1" ht="15.75" customHeight="1" x14ac:dyDescent="0.25">
      <c r="A585" s="356"/>
      <c r="B585" s="356"/>
      <c r="C585" s="356"/>
      <c r="D585" s="356"/>
      <c r="E585" s="356"/>
      <c r="F585" s="356"/>
      <c r="G585" s="356"/>
      <c r="H585" s="356"/>
      <c r="I585" s="356"/>
      <c r="J585" s="356"/>
      <c r="K585" s="356"/>
      <c r="L585" s="356"/>
      <c r="M585" s="356"/>
      <c r="N585" s="356"/>
      <c r="O585" s="356"/>
      <c r="P585" s="356"/>
      <c r="Q585" s="356"/>
      <c r="R585" s="356"/>
      <c r="S585" s="356"/>
      <c r="T585" s="356"/>
      <c r="U585" s="356"/>
      <c r="V585" s="356"/>
      <c r="W585" s="356"/>
      <c r="X585" s="356"/>
      <c r="Y585" s="356"/>
      <c r="Z585" s="356"/>
      <c r="AA585" s="356"/>
      <c r="AB585" s="356"/>
      <c r="BB585"/>
      <c r="BC585"/>
      <c r="BD585"/>
      <c r="BE585"/>
      <c r="BF585"/>
      <c r="BG585"/>
      <c r="BH585"/>
      <c r="BI585"/>
      <c r="BJ585"/>
      <c r="BK585"/>
      <c r="BL585"/>
      <c r="BM585"/>
      <c r="BN585"/>
      <c r="BO585"/>
      <c r="BP585"/>
      <c r="BQ585"/>
      <c r="BR585"/>
      <c r="BS585"/>
      <c r="BT585"/>
      <c r="BU585"/>
      <c r="BV585"/>
      <c r="BW585"/>
      <c r="BX585"/>
      <c r="BY585"/>
      <c r="BZ585"/>
      <c r="CA585"/>
      <c r="CB585"/>
      <c r="CC585"/>
    </row>
    <row r="586" spans="1:81" s="325" customFormat="1" ht="15.75" customHeight="1" x14ac:dyDescent="0.25">
      <c r="A586" s="356"/>
      <c r="B586" s="356"/>
      <c r="C586" s="356"/>
      <c r="D586" s="356"/>
      <c r="E586" s="356"/>
      <c r="F586" s="356"/>
      <c r="G586" s="356"/>
      <c r="H586" s="356"/>
      <c r="I586" s="356"/>
      <c r="J586" s="356"/>
      <c r="K586" s="356"/>
      <c r="L586" s="356"/>
      <c r="M586" s="356"/>
      <c r="N586" s="356"/>
      <c r="O586" s="356"/>
      <c r="P586" s="356"/>
      <c r="Q586" s="356"/>
      <c r="R586" s="356"/>
      <c r="S586" s="356"/>
      <c r="T586" s="356"/>
      <c r="U586" s="356"/>
      <c r="V586" s="356"/>
      <c r="W586" s="356"/>
      <c r="X586" s="356"/>
      <c r="Y586" s="356"/>
      <c r="Z586" s="356"/>
      <c r="AA586" s="356"/>
      <c r="AB586" s="356"/>
      <c r="BB586"/>
      <c r="BC586"/>
      <c r="BD586"/>
      <c r="BE586"/>
      <c r="BF586"/>
      <c r="BG586"/>
      <c r="BH586"/>
      <c r="BI586"/>
      <c r="BJ586"/>
      <c r="BK586"/>
      <c r="BL586"/>
      <c r="BM586"/>
      <c r="BN586"/>
      <c r="BO586"/>
      <c r="BP586"/>
      <c r="BQ586"/>
      <c r="BR586"/>
      <c r="BS586"/>
      <c r="BT586"/>
      <c r="BU586"/>
      <c r="BV586"/>
      <c r="BW586"/>
      <c r="BX586"/>
      <c r="BY586"/>
      <c r="BZ586"/>
      <c r="CA586"/>
      <c r="CB586"/>
      <c r="CC586"/>
    </row>
    <row r="587" spans="1:81" s="325" customFormat="1" ht="15.75" customHeight="1" x14ac:dyDescent="0.25">
      <c r="A587" s="356"/>
      <c r="B587" s="356"/>
      <c r="C587" s="356"/>
      <c r="D587" s="356"/>
      <c r="E587" s="356"/>
      <c r="F587" s="356"/>
      <c r="G587" s="356"/>
      <c r="H587" s="356"/>
      <c r="I587" s="356"/>
      <c r="J587" s="356"/>
      <c r="K587" s="356"/>
      <c r="L587" s="356"/>
      <c r="M587" s="356"/>
      <c r="N587" s="356"/>
      <c r="O587" s="356"/>
      <c r="P587" s="356"/>
      <c r="Q587" s="356"/>
      <c r="R587" s="356"/>
      <c r="S587" s="356"/>
      <c r="T587" s="356"/>
      <c r="U587" s="356"/>
      <c r="V587" s="356"/>
      <c r="W587" s="356"/>
      <c r="X587" s="356"/>
      <c r="Y587" s="356"/>
      <c r="Z587" s="356"/>
      <c r="AA587" s="356"/>
      <c r="AB587" s="356"/>
      <c r="BB587"/>
      <c r="BC587"/>
      <c r="BD587"/>
      <c r="BE587"/>
      <c r="BF587"/>
      <c r="BG587"/>
      <c r="BH587"/>
      <c r="BI587"/>
      <c r="BJ587"/>
      <c r="BK587"/>
      <c r="BL587"/>
      <c r="BM587"/>
      <c r="BN587"/>
      <c r="BO587"/>
      <c r="BP587"/>
      <c r="BQ587"/>
      <c r="BR587"/>
      <c r="BS587"/>
      <c r="BT587"/>
      <c r="BU587"/>
      <c r="BV587"/>
      <c r="BW587"/>
      <c r="BX587"/>
      <c r="BY587"/>
      <c r="BZ587"/>
      <c r="CA587"/>
      <c r="CB587"/>
      <c r="CC587"/>
    </row>
    <row r="588" spans="1:81" s="325" customFormat="1" ht="15.75" customHeight="1" x14ac:dyDescent="0.25">
      <c r="A588" s="356"/>
      <c r="B588" s="356"/>
      <c r="C588" s="356"/>
      <c r="D588" s="356"/>
      <c r="E588" s="356"/>
      <c r="F588" s="356"/>
      <c r="G588" s="356"/>
      <c r="H588" s="356"/>
      <c r="I588" s="356"/>
      <c r="J588" s="356"/>
      <c r="K588" s="356"/>
      <c r="L588" s="356"/>
      <c r="M588" s="356"/>
      <c r="N588" s="356"/>
      <c r="O588" s="356"/>
      <c r="P588" s="356"/>
      <c r="Q588" s="356"/>
      <c r="R588" s="356"/>
      <c r="S588" s="356"/>
      <c r="T588" s="356"/>
      <c r="U588" s="356"/>
      <c r="V588" s="356"/>
      <c r="W588" s="356"/>
      <c r="X588" s="356"/>
      <c r="Y588" s="356"/>
      <c r="Z588" s="356"/>
      <c r="AA588" s="356"/>
      <c r="AB588" s="356"/>
      <c r="BB588"/>
      <c r="BC588"/>
      <c r="BD588"/>
      <c r="BE588"/>
      <c r="BF588"/>
      <c r="BG588"/>
      <c r="BH588"/>
      <c r="BI588"/>
      <c r="BJ588"/>
      <c r="BK588"/>
      <c r="BL588"/>
      <c r="BM588"/>
      <c r="BN588"/>
      <c r="BO588"/>
      <c r="BP588"/>
      <c r="BQ588"/>
      <c r="BR588"/>
      <c r="BS588"/>
      <c r="BT588"/>
      <c r="BU588"/>
      <c r="BV588"/>
      <c r="BW588"/>
      <c r="BX588"/>
      <c r="BY588"/>
      <c r="BZ588"/>
      <c r="CA588"/>
      <c r="CB588"/>
      <c r="CC588"/>
    </row>
    <row r="589" spans="1:81" s="325" customFormat="1" ht="15.75" customHeight="1" x14ac:dyDescent="0.25">
      <c r="A589" s="356"/>
      <c r="B589" s="356"/>
      <c r="C589" s="356"/>
      <c r="D589" s="356"/>
      <c r="E589" s="356"/>
      <c r="F589" s="356"/>
      <c r="G589" s="356"/>
      <c r="H589" s="356"/>
      <c r="I589" s="356"/>
      <c r="J589" s="356"/>
      <c r="K589" s="356"/>
      <c r="L589" s="356"/>
      <c r="M589" s="356"/>
      <c r="N589" s="356"/>
      <c r="O589" s="356"/>
      <c r="P589" s="356"/>
      <c r="Q589" s="356"/>
      <c r="R589" s="356"/>
      <c r="S589" s="356"/>
      <c r="T589" s="356"/>
      <c r="U589" s="356"/>
      <c r="V589" s="356"/>
      <c r="W589" s="356"/>
      <c r="X589" s="356"/>
      <c r="Y589" s="356"/>
      <c r="Z589" s="356"/>
      <c r="AA589" s="356"/>
      <c r="AB589" s="356"/>
      <c r="BB589"/>
      <c r="BC589"/>
      <c r="BD589"/>
      <c r="BE589"/>
      <c r="BF589"/>
      <c r="BG589"/>
      <c r="BH589"/>
      <c r="BI589"/>
      <c r="BJ589"/>
      <c r="BK589"/>
      <c r="BL589"/>
      <c r="BM589"/>
      <c r="BN589"/>
      <c r="BO589"/>
      <c r="BP589"/>
      <c r="BQ589"/>
      <c r="BR589"/>
      <c r="BS589"/>
      <c r="BT589"/>
      <c r="BU589"/>
      <c r="BV589"/>
      <c r="BW589"/>
      <c r="BX589"/>
      <c r="BY589"/>
      <c r="BZ589"/>
      <c r="CA589"/>
      <c r="CB589"/>
      <c r="CC589"/>
    </row>
    <row r="590" spans="1:81" s="325" customFormat="1" ht="15.75" customHeight="1" x14ac:dyDescent="0.25">
      <c r="A590" s="356"/>
      <c r="B590" s="356"/>
      <c r="C590" s="356"/>
      <c r="D590" s="356"/>
      <c r="E590" s="356"/>
      <c r="F590" s="356"/>
      <c r="G590" s="356"/>
      <c r="H590" s="356"/>
      <c r="I590" s="356"/>
      <c r="J590" s="356"/>
      <c r="K590" s="356"/>
      <c r="L590" s="356"/>
      <c r="M590" s="356"/>
      <c r="N590" s="356"/>
      <c r="O590" s="356"/>
      <c r="P590" s="356"/>
      <c r="Q590" s="356"/>
      <c r="R590" s="356"/>
      <c r="S590" s="356"/>
      <c r="T590" s="356"/>
      <c r="U590" s="356"/>
      <c r="V590" s="356"/>
      <c r="W590" s="356"/>
      <c r="X590" s="356"/>
      <c r="Y590" s="356"/>
      <c r="Z590" s="356"/>
      <c r="AA590" s="356"/>
      <c r="AB590" s="356"/>
      <c r="BB590"/>
      <c r="BC590"/>
      <c r="BD590"/>
      <c r="BE590"/>
      <c r="BF590"/>
      <c r="BG590"/>
      <c r="BH590"/>
      <c r="BI590"/>
      <c r="BJ590"/>
      <c r="BK590"/>
      <c r="BL590"/>
      <c r="BM590"/>
      <c r="BN590"/>
      <c r="BO590"/>
      <c r="BP590"/>
      <c r="BQ590"/>
      <c r="BR590"/>
      <c r="BS590"/>
      <c r="BT590"/>
      <c r="BU590"/>
      <c r="BV590"/>
      <c r="BW590"/>
      <c r="BX590"/>
      <c r="BY590"/>
      <c r="BZ590"/>
      <c r="CA590"/>
      <c r="CB590"/>
      <c r="CC590"/>
    </row>
    <row r="591" spans="1:81" s="325" customFormat="1" ht="15.75" customHeight="1" x14ac:dyDescent="0.25">
      <c r="A591" s="356"/>
      <c r="B591" s="356"/>
      <c r="C591" s="356"/>
      <c r="D591" s="356"/>
      <c r="E591" s="356"/>
      <c r="F591" s="356"/>
      <c r="G591" s="356"/>
      <c r="H591" s="356"/>
      <c r="I591" s="356"/>
      <c r="J591" s="356"/>
      <c r="K591" s="356"/>
      <c r="L591" s="356"/>
      <c r="M591" s="356"/>
      <c r="N591" s="356"/>
      <c r="O591" s="356"/>
      <c r="P591" s="356"/>
      <c r="Q591" s="356"/>
      <c r="R591" s="356"/>
      <c r="S591" s="356"/>
      <c r="T591" s="356"/>
      <c r="U591" s="356"/>
      <c r="V591" s="356"/>
      <c r="W591" s="356"/>
      <c r="X591" s="356"/>
      <c r="Y591" s="356"/>
      <c r="Z591" s="356"/>
      <c r="AA591" s="356"/>
      <c r="AB591" s="356"/>
      <c r="BB591"/>
      <c r="BC591"/>
      <c r="BD591"/>
      <c r="BE591"/>
      <c r="BF591"/>
      <c r="BG591"/>
      <c r="BH591"/>
      <c r="BI591"/>
      <c r="BJ591"/>
      <c r="BK591"/>
      <c r="BL591"/>
      <c r="BM591"/>
      <c r="BN591"/>
      <c r="BO591"/>
      <c r="BP591"/>
      <c r="BQ591"/>
      <c r="BR591"/>
      <c r="BS591"/>
      <c r="BT591"/>
      <c r="BU591"/>
      <c r="BV591"/>
      <c r="BW591"/>
      <c r="BX591"/>
      <c r="BY591"/>
      <c r="BZ591"/>
      <c r="CA591"/>
      <c r="CB591"/>
      <c r="CC591"/>
    </row>
    <row r="592" spans="1:81" s="325" customFormat="1" ht="15.75" customHeight="1" x14ac:dyDescent="0.25">
      <c r="A592" s="356"/>
      <c r="B592" s="356"/>
      <c r="C592" s="356"/>
      <c r="D592" s="356"/>
      <c r="E592" s="356"/>
      <c r="F592" s="356"/>
      <c r="G592" s="356"/>
      <c r="H592" s="356"/>
      <c r="I592" s="356"/>
      <c r="J592" s="356"/>
      <c r="K592" s="356"/>
      <c r="L592" s="356"/>
      <c r="M592" s="356"/>
      <c r="N592" s="356"/>
      <c r="O592" s="356"/>
      <c r="P592" s="356"/>
      <c r="Q592" s="356"/>
      <c r="R592" s="356"/>
      <c r="S592" s="356"/>
      <c r="T592" s="356"/>
      <c r="U592" s="356"/>
      <c r="V592" s="356"/>
      <c r="W592" s="356"/>
      <c r="X592" s="356"/>
      <c r="Y592" s="356"/>
      <c r="Z592" s="356"/>
      <c r="AA592" s="356"/>
      <c r="AB592" s="356"/>
      <c r="BB592"/>
      <c r="BC592"/>
      <c r="BD592"/>
      <c r="BE592"/>
      <c r="BF592"/>
      <c r="BG592"/>
      <c r="BH592"/>
      <c r="BI592"/>
      <c r="BJ592"/>
      <c r="BK592"/>
      <c r="BL592"/>
      <c r="BM592"/>
      <c r="BN592"/>
      <c r="BO592"/>
      <c r="BP592"/>
      <c r="BQ592"/>
      <c r="BR592"/>
      <c r="BS592"/>
      <c r="BT592"/>
      <c r="BU592"/>
      <c r="BV592"/>
      <c r="BW592"/>
      <c r="BX592"/>
      <c r="BY592"/>
      <c r="BZ592"/>
      <c r="CA592"/>
      <c r="CB592"/>
      <c r="CC592"/>
    </row>
    <row r="593" spans="1:81" s="325" customFormat="1" ht="15.75" customHeight="1" x14ac:dyDescent="0.25">
      <c r="A593" s="356"/>
      <c r="B593" s="356"/>
      <c r="C593" s="356"/>
      <c r="D593" s="356"/>
      <c r="E593" s="356"/>
      <c r="F593" s="356"/>
      <c r="G593" s="356"/>
      <c r="H593" s="356"/>
      <c r="I593" s="356"/>
      <c r="J593" s="356"/>
      <c r="K593" s="356"/>
      <c r="L593" s="356"/>
      <c r="M593" s="356"/>
      <c r="N593" s="356"/>
      <c r="O593" s="356"/>
      <c r="P593" s="356"/>
      <c r="Q593" s="356"/>
      <c r="R593" s="356"/>
      <c r="S593" s="356"/>
      <c r="T593" s="356"/>
      <c r="U593" s="356"/>
      <c r="V593" s="356"/>
      <c r="W593" s="356"/>
      <c r="X593" s="356"/>
      <c r="Y593" s="356"/>
      <c r="Z593" s="356"/>
      <c r="AA593" s="356"/>
      <c r="AB593" s="356"/>
      <c r="BB593"/>
      <c r="BC593"/>
      <c r="BD593"/>
      <c r="BE593"/>
      <c r="BF593"/>
      <c r="BG593"/>
      <c r="BH593"/>
      <c r="BI593"/>
      <c r="BJ593"/>
      <c r="BK593"/>
      <c r="BL593"/>
      <c r="BM593"/>
      <c r="BN593"/>
      <c r="BO593"/>
      <c r="BP593"/>
      <c r="BQ593"/>
      <c r="BR593"/>
      <c r="BS593"/>
      <c r="BT593"/>
      <c r="BU593"/>
      <c r="BV593"/>
      <c r="BW593"/>
      <c r="BX593"/>
      <c r="BY593"/>
      <c r="BZ593"/>
      <c r="CA593"/>
      <c r="CB593"/>
      <c r="CC593"/>
    </row>
    <row r="594" spans="1:81" s="325" customFormat="1" ht="15.75" customHeight="1" x14ac:dyDescent="0.25">
      <c r="A594" s="356"/>
      <c r="B594" s="356"/>
      <c r="C594" s="356"/>
      <c r="D594" s="356"/>
      <c r="E594" s="356"/>
      <c r="F594" s="356"/>
      <c r="G594" s="356"/>
      <c r="H594" s="356"/>
      <c r="I594" s="356"/>
      <c r="J594" s="356"/>
      <c r="K594" s="356"/>
      <c r="L594" s="356"/>
      <c r="M594" s="356"/>
      <c r="N594" s="356"/>
      <c r="O594" s="356"/>
      <c r="P594" s="356"/>
      <c r="Q594" s="356"/>
      <c r="R594" s="356"/>
      <c r="S594" s="356"/>
      <c r="T594" s="356"/>
      <c r="U594" s="356"/>
      <c r="V594" s="356"/>
      <c r="W594" s="356"/>
      <c r="X594" s="356"/>
      <c r="Y594" s="356"/>
      <c r="Z594" s="356"/>
      <c r="AA594" s="356"/>
      <c r="AB594" s="356"/>
      <c r="BB594"/>
      <c r="BC594"/>
      <c r="BD594"/>
      <c r="BE594"/>
      <c r="BF594"/>
      <c r="BG594"/>
      <c r="BH594"/>
      <c r="BI594"/>
      <c r="BJ594"/>
      <c r="BK594"/>
      <c r="BL594"/>
      <c r="BM594"/>
      <c r="BN594"/>
      <c r="BO594"/>
      <c r="BP594"/>
      <c r="BQ594"/>
      <c r="BR594"/>
      <c r="BS594"/>
      <c r="BT594"/>
      <c r="BU594"/>
      <c r="BV594"/>
      <c r="BW594"/>
      <c r="BX594"/>
      <c r="BY594"/>
      <c r="BZ594"/>
      <c r="CA594"/>
      <c r="CB594"/>
      <c r="CC594"/>
    </row>
    <row r="595" spans="1:81" s="325" customFormat="1" ht="15.75" customHeight="1" x14ac:dyDescent="0.25">
      <c r="A595" s="356"/>
      <c r="B595" s="356"/>
      <c r="C595" s="356"/>
      <c r="D595" s="356"/>
      <c r="E595" s="356"/>
      <c r="F595" s="356"/>
      <c r="G595" s="356"/>
      <c r="H595" s="356"/>
      <c r="I595" s="356"/>
      <c r="J595" s="356"/>
      <c r="K595" s="356"/>
      <c r="L595" s="356"/>
      <c r="M595" s="356"/>
      <c r="N595" s="356"/>
      <c r="O595" s="356"/>
      <c r="P595" s="356"/>
      <c r="Q595" s="356"/>
      <c r="R595" s="356"/>
      <c r="S595" s="356"/>
      <c r="T595" s="356"/>
      <c r="U595" s="356"/>
      <c r="V595" s="356"/>
      <c r="W595" s="356"/>
      <c r="X595" s="356"/>
      <c r="Y595" s="356"/>
      <c r="Z595" s="356"/>
      <c r="AA595" s="356"/>
      <c r="AB595" s="356"/>
      <c r="BB595"/>
      <c r="BC595"/>
      <c r="BD595"/>
      <c r="BE595"/>
      <c r="BF595"/>
      <c r="BG595"/>
      <c r="BH595"/>
      <c r="BI595"/>
      <c r="BJ595"/>
      <c r="BK595"/>
      <c r="BL595"/>
      <c r="BM595"/>
      <c r="BN595"/>
      <c r="BO595"/>
      <c r="BP595"/>
      <c r="BQ595"/>
      <c r="BR595"/>
      <c r="BS595"/>
      <c r="BT595"/>
      <c r="BU595"/>
      <c r="BV595"/>
      <c r="BW595"/>
      <c r="BX595"/>
      <c r="BY595"/>
      <c r="BZ595"/>
      <c r="CA595"/>
      <c r="CB595"/>
      <c r="CC595"/>
    </row>
    <row r="596" spans="1:81" s="325" customFormat="1" ht="15.75" customHeight="1" x14ac:dyDescent="0.25">
      <c r="A596" s="356"/>
      <c r="B596" s="356"/>
      <c r="C596" s="356"/>
      <c r="D596" s="356"/>
      <c r="E596" s="356"/>
      <c r="F596" s="356"/>
      <c r="G596" s="356"/>
      <c r="H596" s="356"/>
      <c r="I596" s="356"/>
      <c r="J596" s="356"/>
      <c r="K596" s="356"/>
      <c r="L596" s="356"/>
      <c r="M596" s="356"/>
      <c r="N596" s="356"/>
      <c r="O596" s="356"/>
      <c r="P596" s="356"/>
      <c r="Q596" s="356"/>
      <c r="R596" s="356"/>
      <c r="S596" s="356"/>
      <c r="T596" s="356"/>
      <c r="U596" s="356"/>
      <c r="V596" s="356"/>
      <c r="W596" s="356"/>
      <c r="X596" s="356"/>
      <c r="Y596" s="356"/>
      <c r="Z596" s="356"/>
      <c r="AA596" s="356"/>
      <c r="AB596" s="356"/>
      <c r="BB596"/>
      <c r="BC596"/>
      <c r="BD596"/>
      <c r="BE596"/>
      <c r="BF596"/>
      <c r="BG596"/>
      <c r="BH596"/>
      <c r="BI596"/>
      <c r="BJ596"/>
      <c r="BK596"/>
      <c r="BL596"/>
      <c r="BM596"/>
      <c r="BN596"/>
      <c r="BO596"/>
      <c r="BP596"/>
      <c r="BQ596"/>
      <c r="BR596"/>
      <c r="BS596"/>
      <c r="BT596"/>
      <c r="BU596"/>
      <c r="BV596"/>
      <c r="BW596"/>
      <c r="BX596"/>
      <c r="BY596"/>
      <c r="BZ596"/>
      <c r="CA596"/>
      <c r="CB596"/>
      <c r="CC596"/>
    </row>
    <row r="597" spans="1:81" s="325" customFormat="1" ht="15.75" customHeight="1" x14ac:dyDescent="0.25">
      <c r="A597" s="356"/>
      <c r="B597" s="356"/>
      <c r="C597" s="356"/>
      <c r="D597" s="356"/>
      <c r="E597" s="356"/>
      <c r="F597" s="356"/>
      <c r="G597" s="356"/>
      <c r="H597" s="356"/>
      <c r="I597" s="356"/>
      <c r="J597" s="356"/>
      <c r="K597" s="356"/>
      <c r="L597" s="356"/>
      <c r="M597" s="356"/>
      <c r="N597" s="356"/>
      <c r="O597" s="356"/>
      <c r="P597" s="356"/>
      <c r="Q597" s="356"/>
      <c r="R597" s="356"/>
      <c r="S597" s="356"/>
      <c r="T597" s="356"/>
      <c r="U597" s="356"/>
      <c r="V597" s="356"/>
      <c r="W597" s="356"/>
      <c r="X597" s="356"/>
      <c r="Y597" s="356"/>
      <c r="Z597" s="356"/>
      <c r="AA597" s="356"/>
      <c r="AB597" s="356"/>
      <c r="BB597"/>
      <c r="BC597"/>
      <c r="BD597"/>
      <c r="BE597"/>
      <c r="BF597"/>
      <c r="BG597"/>
      <c r="BH597"/>
      <c r="BI597"/>
      <c r="BJ597"/>
      <c r="BK597"/>
      <c r="BL597"/>
      <c r="BM597"/>
      <c r="BN597"/>
      <c r="BO597"/>
      <c r="BP597"/>
      <c r="BQ597"/>
      <c r="BR597"/>
      <c r="BS597"/>
      <c r="BT597"/>
      <c r="BU597"/>
      <c r="BV597"/>
      <c r="BW597"/>
      <c r="BX597"/>
      <c r="BY597"/>
      <c r="BZ597"/>
      <c r="CA597"/>
      <c r="CB597"/>
      <c r="CC597"/>
    </row>
    <row r="598" spans="1:81" s="325" customFormat="1" ht="15.75" customHeight="1" x14ac:dyDescent="0.25">
      <c r="A598" s="356"/>
      <c r="B598" s="356"/>
      <c r="C598" s="356"/>
      <c r="D598" s="356"/>
      <c r="E598" s="356"/>
      <c r="F598" s="356"/>
      <c r="G598" s="356"/>
      <c r="H598" s="356"/>
      <c r="I598" s="356"/>
      <c r="J598" s="356"/>
      <c r="K598" s="356"/>
      <c r="L598" s="356"/>
      <c r="M598" s="356"/>
      <c r="N598" s="356"/>
      <c r="O598" s="356"/>
      <c r="P598" s="356"/>
      <c r="Q598" s="356"/>
      <c r="R598" s="356"/>
      <c r="S598" s="356"/>
      <c r="T598" s="356"/>
      <c r="U598" s="356"/>
      <c r="V598" s="356"/>
      <c r="W598" s="356"/>
      <c r="X598" s="356"/>
      <c r="Y598" s="356"/>
      <c r="Z598" s="356"/>
      <c r="AA598" s="356"/>
      <c r="AB598" s="356"/>
      <c r="BB598"/>
      <c r="BC598"/>
      <c r="BD598"/>
      <c r="BE598"/>
      <c r="BF598"/>
      <c r="BG598"/>
      <c r="BH598"/>
      <c r="BI598"/>
      <c r="BJ598"/>
      <c r="BK598"/>
      <c r="BL598"/>
      <c r="BM598"/>
      <c r="BN598"/>
      <c r="BO598"/>
      <c r="BP598"/>
      <c r="BQ598"/>
      <c r="BR598"/>
      <c r="BS598"/>
      <c r="BT598"/>
      <c r="BU598"/>
      <c r="BV598"/>
      <c r="BW598"/>
      <c r="BX598"/>
      <c r="BY598"/>
      <c r="BZ598"/>
      <c r="CA598"/>
      <c r="CB598"/>
      <c r="CC598"/>
    </row>
    <row r="599" spans="1:81" s="325" customFormat="1" ht="15.75" customHeight="1" x14ac:dyDescent="0.25">
      <c r="A599" s="356"/>
      <c r="B599" s="356"/>
      <c r="C599" s="356"/>
      <c r="D599" s="356"/>
      <c r="E599" s="356"/>
      <c r="F599" s="356"/>
      <c r="G599" s="356"/>
      <c r="H599" s="356"/>
      <c r="I599" s="356"/>
      <c r="J599" s="356"/>
      <c r="K599" s="356"/>
      <c r="L599" s="356"/>
      <c r="M599" s="356"/>
      <c r="N599" s="356"/>
      <c r="O599" s="356"/>
      <c r="P599" s="356"/>
      <c r="Q599" s="356"/>
      <c r="R599" s="356"/>
      <c r="S599" s="356"/>
      <c r="T599" s="356"/>
      <c r="U599" s="356"/>
      <c r="V599" s="356"/>
      <c r="W599" s="356"/>
      <c r="X599" s="356"/>
      <c r="Y599" s="356"/>
      <c r="Z599" s="356"/>
      <c r="AA599" s="356"/>
      <c r="AB599" s="356"/>
      <c r="BB599"/>
      <c r="BC599"/>
      <c r="BD599"/>
      <c r="BE599"/>
      <c r="BF599"/>
      <c r="BG599"/>
      <c r="BH599"/>
      <c r="BI599"/>
      <c r="BJ599"/>
      <c r="BK599"/>
      <c r="BL599"/>
      <c r="BM599"/>
      <c r="BN599"/>
      <c r="BO599"/>
      <c r="BP599"/>
      <c r="BQ599"/>
      <c r="BR599"/>
      <c r="BS599"/>
      <c r="BT599"/>
      <c r="BU599"/>
      <c r="BV599"/>
      <c r="BW599"/>
      <c r="BX599"/>
      <c r="BY599"/>
      <c r="BZ599"/>
      <c r="CA599"/>
      <c r="CB599"/>
      <c r="CC599"/>
    </row>
    <row r="600" spans="1:81" s="325" customFormat="1" ht="15.75" customHeight="1" x14ac:dyDescent="0.25">
      <c r="A600" s="356"/>
      <c r="B600" s="356"/>
      <c r="C600" s="356"/>
      <c r="D600" s="356"/>
      <c r="E600" s="356"/>
      <c r="F600" s="356"/>
      <c r="G600" s="356"/>
      <c r="H600" s="356"/>
      <c r="I600" s="356"/>
      <c r="J600" s="356"/>
      <c r="K600" s="356"/>
      <c r="L600" s="356"/>
      <c r="M600" s="356"/>
      <c r="N600" s="356"/>
      <c r="O600" s="356"/>
      <c r="P600" s="356"/>
      <c r="Q600" s="356"/>
      <c r="R600" s="356"/>
      <c r="S600" s="356"/>
      <c r="T600" s="356"/>
      <c r="U600" s="356"/>
      <c r="V600" s="356"/>
      <c r="W600" s="356"/>
      <c r="X600" s="356"/>
      <c r="Y600" s="356"/>
      <c r="Z600" s="356"/>
      <c r="AA600" s="356"/>
      <c r="AB600" s="356"/>
      <c r="BB600"/>
      <c r="BC600"/>
      <c r="BD600"/>
      <c r="BE600"/>
      <c r="BF600"/>
      <c r="BG600"/>
      <c r="BH600"/>
      <c r="BI600"/>
      <c r="BJ600"/>
      <c r="BK600"/>
      <c r="BL600"/>
      <c r="BM600"/>
      <c r="BN600"/>
      <c r="BO600"/>
      <c r="BP600"/>
      <c r="BQ600"/>
      <c r="BR600"/>
      <c r="BS600"/>
      <c r="BT600"/>
      <c r="BU600"/>
      <c r="BV600"/>
      <c r="BW600"/>
      <c r="BX600"/>
      <c r="BY600"/>
      <c r="BZ600"/>
      <c r="CA600"/>
      <c r="CB600"/>
      <c r="CC600"/>
    </row>
    <row r="601" spans="1:81" s="325" customFormat="1" ht="15.75" customHeight="1" x14ac:dyDescent="0.25">
      <c r="A601" s="356"/>
      <c r="B601" s="356"/>
      <c r="C601" s="356"/>
      <c r="D601" s="356"/>
      <c r="E601" s="356"/>
      <c r="F601" s="356"/>
      <c r="G601" s="356"/>
      <c r="H601" s="356"/>
      <c r="I601" s="356"/>
      <c r="J601" s="356"/>
      <c r="K601" s="356"/>
      <c r="L601" s="356"/>
      <c r="M601" s="356"/>
      <c r="N601" s="356"/>
      <c r="O601" s="356"/>
      <c r="P601" s="356"/>
      <c r="Q601" s="356"/>
      <c r="R601" s="356"/>
      <c r="S601" s="356"/>
      <c r="T601" s="356"/>
      <c r="U601" s="356"/>
      <c r="V601" s="356"/>
      <c r="W601" s="356"/>
      <c r="X601" s="356"/>
      <c r="Y601" s="356"/>
      <c r="Z601" s="356"/>
      <c r="AA601" s="356"/>
      <c r="AB601" s="356"/>
      <c r="BB601"/>
      <c r="BC601"/>
      <c r="BD601"/>
      <c r="BE601"/>
      <c r="BF601"/>
      <c r="BG601"/>
      <c r="BH601"/>
      <c r="BI601"/>
      <c r="BJ601"/>
      <c r="BK601"/>
      <c r="BL601"/>
      <c r="BM601"/>
      <c r="BN601"/>
      <c r="BO601"/>
      <c r="BP601"/>
      <c r="BQ601"/>
      <c r="BR601"/>
      <c r="BS601"/>
      <c r="BT601"/>
      <c r="BU601"/>
      <c r="BV601"/>
      <c r="BW601"/>
      <c r="BX601"/>
      <c r="BY601"/>
      <c r="BZ601"/>
      <c r="CA601"/>
      <c r="CB601"/>
      <c r="CC601"/>
    </row>
    <row r="602" spans="1:81" s="325" customFormat="1" ht="15.75" customHeight="1" x14ac:dyDescent="0.25">
      <c r="A602" s="356"/>
      <c r="B602" s="356"/>
      <c r="C602" s="356"/>
      <c r="D602" s="356"/>
      <c r="E602" s="356"/>
      <c r="F602" s="356"/>
      <c r="G602" s="356"/>
      <c r="H602" s="356"/>
      <c r="I602" s="356"/>
      <c r="J602" s="356"/>
      <c r="K602" s="356"/>
      <c r="L602" s="356"/>
      <c r="M602" s="356"/>
      <c r="N602" s="356"/>
      <c r="O602" s="356"/>
      <c r="P602" s="356"/>
      <c r="Q602" s="356"/>
      <c r="R602" s="356"/>
      <c r="S602" s="356"/>
      <c r="T602" s="356"/>
      <c r="U602" s="356"/>
      <c r="V602" s="356"/>
      <c r="W602" s="356"/>
      <c r="X602" s="356"/>
      <c r="Y602" s="356"/>
      <c r="Z602" s="356"/>
      <c r="AA602" s="356"/>
      <c r="AB602" s="356"/>
      <c r="BB602"/>
      <c r="BC602"/>
      <c r="BD602"/>
      <c r="BE602"/>
      <c r="BF602"/>
      <c r="BG602"/>
      <c r="BH602"/>
      <c r="BI602"/>
      <c r="BJ602"/>
      <c r="BK602"/>
      <c r="BL602"/>
      <c r="BM602"/>
      <c r="BN602"/>
      <c r="BO602"/>
      <c r="BP602"/>
      <c r="BQ602"/>
      <c r="BR602"/>
      <c r="BS602"/>
      <c r="BT602"/>
      <c r="BU602"/>
      <c r="BV602"/>
      <c r="BW602"/>
      <c r="BX602"/>
      <c r="BY602"/>
      <c r="BZ602"/>
      <c r="CA602"/>
      <c r="CB602"/>
      <c r="CC602"/>
    </row>
    <row r="603" spans="1:81" s="325" customFormat="1" ht="15.75" customHeight="1" x14ac:dyDescent="0.25">
      <c r="A603" s="356"/>
      <c r="B603" s="356"/>
      <c r="C603" s="356"/>
      <c r="D603" s="356"/>
      <c r="E603" s="356"/>
      <c r="F603" s="356"/>
      <c r="G603" s="356"/>
      <c r="H603" s="356"/>
      <c r="I603" s="356"/>
      <c r="J603" s="356"/>
      <c r="K603" s="356"/>
      <c r="L603" s="356"/>
      <c r="M603" s="356"/>
      <c r="N603" s="356"/>
      <c r="O603" s="356"/>
      <c r="P603" s="356"/>
      <c r="Q603" s="356"/>
      <c r="R603" s="356"/>
      <c r="S603" s="356"/>
      <c r="T603" s="356"/>
      <c r="U603" s="356"/>
      <c r="V603" s="356"/>
      <c r="W603" s="356"/>
      <c r="X603" s="356"/>
      <c r="Y603" s="356"/>
      <c r="Z603" s="356"/>
      <c r="AA603" s="356"/>
      <c r="AB603" s="356"/>
      <c r="BB603"/>
      <c r="BC603"/>
      <c r="BD603"/>
      <c r="BE603"/>
      <c r="BF603"/>
      <c r="BG603"/>
      <c r="BH603"/>
      <c r="BI603"/>
      <c r="BJ603"/>
      <c r="BK603"/>
      <c r="BL603"/>
      <c r="BM603"/>
      <c r="BN603"/>
      <c r="BO603"/>
      <c r="BP603"/>
      <c r="BQ603"/>
      <c r="BR603"/>
      <c r="BS603"/>
      <c r="BT603"/>
      <c r="BU603"/>
      <c r="BV603"/>
      <c r="BW603"/>
      <c r="BX603"/>
      <c r="BY603"/>
      <c r="BZ603"/>
      <c r="CA603"/>
      <c r="CB603"/>
      <c r="CC603"/>
    </row>
    <row r="604" spans="1:81" s="325" customFormat="1" ht="15.75" customHeight="1" x14ac:dyDescent="0.25">
      <c r="A604" s="356"/>
      <c r="B604" s="356"/>
      <c r="C604" s="356"/>
      <c r="D604" s="356"/>
      <c r="E604" s="356"/>
      <c r="F604" s="356"/>
      <c r="G604" s="356"/>
      <c r="H604" s="356"/>
      <c r="I604" s="356"/>
      <c r="J604" s="356"/>
      <c r="K604" s="356"/>
      <c r="L604" s="356"/>
      <c r="M604" s="356"/>
      <c r="N604" s="356"/>
      <c r="O604" s="356"/>
      <c r="P604" s="356"/>
      <c r="Q604" s="356"/>
      <c r="R604" s="356"/>
      <c r="S604" s="356"/>
      <c r="T604" s="356"/>
      <c r="U604" s="356"/>
      <c r="V604" s="356"/>
      <c r="W604" s="356"/>
      <c r="X604" s="356"/>
      <c r="Y604" s="356"/>
      <c r="Z604" s="356"/>
      <c r="AA604" s="356"/>
      <c r="AB604" s="356"/>
      <c r="BB604"/>
      <c r="BC604"/>
      <c r="BD604"/>
      <c r="BE604"/>
      <c r="BF604"/>
      <c r="BG604"/>
      <c r="BH604"/>
      <c r="BI604"/>
      <c r="BJ604"/>
      <c r="BK604"/>
      <c r="BL604"/>
      <c r="BM604"/>
      <c r="BN604"/>
      <c r="BO604"/>
      <c r="BP604"/>
      <c r="BQ604"/>
      <c r="BR604"/>
      <c r="BS604"/>
      <c r="BT604"/>
      <c r="BU604"/>
      <c r="BV604"/>
      <c r="BW604"/>
      <c r="BX604"/>
      <c r="BY604"/>
      <c r="BZ604"/>
      <c r="CA604"/>
      <c r="CB604"/>
      <c r="CC604"/>
    </row>
    <row r="605" spans="1:81" s="325" customFormat="1" ht="15.75" customHeight="1" x14ac:dyDescent="0.25">
      <c r="A605" s="356"/>
      <c r="B605" s="356"/>
      <c r="C605" s="356"/>
      <c r="D605" s="356"/>
      <c r="E605" s="356"/>
      <c r="F605" s="356"/>
      <c r="G605" s="356"/>
      <c r="H605" s="356"/>
      <c r="I605" s="356"/>
      <c r="J605" s="356"/>
      <c r="K605" s="356"/>
      <c r="L605" s="356"/>
      <c r="M605" s="356"/>
      <c r="N605" s="356"/>
      <c r="O605" s="356"/>
      <c r="P605" s="356"/>
      <c r="Q605" s="356"/>
      <c r="R605" s="356"/>
      <c r="S605" s="356"/>
      <c r="T605" s="356"/>
      <c r="U605" s="356"/>
      <c r="V605" s="356"/>
      <c r="W605" s="356"/>
      <c r="X605" s="356"/>
      <c r="Y605" s="356"/>
      <c r="Z605" s="356"/>
      <c r="AA605" s="356"/>
      <c r="AB605" s="356"/>
      <c r="BB605"/>
      <c r="BC605"/>
      <c r="BD605"/>
      <c r="BE605"/>
      <c r="BF605"/>
      <c r="BG605"/>
      <c r="BH605"/>
      <c r="BI605"/>
      <c r="BJ605"/>
      <c r="BK605"/>
      <c r="BL605"/>
      <c r="BM605"/>
      <c r="BN605"/>
      <c r="BO605"/>
      <c r="BP605"/>
      <c r="BQ605"/>
      <c r="BR605"/>
      <c r="BS605"/>
      <c r="BT605"/>
      <c r="BU605"/>
      <c r="BV605"/>
      <c r="BW605"/>
      <c r="BX605"/>
      <c r="BY605"/>
      <c r="BZ605"/>
      <c r="CA605"/>
      <c r="CB605"/>
      <c r="CC605"/>
    </row>
    <row r="606" spans="1:81" s="325" customFormat="1" ht="15.75" customHeight="1" x14ac:dyDescent="0.25">
      <c r="A606" s="356"/>
      <c r="B606" s="356"/>
      <c r="C606" s="356"/>
      <c r="D606" s="356"/>
      <c r="E606" s="356"/>
      <c r="F606" s="356"/>
      <c r="G606" s="356"/>
      <c r="H606" s="356"/>
      <c r="I606" s="356"/>
      <c r="J606" s="356"/>
      <c r="K606" s="356"/>
      <c r="L606" s="356"/>
      <c r="M606" s="356"/>
      <c r="N606" s="356"/>
      <c r="O606" s="356"/>
      <c r="P606" s="356"/>
      <c r="Q606" s="356"/>
      <c r="R606" s="356"/>
      <c r="S606" s="356"/>
      <c r="T606" s="356"/>
      <c r="U606" s="356"/>
      <c r="V606" s="356"/>
      <c r="W606" s="356"/>
      <c r="X606" s="356"/>
      <c r="Y606" s="356"/>
      <c r="Z606" s="356"/>
      <c r="AA606" s="356"/>
      <c r="AB606" s="356"/>
      <c r="BB606"/>
      <c r="BC606"/>
      <c r="BD606"/>
      <c r="BE606"/>
      <c r="BF606"/>
      <c r="BG606"/>
      <c r="BH606"/>
      <c r="BI606"/>
      <c r="BJ606"/>
      <c r="BK606"/>
      <c r="BL606"/>
      <c r="BM606"/>
      <c r="BN606"/>
      <c r="BO606"/>
      <c r="BP606"/>
      <c r="BQ606"/>
      <c r="BR606"/>
      <c r="BS606"/>
      <c r="BT606"/>
      <c r="BU606"/>
      <c r="BV606"/>
      <c r="BW606"/>
      <c r="BX606"/>
      <c r="BY606"/>
      <c r="BZ606"/>
      <c r="CA606"/>
      <c r="CB606"/>
      <c r="CC606"/>
    </row>
    <row r="607" spans="1:81" s="325" customFormat="1" ht="15.75" customHeight="1" x14ac:dyDescent="0.25">
      <c r="A607" s="356"/>
      <c r="B607" s="356"/>
      <c r="C607" s="356"/>
      <c r="D607" s="356"/>
      <c r="E607" s="356"/>
      <c r="F607" s="356"/>
      <c r="G607" s="356"/>
      <c r="H607" s="356"/>
      <c r="I607" s="356"/>
      <c r="J607" s="356"/>
      <c r="K607" s="356"/>
      <c r="L607" s="356"/>
      <c r="M607" s="356"/>
      <c r="N607" s="356"/>
      <c r="O607" s="356"/>
      <c r="P607" s="356"/>
      <c r="Q607" s="356"/>
      <c r="R607" s="356"/>
      <c r="S607" s="356"/>
      <c r="T607" s="356"/>
      <c r="U607" s="356"/>
      <c r="V607" s="356"/>
      <c r="W607" s="356"/>
      <c r="X607" s="356"/>
      <c r="Y607" s="356"/>
      <c r="Z607" s="356"/>
      <c r="AA607" s="356"/>
      <c r="AB607" s="356"/>
      <c r="BB607"/>
      <c r="BC607"/>
      <c r="BD607"/>
      <c r="BE607"/>
      <c r="BF607"/>
      <c r="BG607"/>
      <c r="BH607"/>
      <c r="BI607"/>
      <c r="BJ607"/>
      <c r="BK607"/>
      <c r="BL607"/>
      <c r="BM607"/>
      <c r="BN607"/>
      <c r="BO607"/>
      <c r="BP607"/>
      <c r="BQ607"/>
      <c r="BR607"/>
      <c r="BS607"/>
      <c r="BT607"/>
      <c r="BU607"/>
      <c r="BV607"/>
      <c r="BW607"/>
      <c r="BX607"/>
      <c r="BY607"/>
      <c r="BZ607"/>
      <c r="CA607"/>
      <c r="CB607"/>
      <c r="CC607"/>
    </row>
    <row r="608" spans="1:81" s="325" customFormat="1" ht="15.75" customHeight="1" x14ac:dyDescent="0.25">
      <c r="A608" s="356"/>
      <c r="B608" s="356"/>
      <c r="C608" s="356"/>
      <c r="D608" s="356"/>
      <c r="E608" s="356"/>
      <c r="F608" s="356"/>
      <c r="G608" s="356"/>
      <c r="H608" s="356"/>
      <c r="I608" s="356"/>
      <c r="J608" s="356"/>
      <c r="K608" s="356"/>
      <c r="L608" s="356"/>
      <c r="M608" s="356"/>
      <c r="N608" s="356"/>
      <c r="O608" s="356"/>
      <c r="P608" s="356"/>
      <c r="Q608" s="356"/>
      <c r="R608" s="356"/>
      <c r="S608" s="356"/>
      <c r="T608" s="356"/>
      <c r="U608" s="356"/>
      <c r="V608" s="356"/>
      <c r="W608" s="356"/>
      <c r="X608" s="356"/>
      <c r="Y608" s="356"/>
      <c r="Z608" s="356"/>
      <c r="AA608" s="356"/>
      <c r="AB608" s="356"/>
      <c r="BB608"/>
      <c r="BC608"/>
      <c r="BD608"/>
      <c r="BE608"/>
      <c r="BF608"/>
      <c r="BG608"/>
      <c r="BH608"/>
      <c r="BI608"/>
      <c r="BJ608"/>
      <c r="BK608"/>
      <c r="BL608"/>
      <c r="BM608"/>
      <c r="BN608"/>
      <c r="BO608"/>
      <c r="BP608"/>
      <c r="BQ608"/>
      <c r="BR608"/>
      <c r="BS608"/>
      <c r="BT608"/>
      <c r="BU608"/>
      <c r="BV608"/>
      <c r="BW608"/>
      <c r="BX608"/>
      <c r="BY608"/>
      <c r="BZ608"/>
      <c r="CA608"/>
      <c r="CB608"/>
      <c r="CC608"/>
    </row>
    <row r="609" spans="1:81" s="325" customFormat="1" ht="15.75" customHeight="1" x14ac:dyDescent="0.25">
      <c r="A609" s="356"/>
      <c r="B609" s="356"/>
      <c r="C609" s="356"/>
      <c r="D609" s="356"/>
      <c r="E609" s="356"/>
      <c r="F609" s="356"/>
      <c r="G609" s="356"/>
      <c r="H609" s="356"/>
      <c r="I609" s="356"/>
      <c r="J609" s="356"/>
      <c r="K609" s="356"/>
      <c r="L609" s="356"/>
      <c r="M609" s="356"/>
      <c r="N609" s="356"/>
      <c r="O609" s="356"/>
      <c r="P609" s="356"/>
      <c r="Q609" s="356"/>
      <c r="R609" s="356"/>
      <c r="S609" s="356"/>
      <c r="T609" s="356"/>
      <c r="U609" s="356"/>
      <c r="V609" s="356"/>
      <c r="W609" s="356"/>
      <c r="X609" s="356"/>
      <c r="Y609" s="356"/>
      <c r="Z609" s="356"/>
      <c r="AA609" s="356"/>
      <c r="AB609" s="356"/>
      <c r="BB609"/>
      <c r="BC609"/>
      <c r="BD609"/>
      <c r="BE609"/>
      <c r="BF609"/>
      <c r="BG609"/>
      <c r="BH609"/>
      <c r="BI609"/>
      <c r="BJ609"/>
      <c r="BK609"/>
      <c r="BL609"/>
      <c r="BM609"/>
      <c r="BN609"/>
      <c r="BO609"/>
      <c r="BP609"/>
      <c r="BQ609"/>
      <c r="BR609"/>
      <c r="BS609"/>
      <c r="BT609"/>
      <c r="BU609"/>
      <c r="BV609"/>
      <c r="BW609"/>
      <c r="BX609"/>
      <c r="BY609"/>
      <c r="BZ609"/>
      <c r="CA609"/>
      <c r="CB609"/>
      <c r="CC609"/>
    </row>
    <row r="610" spans="1:81" s="325" customFormat="1" ht="15.75" customHeight="1" x14ac:dyDescent="0.25">
      <c r="A610" s="356"/>
      <c r="B610" s="356"/>
      <c r="C610" s="356"/>
      <c r="D610" s="356"/>
      <c r="E610" s="356"/>
      <c r="F610" s="356"/>
      <c r="G610" s="356"/>
      <c r="H610" s="356"/>
      <c r="I610" s="356"/>
      <c r="J610" s="356"/>
      <c r="K610" s="356"/>
      <c r="L610" s="356"/>
      <c r="M610" s="356"/>
      <c r="N610" s="356"/>
      <c r="O610" s="356"/>
      <c r="P610" s="356"/>
      <c r="Q610" s="356"/>
      <c r="R610" s="356"/>
      <c r="S610" s="356"/>
      <c r="T610" s="356"/>
      <c r="U610" s="356"/>
      <c r="V610" s="356"/>
      <c r="W610" s="356"/>
      <c r="X610" s="356"/>
      <c r="Y610" s="356"/>
      <c r="Z610" s="356"/>
      <c r="AA610" s="356"/>
      <c r="AB610" s="356"/>
      <c r="BB610"/>
      <c r="BC610"/>
      <c r="BD610"/>
      <c r="BE610"/>
      <c r="BF610"/>
      <c r="BG610"/>
      <c r="BH610"/>
      <c r="BI610"/>
      <c r="BJ610"/>
      <c r="BK610"/>
      <c r="BL610"/>
      <c r="BM610"/>
      <c r="BN610"/>
      <c r="BO610"/>
      <c r="BP610"/>
      <c r="BQ610"/>
      <c r="BR610"/>
      <c r="BS610"/>
      <c r="BT610"/>
      <c r="BU610"/>
      <c r="BV610"/>
      <c r="BW610"/>
      <c r="BX610"/>
      <c r="BY610"/>
      <c r="BZ610"/>
      <c r="CA610"/>
      <c r="CB610"/>
      <c r="CC610"/>
    </row>
    <row r="611" spans="1:81" s="325" customFormat="1" ht="15.75" customHeight="1" x14ac:dyDescent="0.25">
      <c r="A611" s="356"/>
      <c r="B611" s="356"/>
      <c r="C611" s="356"/>
      <c r="D611" s="356"/>
      <c r="E611" s="356"/>
      <c r="F611" s="356"/>
      <c r="G611" s="356"/>
      <c r="H611" s="356"/>
      <c r="I611" s="356"/>
      <c r="J611" s="356"/>
      <c r="K611" s="356"/>
      <c r="L611" s="356"/>
      <c r="M611" s="356"/>
      <c r="N611" s="356"/>
      <c r="O611" s="356"/>
      <c r="P611" s="356"/>
      <c r="Q611" s="356"/>
      <c r="R611" s="356"/>
      <c r="S611" s="356"/>
      <c r="T611" s="356"/>
      <c r="U611" s="356"/>
      <c r="V611" s="356"/>
      <c r="W611" s="356"/>
      <c r="X611" s="356"/>
      <c r="Y611" s="356"/>
      <c r="Z611" s="356"/>
      <c r="AA611" s="356"/>
      <c r="AB611" s="356"/>
      <c r="BB611"/>
      <c r="BC611"/>
      <c r="BD611"/>
      <c r="BE611"/>
      <c r="BF611"/>
      <c r="BG611"/>
      <c r="BH611"/>
      <c r="BI611"/>
      <c r="BJ611"/>
      <c r="BK611"/>
      <c r="BL611"/>
      <c r="BM611"/>
      <c r="BN611"/>
      <c r="BO611"/>
      <c r="BP611"/>
      <c r="BQ611"/>
      <c r="BR611"/>
      <c r="BS611"/>
      <c r="BT611"/>
      <c r="BU611"/>
      <c r="BV611"/>
      <c r="BW611"/>
      <c r="BX611"/>
      <c r="BY611"/>
      <c r="BZ611"/>
      <c r="CA611"/>
      <c r="CB611"/>
      <c r="CC611"/>
    </row>
    <row r="612" spans="1:81" s="325" customFormat="1" ht="15.75" customHeight="1" x14ac:dyDescent="0.25">
      <c r="A612" s="356"/>
      <c r="B612" s="356"/>
      <c r="C612" s="356"/>
      <c r="D612" s="356"/>
      <c r="E612" s="356"/>
      <c r="F612" s="356"/>
      <c r="G612" s="356"/>
      <c r="H612" s="356"/>
      <c r="I612" s="356"/>
      <c r="J612" s="356"/>
      <c r="K612" s="356"/>
      <c r="L612" s="356"/>
      <c r="M612" s="356"/>
      <c r="N612" s="356"/>
      <c r="O612" s="356"/>
      <c r="P612" s="356"/>
      <c r="Q612" s="356"/>
      <c r="R612" s="356"/>
      <c r="S612" s="356"/>
      <c r="T612" s="356"/>
      <c r="U612" s="356"/>
      <c r="V612" s="356"/>
      <c r="W612" s="356"/>
      <c r="X612" s="356"/>
      <c r="Y612" s="356"/>
      <c r="Z612" s="356"/>
      <c r="AA612" s="356"/>
      <c r="AB612" s="356"/>
      <c r="BB612"/>
      <c r="BC612"/>
      <c r="BD612"/>
      <c r="BE612"/>
      <c r="BF612"/>
      <c r="BG612"/>
      <c r="BH612"/>
      <c r="BI612"/>
      <c r="BJ612"/>
      <c r="BK612"/>
      <c r="BL612"/>
      <c r="BM612"/>
      <c r="BN612"/>
      <c r="BO612"/>
      <c r="BP612"/>
      <c r="BQ612"/>
      <c r="BR612"/>
      <c r="BS612"/>
      <c r="BT612"/>
      <c r="BU612"/>
      <c r="BV612"/>
      <c r="BW612"/>
      <c r="BX612"/>
      <c r="BY612"/>
      <c r="BZ612"/>
      <c r="CA612"/>
      <c r="CB612"/>
      <c r="CC612"/>
    </row>
    <row r="613" spans="1:81" s="325" customFormat="1" ht="15.75" customHeight="1" x14ac:dyDescent="0.25">
      <c r="A613" s="356"/>
      <c r="B613" s="356"/>
      <c r="C613" s="356"/>
      <c r="D613" s="356"/>
      <c r="E613" s="356"/>
      <c r="F613" s="356"/>
      <c r="G613" s="356"/>
      <c r="H613" s="356"/>
      <c r="I613" s="356"/>
      <c r="J613" s="356"/>
      <c r="K613" s="356"/>
      <c r="L613" s="356"/>
      <c r="M613" s="356"/>
      <c r="N613" s="356"/>
      <c r="O613" s="356"/>
      <c r="P613" s="356"/>
      <c r="Q613" s="356"/>
      <c r="R613" s="356"/>
      <c r="S613" s="356"/>
      <c r="T613" s="356"/>
      <c r="U613" s="356"/>
      <c r="V613" s="356"/>
      <c r="W613" s="356"/>
      <c r="X613" s="356"/>
      <c r="Y613" s="356"/>
      <c r="Z613" s="356"/>
      <c r="AA613" s="356"/>
      <c r="AB613" s="356"/>
      <c r="BB613"/>
      <c r="BC613"/>
      <c r="BD613"/>
      <c r="BE613"/>
      <c r="BF613"/>
      <c r="BG613"/>
      <c r="BH613"/>
      <c r="BI613"/>
      <c r="BJ613"/>
      <c r="BK613"/>
      <c r="BL613"/>
      <c r="BM613"/>
      <c r="BN613"/>
      <c r="BO613"/>
      <c r="BP613"/>
      <c r="BQ613"/>
      <c r="BR613"/>
      <c r="BS613"/>
      <c r="BT613"/>
      <c r="BU613"/>
      <c r="BV613"/>
      <c r="BW613"/>
      <c r="BX613"/>
      <c r="BY613"/>
      <c r="BZ613"/>
      <c r="CA613"/>
      <c r="CB613"/>
      <c r="CC613"/>
    </row>
    <row r="614" spans="1:81" s="325" customFormat="1" ht="15.75" customHeight="1" x14ac:dyDescent="0.25">
      <c r="A614" s="356"/>
      <c r="B614" s="356"/>
      <c r="C614" s="356"/>
      <c r="D614" s="356"/>
      <c r="E614" s="356"/>
      <c r="F614" s="356"/>
      <c r="G614" s="356"/>
      <c r="H614" s="356"/>
      <c r="I614" s="356"/>
      <c r="J614" s="356"/>
      <c r="K614" s="356"/>
      <c r="L614" s="356"/>
      <c r="M614" s="356"/>
      <c r="N614" s="356"/>
      <c r="O614" s="356"/>
      <c r="P614" s="356"/>
      <c r="Q614" s="356"/>
      <c r="R614" s="356"/>
      <c r="S614" s="356"/>
      <c r="T614" s="356"/>
      <c r="U614" s="356"/>
      <c r="V614" s="356"/>
      <c r="W614" s="356"/>
      <c r="X614" s="356"/>
      <c r="Y614" s="356"/>
      <c r="Z614" s="356"/>
      <c r="AA614" s="356"/>
      <c r="AB614" s="356"/>
      <c r="BB614"/>
      <c r="BC614"/>
      <c r="BD614"/>
      <c r="BE614"/>
      <c r="BF614"/>
      <c r="BG614"/>
      <c r="BH614"/>
      <c r="BI614"/>
      <c r="BJ614"/>
      <c r="BK614"/>
      <c r="BL614"/>
      <c r="BM614"/>
      <c r="BN614"/>
      <c r="BO614"/>
      <c r="BP614"/>
      <c r="BQ614"/>
      <c r="BR614"/>
      <c r="BS614"/>
      <c r="BT614"/>
      <c r="BU614"/>
      <c r="BV614"/>
      <c r="BW614"/>
      <c r="BX614"/>
      <c r="BY614"/>
      <c r="BZ614"/>
      <c r="CA614"/>
      <c r="CB614"/>
      <c r="CC614"/>
    </row>
    <row r="615" spans="1:81" s="325" customFormat="1" ht="15.75" customHeight="1" x14ac:dyDescent="0.25">
      <c r="A615" s="356"/>
      <c r="B615" s="356"/>
      <c r="C615" s="356"/>
      <c r="D615" s="356"/>
      <c r="E615" s="356"/>
      <c r="F615" s="356"/>
      <c r="G615" s="356"/>
      <c r="H615" s="356"/>
      <c r="I615" s="356"/>
      <c r="J615" s="356"/>
      <c r="K615" s="356"/>
      <c r="L615" s="356"/>
      <c r="M615" s="356"/>
      <c r="N615" s="356"/>
      <c r="O615" s="356"/>
      <c r="P615" s="356"/>
      <c r="Q615" s="356"/>
      <c r="R615" s="356"/>
      <c r="S615" s="356"/>
      <c r="T615" s="356"/>
      <c r="U615" s="356"/>
      <c r="V615" s="356"/>
      <c r="W615" s="356"/>
      <c r="X615" s="356"/>
      <c r="Y615" s="356"/>
      <c r="Z615" s="356"/>
      <c r="AA615" s="356"/>
      <c r="AB615" s="356"/>
      <c r="BB615"/>
      <c r="BC615"/>
      <c r="BD615"/>
      <c r="BE615"/>
      <c r="BF615"/>
      <c r="BG615"/>
      <c r="BH615"/>
      <c r="BI615"/>
      <c r="BJ615"/>
      <c r="BK615"/>
      <c r="BL615"/>
      <c r="BM615"/>
      <c r="BN615"/>
      <c r="BO615"/>
      <c r="BP615"/>
      <c r="BQ615"/>
      <c r="BR615"/>
      <c r="BS615"/>
      <c r="BT615"/>
      <c r="BU615"/>
      <c r="BV615"/>
      <c r="BW615"/>
      <c r="BX615"/>
      <c r="BY615"/>
      <c r="BZ615"/>
      <c r="CA615"/>
      <c r="CB615"/>
      <c r="CC615"/>
    </row>
    <row r="616" spans="1:81" s="325" customFormat="1" ht="15.75" customHeight="1" x14ac:dyDescent="0.25">
      <c r="A616" s="356"/>
      <c r="B616" s="356"/>
      <c r="C616" s="356"/>
      <c r="D616" s="356"/>
      <c r="E616" s="356"/>
      <c r="F616" s="356"/>
      <c r="G616" s="356"/>
      <c r="H616" s="356"/>
      <c r="I616" s="356"/>
      <c r="J616" s="356"/>
      <c r="K616" s="356"/>
      <c r="L616" s="356"/>
      <c r="M616" s="356"/>
      <c r="N616" s="356"/>
      <c r="O616" s="356"/>
      <c r="P616" s="356"/>
      <c r="Q616" s="356"/>
      <c r="R616" s="356"/>
      <c r="S616" s="356"/>
      <c r="T616" s="356"/>
      <c r="U616" s="356"/>
      <c r="V616" s="356"/>
      <c r="W616" s="356"/>
      <c r="X616" s="356"/>
      <c r="Y616" s="356"/>
      <c r="Z616" s="356"/>
      <c r="AA616" s="356"/>
      <c r="AB616" s="356"/>
      <c r="BB616"/>
      <c r="BC616"/>
      <c r="BD616"/>
      <c r="BE616"/>
      <c r="BF616"/>
      <c r="BG616"/>
      <c r="BH616"/>
      <c r="BI616"/>
      <c r="BJ616"/>
      <c r="BK616"/>
      <c r="BL616"/>
      <c r="BM616"/>
      <c r="BN616"/>
      <c r="BO616"/>
      <c r="BP616"/>
      <c r="BQ616"/>
      <c r="BR616"/>
      <c r="BS616"/>
      <c r="BT616"/>
      <c r="BU616"/>
      <c r="BV616"/>
      <c r="BW616"/>
      <c r="BX616"/>
      <c r="BY616"/>
      <c r="BZ616"/>
      <c r="CA616"/>
      <c r="CB616"/>
      <c r="CC616"/>
    </row>
    <row r="617" spans="1:81" s="325" customFormat="1" ht="15.75" customHeight="1" x14ac:dyDescent="0.25">
      <c r="A617" s="356"/>
      <c r="B617" s="356"/>
      <c r="C617" s="356"/>
      <c r="D617" s="356"/>
      <c r="E617" s="356"/>
      <c r="F617" s="356"/>
      <c r="G617" s="356"/>
      <c r="H617" s="356"/>
      <c r="I617" s="356"/>
      <c r="J617" s="356"/>
      <c r="K617" s="356"/>
      <c r="L617" s="356"/>
      <c r="M617" s="356"/>
      <c r="N617" s="356"/>
      <c r="O617" s="356"/>
      <c r="P617" s="356"/>
      <c r="Q617" s="356"/>
      <c r="R617" s="356"/>
      <c r="S617" s="356"/>
      <c r="T617" s="356"/>
      <c r="U617" s="356"/>
      <c r="V617" s="356"/>
      <c r="W617" s="356"/>
      <c r="X617" s="356"/>
      <c r="Y617" s="356"/>
      <c r="Z617" s="356"/>
      <c r="AA617" s="356"/>
      <c r="AB617" s="356"/>
      <c r="BB617"/>
      <c r="BC617"/>
      <c r="BD617"/>
      <c r="BE617"/>
      <c r="BF617"/>
      <c r="BG617"/>
      <c r="BH617"/>
      <c r="BI617"/>
      <c r="BJ617"/>
      <c r="BK617"/>
      <c r="BL617"/>
      <c r="BM617"/>
      <c r="BN617"/>
      <c r="BO617"/>
      <c r="BP617"/>
      <c r="BQ617"/>
      <c r="BR617"/>
      <c r="BS617"/>
      <c r="BT617"/>
      <c r="BU617"/>
      <c r="BV617"/>
      <c r="BW617"/>
      <c r="BX617"/>
      <c r="BY617"/>
      <c r="BZ617"/>
      <c r="CA617"/>
      <c r="CB617"/>
      <c r="CC617"/>
    </row>
    <row r="618" spans="1:81" s="325" customFormat="1" ht="15.75" customHeight="1" x14ac:dyDescent="0.25">
      <c r="A618" s="356"/>
      <c r="B618" s="356"/>
      <c r="C618" s="356"/>
      <c r="D618" s="356"/>
      <c r="E618" s="356"/>
      <c r="F618" s="356"/>
      <c r="G618" s="356"/>
      <c r="H618" s="356"/>
      <c r="I618" s="356"/>
      <c r="J618" s="356"/>
      <c r="K618" s="356"/>
      <c r="L618" s="356"/>
      <c r="M618" s="356"/>
      <c r="N618" s="356"/>
      <c r="O618" s="356"/>
      <c r="P618" s="356"/>
      <c r="Q618" s="356"/>
      <c r="R618" s="356"/>
      <c r="S618" s="356"/>
      <c r="T618" s="356"/>
      <c r="U618" s="356"/>
      <c r="V618" s="356"/>
      <c r="W618" s="356"/>
      <c r="X618" s="356"/>
      <c r="Y618" s="356"/>
      <c r="Z618" s="356"/>
      <c r="AA618" s="356"/>
      <c r="AB618" s="356"/>
      <c r="BB618"/>
      <c r="BC618"/>
      <c r="BD618"/>
      <c r="BE618"/>
      <c r="BF618"/>
      <c r="BG618"/>
      <c r="BH618"/>
      <c r="BI618"/>
      <c r="BJ618"/>
      <c r="BK618"/>
      <c r="BL618"/>
      <c r="BM618"/>
      <c r="BN618"/>
      <c r="BO618"/>
      <c r="BP618"/>
      <c r="BQ618"/>
      <c r="BR618"/>
      <c r="BS618"/>
      <c r="BT618"/>
      <c r="BU618"/>
      <c r="BV618"/>
      <c r="BW618"/>
      <c r="BX618"/>
      <c r="BY618"/>
      <c r="BZ618"/>
      <c r="CA618"/>
      <c r="CB618"/>
      <c r="CC618"/>
    </row>
    <row r="619" spans="1:81" s="325" customFormat="1" ht="15.75" customHeight="1" x14ac:dyDescent="0.25">
      <c r="A619" s="356"/>
      <c r="B619" s="356"/>
      <c r="C619" s="356"/>
      <c r="D619" s="356"/>
      <c r="E619" s="356"/>
      <c r="F619" s="356"/>
      <c r="G619" s="356"/>
      <c r="H619" s="356"/>
      <c r="I619" s="356"/>
      <c r="J619" s="356"/>
      <c r="K619" s="356"/>
      <c r="L619" s="356"/>
      <c r="M619" s="356"/>
      <c r="N619" s="356"/>
      <c r="O619" s="356"/>
      <c r="P619" s="356"/>
      <c r="Q619" s="356"/>
      <c r="R619" s="356"/>
      <c r="S619" s="356"/>
      <c r="T619" s="356"/>
      <c r="U619" s="356"/>
      <c r="V619" s="356"/>
      <c r="W619" s="356"/>
      <c r="X619" s="356"/>
      <c r="Y619" s="356"/>
      <c r="Z619" s="356"/>
      <c r="AA619" s="356"/>
      <c r="AB619" s="356"/>
      <c r="BB619"/>
      <c r="BC619"/>
      <c r="BD619"/>
      <c r="BE619"/>
      <c r="BF619"/>
      <c r="BG619"/>
      <c r="BH619"/>
      <c r="BI619"/>
      <c r="BJ619"/>
      <c r="BK619"/>
      <c r="BL619"/>
      <c r="BM619"/>
      <c r="BN619"/>
      <c r="BO619"/>
      <c r="BP619"/>
      <c r="BQ619"/>
      <c r="BR619"/>
      <c r="BS619"/>
      <c r="BT619"/>
      <c r="BU619"/>
      <c r="BV619"/>
      <c r="BW619"/>
      <c r="BX619"/>
      <c r="BY619"/>
      <c r="BZ619"/>
      <c r="CA619"/>
      <c r="CB619"/>
      <c r="CC619"/>
    </row>
    <row r="620" spans="1:81" s="325" customFormat="1" ht="15.75" customHeight="1" x14ac:dyDescent="0.25">
      <c r="A620" s="356"/>
      <c r="B620" s="356"/>
      <c r="C620" s="356"/>
      <c r="D620" s="356"/>
      <c r="E620" s="356"/>
      <c r="F620" s="356"/>
      <c r="G620" s="356"/>
      <c r="H620" s="356"/>
      <c r="I620" s="356"/>
      <c r="J620" s="356"/>
      <c r="K620" s="356"/>
      <c r="L620" s="356"/>
      <c r="M620" s="356"/>
      <c r="N620" s="356"/>
      <c r="O620" s="356"/>
      <c r="P620" s="356"/>
      <c r="Q620" s="356"/>
      <c r="R620" s="356"/>
      <c r="S620" s="356"/>
      <c r="T620" s="356"/>
      <c r="U620" s="356"/>
      <c r="V620" s="356"/>
      <c r="W620" s="356"/>
      <c r="X620" s="356"/>
      <c r="Y620" s="356"/>
      <c r="Z620" s="356"/>
      <c r="AA620" s="356"/>
      <c r="AB620" s="356"/>
      <c r="BB620"/>
      <c r="BC620"/>
      <c r="BD620"/>
      <c r="BE620"/>
      <c r="BF620"/>
      <c r="BG620"/>
      <c r="BH620"/>
      <c r="BI620"/>
      <c r="BJ620"/>
      <c r="BK620"/>
      <c r="BL620"/>
      <c r="BM620"/>
      <c r="BN620"/>
      <c r="BO620"/>
      <c r="BP620"/>
      <c r="BQ620"/>
      <c r="BR620"/>
      <c r="BS620"/>
      <c r="BT620"/>
      <c r="BU620"/>
      <c r="BV620"/>
      <c r="BW620"/>
      <c r="BX620"/>
      <c r="BY620"/>
      <c r="BZ620"/>
      <c r="CA620"/>
      <c r="CB620"/>
      <c r="CC620"/>
    </row>
    <row r="621" spans="1:81" s="325" customFormat="1" ht="15.75" customHeight="1" x14ac:dyDescent="0.25">
      <c r="A621" s="356"/>
      <c r="B621" s="356"/>
      <c r="C621" s="356"/>
      <c r="D621" s="356"/>
      <c r="E621" s="356"/>
      <c r="F621" s="356"/>
      <c r="G621" s="356"/>
      <c r="H621" s="356"/>
      <c r="I621" s="356"/>
      <c r="J621" s="356"/>
      <c r="K621" s="356"/>
      <c r="L621" s="356"/>
      <c r="M621" s="356"/>
      <c r="N621" s="356"/>
      <c r="O621" s="356"/>
      <c r="P621" s="356"/>
      <c r="Q621" s="356"/>
      <c r="R621" s="356"/>
      <c r="S621" s="356"/>
      <c r="T621" s="356"/>
      <c r="U621" s="356"/>
      <c r="V621" s="356"/>
      <c r="W621" s="356"/>
      <c r="X621" s="356"/>
      <c r="Y621" s="356"/>
      <c r="Z621" s="356"/>
      <c r="AA621" s="356"/>
      <c r="AB621" s="356"/>
      <c r="BB621"/>
      <c r="BC621"/>
      <c r="BD621"/>
      <c r="BE621"/>
      <c r="BF621"/>
      <c r="BG621"/>
      <c r="BH621"/>
      <c r="BI621"/>
      <c r="BJ621"/>
      <c r="BK621"/>
      <c r="BL621"/>
      <c r="BM621"/>
      <c r="BN621"/>
      <c r="BO621"/>
      <c r="BP621"/>
      <c r="BQ621"/>
      <c r="BR621"/>
      <c r="BS621"/>
      <c r="BT621"/>
      <c r="BU621"/>
      <c r="BV621"/>
      <c r="BW621"/>
      <c r="BX621"/>
      <c r="BY621"/>
      <c r="BZ621"/>
      <c r="CA621"/>
      <c r="CB621"/>
      <c r="CC621"/>
    </row>
    <row r="622" spans="1:81" s="325" customFormat="1" ht="15.75" customHeight="1" x14ac:dyDescent="0.25">
      <c r="A622" s="356"/>
      <c r="B622" s="356"/>
      <c r="C622" s="356"/>
      <c r="D622" s="356"/>
      <c r="E622" s="356"/>
      <c r="F622" s="356"/>
      <c r="G622" s="356"/>
      <c r="H622" s="356"/>
      <c r="I622" s="356"/>
      <c r="J622" s="356"/>
      <c r="K622" s="356"/>
      <c r="L622" s="356"/>
      <c r="M622" s="356"/>
      <c r="N622" s="356"/>
      <c r="O622" s="356"/>
      <c r="P622" s="356"/>
      <c r="Q622" s="356"/>
      <c r="R622" s="356"/>
      <c r="S622" s="356"/>
      <c r="T622" s="356"/>
      <c r="U622" s="356"/>
      <c r="V622" s="356"/>
      <c r="W622" s="356"/>
      <c r="X622" s="356"/>
      <c r="Y622" s="356"/>
      <c r="Z622" s="356"/>
      <c r="AA622" s="356"/>
      <c r="AB622" s="356"/>
      <c r="BB622"/>
      <c r="BC622"/>
      <c r="BD622"/>
      <c r="BE622"/>
      <c r="BF622"/>
      <c r="BG622"/>
      <c r="BH622"/>
      <c r="BI622"/>
      <c r="BJ622"/>
      <c r="BK622"/>
      <c r="BL622"/>
      <c r="BM622"/>
      <c r="BN622"/>
      <c r="BO622"/>
      <c r="BP622"/>
      <c r="BQ622"/>
      <c r="BR622"/>
      <c r="BS622"/>
      <c r="BT622"/>
      <c r="BU622"/>
      <c r="BV622"/>
      <c r="BW622"/>
      <c r="BX622"/>
      <c r="BY622"/>
      <c r="BZ622"/>
      <c r="CA622"/>
      <c r="CB622"/>
      <c r="CC622"/>
    </row>
    <row r="623" spans="1:81" s="325" customFormat="1" ht="15.75" customHeight="1" x14ac:dyDescent="0.25">
      <c r="A623" s="356"/>
      <c r="B623" s="356"/>
      <c r="C623" s="356"/>
      <c r="D623" s="356"/>
      <c r="E623" s="356"/>
      <c r="F623" s="356"/>
      <c r="G623" s="356"/>
      <c r="H623" s="356"/>
      <c r="I623" s="356"/>
      <c r="J623" s="356"/>
      <c r="K623" s="356"/>
      <c r="L623" s="356"/>
      <c r="M623" s="356"/>
      <c r="N623" s="356"/>
      <c r="O623" s="356"/>
      <c r="P623" s="356"/>
      <c r="Q623" s="356"/>
      <c r="R623" s="356"/>
      <c r="S623" s="356"/>
      <c r="T623" s="356"/>
      <c r="U623" s="356"/>
      <c r="V623" s="356"/>
      <c r="W623" s="356"/>
      <c r="X623" s="356"/>
      <c r="Y623" s="356"/>
      <c r="Z623" s="356"/>
      <c r="AA623" s="356"/>
      <c r="AB623" s="356"/>
      <c r="BB623"/>
      <c r="BC623"/>
      <c r="BD623"/>
      <c r="BE623"/>
      <c r="BF623"/>
      <c r="BG623"/>
      <c r="BH623"/>
      <c r="BI623"/>
      <c r="BJ623"/>
      <c r="BK623"/>
      <c r="BL623"/>
      <c r="BM623"/>
      <c r="BN623"/>
      <c r="BO623"/>
      <c r="BP623"/>
      <c r="BQ623"/>
      <c r="BR623"/>
      <c r="BS623"/>
      <c r="BT623"/>
      <c r="BU623"/>
      <c r="BV623"/>
      <c r="BW623"/>
      <c r="BX623"/>
      <c r="BY623"/>
      <c r="BZ623"/>
      <c r="CA623"/>
      <c r="CB623"/>
      <c r="CC623"/>
    </row>
    <row r="624" spans="1:81" s="325" customFormat="1" ht="15.75" customHeight="1" x14ac:dyDescent="0.25">
      <c r="A624" s="356"/>
      <c r="B624" s="356"/>
      <c r="C624" s="356"/>
      <c r="D624" s="356"/>
      <c r="E624" s="356"/>
      <c r="F624" s="356"/>
      <c r="G624" s="356"/>
      <c r="H624" s="356"/>
      <c r="I624" s="356"/>
      <c r="J624" s="356"/>
      <c r="K624" s="356"/>
      <c r="L624" s="356"/>
      <c r="M624" s="356"/>
      <c r="N624" s="356"/>
      <c r="O624" s="356"/>
      <c r="P624" s="356"/>
      <c r="Q624" s="356"/>
      <c r="R624" s="356"/>
      <c r="S624" s="356"/>
      <c r="T624" s="356"/>
      <c r="U624" s="356"/>
      <c r="V624" s="356"/>
      <c r="W624" s="356"/>
      <c r="X624" s="356"/>
      <c r="Y624" s="356"/>
      <c r="Z624" s="356"/>
      <c r="AA624" s="356"/>
      <c r="AB624" s="356"/>
      <c r="BB624"/>
      <c r="BC624"/>
      <c r="BD624"/>
      <c r="BE624"/>
      <c r="BF624"/>
      <c r="BG624"/>
      <c r="BH624"/>
      <c r="BI624"/>
      <c r="BJ624"/>
      <c r="BK624"/>
      <c r="BL624"/>
      <c r="BM624"/>
      <c r="BN624"/>
      <c r="BO624"/>
      <c r="BP624"/>
      <c r="BQ624"/>
      <c r="BR624"/>
      <c r="BS624"/>
      <c r="BT624"/>
      <c r="BU624"/>
      <c r="BV624"/>
      <c r="BW624"/>
      <c r="BX624"/>
      <c r="BY624"/>
      <c r="BZ624"/>
      <c r="CA624"/>
      <c r="CB624"/>
      <c r="CC624"/>
    </row>
    <row r="625" spans="1:81" s="325" customFormat="1" ht="15.75" customHeight="1" x14ac:dyDescent="0.25">
      <c r="A625" s="356"/>
      <c r="B625" s="356"/>
      <c r="C625" s="356"/>
      <c r="D625" s="356"/>
      <c r="E625" s="356"/>
      <c r="F625" s="356"/>
      <c r="G625" s="356"/>
      <c r="H625" s="356"/>
      <c r="I625" s="356"/>
      <c r="J625" s="356"/>
      <c r="K625" s="356"/>
      <c r="L625" s="356"/>
      <c r="M625" s="356"/>
      <c r="N625" s="356"/>
      <c r="O625" s="356"/>
      <c r="P625" s="356"/>
      <c r="Q625" s="356"/>
      <c r="R625" s="356"/>
      <c r="S625" s="356"/>
      <c r="T625" s="356"/>
      <c r="U625" s="356"/>
      <c r="V625" s="356"/>
      <c r="W625" s="356"/>
      <c r="X625" s="356"/>
      <c r="Y625" s="356"/>
      <c r="Z625" s="356"/>
      <c r="AA625" s="356"/>
      <c r="AB625" s="356"/>
      <c r="BB625"/>
      <c r="BC625"/>
      <c r="BD625"/>
      <c r="BE625"/>
      <c r="BF625"/>
      <c r="BG625"/>
      <c r="BH625"/>
      <c r="BI625"/>
      <c r="BJ625"/>
      <c r="BK625"/>
      <c r="BL625"/>
      <c r="BM625"/>
      <c r="BN625"/>
      <c r="BO625"/>
      <c r="BP625"/>
      <c r="BQ625"/>
      <c r="BR625"/>
      <c r="BS625"/>
      <c r="BT625"/>
      <c r="BU625"/>
      <c r="BV625"/>
      <c r="BW625"/>
      <c r="BX625"/>
      <c r="BY625"/>
      <c r="BZ625"/>
      <c r="CA625"/>
      <c r="CB625"/>
      <c r="CC625"/>
    </row>
    <row r="626" spans="1:81" s="325" customFormat="1" ht="15.75" customHeight="1" x14ac:dyDescent="0.25">
      <c r="A626" s="356"/>
      <c r="B626" s="356"/>
      <c r="C626" s="356"/>
      <c r="D626" s="356"/>
      <c r="E626" s="356"/>
      <c r="F626" s="356"/>
      <c r="G626" s="356"/>
      <c r="H626" s="356"/>
      <c r="I626" s="356"/>
      <c r="J626" s="356"/>
      <c r="K626" s="356"/>
      <c r="L626" s="356"/>
      <c r="M626" s="356"/>
      <c r="N626" s="356"/>
      <c r="O626" s="356"/>
      <c r="P626" s="356"/>
      <c r="Q626" s="356"/>
      <c r="R626" s="356"/>
      <c r="S626" s="356"/>
      <c r="T626" s="356"/>
      <c r="U626" s="356"/>
      <c r="V626" s="356"/>
      <c r="W626" s="356"/>
      <c r="X626" s="356"/>
      <c r="Y626" s="356"/>
      <c r="Z626" s="356"/>
      <c r="AA626" s="356"/>
      <c r="AB626" s="356"/>
      <c r="BB626"/>
      <c r="BC626"/>
      <c r="BD626"/>
      <c r="BE626"/>
      <c r="BF626"/>
      <c r="BG626"/>
      <c r="BH626"/>
      <c r="BI626"/>
      <c r="BJ626"/>
      <c r="BK626"/>
      <c r="BL626"/>
      <c r="BM626"/>
      <c r="BN626"/>
      <c r="BO626"/>
      <c r="BP626"/>
      <c r="BQ626"/>
      <c r="BR626"/>
      <c r="BS626"/>
      <c r="BT626"/>
      <c r="BU626"/>
      <c r="BV626"/>
      <c r="BW626"/>
      <c r="BX626"/>
      <c r="BY626"/>
      <c r="BZ626"/>
      <c r="CA626"/>
      <c r="CB626"/>
      <c r="CC626"/>
    </row>
    <row r="627" spans="1:81" s="325" customFormat="1" ht="15.75" customHeight="1" x14ac:dyDescent="0.25">
      <c r="A627" s="356"/>
      <c r="B627" s="356"/>
      <c r="C627" s="356"/>
      <c r="D627" s="356"/>
      <c r="E627" s="356"/>
      <c r="F627" s="356"/>
      <c r="G627" s="356"/>
      <c r="H627" s="356"/>
      <c r="I627" s="356"/>
      <c r="J627" s="356"/>
      <c r="K627" s="356"/>
      <c r="L627" s="356"/>
      <c r="M627" s="356"/>
      <c r="N627" s="356"/>
      <c r="O627" s="356"/>
      <c r="P627" s="356"/>
      <c r="Q627" s="356"/>
      <c r="R627" s="356"/>
      <c r="S627" s="356"/>
      <c r="T627" s="356"/>
      <c r="U627" s="356"/>
      <c r="V627" s="356"/>
      <c r="W627" s="356"/>
      <c r="X627" s="356"/>
      <c r="Y627" s="356"/>
      <c r="Z627" s="356"/>
      <c r="AA627" s="356"/>
      <c r="AB627" s="356"/>
      <c r="BB627"/>
      <c r="BC627"/>
      <c r="BD627"/>
      <c r="BE627"/>
      <c r="BF627"/>
      <c r="BG627"/>
      <c r="BH627"/>
      <c r="BI627"/>
      <c r="BJ627"/>
      <c r="BK627"/>
      <c r="BL627"/>
      <c r="BM627"/>
      <c r="BN627"/>
      <c r="BO627"/>
      <c r="BP627"/>
      <c r="BQ627"/>
      <c r="BR627"/>
      <c r="BS627"/>
      <c r="BT627"/>
      <c r="BU627"/>
      <c r="BV627"/>
      <c r="BW627"/>
      <c r="BX627"/>
      <c r="BY627"/>
      <c r="BZ627"/>
      <c r="CA627"/>
      <c r="CB627"/>
      <c r="CC627"/>
    </row>
    <row r="628" spans="1:81" s="325" customFormat="1" ht="15.75" customHeight="1" x14ac:dyDescent="0.25">
      <c r="A628" s="356"/>
      <c r="B628" s="356"/>
      <c r="C628" s="356"/>
      <c r="D628" s="356"/>
      <c r="E628" s="356"/>
      <c r="F628" s="356"/>
      <c r="G628" s="356"/>
      <c r="H628" s="356"/>
      <c r="I628" s="356"/>
      <c r="J628" s="356"/>
      <c r="K628" s="356"/>
      <c r="L628" s="356"/>
      <c r="M628" s="356"/>
      <c r="N628" s="356"/>
      <c r="O628" s="356"/>
      <c r="P628" s="356"/>
      <c r="Q628" s="356"/>
      <c r="R628" s="356"/>
      <c r="S628" s="356"/>
      <c r="T628" s="356"/>
      <c r="U628" s="356"/>
      <c r="V628" s="356"/>
      <c r="W628" s="356"/>
      <c r="X628" s="356"/>
      <c r="Y628" s="356"/>
      <c r="Z628" s="356"/>
      <c r="AA628" s="356"/>
      <c r="AB628" s="356"/>
      <c r="BB628"/>
      <c r="BC628"/>
      <c r="BD628"/>
      <c r="BE628"/>
      <c r="BF628"/>
      <c r="BG628"/>
      <c r="BH628"/>
      <c r="BI628"/>
      <c r="BJ628"/>
      <c r="BK628"/>
      <c r="BL628"/>
      <c r="BM628"/>
      <c r="BN628"/>
      <c r="BO628"/>
      <c r="BP628"/>
      <c r="BQ628"/>
      <c r="BR628"/>
      <c r="BS628"/>
      <c r="BT628"/>
      <c r="BU628"/>
      <c r="BV628"/>
      <c r="BW628"/>
      <c r="BX628"/>
      <c r="BY628"/>
      <c r="BZ628"/>
      <c r="CA628"/>
      <c r="CB628"/>
      <c r="CC628"/>
    </row>
    <row r="629" spans="1:81" s="325" customFormat="1" ht="15.75" customHeight="1" x14ac:dyDescent="0.25">
      <c r="A629" s="356"/>
      <c r="B629" s="356"/>
      <c r="C629" s="356"/>
      <c r="D629" s="356"/>
      <c r="E629" s="356"/>
      <c r="F629" s="356"/>
      <c r="G629" s="356"/>
      <c r="H629" s="356"/>
      <c r="I629" s="356"/>
      <c r="J629" s="356"/>
      <c r="K629" s="356"/>
      <c r="L629" s="356"/>
      <c r="M629" s="356"/>
      <c r="N629" s="356"/>
      <c r="O629" s="356"/>
      <c r="P629" s="356"/>
      <c r="Q629" s="356"/>
      <c r="R629" s="356"/>
      <c r="S629" s="356"/>
      <c r="T629" s="356"/>
      <c r="U629" s="356"/>
      <c r="V629" s="356"/>
      <c r="W629" s="356"/>
      <c r="X629" s="356"/>
      <c r="Y629" s="356"/>
      <c r="Z629" s="356"/>
      <c r="AA629" s="356"/>
      <c r="AB629" s="356"/>
      <c r="BB629"/>
      <c r="BC629"/>
      <c r="BD629"/>
      <c r="BE629"/>
      <c r="BF629"/>
      <c r="BG629"/>
      <c r="BH629"/>
      <c r="BI629"/>
      <c r="BJ629"/>
      <c r="BK629"/>
      <c r="BL629"/>
      <c r="BM629"/>
      <c r="BN629"/>
      <c r="BO629"/>
      <c r="BP629"/>
      <c r="BQ629"/>
      <c r="BR629"/>
      <c r="BS629"/>
      <c r="BT629"/>
      <c r="BU629"/>
      <c r="BV629"/>
      <c r="BW629"/>
      <c r="BX629"/>
      <c r="BY629"/>
      <c r="BZ629"/>
      <c r="CA629"/>
      <c r="CB629"/>
      <c r="CC629"/>
    </row>
    <row r="630" spans="1:81" s="325" customFormat="1" ht="15.75" customHeight="1" x14ac:dyDescent="0.25">
      <c r="A630" s="356"/>
      <c r="B630" s="356"/>
      <c r="C630" s="356"/>
      <c r="D630" s="356"/>
      <c r="E630" s="356"/>
      <c r="F630" s="356"/>
      <c r="G630" s="356"/>
      <c r="H630" s="356"/>
      <c r="I630" s="356"/>
      <c r="J630" s="356"/>
      <c r="K630" s="356"/>
      <c r="L630" s="356"/>
      <c r="M630" s="356"/>
      <c r="N630" s="356"/>
      <c r="O630" s="356"/>
      <c r="P630" s="356"/>
      <c r="Q630" s="356"/>
      <c r="R630" s="356"/>
      <c r="S630" s="356"/>
      <c r="T630" s="356"/>
      <c r="U630" s="356"/>
      <c r="V630" s="356"/>
      <c r="W630" s="356"/>
      <c r="X630" s="356"/>
      <c r="Y630" s="356"/>
      <c r="Z630" s="356"/>
      <c r="AA630" s="356"/>
      <c r="AB630" s="356"/>
      <c r="BB630"/>
      <c r="BC630"/>
      <c r="BD630"/>
      <c r="BE630"/>
      <c r="BF630"/>
      <c r="BG630"/>
      <c r="BH630"/>
      <c r="BI630"/>
      <c r="BJ630"/>
      <c r="BK630"/>
      <c r="BL630"/>
      <c r="BM630"/>
      <c r="BN630"/>
      <c r="BO630"/>
      <c r="BP630"/>
      <c r="BQ630"/>
      <c r="BR630"/>
      <c r="BS630"/>
      <c r="BT630"/>
      <c r="BU630"/>
      <c r="BV630"/>
      <c r="BW630"/>
      <c r="BX630"/>
      <c r="BY630"/>
      <c r="BZ630"/>
      <c r="CA630"/>
      <c r="CB630"/>
      <c r="CC630"/>
    </row>
    <row r="631" spans="1:81" s="325" customFormat="1" ht="15.75" customHeight="1" x14ac:dyDescent="0.25">
      <c r="A631" s="356"/>
      <c r="B631" s="356"/>
      <c r="C631" s="356"/>
      <c r="D631" s="356"/>
      <c r="E631" s="356"/>
      <c r="F631" s="356"/>
      <c r="G631" s="356"/>
      <c r="H631" s="356"/>
      <c r="I631" s="356"/>
      <c r="J631" s="356"/>
      <c r="K631" s="356"/>
      <c r="L631" s="356"/>
      <c r="M631" s="356"/>
      <c r="N631" s="356"/>
      <c r="O631" s="356"/>
      <c r="P631" s="356"/>
      <c r="Q631" s="356"/>
      <c r="R631" s="356"/>
      <c r="S631" s="356"/>
      <c r="T631" s="356"/>
      <c r="U631" s="356"/>
      <c r="V631" s="356"/>
      <c r="W631" s="356"/>
      <c r="X631" s="356"/>
      <c r="Y631" s="356"/>
      <c r="Z631" s="356"/>
      <c r="AA631" s="356"/>
      <c r="AB631" s="356"/>
      <c r="BB631"/>
      <c r="BC631"/>
      <c r="BD631"/>
      <c r="BE631"/>
      <c r="BF631"/>
      <c r="BG631"/>
      <c r="BH631"/>
      <c r="BI631"/>
      <c r="BJ631"/>
      <c r="BK631"/>
      <c r="BL631"/>
      <c r="BM631"/>
      <c r="BN631"/>
      <c r="BO631"/>
      <c r="BP631"/>
      <c r="BQ631"/>
      <c r="BR631"/>
      <c r="BS631"/>
      <c r="BT631"/>
      <c r="BU631"/>
      <c r="BV631"/>
      <c r="BW631"/>
      <c r="BX631"/>
      <c r="BY631"/>
      <c r="BZ631"/>
      <c r="CA631"/>
      <c r="CB631"/>
      <c r="CC631"/>
    </row>
    <row r="632" spans="1:81" s="325" customFormat="1" ht="15.75" customHeight="1" x14ac:dyDescent="0.25">
      <c r="A632" s="356"/>
      <c r="B632" s="356"/>
      <c r="C632" s="356"/>
      <c r="D632" s="356"/>
      <c r="E632" s="356"/>
      <c r="F632" s="356"/>
      <c r="G632" s="356"/>
      <c r="H632" s="356"/>
      <c r="I632" s="356"/>
      <c r="J632" s="356"/>
      <c r="K632" s="356"/>
      <c r="L632" s="356"/>
      <c r="M632" s="356"/>
      <c r="N632" s="356"/>
      <c r="O632" s="356"/>
      <c r="P632" s="356"/>
      <c r="Q632" s="356"/>
      <c r="R632" s="356"/>
      <c r="S632" s="356"/>
      <c r="T632" s="356"/>
      <c r="U632" s="356"/>
      <c r="V632" s="356"/>
      <c r="W632" s="356"/>
      <c r="X632" s="356"/>
      <c r="Y632" s="356"/>
      <c r="Z632" s="356"/>
      <c r="AA632" s="356"/>
      <c r="AB632" s="356"/>
      <c r="BB632"/>
      <c r="BC632"/>
      <c r="BD632"/>
      <c r="BE632"/>
      <c r="BF632"/>
      <c r="BG632"/>
      <c r="BH632"/>
      <c r="BI632"/>
      <c r="BJ632"/>
      <c r="BK632"/>
      <c r="BL632"/>
      <c r="BM632"/>
      <c r="BN632"/>
      <c r="BO632"/>
      <c r="BP632"/>
      <c r="BQ632"/>
      <c r="BR632"/>
      <c r="BS632"/>
      <c r="BT632"/>
      <c r="BU632"/>
      <c r="BV632"/>
      <c r="BW632"/>
      <c r="BX632"/>
      <c r="BY632"/>
      <c r="BZ632"/>
      <c r="CA632"/>
      <c r="CB632"/>
      <c r="CC632"/>
    </row>
    <row r="633" spans="1:81" s="325" customFormat="1" ht="15.75" customHeight="1" x14ac:dyDescent="0.25">
      <c r="A633" s="356"/>
      <c r="B633" s="356"/>
      <c r="C633" s="356"/>
      <c r="D633" s="356"/>
      <c r="E633" s="356"/>
      <c r="F633" s="356"/>
      <c r="G633" s="356"/>
      <c r="H633" s="356"/>
      <c r="I633" s="356"/>
      <c r="J633" s="356"/>
      <c r="K633" s="356"/>
      <c r="L633" s="356"/>
      <c r="M633" s="356"/>
      <c r="N633" s="356"/>
      <c r="O633" s="356"/>
      <c r="P633" s="356"/>
      <c r="Q633" s="356"/>
      <c r="R633" s="356"/>
      <c r="S633" s="356"/>
      <c r="T633" s="356"/>
      <c r="U633" s="356"/>
      <c r="V633" s="356"/>
      <c r="W633" s="356"/>
      <c r="X633" s="356"/>
      <c r="Y633" s="356"/>
      <c r="Z633" s="356"/>
      <c r="AA633" s="356"/>
      <c r="AB633" s="356"/>
      <c r="BB633"/>
      <c r="BC633"/>
      <c r="BD633"/>
      <c r="BE633"/>
      <c r="BF633"/>
      <c r="BG633"/>
      <c r="BH633"/>
      <c r="BI633"/>
      <c r="BJ633"/>
      <c r="BK633"/>
      <c r="BL633"/>
      <c r="BM633"/>
      <c r="BN633"/>
      <c r="BO633"/>
      <c r="BP633"/>
      <c r="BQ633"/>
      <c r="BR633"/>
      <c r="BS633"/>
      <c r="BT633"/>
      <c r="BU633"/>
      <c r="BV633"/>
      <c r="BW633"/>
      <c r="BX633"/>
      <c r="BY633"/>
      <c r="BZ633"/>
      <c r="CA633"/>
      <c r="CB633"/>
      <c r="CC633"/>
    </row>
    <row r="634" spans="1:81" s="325" customFormat="1" ht="15.75" customHeight="1" x14ac:dyDescent="0.25">
      <c r="A634" s="356"/>
      <c r="B634" s="356"/>
      <c r="C634" s="356"/>
      <c r="D634" s="356"/>
      <c r="E634" s="356"/>
      <c r="F634" s="356"/>
      <c r="G634" s="356"/>
      <c r="H634" s="356"/>
      <c r="I634" s="356"/>
      <c r="J634" s="356"/>
      <c r="K634" s="356"/>
      <c r="L634" s="356"/>
      <c r="M634" s="356"/>
      <c r="N634" s="356"/>
      <c r="O634" s="356"/>
      <c r="P634" s="356"/>
      <c r="Q634" s="356"/>
      <c r="R634" s="356"/>
      <c r="S634" s="356"/>
      <c r="T634" s="356"/>
      <c r="U634" s="356"/>
      <c r="V634" s="356"/>
      <c r="W634" s="356"/>
      <c r="X634" s="356"/>
      <c r="Y634" s="356"/>
      <c r="Z634" s="356"/>
      <c r="AA634" s="356"/>
      <c r="AB634" s="356"/>
      <c r="BB634"/>
      <c r="BC634"/>
      <c r="BD634"/>
      <c r="BE634"/>
      <c r="BF634"/>
      <c r="BG634"/>
      <c r="BH634"/>
      <c r="BI634"/>
      <c r="BJ634"/>
      <c r="BK634"/>
      <c r="BL634"/>
      <c r="BM634"/>
      <c r="BN634"/>
      <c r="BO634"/>
      <c r="BP634"/>
      <c r="BQ634"/>
      <c r="BR634"/>
      <c r="BS634"/>
      <c r="BT634"/>
      <c r="BU634"/>
      <c r="BV634"/>
      <c r="BW634"/>
      <c r="BX634"/>
      <c r="BY634"/>
      <c r="BZ634"/>
      <c r="CA634"/>
      <c r="CB634"/>
      <c r="CC634"/>
    </row>
    <row r="635" spans="1:81" s="325" customFormat="1" ht="15.75" customHeight="1" x14ac:dyDescent="0.25">
      <c r="A635" s="356"/>
      <c r="B635" s="356"/>
      <c r="C635" s="356"/>
      <c r="D635" s="356"/>
      <c r="E635" s="356"/>
      <c r="F635" s="356"/>
      <c r="G635" s="356"/>
      <c r="H635" s="356"/>
      <c r="I635" s="356"/>
      <c r="J635" s="356"/>
      <c r="K635" s="356"/>
      <c r="L635" s="356"/>
      <c r="M635" s="356"/>
      <c r="N635" s="356"/>
      <c r="O635" s="356"/>
      <c r="P635" s="356"/>
      <c r="Q635" s="356"/>
      <c r="R635" s="356"/>
      <c r="S635" s="356"/>
      <c r="T635" s="356"/>
      <c r="U635" s="356"/>
      <c r="V635" s="356"/>
      <c r="W635" s="356"/>
      <c r="X635" s="356"/>
      <c r="Y635" s="356"/>
      <c r="Z635" s="356"/>
      <c r="AA635" s="356"/>
      <c r="AB635" s="356"/>
      <c r="BB635"/>
      <c r="BC635"/>
      <c r="BD635"/>
      <c r="BE635"/>
      <c r="BF635"/>
      <c r="BG635"/>
      <c r="BH635"/>
      <c r="BI635"/>
      <c r="BJ635"/>
      <c r="BK635"/>
      <c r="BL635"/>
      <c r="BM635"/>
      <c r="BN635"/>
      <c r="BO635"/>
      <c r="BP635"/>
      <c r="BQ635"/>
      <c r="BR635"/>
      <c r="BS635"/>
      <c r="BT635"/>
      <c r="BU635"/>
      <c r="BV635"/>
      <c r="BW635"/>
      <c r="BX635"/>
      <c r="BY635"/>
      <c r="BZ635"/>
      <c r="CA635"/>
      <c r="CB635"/>
      <c r="CC635"/>
    </row>
    <row r="636" spans="1:81" s="325" customFormat="1" ht="15.75" customHeight="1" x14ac:dyDescent="0.25">
      <c r="A636" s="356"/>
      <c r="B636" s="356"/>
      <c r="C636" s="356"/>
      <c r="D636" s="356"/>
      <c r="E636" s="356"/>
      <c r="F636" s="356"/>
      <c r="G636" s="356"/>
      <c r="H636" s="356"/>
      <c r="I636" s="356"/>
      <c r="J636" s="356"/>
      <c r="K636" s="356"/>
      <c r="L636" s="356"/>
      <c r="M636" s="356"/>
      <c r="N636" s="356"/>
      <c r="O636" s="356"/>
      <c r="P636" s="356"/>
      <c r="Q636" s="356"/>
      <c r="R636" s="356"/>
      <c r="S636" s="356"/>
      <c r="T636" s="356"/>
      <c r="U636" s="356"/>
      <c r="V636" s="356"/>
      <c r="W636" s="356"/>
      <c r="X636" s="356"/>
      <c r="Y636" s="356"/>
      <c r="Z636" s="356"/>
      <c r="AA636" s="356"/>
      <c r="AB636" s="356"/>
      <c r="BB636"/>
      <c r="BC636"/>
      <c r="BD636"/>
      <c r="BE636"/>
      <c r="BF636"/>
      <c r="BG636"/>
      <c r="BH636"/>
      <c r="BI636"/>
      <c r="BJ636"/>
      <c r="BK636"/>
      <c r="BL636"/>
      <c r="BM636"/>
      <c r="BN636"/>
      <c r="BO636"/>
      <c r="BP636"/>
      <c r="BQ636"/>
      <c r="BR636"/>
      <c r="BS636"/>
      <c r="BT636"/>
      <c r="BU636"/>
      <c r="BV636"/>
      <c r="BW636"/>
      <c r="BX636"/>
      <c r="BY636"/>
      <c r="BZ636"/>
      <c r="CA636"/>
      <c r="CB636"/>
      <c r="CC636"/>
    </row>
    <row r="637" spans="1:81" s="325" customFormat="1" ht="15.75" customHeight="1" x14ac:dyDescent="0.25">
      <c r="A637" s="356"/>
      <c r="B637" s="356"/>
      <c r="C637" s="356"/>
      <c r="D637" s="356"/>
      <c r="E637" s="356"/>
      <c r="F637" s="356"/>
      <c r="G637" s="356"/>
      <c r="H637" s="356"/>
      <c r="I637" s="356"/>
      <c r="J637" s="356"/>
      <c r="K637" s="356"/>
      <c r="L637" s="356"/>
      <c r="M637" s="356"/>
      <c r="N637" s="356"/>
      <c r="O637" s="356"/>
      <c r="P637" s="356"/>
      <c r="Q637" s="356"/>
      <c r="R637" s="356"/>
      <c r="S637" s="356"/>
      <c r="T637" s="356"/>
      <c r="U637" s="356"/>
      <c r="V637" s="356"/>
      <c r="W637" s="356"/>
      <c r="X637" s="356"/>
      <c r="Y637" s="356"/>
      <c r="Z637" s="356"/>
      <c r="AA637" s="356"/>
      <c r="AB637" s="356"/>
      <c r="BB637"/>
      <c r="BC637"/>
      <c r="BD637"/>
      <c r="BE637"/>
      <c r="BF637"/>
      <c r="BG637"/>
      <c r="BH637"/>
      <c r="BI637"/>
      <c r="BJ637"/>
      <c r="BK637"/>
      <c r="BL637"/>
      <c r="BM637"/>
      <c r="BN637"/>
      <c r="BO637"/>
      <c r="BP637"/>
      <c r="BQ637"/>
      <c r="BR637"/>
      <c r="BS637"/>
      <c r="BT637"/>
      <c r="BU637"/>
      <c r="BV637"/>
      <c r="BW637"/>
      <c r="BX637"/>
      <c r="BY637"/>
      <c r="BZ637"/>
      <c r="CA637"/>
      <c r="CB637"/>
      <c r="CC637"/>
    </row>
    <row r="638" spans="1:81" s="325" customFormat="1" ht="15.75" customHeight="1" x14ac:dyDescent="0.25">
      <c r="A638" s="356"/>
      <c r="B638" s="356"/>
      <c r="C638" s="356"/>
      <c r="D638" s="356"/>
      <c r="E638" s="356"/>
      <c r="F638" s="356"/>
      <c r="G638" s="356"/>
      <c r="H638" s="356"/>
      <c r="I638" s="356"/>
      <c r="J638" s="356"/>
      <c r="K638" s="356"/>
      <c r="L638" s="356"/>
      <c r="M638" s="356"/>
      <c r="N638" s="356"/>
      <c r="O638" s="356"/>
      <c r="P638" s="356"/>
      <c r="Q638" s="356"/>
      <c r="R638" s="356"/>
      <c r="S638" s="356"/>
      <c r="T638" s="356"/>
      <c r="U638" s="356"/>
      <c r="V638" s="356"/>
      <c r="W638" s="356"/>
      <c r="X638" s="356"/>
      <c r="Y638" s="356"/>
      <c r="Z638" s="356"/>
      <c r="AA638" s="356"/>
      <c r="AB638" s="356"/>
      <c r="BB638"/>
      <c r="BC638"/>
      <c r="BD638"/>
      <c r="BE638"/>
      <c r="BF638"/>
      <c r="BG638"/>
      <c r="BH638"/>
      <c r="BI638"/>
      <c r="BJ638"/>
      <c r="BK638"/>
      <c r="BL638"/>
      <c r="BM638"/>
      <c r="BN638"/>
      <c r="BO638"/>
      <c r="BP638"/>
      <c r="BQ638"/>
      <c r="BR638"/>
      <c r="BS638"/>
      <c r="BT638"/>
      <c r="BU638"/>
      <c r="BV638"/>
      <c r="BW638"/>
      <c r="BX638"/>
      <c r="BY638"/>
      <c r="BZ638"/>
      <c r="CA638"/>
      <c r="CB638"/>
      <c r="CC638"/>
    </row>
    <row r="639" spans="1:81" s="325" customFormat="1" ht="15.75" customHeight="1" x14ac:dyDescent="0.25">
      <c r="A639" s="356"/>
      <c r="B639" s="356"/>
      <c r="C639" s="356"/>
      <c r="D639" s="356"/>
      <c r="E639" s="356"/>
      <c r="F639" s="356"/>
      <c r="G639" s="356"/>
      <c r="H639" s="356"/>
      <c r="I639" s="356"/>
      <c r="J639" s="356"/>
      <c r="K639" s="356"/>
      <c r="L639" s="356"/>
      <c r="M639" s="356"/>
      <c r="N639" s="356"/>
      <c r="O639" s="356"/>
      <c r="P639" s="356"/>
      <c r="Q639" s="356"/>
      <c r="R639" s="356"/>
      <c r="S639" s="356"/>
      <c r="T639" s="356"/>
      <c r="U639" s="356"/>
      <c r="V639" s="356"/>
      <c r="W639" s="356"/>
      <c r="X639" s="356"/>
      <c r="Y639" s="356"/>
      <c r="Z639" s="356"/>
      <c r="AA639" s="356"/>
      <c r="AB639" s="356"/>
      <c r="BB639"/>
      <c r="BC639"/>
      <c r="BD639"/>
      <c r="BE639"/>
      <c r="BF639"/>
      <c r="BG639"/>
      <c r="BH639"/>
      <c r="BI639"/>
      <c r="BJ639"/>
      <c r="BK639"/>
      <c r="BL639"/>
      <c r="BM639"/>
      <c r="BN639"/>
      <c r="BO639"/>
      <c r="BP639"/>
      <c r="BQ639"/>
      <c r="BR639"/>
      <c r="BS639"/>
      <c r="BT639"/>
      <c r="BU639"/>
      <c r="BV639"/>
      <c r="BW639"/>
      <c r="BX639"/>
      <c r="BY639"/>
      <c r="BZ639"/>
      <c r="CA639"/>
      <c r="CB639"/>
      <c r="CC639"/>
    </row>
    <row r="640" spans="1:81" s="325" customFormat="1" ht="15.75" customHeight="1" x14ac:dyDescent="0.25">
      <c r="A640" s="356"/>
      <c r="B640" s="356"/>
      <c r="C640" s="356"/>
      <c r="D640" s="356"/>
      <c r="E640" s="356"/>
      <c r="F640" s="356"/>
      <c r="G640" s="356"/>
      <c r="H640" s="356"/>
      <c r="I640" s="356"/>
      <c r="J640" s="356"/>
      <c r="K640" s="356"/>
      <c r="L640" s="356"/>
      <c r="M640" s="356"/>
      <c r="N640" s="356"/>
      <c r="O640" s="356"/>
      <c r="P640" s="356"/>
      <c r="Q640" s="356"/>
      <c r="R640" s="356"/>
      <c r="S640" s="356"/>
      <c r="T640" s="356"/>
      <c r="U640" s="356"/>
      <c r="V640" s="356"/>
      <c r="W640" s="356"/>
      <c r="X640" s="356"/>
      <c r="Y640" s="356"/>
      <c r="Z640" s="356"/>
      <c r="AA640" s="356"/>
      <c r="AB640" s="356"/>
      <c r="BB640"/>
      <c r="BC640"/>
      <c r="BD640"/>
      <c r="BE640"/>
      <c r="BF640"/>
      <c r="BG640"/>
      <c r="BH640"/>
      <c r="BI640"/>
      <c r="BJ640"/>
      <c r="BK640"/>
      <c r="BL640"/>
      <c r="BM640"/>
      <c r="BN640"/>
      <c r="BO640"/>
      <c r="BP640"/>
      <c r="BQ640"/>
      <c r="BR640"/>
      <c r="BS640"/>
      <c r="BT640"/>
      <c r="BU640"/>
      <c r="BV640"/>
      <c r="BW640"/>
      <c r="BX640"/>
      <c r="BY640"/>
      <c r="BZ640"/>
      <c r="CA640"/>
      <c r="CB640"/>
      <c r="CC640"/>
    </row>
    <row r="641" spans="1:81" s="325" customFormat="1" ht="15.75" customHeight="1" x14ac:dyDescent="0.25">
      <c r="A641" s="356"/>
      <c r="B641" s="356"/>
      <c r="C641" s="356"/>
      <c r="D641" s="356"/>
      <c r="E641" s="356"/>
      <c r="F641" s="356"/>
      <c r="G641" s="356"/>
      <c r="H641" s="356"/>
      <c r="I641" s="356"/>
      <c r="J641" s="356"/>
      <c r="K641" s="356"/>
      <c r="L641" s="356"/>
      <c r="M641" s="356"/>
      <c r="N641" s="356"/>
      <c r="O641" s="356"/>
      <c r="P641" s="356"/>
      <c r="Q641" s="356"/>
      <c r="R641" s="356"/>
      <c r="S641" s="356"/>
      <c r="T641" s="356"/>
      <c r="U641" s="356"/>
      <c r="V641" s="356"/>
      <c r="W641" s="356"/>
      <c r="X641" s="356"/>
      <c r="Y641" s="356"/>
      <c r="Z641" s="356"/>
      <c r="AA641" s="356"/>
      <c r="AB641" s="356"/>
      <c r="BB641"/>
      <c r="BC641"/>
      <c r="BD641"/>
      <c r="BE641"/>
      <c r="BF641"/>
      <c r="BG641"/>
      <c r="BH641"/>
      <c r="BI641"/>
      <c r="BJ641"/>
      <c r="BK641"/>
      <c r="BL641"/>
      <c r="BM641"/>
      <c r="BN641"/>
      <c r="BO641"/>
      <c r="BP641"/>
      <c r="BQ641"/>
      <c r="BR641"/>
      <c r="BS641"/>
      <c r="BT641"/>
      <c r="BU641"/>
      <c r="BV641"/>
      <c r="BW641"/>
      <c r="BX641"/>
      <c r="BY641"/>
      <c r="BZ641"/>
      <c r="CA641"/>
      <c r="CB641"/>
      <c r="CC641"/>
    </row>
    <row r="642" spans="1:81" s="325" customFormat="1" ht="15.75" customHeight="1" x14ac:dyDescent="0.25">
      <c r="A642" s="356"/>
      <c r="B642" s="356"/>
      <c r="C642" s="356"/>
      <c r="D642" s="356"/>
      <c r="E642" s="356"/>
      <c r="F642" s="356"/>
      <c r="G642" s="356"/>
      <c r="H642" s="356"/>
      <c r="I642" s="356"/>
      <c r="J642" s="356"/>
      <c r="K642" s="356"/>
      <c r="L642" s="356"/>
      <c r="M642" s="356"/>
      <c r="N642" s="356"/>
      <c r="O642" s="356"/>
      <c r="P642" s="356"/>
      <c r="Q642" s="356"/>
      <c r="R642" s="356"/>
      <c r="S642" s="356"/>
      <c r="T642" s="356"/>
      <c r="U642" s="356"/>
      <c r="V642" s="356"/>
      <c r="W642" s="356"/>
      <c r="X642" s="356"/>
      <c r="Y642" s="356"/>
      <c r="Z642" s="356"/>
      <c r="AA642" s="356"/>
      <c r="AB642" s="356"/>
      <c r="BB642"/>
      <c r="BC642"/>
      <c r="BD642"/>
      <c r="BE642"/>
      <c r="BF642"/>
      <c r="BG642"/>
      <c r="BH642"/>
      <c r="BI642"/>
      <c r="BJ642"/>
      <c r="BK642"/>
      <c r="BL642"/>
      <c r="BM642"/>
      <c r="BN642"/>
      <c r="BO642"/>
      <c r="BP642"/>
      <c r="BQ642"/>
      <c r="BR642"/>
      <c r="BS642"/>
      <c r="BT642"/>
      <c r="BU642"/>
      <c r="BV642"/>
      <c r="BW642"/>
      <c r="BX642"/>
      <c r="BY642"/>
      <c r="BZ642"/>
      <c r="CA642"/>
      <c r="CB642"/>
      <c r="CC642"/>
    </row>
    <row r="643" spans="1:81" s="325" customFormat="1" ht="15.75" customHeight="1" x14ac:dyDescent="0.25">
      <c r="A643" s="356"/>
      <c r="B643" s="356"/>
      <c r="C643" s="356"/>
      <c r="D643" s="356"/>
      <c r="E643" s="356"/>
      <c r="F643" s="356"/>
      <c r="G643" s="356"/>
      <c r="H643" s="356"/>
      <c r="I643" s="356"/>
      <c r="J643" s="356"/>
      <c r="K643" s="356"/>
      <c r="L643" s="356"/>
      <c r="M643" s="356"/>
      <c r="N643" s="356"/>
      <c r="O643" s="356"/>
      <c r="P643" s="356"/>
      <c r="Q643" s="356"/>
      <c r="R643" s="356"/>
      <c r="S643" s="356"/>
      <c r="T643" s="356"/>
      <c r="U643" s="356"/>
      <c r="V643" s="356"/>
      <c r="W643" s="356"/>
      <c r="X643" s="356"/>
      <c r="Y643" s="356"/>
      <c r="Z643" s="356"/>
      <c r="AA643" s="356"/>
      <c r="AB643" s="356"/>
      <c r="BB643"/>
      <c r="BC643"/>
      <c r="BD643"/>
      <c r="BE643"/>
      <c r="BF643"/>
      <c r="BG643"/>
      <c r="BH643"/>
      <c r="BI643"/>
      <c r="BJ643"/>
      <c r="BK643"/>
      <c r="BL643"/>
      <c r="BM643"/>
      <c r="BN643"/>
      <c r="BO643"/>
      <c r="BP643"/>
      <c r="BQ643"/>
      <c r="BR643"/>
      <c r="BS643"/>
      <c r="BT643"/>
      <c r="BU643"/>
      <c r="BV643"/>
      <c r="BW643"/>
      <c r="BX643"/>
      <c r="BY643"/>
      <c r="BZ643"/>
      <c r="CA643"/>
      <c r="CB643"/>
      <c r="CC643"/>
    </row>
    <row r="644" spans="1:81" s="325" customFormat="1" ht="15.75" customHeight="1" x14ac:dyDescent="0.25">
      <c r="A644" s="356"/>
      <c r="B644" s="356"/>
      <c r="C644" s="356"/>
      <c r="D644" s="356"/>
      <c r="E644" s="356"/>
      <c r="F644" s="356"/>
      <c r="G644" s="356"/>
      <c r="H644" s="356"/>
      <c r="I644" s="356"/>
      <c r="J644" s="356"/>
      <c r="K644" s="356"/>
      <c r="L644" s="356"/>
      <c r="M644" s="356"/>
      <c r="N644" s="356"/>
      <c r="O644" s="356"/>
      <c r="P644" s="356"/>
      <c r="Q644" s="356"/>
      <c r="R644" s="356"/>
      <c r="S644" s="356"/>
      <c r="T644" s="356"/>
      <c r="U644" s="356"/>
      <c r="V644" s="356"/>
      <c r="W644" s="356"/>
      <c r="X644" s="356"/>
      <c r="Y644" s="356"/>
      <c r="Z644" s="356"/>
      <c r="AA644" s="356"/>
      <c r="AB644" s="356"/>
      <c r="BB644"/>
      <c r="BC644"/>
      <c r="BD644"/>
      <c r="BE644"/>
      <c r="BF644"/>
      <c r="BG644"/>
      <c r="BH644"/>
      <c r="BI644"/>
      <c r="BJ644"/>
      <c r="BK644"/>
      <c r="BL644"/>
      <c r="BM644"/>
      <c r="BN644"/>
      <c r="BO644"/>
      <c r="BP644"/>
      <c r="BQ644"/>
      <c r="BR644"/>
      <c r="BS644"/>
      <c r="BT644"/>
      <c r="BU644"/>
      <c r="BV644"/>
      <c r="BW644"/>
      <c r="BX644"/>
      <c r="BY644"/>
      <c r="BZ644"/>
      <c r="CA644"/>
      <c r="CB644"/>
      <c r="CC644"/>
    </row>
    <row r="645" spans="1:81" s="325" customFormat="1" ht="15.75" customHeight="1" x14ac:dyDescent="0.25">
      <c r="A645" s="356"/>
      <c r="B645" s="356"/>
      <c r="C645" s="356"/>
      <c r="D645" s="356"/>
      <c r="E645" s="356"/>
      <c r="F645" s="356"/>
      <c r="G645" s="356"/>
      <c r="H645" s="356"/>
      <c r="I645" s="356"/>
      <c r="J645" s="356"/>
      <c r="K645" s="356"/>
      <c r="L645" s="356"/>
      <c r="M645" s="356"/>
      <c r="N645" s="356"/>
      <c r="O645" s="356"/>
      <c r="P645" s="356"/>
      <c r="Q645" s="356"/>
      <c r="R645" s="356"/>
      <c r="S645" s="356"/>
      <c r="T645" s="356"/>
      <c r="U645" s="356"/>
      <c r="V645" s="356"/>
      <c r="W645" s="356"/>
      <c r="X645" s="356"/>
      <c r="Y645" s="356"/>
      <c r="Z645" s="356"/>
      <c r="AA645" s="356"/>
      <c r="AB645" s="356"/>
      <c r="BB645"/>
      <c r="BC645"/>
      <c r="BD645"/>
      <c r="BE645"/>
      <c r="BF645"/>
      <c r="BG645"/>
      <c r="BH645"/>
      <c r="BI645"/>
      <c r="BJ645"/>
      <c r="BK645"/>
      <c r="BL645"/>
      <c r="BM645"/>
      <c r="BN645"/>
      <c r="BO645"/>
      <c r="BP645"/>
      <c r="BQ645"/>
      <c r="BR645"/>
      <c r="BS645"/>
      <c r="BT645"/>
      <c r="BU645"/>
      <c r="BV645"/>
      <c r="BW645"/>
      <c r="BX645"/>
      <c r="BY645"/>
      <c r="BZ645"/>
      <c r="CA645"/>
      <c r="CB645"/>
      <c r="CC645"/>
    </row>
    <row r="646" spans="1:81" s="325" customFormat="1" ht="15.75" customHeight="1" x14ac:dyDescent="0.25">
      <c r="A646" s="356"/>
      <c r="B646" s="356"/>
      <c r="C646" s="356"/>
      <c r="D646" s="356"/>
      <c r="E646" s="356"/>
      <c r="F646" s="356"/>
      <c r="G646" s="356"/>
      <c r="H646" s="356"/>
      <c r="I646" s="356"/>
      <c r="J646" s="356"/>
      <c r="K646" s="356"/>
      <c r="L646" s="356"/>
      <c r="M646" s="356"/>
      <c r="N646" s="356"/>
      <c r="O646" s="356"/>
      <c r="P646" s="356"/>
      <c r="Q646" s="356"/>
      <c r="R646" s="356"/>
      <c r="S646" s="356"/>
      <c r="T646" s="356"/>
      <c r="U646" s="356"/>
      <c r="V646" s="356"/>
      <c r="W646" s="356"/>
      <c r="X646" s="356"/>
      <c r="Y646" s="356"/>
      <c r="Z646" s="356"/>
      <c r="AA646" s="356"/>
      <c r="AB646" s="356"/>
      <c r="BB646"/>
      <c r="BC646"/>
      <c r="BD646"/>
      <c r="BE646"/>
      <c r="BF646"/>
      <c r="BG646"/>
      <c r="BH646"/>
      <c r="BI646"/>
      <c r="BJ646"/>
      <c r="BK646"/>
      <c r="BL646"/>
      <c r="BM646"/>
      <c r="BN646"/>
      <c r="BO646"/>
      <c r="BP646"/>
      <c r="BQ646"/>
      <c r="BR646"/>
      <c r="BS646"/>
      <c r="BT646"/>
      <c r="BU646"/>
      <c r="BV646"/>
      <c r="BW646"/>
      <c r="BX646"/>
      <c r="BY646"/>
      <c r="BZ646"/>
      <c r="CA646"/>
      <c r="CB646"/>
      <c r="CC646"/>
    </row>
    <row r="647" spans="1:81" s="325" customFormat="1" ht="15.75" customHeight="1" x14ac:dyDescent="0.25">
      <c r="A647" s="356"/>
      <c r="B647" s="356"/>
      <c r="C647" s="356"/>
      <c r="D647" s="356"/>
      <c r="E647" s="356"/>
      <c r="F647" s="356"/>
      <c r="G647" s="356"/>
      <c r="H647" s="356"/>
      <c r="I647" s="356"/>
      <c r="J647" s="356"/>
      <c r="K647" s="356"/>
      <c r="L647" s="356"/>
      <c r="M647" s="356"/>
      <c r="N647" s="356"/>
      <c r="O647" s="356"/>
      <c r="P647" s="356"/>
      <c r="Q647" s="356"/>
      <c r="R647" s="356"/>
      <c r="S647" s="356"/>
      <c r="T647" s="356"/>
      <c r="U647" s="356"/>
      <c r="V647" s="356"/>
      <c r="W647" s="356"/>
      <c r="X647" s="356"/>
      <c r="Y647" s="356"/>
      <c r="Z647" s="356"/>
      <c r="AA647" s="356"/>
      <c r="AB647" s="356"/>
      <c r="BB647"/>
      <c r="BC647"/>
      <c r="BD647"/>
      <c r="BE647"/>
      <c r="BF647"/>
      <c r="BG647"/>
      <c r="BH647"/>
      <c r="BI647"/>
      <c r="BJ647"/>
      <c r="BK647"/>
      <c r="BL647"/>
      <c r="BM647"/>
      <c r="BN647"/>
      <c r="BO647"/>
      <c r="BP647"/>
      <c r="BQ647"/>
      <c r="BR647"/>
      <c r="BS647"/>
      <c r="BT647"/>
      <c r="BU647"/>
      <c r="BV647"/>
      <c r="BW647"/>
      <c r="BX647"/>
      <c r="BY647"/>
      <c r="BZ647"/>
      <c r="CA647"/>
      <c r="CB647"/>
      <c r="CC647"/>
    </row>
    <row r="648" spans="1:81" s="325" customFormat="1" ht="15.75" customHeight="1" x14ac:dyDescent="0.25">
      <c r="A648" s="356"/>
      <c r="B648" s="356"/>
      <c r="C648" s="356"/>
      <c r="D648" s="356"/>
      <c r="E648" s="356"/>
      <c r="F648" s="356"/>
      <c r="G648" s="356"/>
      <c r="H648" s="356"/>
      <c r="I648" s="356"/>
      <c r="J648" s="356"/>
      <c r="K648" s="356"/>
      <c r="L648" s="356"/>
      <c r="M648" s="356"/>
      <c r="N648" s="356"/>
      <c r="O648" s="356"/>
      <c r="P648" s="356"/>
      <c r="Q648" s="356"/>
      <c r="R648" s="356"/>
      <c r="S648" s="356"/>
      <c r="T648" s="356"/>
      <c r="U648" s="356"/>
      <c r="V648" s="356"/>
      <c r="W648" s="356"/>
      <c r="X648" s="356"/>
      <c r="Y648" s="356"/>
      <c r="Z648" s="356"/>
      <c r="AA648" s="356"/>
      <c r="AB648" s="356"/>
      <c r="BB648"/>
      <c r="BC648"/>
      <c r="BD648"/>
      <c r="BE648"/>
      <c r="BF648"/>
      <c r="BG648"/>
      <c r="BH648"/>
      <c r="BI648"/>
      <c r="BJ648"/>
      <c r="BK648"/>
      <c r="BL648"/>
      <c r="BM648"/>
      <c r="BN648"/>
      <c r="BO648"/>
      <c r="BP648"/>
      <c r="BQ648"/>
      <c r="BR648"/>
      <c r="BS648"/>
      <c r="BT648"/>
      <c r="BU648"/>
      <c r="BV648"/>
      <c r="BW648"/>
      <c r="BX648"/>
      <c r="BY648"/>
      <c r="BZ648"/>
      <c r="CA648"/>
      <c r="CB648"/>
      <c r="CC648"/>
    </row>
    <row r="649" spans="1:81" s="325" customFormat="1" ht="15.75" customHeight="1" x14ac:dyDescent="0.25">
      <c r="A649" s="356"/>
      <c r="B649" s="356"/>
      <c r="C649" s="356"/>
      <c r="D649" s="356"/>
      <c r="E649" s="356"/>
      <c r="F649" s="356"/>
      <c r="G649" s="356"/>
      <c r="H649" s="356"/>
      <c r="I649" s="356"/>
      <c r="J649" s="356"/>
      <c r="K649" s="356"/>
      <c r="L649" s="356"/>
      <c r="M649" s="356"/>
      <c r="N649" s="356"/>
      <c r="O649" s="356"/>
      <c r="P649" s="356"/>
      <c r="Q649" s="356"/>
      <c r="R649" s="356"/>
      <c r="S649" s="356"/>
      <c r="T649" s="356"/>
      <c r="U649" s="356"/>
      <c r="V649" s="356"/>
      <c r="W649" s="356"/>
      <c r="X649" s="356"/>
      <c r="Y649" s="356"/>
      <c r="Z649" s="356"/>
      <c r="AA649" s="356"/>
      <c r="AB649" s="356"/>
      <c r="BB649"/>
      <c r="BC649"/>
      <c r="BD649"/>
      <c r="BE649"/>
      <c r="BF649"/>
      <c r="BG649"/>
      <c r="BH649"/>
      <c r="BI649"/>
      <c r="BJ649"/>
      <c r="BK649"/>
      <c r="BL649"/>
      <c r="BM649"/>
      <c r="BN649"/>
      <c r="BO649"/>
      <c r="BP649"/>
      <c r="BQ649"/>
      <c r="BR649"/>
      <c r="BS649"/>
      <c r="BT649"/>
      <c r="BU649"/>
      <c r="BV649"/>
      <c r="BW649"/>
      <c r="BX649"/>
      <c r="BY649"/>
      <c r="BZ649"/>
      <c r="CA649"/>
      <c r="CB649"/>
      <c r="CC649"/>
    </row>
    <row r="650" spans="1:81" s="325" customFormat="1" ht="15.75" customHeight="1" x14ac:dyDescent="0.25">
      <c r="A650" s="356"/>
      <c r="B650" s="356"/>
      <c r="C650" s="356"/>
      <c r="D650" s="356"/>
      <c r="E650" s="356"/>
      <c r="F650" s="356"/>
      <c r="G650" s="356"/>
      <c r="H650" s="356"/>
      <c r="I650" s="356"/>
      <c r="J650" s="356"/>
      <c r="K650" s="356"/>
      <c r="L650" s="356"/>
      <c r="M650" s="356"/>
      <c r="N650" s="356"/>
      <c r="O650" s="356"/>
      <c r="P650" s="356"/>
      <c r="Q650" s="356"/>
      <c r="R650" s="356"/>
      <c r="S650" s="356"/>
      <c r="T650" s="356"/>
      <c r="U650" s="356"/>
      <c r="V650" s="356"/>
      <c r="W650" s="356"/>
      <c r="X650" s="356"/>
      <c r="Y650" s="356"/>
      <c r="Z650" s="356"/>
      <c r="AA650" s="356"/>
      <c r="AB650" s="356"/>
      <c r="BB650"/>
      <c r="BC650"/>
      <c r="BD650"/>
      <c r="BE650"/>
      <c r="BF650"/>
      <c r="BG650"/>
      <c r="BH650"/>
      <c r="BI650"/>
      <c r="BJ650"/>
      <c r="BK650"/>
      <c r="BL650"/>
      <c r="BM650"/>
      <c r="BN650"/>
      <c r="BO650"/>
      <c r="BP650"/>
      <c r="BQ650"/>
      <c r="BR650"/>
      <c r="BS650"/>
      <c r="BT650"/>
      <c r="BU650"/>
      <c r="BV650"/>
      <c r="BW650"/>
      <c r="BX650"/>
      <c r="BY650"/>
      <c r="BZ650"/>
      <c r="CA650"/>
      <c r="CB650"/>
      <c r="CC650"/>
    </row>
    <row r="651" spans="1:81" s="325" customFormat="1" ht="15.75" customHeight="1" x14ac:dyDescent="0.25">
      <c r="A651" s="356"/>
      <c r="B651" s="356"/>
      <c r="C651" s="356"/>
      <c r="D651" s="356"/>
      <c r="E651" s="356"/>
      <c r="F651" s="356"/>
      <c r="G651" s="356"/>
      <c r="H651" s="356"/>
      <c r="I651" s="356"/>
      <c r="J651" s="356"/>
      <c r="K651" s="356"/>
      <c r="L651" s="356"/>
      <c r="M651" s="356"/>
      <c r="N651" s="356"/>
      <c r="O651" s="356"/>
      <c r="P651" s="356"/>
      <c r="Q651" s="356"/>
      <c r="R651" s="356"/>
      <c r="S651" s="356"/>
      <c r="T651" s="356"/>
      <c r="U651" s="356"/>
      <c r="V651" s="356"/>
      <c r="W651" s="356"/>
      <c r="X651" s="356"/>
      <c r="Y651" s="356"/>
      <c r="Z651" s="356"/>
      <c r="AA651" s="356"/>
      <c r="AB651" s="356"/>
      <c r="BB651"/>
      <c r="BC651"/>
      <c r="BD651"/>
      <c r="BE651"/>
      <c r="BF651"/>
      <c r="BG651"/>
      <c r="BH651"/>
      <c r="BI651"/>
      <c r="BJ651"/>
      <c r="BK651"/>
      <c r="BL651"/>
      <c r="BM651"/>
      <c r="BN651"/>
      <c r="BO651"/>
      <c r="BP651"/>
      <c r="BQ651"/>
      <c r="BR651"/>
      <c r="BS651"/>
      <c r="BT651"/>
      <c r="BU651"/>
      <c r="BV651"/>
      <c r="BW651"/>
      <c r="BX651"/>
      <c r="BY651"/>
      <c r="BZ651"/>
      <c r="CA651"/>
      <c r="CB651"/>
      <c r="CC651"/>
    </row>
    <row r="652" spans="1:81" s="325" customFormat="1" ht="15.75" customHeight="1" x14ac:dyDescent="0.25">
      <c r="A652" s="356"/>
      <c r="B652" s="356"/>
      <c r="C652" s="356"/>
      <c r="D652" s="356"/>
      <c r="E652" s="356"/>
      <c r="F652" s="356"/>
      <c r="G652" s="356"/>
      <c r="H652" s="356"/>
      <c r="I652" s="356"/>
      <c r="J652" s="356"/>
      <c r="K652" s="356"/>
      <c r="L652" s="356"/>
      <c r="M652" s="356"/>
      <c r="N652" s="356"/>
      <c r="O652" s="356"/>
      <c r="P652" s="356"/>
      <c r="Q652" s="356"/>
      <c r="R652" s="356"/>
      <c r="S652" s="356"/>
      <c r="T652" s="356"/>
      <c r="U652" s="356"/>
      <c r="V652" s="356"/>
      <c r="W652" s="356"/>
      <c r="X652" s="356"/>
      <c r="Y652" s="356"/>
      <c r="Z652" s="356"/>
      <c r="AA652" s="356"/>
      <c r="AB652" s="356"/>
      <c r="BB652"/>
      <c r="BC652"/>
      <c r="BD652"/>
      <c r="BE652"/>
      <c r="BF652"/>
      <c r="BG652"/>
      <c r="BH652"/>
      <c r="BI652"/>
      <c r="BJ652"/>
      <c r="BK652"/>
      <c r="BL652"/>
      <c r="BM652"/>
      <c r="BN652"/>
      <c r="BO652"/>
      <c r="BP652"/>
      <c r="BQ652"/>
      <c r="BR652"/>
      <c r="BS652"/>
      <c r="BT652"/>
      <c r="BU652"/>
      <c r="BV652"/>
      <c r="BW652"/>
      <c r="BX652"/>
      <c r="BY652"/>
      <c r="BZ652"/>
      <c r="CA652"/>
      <c r="CB652"/>
      <c r="CC652"/>
    </row>
    <row r="653" spans="1:81" s="325" customFormat="1" ht="15.75" customHeight="1" x14ac:dyDescent="0.25">
      <c r="A653" s="356"/>
      <c r="B653" s="356"/>
      <c r="C653" s="356"/>
      <c r="D653" s="356"/>
      <c r="E653" s="356"/>
      <c r="F653" s="356"/>
      <c r="G653" s="356"/>
      <c r="H653" s="356"/>
      <c r="I653" s="356"/>
      <c r="J653" s="356"/>
      <c r="K653" s="356"/>
      <c r="L653" s="356"/>
      <c r="M653" s="356"/>
      <c r="N653" s="356"/>
      <c r="O653" s="356"/>
      <c r="P653" s="356"/>
      <c r="Q653" s="356"/>
      <c r="R653" s="356"/>
      <c r="S653" s="356"/>
      <c r="T653" s="356"/>
      <c r="U653" s="356"/>
      <c r="V653" s="356"/>
      <c r="W653" s="356"/>
      <c r="X653" s="356"/>
      <c r="Y653" s="356"/>
      <c r="Z653" s="356"/>
      <c r="AA653" s="356"/>
      <c r="AB653" s="356"/>
      <c r="BB653"/>
      <c r="BC653"/>
      <c r="BD653"/>
      <c r="BE653"/>
      <c r="BF653"/>
      <c r="BG653"/>
      <c r="BH653"/>
      <c r="BI653"/>
      <c r="BJ653"/>
      <c r="BK653"/>
      <c r="BL653"/>
      <c r="BM653"/>
      <c r="BN653"/>
      <c r="BO653"/>
      <c r="BP653"/>
      <c r="BQ653"/>
      <c r="BR653"/>
      <c r="BS653"/>
      <c r="BT653"/>
      <c r="BU653"/>
      <c r="BV653"/>
      <c r="BW653"/>
      <c r="BX653"/>
      <c r="BY653"/>
      <c r="BZ653"/>
      <c r="CA653"/>
      <c r="CB653"/>
      <c r="CC653"/>
    </row>
    <row r="654" spans="1:81" s="325" customFormat="1" ht="15.75" customHeight="1" x14ac:dyDescent="0.25">
      <c r="A654" s="356"/>
      <c r="B654" s="356"/>
      <c r="C654" s="356"/>
      <c r="D654" s="356"/>
      <c r="E654" s="356"/>
      <c r="F654" s="356"/>
      <c r="G654" s="356"/>
      <c r="H654" s="356"/>
      <c r="I654" s="356"/>
      <c r="J654" s="356"/>
      <c r="K654" s="356"/>
      <c r="L654" s="356"/>
      <c r="M654" s="356"/>
      <c r="N654" s="356"/>
      <c r="O654" s="356"/>
      <c r="P654" s="356"/>
      <c r="Q654" s="356"/>
      <c r="R654" s="356"/>
      <c r="S654" s="356"/>
      <c r="T654" s="356"/>
      <c r="U654" s="356"/>
      <c r="V654" s="356"/>
      <c r="W654" s="356"/>
      <c r="X654" s="356"/>
      <c r="Y654" s="356"/>
      <c r="Z654" s="356"/>
      <c r="AA654" s="356"/>
      <c r="AB654" s="356"/>
      <c r="BB654"/>
      <c r="BC654"/>
      <c r="BD654"/>
      <c r="BE654"/>
      <c r="BF654"/>
      <c r="BG654"/>
      <c r="BH654"/>
      <c r="BI654"/>
      <c r="BJ654"/>
      <c r="BK654"/>
      <c r="BL654"/>
      <c r="BM654"/>
      <c r="BN654"/>
      <c r="BO654"/>
      <c r="BP654"/>
      <c r="BQ654"/>
      <c r="BR654"/>
      <c r="BS654"/>
      <c r="BT654"/>
      <c r="BU654"/>
      <c r="BV654"/>
      <c r="BW654"/>
      <c r="BX654"/>
      <c r="BY654"/>
      <c r="BZ654"/>
      <c r="CA654"/>
      <c r="CB654"/>
      <c r="CC654"/>
    </row>
    <row r="655" spans="1:81" s="325" customFormat="1" ht="15.75" customHeight="1" x14ac:dyDescent="0.25">
      <c r="A655" s="356"/>
      <c r="B655" s="356"/>
      <c r="C655" s="356"/>
      <c r="D655" s="356"/>
      <c r="E655" s="356"/>
      <c r="F655" s="356"/>
      <c r="G655" s="356"/>
      <c r="H655" s="356"/>
      <c r="I655" s="356"/>
      <c r="J655" s="356"/>
      <c r="K655" s="356"/>
      <c r="L655" s="356"/>
      <c r="M655" s="356"/>
      <c r="N655" s="356"/>
      <c r="O655" s="356"/>
      <c r="P655" s="356"/>
      <c r="Q655" s="356"/>
      <c r="R655" s="356"/>
      <c r="S655" s="356"/>
      <c r="T655" s="356"/>
      <c r="U655" s="356"/>
      <c r="V655" s="356"/>
      <c r="W655" s="356"/>
      <c r="X655" s="356"/>
      <c r="Y655" s="356"/>
      <c r="Z655" s="356"/>
      <c r="AA655" s="356"/>
      <c r="AB655" s="356"/>
      <c r="BB655"/>
      <c r="BC655"/>
      <c r="BD655"/>
      <c r="BE655"/>
      <c r="BF655"/>
      <c r="BG655"/>
      <c r="BH655"/>
      <c r="BI655"/>
      <c r="BJ655"/>
      <c r="BK655"/>
      <c r="BL655"/>
      <c r="BM655"/>
      <c r="BN655"/>
      <c r="BO655"/>
      <c r="BP655"/>
      <c r="BQ655"/>
      <c r="BR655"/>
      <c r="BS655"/>
      <c r="BT655"/>
      <c r="BU655"/>
      <c r="BV655"/>
      <c r="BW655"/>
      <c r="BX655"/>
      <c r="BY655"/>
      <c r="BZ655"/>
      <c r="CA655"/>
      <c r="CB655"/>
      <c r="CC655"/>
    </row>
    <row r="656" spans="1:81" s="325" customFormat="1" ht="15.75" customHeight="1" x14ac:dyDescent="0.25">
      <c r="A656" s="356"/>
      <c r="B656" s="356"/>
      <c r="C656" s="356"/>
      <c r="D656" s="356"/>
      <c r="E656" s="356"/>
      <c r="F656" s="356"/>
      <c r="G656" s="356"/>
      <c r="H656" s="356"/>
      <c r="I656" s="356"/>
      <c r="J656" s="356"/>
      <c r="K656" s="356"/>
      <c r="L656" s="356"/>
      <c r="M656" s="356"/>
      <c r="N656" s="356"/>
      <c r="O656" s="356"/>
      <c r="P656" s="356"/>
      <c r="Q656" s="356"/>
      <c r="R656" s="356"/>
      <c r="S656" s="356"/>
      <c r="T656" s="356"/>
      <c r="U656" s="356"/>
      <c r="V656" s="356"/>
      <c r="W656" s="356"/>
      <c r="X656" s="356"/>
      <c r="Y656" s="356"/>
      <c r="Z656" s="356"/>
      <c r="AA656" s="356"/>
      <c r="AB656" s="356"/>
      <c r="BB656"/>
      <c r="BC656"/>
      <c r="BD656"/>
      <c r="BE656"/>
      <c r="BF656"/>
      <c r="BG656"/>
      <c r="BH656"/>
      <c r="BI656"/>
      <c r="BJ656"/>
      <c r="BK656"/>
      <c r="BL656"/>
      <c r="BM656"/>
      <c r="BN656"/>
      <c r="BO656"/>
      <c r="BP656"/>
      <c r="BQ656"/>
      <c r="BR656"/>
      <c r="BS656"/>
      <c r="BT656"/>
      <c r="BU656"/>
      <c r="BV656"/>
      <c r="BW656"/>
      <c r="BX656"/>
      <c r="BY656"/>
      <c r="BZ656"/>
      <c r="CA656"/>
      <c r="CB656"/>
      <c r="CC656"/>
    </row>
    <row r="657" spans="1:81" s="325" customFormat="1" ht="15.75" customHeight="1" x14ac:dyDescent="0.25">
      <c r="A657" s="356"/>
      <c r="B657" s="356"/>
      <c r="C657" s="356"/>
      <c r="D657" s="356"/>
      <c r="E657" s="356"/>
      <c r="F657" s="356"/>
      <c r="G657" s="356"/>
      <c r="H657" s="356"/>
      <c r="I657" s="356"/>
      <c r="J657" s="356"/>
      <c r="K657" s="356"/>
      <c r="L657" s="356"/>
      <c r="M657" s="356"/>
      <c r="N657" s="356"/>
      <c r="O657" s="356"/>
      <c r="P657" s="356"/>
      <c r="Q657" s="356"/>
      <c r="R657" s="356"/>
      <c r="S657" s="356"/>
      <c r="T657" s="356"/>
      <c r="U657" s="356"/>
      <c r="V657" s="356"/>
      <c r="W657" s="356"/>
      <c r="X657" s="356"/>
      <c r="Y657" s="356"/>
      <c r="Z657" s="356"/>
      <c r="AA657" s="356"/>
      <c r="AB657" s="356"/>
      <c r="BB657"/>
      <c r="BC657"/>
      <c r="BD657"/>
      <c r="BE657"/>
      <c r="BF657"/>
      <c r="BG657"/>
      <c r="BH657"/>
      <c r="BI657"/>
      <c r="BJ657"/>
      <c r="BK657"/>
      <c r="BL657"/>
      <c r="BM657"/>
      <c r="BN657"/>
      <c r="BO657"/>
      <c r="BP657"/>
      <c r="BQ657"/>
      <c r="BR657"/>
      <c r="BS657"/>
      <c r="BT657"/>
      <c r="BU657"/>
      <c r="BV657"/>
      <c r="BW657"/>
      <c r="BX657"/>
      <c r="BY657"/>
      <c r="BZ657"/>
      <c r="CA657"/>
      <c r="CB657"/>
      <c r="CC657"/>
    </row>
    <row r="658" spans="1:81" s="325" customFormat="1" ht="15.75" customHeight="1" x14ac:dyDescent="0.25">
      <c r="A658" s="356"/>
      <c r="B658" s="356"/>
      <c r="C658" s="356"/>
      <c r="D658" s="356"/>
      <c r="E658" s="356"/>
      <c r="F658" s="356"/>
      <c r="G658" s="356"/>
      <c r="H658" s="356"/>
      <c r="I658" s="356"/>
      <c r="J658" s="356"/>
      <c r="K658" s="356"/>
      <c r="L658" s="356"/>
      <c r="M658" s="356"/>
      <c r="N658" s="356"/>
      <c r="O658" s="356"/>
      <c r="P658" s="356"/>
      <c r="Q658" s="356"/>
      <c r="R658" s="356"/>
      <c r="S658" s="356"/>
      <c r="T658" s="356"/>
      <c r="U658" s="356"/>
      <c r="V658" s="356"/>
      <c r="W658" s="356"/>
      <c r="X658" s="356"/>
      <c r="Y658" s="356"/>
      <c r="Z658" s="356"/>
      <c r="AA658" s="356"/>
      <c r="AB658" s="356"/>
      <c r="BB658"/>
      <c r="BC658"/>
      <c r="BD658"/>
      <c r="BE658"/>
      <c r="BF658"/>
      <c r="BG658"/>
      <c r="BH658"/>
      <c r="BI658"/>
      <c r="BJ658"/>
      <c r="BK658"/>
      <c r="BL658"/>
      <c r="BM658"/>
      <c r="BN658"/>
      <c r="BO658"/>
      <c r="BP658"/>
      <c r="BQ658"/>
      <c r="BR658"/>
      <c r="BS658"/>
      <c r="BT658"/>
      <c r="BU658"/>
      <c r="BV658"/>
      <c r="BW658"/>
      <c r="BX658"/>
      <c r="BY658"/>
      <c r="BZ658"/>
      <c r="CA658"/>
      <c r="CB658"/>
      <c r="CC658"/>
    </row>
    <row r="659" spans="1:81" s="325" customFormat="1" ht="15.75" customHeight="1" x14ac:dyDescent="0.25">
      <c r="A659" s="356"/>
      <c r="B659" s="356"/>
      <c r="C659" s="356"/>
      <c r="D659" s="356"/>
      <c r="E659" s="356"/>
      <c r="F659" s="356"/>
      <c r="G659" s="356"/>
      <c r="H659" s="356"/>
      <c r="I659" s="356"/>
      <c r="J659" s="356"/>
      <c r="K659" s="356"/>
      <c r="L659" s="356"/>
      <c r="M659" s="356"/>
      <c r="N659" s="356"/>
      <c r="O659" s="356"/>
      <c r="P659" s="356"/>
      <c r="Q659" s="356"/>
      <c r="R659" s="356"/>
      <c r="S659" s="356"/>
      <c r="T659" s="356"/>
      <c r="U659" s="356"/>
      <c r="V659" s="356"/>
      <c r="W659" s="356"/>
      <c r="X659" s="356"/>
      <c r="Y659" s="356"/>
      <c r="Z659" s="356"/>
      <c r="AA659" s="356"/>
      <c r="AB659" s="356"/>
      <c r="BB659"/>
      <c r="BC659"/>
      <c r="BD659"/>
      <c r="BE659"/>
      <c r="BF659"/>
      <c r="BG659"/>
      <c r="BH659"/>
      <c r="BI659"/>
      <c r="BJ659"/>
      <c r="BK659"/>
      <c r="BL659"/>
      <c r="BM659"/>
      <c r="BN659"/>
      <c r="BO659"/>
      <c r="BP659"/>
      <c r="BQ659"/>
      <c r="BR659"/>
      <c r="BS659"/>
      <c r="BT659"/>
      <c r="BU659"/>
      <c r="BV659"/>
      <c r="BW659"/>
      <c r="BX659"/>
      <c r="BY659"/>
      <c r="BZ659"/>
      <c r="CA659"/>
      <c r="CB659"/>
      <c r="CC659"/>
    </row>
    <row r="660" spans="1:81" s="325" customFormat="1" ht="15.75" customHeight="1" x14ac:dyDescent="0.25">
      <c r="A660" s="356"/>
      <c r="B660" s="356"/>
      <c r="C660" s="356"/>
      <c r="D660" s="356"/>
      <c r="E660" s="356"/>
      <c r="F660" s="356"/>
      <c r="G660" s="356"/>
      <c r="H660" s="356"/>
      <c r="I660" s="356"/>
      <c r="J660" s="356"/>
      <c r="K660" s="356"/>
      <c r="L660" s="356"/>
      <c r="M660" s="356"/>
      <c r="N660" s="356"/>
      <c r="O660" s="356"/>
      <c r="P660" s="356"/>
      <c r="Q660" s="356"/>
      <c r="R660" s="356"/>
      <c r="S660" s="356"/>
      <c r="T660" s="356"/>
      <c r="U660" s="356"/>
      <c r="V660" s="356"/>
      <c r="W660" s="356"/>
      <c r="X660" s="356"/>
      <c r="Y660" s="356"/>
      <c r="Z660" s="356"/>
      <c r="AA660" s="356"/>
      <c r="AB660" s="356"/>
      <c r="BB660"/>
      <c r="BC660"/>
      <c r="BD660"/>
      <c r="BE660"/>
      <c r="BF660"/>
      <c r="BG660"/>
      <c r="BH660"/>
      <c r="BI660"/>
      <c r="BJ660"/>
      <c r="BK660"/>
      <c r="BL660"/>
      <c r="BM660"/>
      <c r="BN660"/>
      <c r="BO660"/>
      <c r="BP660"/>
      <c r="BQ660"/>
      <c r="BR660"/>
      <c r="BS660"/>
      <c r="BT660"/>
      <c r="BU660"/>
      <c r="BV660"/>
      <c r="BW660"/>
      <c r="BX660"/>
      <c r="BY660"/>
      <c r="BZ660"/>
      <c r="CA660"/>
      <c r="CB660"/>
      <c r="CC660"/>
    </row>
    <row r="661" spans="1:81" s="325" customFormat="1" ht="15.75" customHeight="1" x14ac:dyDescent="0.25">
      <c r="A661" s="356"/>
      <c r="B661" s="356"/>
      <c r="C661" s="356"/>
      <c r="D661" s="356"/>
      <c r="E661" s="356"/>
      <c r="F661" s="356"/>
      <c r="G661" s="356"/>
      <c r="H661" s="356"/>
      <c r="I661" s="356"/>
      <c r="J661" s="356"/>
      <c r="K661" s="356"/>
      <c r="L661" s="356"/>
      <c r="M661" s="356"/>
      <c r="N661" s="356"/>
      <c r="O661" s="356"/>
      <c r="P661" s="356"/>
      <c r="Q661" s="356"/>
      <c r="R661" s="356"/>
      <c r="S661" s="356"/>
      <c r="T661" s="356"/>
      <c r="U661" s="356"/>
      <c r="V661" s="356"/>
      <c r="W661" s="356"/>
      <c r="X661" s="356"/>
      <c r="Y661" s="356"/>
      <c r="Z661" s="356"/>
      <c r="AA661" s="356"/>
      <c r="AB661" s="356"/>
      <c r="BB661"/>
      <c r="BC661"/>
      <c r="BD661"/>
      <c r="BE661"/>
      <c r="BF661"/>
      <c r="BG661"/>
      <c r="BH661"/>
      <c r="BI661"/>
      <c r="BJ661"/>
      <c r="BK661"/>
      <c r="BL661"/>
      <c r="BM661"/>
      <c r="BN661"/>
      <c r="BO661"/>
      <c r="BP661"/>
      <c r="BQ661"/>
      <c r="BR661"/>
      <c r="BS661"/>
      <c r="BT661"/>
      <c r="BU661"/>
      <c r="BV661"/>
      <c r="BW661"/>
      <c r="BX661"/>
      <c r="BY661"/>
      <c r="BZ661"/>
      <c r="CA661"/>
      <c r="CB661"/>
      <c r="CC661"/>
    </row>
    <row r="662" spans="1:81" s="325" customFormat="1" ht="15.75" customHeight="1" x14ac:dyDescent="0.25">
      <c r="A662" s="356"/>
      <c r="B662" s="356"/>
      <c r="C662" s="356"/>
      <c r="D662" s="356"/>
      <c r="E662" s="356"/>
      <c r="F662" s="356"/>
      <c r="G662" s="356"/>
      <c r="H662" s="356"/>
      <c r="I662" s="356"/>
      <c r="J662" s="356"/>
      <c r="K662" s="356"/>
      <c r="L662" s="356"/>
      <c r="M662" s="356"/>
      <c r="N662" s="356"/>
      <c r="O662" s="356"/>
      <c r="P662" s="356"/>
      <c r="Q662" s="356"/>
      <c r="R662" s="356"/>
      <c r="S662" s="356"/>
      <c r="T662" s="356"/>
      <c r="U662" s="356"/>
      <c r="V662" s="356"/>
      <c r="W662" s="356"/>
      <c r="X662" s="356"/>
      <c r="Y662" s="356"/>
      <c r="Z662" s="356"/>
      <c r="AA662" s="356"/>
      <c r="AB662" s="356"/>
      <c r="BB662"/>
      <c r="BC662"/>
      <c r="BD662"/>
      <c r="BE662"/>
      <c r="BF662"/>
      <c r="BG662"/>
      <c r="BH662"/>
      <c r="BI662"/>
      <c r="BJ662"/>
      <c r="BK662"/>
      <c r="BL662"/>
      <c r="BM662"/>
      <c r="BN662"/>
      <c r="BO662"/>
      <c r="BP662"/>
      <c r="BQ662"/>
      <c r="BR662"/>
      <c r="BS662"/>
      <c r="BT662"/>
      <c r="BU662"/>
      <c r="BV662"/>
      <c r="BW662"/>
      <c r="BX662"/>
      <c r="BY662"/>
      <c r="BZ662"/>
      <c r="CA662"/>
      <c r="CB662"/>
      <c r="CC662"/>
    </row>
    <row r="663" spans="1:81" s="325" customFormat="1" ht="15.75" customHeight="1" x14ac:dyDescent="0.25">
      <c r="A663" s="356"/>
      <c r="B663" s="356"/>
      <c r="C663" s="356"/>
      <c r="D663" s="356"/>
      <c r="E663" s="356"/>
      <c r="F663" s="356"/>
      <c r="G663" s="356"/>
      <c r="H663" s="356"/>
      <c r="I663" s="356"/>
      <c r="J663" s="356"/>
      <c r="K663" s="356"/>
      <c r="L663" s="356"/>
      <c r="M663" s="356"/>
      <c r="N663" s="356"/>
      <c r="O663" s="356"/>
      <c r="P663" s="356"/>
      <c r="Q663" s="356"/>
      <c r="R663" s="356"/>
      <c r="S663" s="356"/>
      <c r="T663" s="356"/>
      <c r="U663" s="356"/>
      <c r="V663" s="356"/>
      <c r="W663" s="356"/>
      <c r="X663" s="356"/>
      <c r="Y663" s="356"/>
      <c r="Z663" s="356"/>
      <c r="AA663" s="356"/>
      <c r="AB663" s="356"/>
      <c r="BB663"/>
      <c r="BC663"/>
      <c r="BD663"/>
      <c r="BE663"/>
      <c r="BF663"/>
      <c r="BG663"/>
      <c r="BH663"/>
      <c r="BI663"/>
      <c r="BJ663"/>
      <c r="BK663"/>
      <c r="BL663"/>
      <c r="BM663"/>
      <c r="BN663"/>
      <c r="BO663"/>
      <c r="BP663"/>
      <c r="BQ663"/>
      <c r="BR663"/>
      <c r="BS663"/>
      <c r="BT663"/>
      <c r="BU663"/>
      <c r="BV663"/>
      <c r="BW663"/>
      <c r="BX663"/>
      <c r="BY663"/>
      <c r="BZ663"/>
      <c r="CA663"/>
      <c r="CB663"/>
      <c r="CC663"/>
    </row>
    <row r="664" spans="1:81" s="325" customFormat="1" ht="15.75" customHeight="1" x14ac:dyDescent="0.25">
      <c r="A664" s="356"/>
      <c r="B664" s="356"/>
      <c r="C664" s="356"/>
      <c r="D664" s="356"/>
      <c r="E664" s="356"/>
      <c r="F664" s="356"/>
      <c r="G664" s="356"/>
      <c r="H664" s="356"/>
      <c r="I664" s="356"/>
      <c r="J664" s="356"/>
      <c r="K664" s="356"/>
      <c r="L664" s="356"/>
      <c r="M664" s="356"/>
      <c r="N664" s="356"/>
      <c r="O664" s="356"/>
      <c r="P664" s="356"/>
      <c r="Q664" s="356"/>
      <c r="R664" s="356"/>
      <c r="S664" s="356"/>
      <c r="T664" s="356"/>
      <c r="U664" s="356"/>
      <c r="V664" s="356"/>
      <c r="W664" s="356"/>
      <c r="X664" s="356"/>
      <c r="Y664" s="356"/>
      <c r="Z664" s="356"/>
      <c r="AA664" s="356"/>
      <c r="AB664" s="356"/>
      <c r="BB664"/>
      <c r="BC664"/>
      <c r="BD664"/>
      <c r="BE664"/>
      <c r="BF664"/>
      <c r="BG664"/>
      <c r="BH664"/>
      <c r="BI664"/>
      <c r="BJ664"/>
      <c r="BK664"/>
      <c r="BL664"/>
      <c r="BM664"/>
      <c r="BN664"/>
      <c r="BO664"/>
      <c r="BP664"/>
      <c r="BQ664"/>
      <c r="BR664"/>
      <c r="BS664"/>
      <c r="BT664"/>
      <c r="BU664"/>
      <c r="BV664"/>
      <c r="BW664"/>
      <c r="BX664"/>
      <c r="BY664"/>
      <c r="BZ664"/>
      <c r="CA664"/>
      <c r="CB664"/>
      <c r="CC664"/>
    </row>
    <row r="665" spans="1:81" s="325" customFormat="1" ht="15.75" customHeight="1" x14ac:dyDescent="0.25">
      <c r="A665" s="356"/>
      <c r="B665" s="356"/>
      <c r="C665" s="356"/>
      <c r="D665" s="356"/>
      <c r="E665" s="356"/>
      <c r="F665" s="356"/>
      <c r="G665" s="356"/>
      <c r="H665" s="356"/>
      <c r="I665" s="356"/>
      <c r="J665" s="356"/>
      <c r="K665" s="356"/>
      <c r="L665" s="356"/>
      <c r="M665" s="356"/>
      <c r="N665" s="356"/>
      <c r="O665" s="356"/>
      <c r="P665" s="356"/>
      <c r="Q665" s="356"/>
      <c r="R665" s="356"/>
      <c r="S665" s="356"/>
      <c r="T665" s="356"/>
      <c r="U665" s="356"/>
      <c r="V665" s="356"/>
      <c r="W665" s="356"/>
      <c r="X665" s="356"/>
      <c r="Y665" s="356"/>
      <c r="Z665" s="356"/>
      <c r="AA665" s="356"/>
      <c r="AB665" s="356"/>
      <c r="BB665"/>
      <c r="BC665"/>
      <c r="BD665"/>
      <c r="BE665"/>
      <c r="BF665"/>
      <c r="BG665"/>
      <c r="BH665"/>
      <c r="BI665"/>
      <c r="BJ665"/>
      <c r="BK665"/>
      <c r="BL665"/>
      <c r="BM665"/>
      <c r="BN665"/>
      <c r="BO665"/>
      <c r="BP665"/>
      <c r="BQ665"/>
      <c r="BR665"/>
      <c r="BS665"/>
      <c r="BT665"/>
      <c r="BU665"/>
      <c r="BV665"/>
      <c r="BW665"/>
      <c r="BX665"/>
      <c r="BY665"/>
      <c r="BZ665"/>
      <c r="CA665"/>
      <c r="CB665"/>
      <c r="CC665"/>
    </row>
    <row r="666" spans="1:81" s="325" customFormat="1" ht="15.75" customHeight="1" x14ac:dyDescent="0.25">
      <c r="A666" s="356"/>
      <c r="B666" s="356"/>
      <c r="C666" s="356"/>
      <c r="D666" s="356"/>
      <c r="E666" s="356"/>
      <c r="F666" s="356"/>
      <c r="G666" s="356"/>
      <c r="H666" s="356"/>
      <c r="I666" s="356"/>
      <c r="J666" s="356"/>
      <c r="K666" s="356"/>
      <c r="L666" s="356"/>
      <c r="M666" s="356"/>
      <c r="N666" s="356"/>
      <c r="O666" s="356"/>
      <c r="P666" s="356"/>
      <c r="Q666" s="356"/>
      <c r="R666" s="356"/>
      <c r="S666" s="356"/>
      <c r="T666" s="356"/>
      <c r="U666" s="356"/>
      <c r="V666" s="356"/>
      <c r="W666" s="356"/>
      <c r="X666" s="356"/>
      <c r="Y666" s="356"/>
      <c r="Z666" s="356"/>
      <c r="AA666" s="356"/>
      <c r="AB666" s="356"/>
      <c r="BB666"/>
      <c r="BC666"/>
      <c r="BD666"/>
      <c r="BE666"/>
      <c r="BF666"/>
      <c r="BG666"/>
      <c r="BH666"/>
      <c r="BI666"/>
      <c r="BJ666"/>
      <c r="BK666"/>
      <c r="BL666"/>
      <c r="BM666"/>
      <c r="BN666"/>
      <c r="BO666"/>
      <c r="BP666"/>
      <c r="BQ666"/>
      <c r="BR666"/>
      <c r="BS666"/>
      <c r="BT666"/>
      <c r="BU666"/>
      <c r="BV666"/>
      <c r="BW666"/>
      <c r="BX666"/>
      <c r="BY666"/>
      <c r="BZ666"/>
      <c r="CA666"/>
      <c r="CB666"/>
      <c r="CC666"/>
    </row>
    <row r="667" spans="1:81" s="325" customFormat="1" ht="15.75" customHeight="1" x14ac:dyDescent="0.25">
      <c r="A667" s="356"/>
      <c r="B667" s="356"/>
      <c r="C667" s="356"/>
      <c r="D667" s="356"/>
      <c r="E667" s="356"/>
      <c r="F667" s="356"/>
      <c r="G667" s="356"/>
      <c r="H667" s="356"/>
      <c r="I667" s="356"/>
      <c r="J667" s="356"/>
      <c r="K667" s="356"/>
      <c r="L667" s="356"/>
      <c r="M667" s="356"/>
      <c r="N667" s="356"/>
      <c r="O667" s="356"/>
      <c r="P667" s="356"/>
      <c r="Q667" s="356"/>
      <c r="R667" s="356"/>
      <c r="S667" s="356"/>
      <c r="T667" s="356"/>
      <c r="U667" s="356"/>
      <c r="V667" s="356"/>
      <c r="W667" s="356"/>
      <c r="X667" s="356"/>
      <c r="Y667" s="356"/>
      <c r="Z667" s="356"/>
      <c r="AA667" s="356"/>
      <c r="AB667" s="356"/>
      <c r="BB667"/>
      <c r="BC667"/>
      <c r="BD667"/>
      <c r="BE667"/>
      <c r="BF667"/>
      <c r="BG667"/>
      <c r="BH667"/>
      <c r="BI667"/>
      <c r="BJ667"/>
      <c r="BK667"/>
      <c r="BL667"/>
      <c r="BM667"/>
      <c r="BN667"/>
      <c r="BO667"/>
      <c r="BP667"/>
      <c r="BQ667"/>
      <c r="BR667"/>
      <c r="BS667"/>
      <c r="BT667"/>
      <c r="BU667"/>
      <c r="BV667"/>
      <c r="BW667"/>
      <c r="BX667"/>
      <c r="BY667"/>
      <c r="BZ667"/>
      <c r="CA667"/>
      <c r="CB667"/>
      <c r="CC667"/>
    </row>
    <row r="668" spans="1:81" s="325" customFormat="1" ht="15.75" customHeight="1" x14ac:dyDescent="0.25">
      <c r="A668" s="356"/>
      <c r="B668" s="356"/>
      <c r="C668" s="356"/>
      <c r="D668" s="356"/>
      <c r="E668" s="356"/>
      <c r="F668" s="356"/>
      <c r="G668" s="356"/>
      <c r="H668" s="356"/>
      <c r="I668" s="356"/>
      <c r="J668" s="356"/>
      <c r="K668" s="356"/>
      <c r="L668" s="356"/>
      <c r="M668" s="356"/>
      <c r="N668" s="356"/>
      <c r="O668" s="356"/>
      <c r="P668" s="356"/>
      <c r="Q668" s="356"/>
      <c r="R668" s="356"/>
      <c r="S668" s="356"/>
      <c r="T668" s="356"/>
      <c r="U668" s="356"/>
      <c r="V668" s="356"/>
      <c r="W668" s="356"/>
      <c r="X668" s="356"/>
      <c r="Y668" s="356"/>
      <c r="Z668" s="356"/>
      <c r="AA668" s="356"/>
      <c r="AB668" s="356"/>
      <c r="BB668"/>
      <c r="BC668"/>
      <c r="BD668"/>
      <c r="BE668"/>
      <c r="BF668"/>
      <c r="BG668"/>
      <c r="BH668"/>
      <c r="BI668"/>
      <c r="BJ668"/>
      <c r="BK668"/>
      <c r="BL668"/>
      <c r="BM668"/>
      <c r="BN668"/>
      <c r="BO668"/>
      <c r="BP668"/>
      <c r="BQ668"/>
      <c r="BR668"/>
      <c r="BS668"/>
      <c r="BT668"/>
      <c r="BU668"/>
      <c r="BV668"/>
      <c r="BW668"/>
      <c r="BX668"/>
      <c r="BY668"/>
      <c r="BZ668"/>
      <c r="CA668"/>
      <c r="CB668"/>
      <c r="CC668"/>
    </row>
    <row r="669" spans="1:81" s="325" customFormat="1" ht="15.75" customHeight="1" x14ac:dyDescent="0.25">
      <c r="A669" s="356"/>
      <c r="B669" s="356"/>
      <c r="C669" s="356"/>
      <c r="D669" s="356"/>
      <c r="E669" s="356"/>
      <c r="F669" s="356"/>
      <c r="G669" s="356"/>
      <c r="H669" s="356"/>
      <c r="I669" s="356"/>
      <c r="J669" s="356"/>
      <c r="K669" s="356"/>
      <c r="L669" s="356"/>
      <c r="M669" s="356"/>
      <c r="N669" s="356"/>
      <c r="O669" s="356"/>
      <c r="P669" s="356"/>
      <c r="Q669" s="356"/>
      <c r="R669" s="356"/>
      <c r="S669" s="356"/>
      <c r="T669" s="356"/>
      <c r="U669" s="356"/>
      <c r="V669" s="356"/>
      <c r="W669" s="356"/>
      <c r="X669" s="356"/>
      <c r="Y669" s="356"/>
      <c r="Z669" s="356"/>
      <c r="AA669" s="356"/>
      <c r="AB669" s="356"/>
      <c r="BB669"/>
      <c r="BC669"/>
      <c r="BD669"/>
      <c r="BE669"/>
      <c r="BF669"/>
      <c r="BG669"/>
      <c r="BH669"/>
      <c r="BI669"/>
      <c r="BJ669"/>
      <c r="BK669"/>
      <c r="BL669"/>
      <c r="BM669"/>
      <c r="BN669"/>
      <c r="BO669"/>
      <c r="BP669"/>
      <c r="BQ669"/>
      <c r="BR669"/>
      <c r="BS669"/>
      <c r="BT669"/>
      <c r="BU669"/>
      <c r="BV669"/>
      <c r="BW669"/>
      <c r="BX669"/>
      <c r="BY669"/>
      <c r="BZ669"/>
      <c r="CA669"/>
      <c r="CB669"/>
      <c r="CC669"/>
    </row>
    <row r="670" spans="1:81" s="325" customFormat="1" ht="15.75" customHeight="1" x14ac:dyDescent="0.25">
      <c r="A670" s="356"/>
      <c r="B670" s="356"/>
      <c r="C670" s="356"/>
      <c r="D670" s="356"/>
      <c r="E670" s="356"/>
      <c r="F670" s="356"/>
      <c r="G670" s="356"/>
      <c r="H670" s="356"/>
      <c r="I670" s="356"/>
      <c r="J670" s="356"/>
      <c r="K670" s="356"/>
      <c r="L670" s="356"/>
      <c r="M670" s="356"/>
      <c r="N670" s="356"/>
      <c r="O670" s="356"/>
      <c r="P670" s="356"/>
      <c r="Q670" s="356"/>
      <c r="R670" s="356"/>
      <c r="S670" s="356"/>
      <c r="T670" s="356"/>
      <c r="U670" s="356"/>
      <c r="V670" s="356"/>
      <c r="W670" s="356"/>
      <c r="X670" s="356"/>
      <c r="Y670" s="356"/>
      <c r="Z670" s="356"/>
      <c r="AA670" s="356"/>
      <c r="AB670" s="356"/>
      <c r="BB670"/>
      <c r="BC670"/>
      <c r="BD670"/>
      <c r="BE670"/>
      <c r="BF670"/>
      <c r="BG670"/>
      <c r="BH670"/>
      <c r="BI670"/>
      <c r="BJ670"/>
      <c r="BK670"/>
      <c r="BL670"/>
      <c r="BM670"/>
      <c r="BN670"/>
      <c r="BO670"/>
      <c r="BP670"/>
      <c r="BQ670"/>
      <c r="BR670"/>
      <c r="BS670"/>
      <c r="BT670"/>
      <c r="BU670"/>
      <c r="BV670"/>
      <c r="BW670"/>
      <c r="BX670"/>
      <c r="BY670"/>
      <c r="BZ670"/>
      <c r="CA670"/>
      <c r="CB670"/>
      <c r="CC670"/>
    </row>
    <row r="671" spans="1:81" s="325" customFormat="1" ht="15.75" customHeight="1" x14ac:dyDescent="0.25">
      <c r="A671" s="356"/>
      <c r="B671" s="356"/>
      <c r="C671" s="356"/>
      <c r="D671" s="356"/>
      <c r="E671" s="356"/>
      <c r="F671" s="356"/>
      <c r="G671" s="356"/>
      <c r="H671" s="356"/>
      <c r="I671" s="356"/>
      <c r="J671" s="356"/>
      <c r="K671" s="356"/>
      <c r="L671" s="356"/>
      <c r="M671" s="356"/>
      <c r="N671" s="356"/>
      <c r="O671" s="356"/>
      <c r="P671" s="356"/>
      <c r="Q671" s="356"/>
      <c r="R671" s="356"/>
      <c r="S671" s="356"/>
      <c r="T671" s="356"/>
      <c r="U671" s="356"/>
      <c r="V671" s="356"/>
      <c r="W671" s="356"/>
      <c r="X671" s="356"/>
      <c r="Y671" s="356"/>
      <c r="Z671" s="356"/>
      <c r="AA671" s="356"/>
      <c r="AB671" s="356"/>
      <c r="BB671"/>
      <c r="BC671"/>
      <c r="BD671"/>
      <c r="BE671"/>
      <c r="BF671"/>
      <c r="BG671"/>
      <c r="BH671"/>
      <c r="BI671"/>
      <c r="BJ671"/>
      <c r="BK671"/>
      <c r="BL671"/>
      <c r="BM671"/>
      <c r="BN671"/>
      <c r="BO671"/>
      <c r="BP671"/>
      <c r="BQ671"/>
      <c r="BR671"/>
      <c r="BS671"/>
      <c r="BT671"/>
      <c r="BU671"/>
      <c r="BV671"/>
      <c r="BW671"/>
      <c r="BX671"/>
      <c r="BY671"/>
      <c r="BZ671"/>
      <c r="CA671"/>
      <c r="CB671"/>
      <c r="CC671"/>
    </row>
    <row r="672" spans="1:81" s="325" customFormat="1" ht="15.75" customHeight="1" x14ac:dyDescent="0.25">
      <c r="A672" s="356"/>
      <c r="B672" s="356"/>
      <c r="C672" s="356"/>
      <c r="D672" s="356"/>
      <c r="E672" s="356"/>
      <c r="F672" s="356"/>
      <c r="G672" s="356"/>
      <c r="H672" s="356"/>
      <c r="I672" s="356"/>
      <c r="J672" s="356"/>
      <c r="K672" s="356"/>
      <c r="L672" s="356"/>
      <c r="M672" s="356"/>
      <c r="N672" s="356"/>
      <c r="O672" s="356"/>
      <c r="P672" s="356"/>
      <c r="Q672" s="356"/>
      <c r="R672" s="356"/>
      <c r="S672" s="356"/>
      <c r="T672" s="356"/>
      <c r="U672" s="356"/>
      <c r="V672" s="356"/>
      <c r="W672" s="356"/>
      <c r="X672" s="356"/>
      <c r="Y672" s="356"/>
      <c r="Z672" s="356"/>
      <c r="AA672" s="356"/>
      <c r="AB672" s="356"/>
      <c r="BB672"/>
      <c r="BC672"/>
      <c r="BD672"/>
      <c r="BE672"/>
      <c r="BF672"/>
      <c r="BG672"/>
      <c r="BH672"/>
      <c r="BI672"/>
      <c r="BJ672"/>
      <c r="BK672"/>
      <c r="BL672"/>
      <c r="BM672"/>
      <c r="BN672"/>
      <c r="BO672"/>
      <c r="BP672"/>
      <c r="BQ672"/>
      <c r="BR672"/>
      <c r="BS672"/>
      <c r="BT672"/>
      <c r="BU672"/>
      <c r="BV672"/>
      <c r="BW672"/>
      <c r="BX672"/>
      <c r="BY672"/>
      <c r="BZ672"/>
      <c r="CA672"/>
      <c r="CB672"/>
      <c r="CC672"/>
    </row>
    <row r="673" spans="1:81" s="325" customFormat="1" ht="15.75" customHeight="1" x14ac:dyDescent="0.25">
      <c r="A673" s="356"/>
      <c r="B673" s="356"/>
      <c r="C673" s="356"/>
      <c r="D673" s="356"/>
      <c r="E673" s="356"/>
      <c r="F673" s="356"/>
      <c r="G673" s="356"/>
      <c r="H673" s="356"/>
      <c r="I673" s="356"/>
      <c r="J673" s="356"/>
      <c r="K673" s="356"/>
      <c r="L673" s="356"/>
      <c r="M673" s="356"/>
      <c r="N673" s="356"/>
      <c r="O673" s="356"/>
      <c r="P673" s="356"/>
      <c r="Q673" s="356"/>
      <c r="R673" s="356"/>
      <c r="S673" s="356"/>
      <c r="T673" s="356"/>
      <c r="U673" s="356"/>
      <c r="V673" s="356"/>
      <c r="W673" s="356"/>
      <c r="X673" s="356"/>
      <c r="Y673" s="356"/>
      <c r="Z673" s="356"/>
      <c r="AA673" s="356"/>
      <c r="AB673" s="356"/>
      <c r="BB673"/>
      <c r="BC673"/>
      <c r="BD673"/>
      <c r="BE673"/>
      <c r="BF673"/>
      <c r="BG673"/>
      <c r="BH673"/>
      <c r="BI673"/>
      <c r="BJ673"/>
      <c r="BK673"/>
      <c r="BL673"/>
      <c r="BM673"/>
      <c r="BN673"/>
      <c r="BO673"/>
      <c r="BP673"/>
      <c r="BQ673"/>
      <c r="BR673"/>
      <c r="BS673"/>
      <c r="BT673"/>
      <c r="BU673"/>
      <c r="BV673"/>
      <c r="BW673"/>
      <c r="BX673"/>
      <c r="BY673"/>
      <c r="BZ673"/>
      <c r="CA673"/>
      <c r="CB673"/>
      <c r="CC673"/>
    </row>
    <row r="674" spans="1:81" s="325" customFormat="1" ht="15.75" customHeight="1" x14ac:dyDescent="0.25">
      <c r="A674" s="356"/>
      <c r="B674" s="356"/>
      <c r="C674" s="356"/>
      <c r="D674" s="356"/>
      <c r="E674" s="356"/>
      <c r="F674" s="356"/>
      <c r="G674" s="356"/>
      <c r="H674" s="356"/>
      <c r="I674" s="356"/>
      <c r="J674" s="356"/>
      <c r="K674" s="356"/>
      <c r="L674" s="356"/>
      <c r="M674" s="356"/>
      <c r="N674" s="356"/>
      <c r="O674" s="356"/>
      <c r="P674" s="356"/>
      <c r="Q674" s="356"/>
      <c r="R674" s="356"/>
      <c r="S674" s="356"/>
      <c r="T674" s="356"/>
      <c r="U674" s="356"/>
      <c r="V674" s="356"/>
      <c r="W674" s="356"/>
      <c r="X674" s="356"/>
      <c r="Y674" s="356"/>
      <c r="Z674" s="356"/>
      <c r="AA674" s="356"/>
      <c r="AB674" s="356"/>
      <c r="BB674"/>
      <c r="BC674"/>
      <c r="BD674"/>
      <c r="BE674"/>
      <c r="BF674"/>
      <c r="BG674"/>
      <c r="BH674"/>
      <c r="BI674"/>
      <c r="BJ674"/>
      <c r="BK674"/>
      <c r="BL674"/>
      <c r="BM674"/>
      <c r="BN674"/>
      <c r="BO674"/>
      <c r="BP674"/>
      <c r="BQ674"/>
      <c r="BR674"/>
      <c r="BS674"/>
      <c r="BT674"/>
      <c r="BU674"/>
      <c r="BV674"/>
      <c r="BW674"/>
      <c r="BX674"/>
      <c r="BY674"/>
      <c r="BZ674"/>
      <c r="CA674"/>
      <c r="CB674"/>
      <c r="CC674"/>
    </row>
    <row r="675" spans="1:81" s="325" customFormat="1" ht="15.75" customHeight="1" x14ac:dyDescent="0.25">
      <c r="A675" s="356"/>
      <c r="B675" s="356"/>
      <c r="C675" s="356"/>
      <c r="D675" s="356"/>
      <c r="E675" s="356"/>
      <c r="F675" s="356"/>
      <c r="G675" s="356"/>
      <c r="H675" s="356"/>
      <c r="I675" s="356"/>
      <c r="J675" s="356"/>
      <c r="K675" s="356"/>
      <c r="L675" s="356"/>
      <c r="M675" s="356"/>
      <c r="N675" s="356"/>
      <c r="O675" s="356"/>
      <c r="P675" s="356"/>
      <c r="Q675" s="356"/>
      <c r="R675" s="356"/>
      <c r="S675" s="356"/>
      <c r="T675" s="356"/>
      <c r="U675" s="356"/>
      <c r="V675" s="356"/>
      <c r="W675" s="356"/>
      <c r="X675" s="356"/>
      <c r="Y675" s="356"/>
      <c r="Z675" s="356"/>
      <c r="AA675" s="356"/>
      <c r="AB675" s="356"/>
      <c r="BB675"/>
      <c r="BC675"/>
      <c r="BD675"/>
      <c r="BE675"/>
      <c r="BF675"/>
      <c r="BG675"/>
      <c r="BH675"/>
      <c r="BI675"/>
      <c r="BJ675"/>
      <c r="BK675"/>
      <c r="BL675"/>
      <c r="BM675"/>
      <c r="BN675"/>
      <c r="BO675"/>
      <c r="BP675"/>
      <c r="BQ675"/>
      <c r="BR675"/>
      <c r="BS675"/>
      <c r="BT675"/>
      <c r="BU675"/>
      <c r="BV675"/>
      <c r="BW675"/>
      <c r="BX675"/>
      <c r="BY675"/>
      <c r="BZ675"/>
      <c r="CA675"/>
      <c r="CB675"/>
      <c r="CC675"/>
    </row>
    <row r="676" spans="1:81" s="325" customFormat="1" ht="15.75" customHeight="1" x14ac:dyDescent="0.25">
      <c r="A676" s="356"/>
      <c r="B676" s="356"/>
      <c r="C676" s="356"/>
      <c r="D676" s="356"/>
      <c r="E676" s="356"/>
      <c r="F676" s="356"/>
      <c r="G676" s="356"/>
      <c r="H676" s="356"/>
      <c r="I676" s="356"/>
      <c r="J676" s="356"/>
      <c r="K676" s="356"/>
      <c r="L676" s="356"/>
      <c r="M676" s="356"/>
      <c r="N676" s="356"/>
      <c r="O676" s="356"/>
      <c r="P676" s="356"/>
      <c r="Q676" s="356"/>
      <c r="R676" s="356"/>
      <c r="S676" s="356"/>
      <c r="T676" s="356"/>
      <c r="U676" s="356"/>
      <c r="V676" s="356"/>
      <c r="W676" s="356"/>
      <c r="X676" s="356"/>
      <c r="Y676" s="356"/>
      <c r="Z676" s="356"/>
      <c r="AA676" s="356"/>
      <c r="AB676" s="356"/>
      <c r="BB676"/>
      <c r="BC676"/>
      <c r="BD676"/>
      <c r="BE676"/>
      <c r="BF676"/>
      <c r="BG676"/>
      <c r="BH676"/>
      <c r="BI676"/>
      <c r="BJ676"/>
      <c r="BK676"/>
      <c r="BL676"/>
      <c r="BM676"/>
      <c r="BN676"/>
      <c r="BO676"/>
      <c r="BP676"/>
      <c r="BQ676"/>
      <c r="BR676"/>
      <c r="BS676"/>
      <c r="BT676"/>
      <c r="BU676"/>
      <c r="BV676"/>
      <c r="BW676"/>
      <c r="BX676"/>
      <c r="BY676"/>
      <c r="BZ676"/>
      <c r="CA676"/>
      <c r="CB676"/>
      <c r="CC676"/>
    </row>
    <row r="677" spans="1:81" s="325" customFormat="1" ht="15.75" customHeight="1" x14ac:dyDescent="0.25">
      <c r="A677" s="356"/>
      <c r="B677" s="356"/>
      <c r="C677" s="356"/>
      <c r="D677" s="356"/>
      <c r="E677" s="356"/>
      <c r="F677" s="356"/>
      <c r="G677" s="356"/>
      <c r="H677" s="356"/>
      <c r="I677" s="356"/>
      <c r="J677" s="356"/>
      <c r="K677" s="356"/>
      <c r="L677" s="356"/>
      <c r="M677" s="356"/>
      <c r="N677" s="356"/>
      <c r="O677" s="356"/>
      <c r="P677" s="356"/>
      <c r="Q677" s="356"/>
      <c r="R677" s="356"/>
      <c r="S677" s="356"/>
      <c r="T677" s="356"/>
      <c r="U677" s="356"/>
      <c r="V677" s="356"/>
      <c r="W677" s="356"/>
      <c r="X677" s="356"/>
      <c r="Y677" s="356"/>
      <c r="Z677" s="356"/>
      <c r="AA677" s="356"/>
      <c r="AB677" s="356"/>
      <c r="BB677"/>
      <c r="BC677"/>
      <c r="BD677"/>
      <c r="BE677"/>
      <c r="BF677"/>
      <c r="BG677"/>
      <c r="BH677"/>
      <c r="BI677"/>
      <c r="BJ677"/>
      <c r="BK677"/>
      <c r="BL677"/>
      <c r="BM677"/>
      <c r="BN677"/>
      <c r="BO677"/>
      <c r="BP677"/>
      <c r="BQ677"/>
      <c r="BR677"/>
      <c r="BS677"/>
      <c r="BT677"/>
      <c r="BU677"/>
      <c r="BV677"/>
      <c r="BW677"/>
      <c r="BX677"/>
      <c r="BY677"/>
      <c r="BZ677"/>
      <c r="CA677"/>
      <c r="CB677"/>
      <c r="CC677"/>
    </row>
    <row r="678" spans="1:81" s="325" customFormat="1" ht="15.75" customHeight="1" x14ac:dyDescent="0.25">
      <c r="A678" s="356"/>
      <c r="B678" s="356"/>
      <c r="C678" s="356"/>
      <c r="D678" s="356"/>
      <c r="E678" s="356"/>
      <c r="F678" s="356"/>
      <c r="G678" s="356"/>
      <c r="H678" s="356"/>
      <c r="I678" s="356"/>
      <c r="J678" s="356"/>
      <c r="K678" s="356"/>
      <c r="L678" s="356"/>
      <c r="M678" s="356"/>
      <c r="N678" s="356"/>
      <c r="O678" s="356"/>
      <c r="P678" s="356"/>
      <c r="Q678" s="356"/>
      <c r="R678" s="356"/>
      <c r="S678" s="356"/>
      <c r="T678" s="356"/>
      <c r="U678" s="356"/>
      <c r="V678" s="356"/>
      <c r="W678" s="356"/>
      <c r="X678" s="356"/>
      <c r="Y678" s="356"/>
      <c r="Z678" s="356"/>
      <c r="AA678" s="356"/>
      <c r="AB678" s="356"/>
      <c r="BB678"/>
      <c r="BC678"/>
      <c r="BD678"/>
      <c r="BE678"/>
      <c r="BF678"/>
      <c r="BG678"/>
      <c r="BH678"/>
      <c r="BI678"/>
      <c r="BJ678"/>
      <c r="BK678"/>
      <c r="BL678"/>
      <c r="BM678"/>
      <c r="BN678"/>
      <c r="BO678"/>
      <c r="BP678"/>
      <c r="BQ678"/>
      <c r="BR678"/>
      <c r="BS678"/>
      <c r="BT678"/>
      <c r="BU678"/>
      <c r="BV678"/>
      <c r="BW678"/>
      <c r="BX678"/>
      <c r="BY678"/>
      <c r="BZ678"/>
      <c r="CA678"/>
      <c r="CB678"/>
      <c r="CC678"/>
    </row>
    <row r="679" spans="1:81" s="325" customFormat="1" ht="15.75" customHeight="1" x14ac:dyDescent="0.25">
      <c r="A679" s="356"/>
      <c r="B679" s="356"/>
      <c r="C679" s="356"/>
      <c r="D679" s="356"/>
      <c r="E679" s="356"/>
      <c r="F679" s="356"/>
      <c r="G679" s="356"/>
      <c r="H679" s="356"/>
      <c r="I679" s="356"/>
      <c r="J679" s="356"/>
      <c r="K679" s="356"/>
      <c r="L679" s="356"/>
      <c r="M679" s="356"/>
      <c r="N679" s="356"/>
      <c r="O679" s="356"/>
      <c r="P679" s="356"/>
      <c r="Q679" s="356"/>
      <c r="R679" s="356"/>
      <c r="S679" s="356"/>
      <c r="T679" s="356"/>
      <c r="U679" s="356"/>
      <c r="V679" s="356"/>
      <c r="W679" s="356"/>
      <c r="X679" s="356"/>
      <c r="Y679" s="356"/>
      <c r="Z679" s="356"/>
      <c r="AA679" s="356"/>
      <c r="AB679" s="356"/>
      <c r="BB679"/>
      <c r="BC679"/>
      <c r="BD679"/>
      <c r="BE679"/>
      <c r="BF679"/>
      <c r="BG679"/>
      <c r="BH679"/>
      <c r="BI679"/>
      <c r="BJ679"/>
      <c r="BK679"/>
      <c r="BL679"/>
      <c r="BM679"/>
      <c r="BN679"/>
      <c r="BO679"/>
      <c r="BP679"/>
      <c r="BQ679"/>
      <c r="BR679"/>
      <c r="BS679"/>
      <c r="BT679"/>
      <c r="BU679"/>
      <c r="BV679"/>
      <c r="BW679"/>
      <c r="BX679"/>
      <c r="BY679"/>
      <c r="BZ679"/>
      <c r="CA679"/>
      <c r="CB679"/>
      <c r="CC679"/>
    </row>
    <row r="680" spans="1:81" s="325" customFormat="1" ht="15.75" customHeight="1" x14ac:dyDescent="0.25">
      <c r="A680" s="356"/>
      <c r="B680" s="356"/>
      <c r="C680" s="356"/>
      <c r="D680" s="356"/>
      <c r="E680" s="356"/>
      <c r="F680" s="356"/>
      <c r="G680" s="356"/>
      <c r="H680" s="356"/>
      <c r="I680" s="356"/>
      <c r="J680" s="356"/>
      <c r="K680" s="356"/>
      <c r="L680" s="356"/>
      <c r="M680" s="356"/>
      <c r="N680" s="356"/>
      <c r="O680" s="356"/>
      <c r="P680" s="356"/>
      <c r="Q680" s="356"/>
      <c r="R680" s="356"/>
      <c r="S680" s="356"/>
      <c r="T680" s="356"/>
      <c r="U680" s="356"/>
      <c r="V680" s="356"/>
      <c r="W680" s="356"/>
      <c r="X680" s="356"/>
      <c r="Y680" s="356"/>
      <c r="Z680" s="356"/>
      <c r="AA680" s="356"/>
      <c r="AB680" s="356"/>
      <c r="BB680"/>
      <c r="BC680"/>
      <c r="BD680"/>
      <c r="BE680"/>
      <c r="BF680"/>
      <c r="BG680"/>
      <c r="BH680"/>
      <c r="BI680"/>
      <c r="BJ680"/>
      <c r="BK680"/>
      <c r="BL680"/>
      <c r="BM680"/>
      <c r="BN680"/>
      <c r="BO680"/>
      <c r="BP680"/>
      <c r="BQ680"/>
      <c r="BR680"/>
      <c r="BS680"/>
      <c r="BT680"/>
      <c r="BU680"/>
      <c r="BV680"/>
      <c r="BW680"/>
      <c r="BX680"/>
      <c r="BY680"/>
      <c r="BZ680"/>
      <c r="CA680"/>
      <c r="CB680"/>
      <c r="CC680"/>
    </row>
    <row r="681" spans="1:81" s="325" customFormat="1" ht="15.75" customHeight="1" x14ac:dyDescent="0.25">
      <c r="A681" s="356"/>
      <c r="B681" s="356"/>
      <c r="C681" s="356"/>
      <c r="D681" s="356"/>
      <c r="E681" s="356"/>
      <c r="F681" s="356"/>
      <c r="G681" s="356"/>
      <c r="H681" s="356"/>
      <c r="I681" s="356"/>
      <c r="J681" s="356"/>
      <c r="K681" s="356"/>
      <c r="L681" s="356"/>
      <c r="M681" s="356"/>
      <c r="N681" s="356"/>
      <c r="O681" s="356"/>
      <c r="P681" s="356"/>
      <c r="Q681" s="356"/>
      <c r="R681" s="356"/>
      <c r="S681" s="356"/>
      <c r="T681" s="356"/>
      <c r="U681" s="356"/>
      <c r="V681" s="356"/>
      <c r="W681" s="356"/>
      <c r="X681" s="356"/>
      <c r="Y681" s="356"/>
      <c r="Z681" s="356"/>
      <c r="AA681" s="356"/>
      <c r="AB681" s="356"/>
      <c r="BB681"/>
      <c r="BC681"/>
      <c r="BD681"/>
      <c r="BE681"/>
      <c r="BF681"/>
      <c r="BG681"/>
      <c r="BH681"/>
      <c r="BI681"/>
      <c r="BJ681"/>
      <c r="BK681"/>
      <c r="BL681"/>
      <c r="BM681"/>
      <c r="BN681"/>
      <c r="BO681"/>
      <c r="BP681"/>
      <c r="BQ681"/>
      <c r="BR681"/>
      <c r="BS681"/>
      <c r="BT681"/>
      <c r="BU681"/>
      <c r="BV681"/>
      <c r="BW681"/>
      <c r="BX681"/>
      <c r="BY681"/>
      <c r="BZ681"/>
      <c r="CA681"/>
      <c r="CB681"/>
      <c r="CC681"/>
    </row>
    <row r="682" spans="1:81" s="325" customFormat="1" ht="15.75" customHeight="1" x14ac:dyDescent="0.25">
      <c r="A682" s="356"/>
      <c r="B682" s="356"/>
      <c r="C682" s="356"/>
      <c r="D682" s="356"/>
      <c r="E682" s="356"/>
      <c r="F682" s="356"/>
      <c r="G682" s="356"/>
      <c r="H682" s="356"/>
      <c r="I682" s="356"/>
      <c r="J682" s="356"/>
      <c r="K682" s="356"/>
      <c r="L682" s="356"/>
      <c r="M682" s="356"/>
      <c r="N682" s="356"/>
      <c r="O682" s="356"/>
      <c r="P682" s="356"/>
      <c r="Q682" s="356"/>
      <c r="R682" s="356"/>
      <c r="S682" s="356"/>
      <c r="T682" s="356"/>
      <c r="U682" s="356"/>
      <c r="V682" s="356"/>
      <c r="W682" s="356"/>
      <c r="X682" s="356"/>
      <c r="Y682" s="356"/>
      <c r="Z682" s="356"/>
      <c r="AA682" s="356"/>
      <c r="AB682" s="356"/>
      <c r="BB682"/>
      <c r="BC682"/>
      <c r="BD682"/>
      <c r="BE682"/>
      <c r="BF682"/>
      <c r="BG682"/>
      <c r="BH682"/>
      <c r="BI682"/>
      <c r="BJ682"/>
      <c r="BK682"/>
      <c r="BL682"/>
      <c r="BM682"/>
      <c r="BN682"/>
      <c r="BO682"/>
      <c r="BP682"/>
      <c r="BQ682"/>
      <c r="BR682"/>
      <c r="BS682"/>
      <c r="BT682"/>
      <c r="BU682"/>
      <c r="BV682"/>
      <c r="BW682"/>
      <c r="BX682"/>
      <c r="BY682"/>
      <c r="BZ682"/>
      <c r="CA682"/>
      <c r="CB682"/>
      <c r="CC682"/>
    </row>
    <row r="683" spans="1:81" s="325" customFormat="1" ht="15.75" customHeight="1" x14ac:dyDescent="0.25">
      <c r="A683" s="356"/>
      <c r="B683" s="356"/>
      <c r="C683" s="356"/>
      <c r="D683" s="356"/>
      <c r="E683" s="356"/>
      <c r="F683" s="356"/>
      <c r="G683" s="356"/>
      <c r="H683" s="356"/>
      <c r="I683" s="356"/>
      <c r="J683" s="356"/>
      <c r="K683" s="356"/>
      <c r="L683" s="356"/>
      <c r="M683" s="356"/>
      <c r="N683" s="356"/>
      <c r="O683" s="356"/>
      <c r="P683" s="356"/>
      <c r="Q683" s="356"/>
      <c r="R683" s="356"/>
      <c r="S683" s="356"/>
      <c r="T683" s="356"/>
      <c r="U683" s="356"/>
      <c r="V683" s="356"/>
      <c r="W683" s="356"/>
      <c r="X683" s="356"/>
      <c r="Y683" s="356"/>
      <c r="Z683" s="356"/>
      <c r="AA683" s="356"/>
      <c r="AB683" s="356"/>
      <c r="BB683"/>
      <c r="BC683"/>
      <c r="BD683"/>
      <c r="BE683"/>
      <c r="BF683"/>
      <c r="BG683"/>
      <c r="BH683"/>
      <c r="BI683"/>
      <c r="BJ683"/>
      <c r="BK683"/>
      <c r="BL683"/>
      <c r="BM683"/>
      <c r="BN683"/>
      <c r="BO683"/>
      <c r="BP683"/>
      <c r="BQ683"/>
      <c r="BR683"/>
      <c r="BS683"/>
      <c r="BT683"/>
      <c r="BU683"/>
      <c r="BV683"/>
      <c r="BW683"/>
      <c r="BX683"/>
      <c r="BY683"/>
      <c r="BZ683"/>
      <c r="CA683"/>
      <c r="CB683"/>
      <c r="CC683"/>
    </row>
    <row r="684" spans="1:81" s="325" customFormat="1" ht="15.75" customHeight="1" x14ac:dyDescent="0.25">
      <c r="A684" s="356"/>
      <c r="B684" s="356"/>
      <c r="C684" s="356"/>
      <c r="D684" s="356"/>
      <c r="E684" s="356"/>
      <c r="F684" s="356"/>
      <c r="G684" s="356"/>
      <c r="H684" s="356"/>
      <c r="I684" s="356"/>
      <c r="J684" s="356"/>
      <c r="K684" s="356"/>
      <c r="L684" s="356"/>
      <c r="M684" s="356"/>
      <c r="N684" s="356"/>
      <c r="O684" s="356"/>
      <c r="P684" s="356"/>
      <c r="Q684" s="356"/>
      <c r="R684" s="356"/>
      <c r="S684" s="356"/>
      <c r="T684" s="356"/>
      <c r="U684" s="356"/>
      <c r="V684" s="356"/>
      <c r="W684" s="356"/>
      <c r="X684" s="356"/>
      <c r="Y684" s="356"/>
      <c r="Z684" s="356"/>
      <c r="AA684" s="356"/>
      <c r="AB684" s="356"/>
      <c r="BB684"/>
      <c r="BC684"/>
      <c r="BD684"/>
      <c r="BE684"/>
      <c r="BF684"/>
      <c r="BG684"/>
      <c r="BH684"/>
      <c r="BI684"/>
      <c r="BJ684"/>
      <c r="BK684"/>
      <c r="BL684"/>
      <c r="BM684"/>
      <c r="BN684"/>
      <c r="BO684"/>
      <c r="BP684"/>
      <c r="BQ684"/>
      <c r="BR684"/>
      <c r="BS684"/>
      <c r="BT684"/>
      <c r="BU684"/>
      <c r="BV684"/>
      <c r="BW684"/>
      <c r="BX684"/>
      <c r="BY684"/>
      <c r="BZ684"/>
      <c r="CA684"/>
      <c r="CB684"/>
      <c r="CC684"/>
    </row>
    <row r="685" spans="1:81" s="325" customFormat="1" ht="15.75" customHeight="1" x14ac:dyDescent="0.25">
      <c r="A685" s="356"/>
      <c r="B685" s="356"/>
      <c r="C685" s="356"/>
      <c r="D685" s="356"/>
      <c r="E685" s="356"/>
      <c r="F685" s="356"/>
      <c r="G685" s="356"/>
      <c r="H685" s="356"/>
      <c r="I685" s="356"/>
      <c r="J685" s="356"/>
      <c r="K685" s="356"/>
      <c r="L685" s="356"/>
      <c r="M685" s="356"/>
      <c r="N685" s="356"/>
      <c r="O685" s="356"/>
      <c r="P685" s="356"/>
      <c r="Q685" s="356"/>
      <c r="R685" s="356"/>
      <c r="S685" s="356"/>
      <c r="T685" s="356"/>
      <c r="U685" s="356"/>
      <c r="V685" s="356"/>
      <c r="W685" s="356"/>
      <c r="X685" s="356"/>
      <c r="Y685" s="356"/>
      <c r="Z685" s="356"/>
      <c r="AA685" s="356"/>
      <c r="AB685" s="356"/>
      <c r="BB685"/>
      <c r="BC685"/>
      <c r="BD685"/>
      <c r="BE685"/>
      <c r="BF685"/>
      <c r="BG685"/>
      <c r="BH685"/>
      <c r="BI685"/>
      <c r="BJ685"/>
      <c r="BK685"/>
      <c r="BL685"/>
      <c r="BM685"/>
      <c r="BN685"/>
      <c r="BO685"/>
      <c r="BP685"/>
      <c r="BQ685"/>
      <c r="BR685"/>
      <c r="BS685"/>
      <c r="BT685"/>
      <c r="BU685"/>
      <c r="BV685"/>
      <c r="BW685"/>
      <c r="BX685"/>
      <c r="BY685"/>
      <c r="BZ685"/>
      <c r="CA685"/>
      <c r="CB685"/>
      <c r="CC685"/>
    </row>
    <row r="686" spans="1:81" s="325" customFormat="1" ht="15.75" customHeight="1" x14ac:dyDescent="0.25">
      <c r="A686" s="356"/>
      <c r="B686" s="356"/>
      <c r="C686" s="356"/>
      <c r="D686" s="356"/>
      <c r="E686" s="356"/>
      <c r="F686" s="356"/>
      <c r="G686" s="356"/>
      <c r="H686" s="356"/>
      <c r="I686" s="356"/>
      <c r="J686" s="356"/>
      <c r="K686" s="356"/>
      <c r="L686" s="356"/>
      <c r="M686" s="356"/>
      <c r="N686" s="356"/>
      <c r="O686" s="356"/>
      <c r="P686" s="356"/>
      <c r="Q686" s="356"/>
      <c r="R686" s="356"/>
      <c r="S686" s="356"/>
      <c r="T686" s="356"/>
      <c r="U686" s="356"/>
      <c r="V686" s="356"/>
      <c r="W686" s="356"/>
      <c r="X686" s="356"/>
      <c r="Y686" s="356"/>
      <c r="Z686" s="356"/>
      <c r="AA686" s="356"/>
      <c r="AB686" s="356"/>
      <c r="BB686"/>
      <c r="BC686"/>
      <c r="BD686"/>
      <c r="BE686"/>
      <c r="BF686"/>
      <c r="BG686"/>
      <c r="BH686"/>
      <c r="BI686"/>
      <c r="BJ686"/>
      <c r="BK686"/>
      <c r="BL686"/>
      <c r="BM686"/>
      <c r="BN686"/>
      <c r="BO686"/>
      <c r="BP686"/>
      <c r="BQ686"/>
      <c r="BR686"/>
      <c r="BS686"/>
      <c r="BT686"/>
      <c r="BU686"/>
      <c r="BV686"/>
      <c r="BW686"/>
      <c r="BX686"/>
      <c r="BY686"/>
      <c r="BZ686"/>
      <c r="CA686"/>
      <c r="CB686"/>
      <c r="CC686"/>
    </row>
    <row r="687" spans="1:81" s="325" customFormat="1" ht="15.75" customHeight="1" x14ac:dyDescent="0.25">
      <c r="A687" s="356"/>
      <c r="B687" s="356"/>
      <c r="C687" s="356"/>
      <c r="D687" s="356"/>
      <c r="E687" s="356"/>
      <c r="F687" s="356"/>
      <c r="G687" s="356"/>
      <c r="H687" s="356"/>
      <c r="I687" s="356"/>
      <c r="J687" s="356"/>
      <c r="K687" s="356"/>
      <c r="L687" s="356"/>
      <c r="M687" s="356"/>
      <c r="N687" s="356"/>
      <c r="O687" s="356"/>
      <c r="P687" s="356"/>
      <c r="Q687" s="356"/>
      <c r="R687" s="356"/>
      <c r="S687" s="356"/>
      <c r="T687" s="356"/>
      <c r="U687" s="356"/>
      <c r="V687" s="356"/>
      <c r="W687" s="356"/>
      <c r="X687" s="356"/>
      <c r="Y687" s="356"/>
      <c r="Z687" s="356"/>
      <c r="AA687" s="356"/>
      <c r="AB687" s="356"/>
      <c r="BB687"/>
      <c r="BC687"/>
      <c r="BD687"/>
      <c r="BE687"/>
      <c r="BF687"/>
      <c r="BG687"/>
      <c r="BH687"/>
      <c r="BI687"/>
      <c r="BJ687"/>
      <c r="BK687"/>
      <c r="BL687"/>
      <c r="BM687"/>
      <c r="BN687"/>
      <c r="BO687"/>
      <c r="BP687"/>
      <c r="BQ687"/>
      <c r="BR687"/>
      <c r="BS687"/>
      <c r="BT687"/>
      <c r="BU687"/>
      <c r="BV687"/>
      <c r="BW687"/>
      <c r="BX687"/>
      <c r="BY687"/>
      <c r="BZ687"/>
      <c r="CA687"/>
      <c r="CB687"/>
      <c r="CC687"/>
    </row>
    <row r="688" spans="1:81" s="325" customFormat="1" ht="15.75" customHeight="1" x14ac:dyDescent="0.25">
      <c r="A688" s="356"/>
      <c r="B688" s="356"/>
      <c r="C688" s="356"/>
      <c r="D688" s="356"/>
      <c r="E688" s="356"/>
      <c r="F688" s="356"/>
      <c r="G688" s="356"/>
      <c r="H688" s="356"/>
      <c r="I688" s="356"/>
      <c r="J688" s="356"/>
      <c r="K688" s="356"/>
      <c r="L688" s="356"/>
      <c r="M688" s="356"/>
      <c r="N688" s="356"/>
      <c r="O688" s="356"/>
      <c r="P688" s="356"/>
      <c r="Q688" s="356"/>
      <c r="R688" s="356"/>
      <c r="S688" s="356"/>
      <c r="T688" s="356"/>
      <c r="U688" s="356"/>
      <c r="V688" s="356"/>
      <c r="W688" s="356"/>
      <c r="X688" s="356"/>
      <c r="Y688" s="356"/>
      <c r="Z688" s="356"/>
      <c r="AA688" s="356"/>
      <c r="AB688" s="356"/>
      <c r="BB688"/>
      <c r="BC688"/>
      <c r="BD688"/>
      <c r="BE688"/>
      <c r="BF688"/>
      <c r="BG688"/>
      <c r="BH688"/>
      <c r="BI688"/>
      <c r="BJ688"/>
      <c r="BK688"/>
      <c r="BL688"/>
      <c r="BM688"/>
      <c r="BN688"/>
      <c r="BO688"/>
      <c r="BP688"/>
      <c r="BQ688"/>
      <c r="BR688"/>
      <c r="BS688"/>
      <c r="BT688"/>
      <c r="BU688"/>
      <c r="BV688"/>
      <c r="BW688"/>
      <c r="BX688"/>
      <c r="BY688"/>
      <c r="BZ688"/>
      <c r="CA688"/>
      <c r="CB688"/>
      <c r="CC688"/>
    </row>
    <row r="689" spans="1:81" s="325" customFormat="1" ht="15.75" customHeight="1" x14ac:dyDescent="0.25">
      <c r="A689" s="356"/>
      <c r="B689" s="356"/>
      <c r="C689" s="356"/>
      <c r="D689" s="356"/>
      <c r="E689" s="356"/>
      <c r="F689" s="356"/>
      <c r="G689" s="356"/>
      <c r="H689" s="356"/>
      <c r="I689" s="356"/>
      <c r="J689" s="356"/>
      <c r="K689" s="356"/>
      <c r="L689" s="356"/>
      <c r="M689" s="356"/>
      <c r="N689" s="356"/>
      <c r="O689" s="356"/>
      <c r="P689" s="356"/>
      <c r="Q689" s="356"/>
      <c r="R689" s="356"/>
      <c r="S689" s="356"/>
      <c r="T689" s="356"/>
      <c r="U689" s="356"/>
      <c r="V689" s="356"/>
      <c r="W689" s="356"/>
      <c r="X689" s="356"/>
      <c r="Y689" s="356"/>
      <c r="Z689" s="356"/>
      <c r="AA689" s="356"/>
      <c r="AB689" s="356"/>
      <c r="BB689"/>
      <c r="BC689"/>
      <c r="BD689"/>
      <c r="BE689"/>
      <c r="BF689"/>
      <c r="BG689"/>
      <c r="BH689"/>
      <c r="BI689"/>
      <c r="BJ689"/>
      <c r="BK689"/>
      <c r="BL689"/>
      <c r="BM689"/>
      <c r="BN689"/>
      <c r="BO689"/>
      <c r="BP689"/>
      <c r="BQ689"/>
      <c r="BR689"/>
      <c r="BS689"/>
      <c r="BT689"/>
      <c r="BU689"/>
      <c r="BV689"/>
      <c r="BW689"/>
      <c r="BX689"/>
      <c r="BY689"/>
      <c r="BZ689"/>
      <c r="CA689"/>
      <c r="CB689"/>
      <c r="CC689"/>
    </row>
    <row r="690" spans="1:81" s="325" customFormat="1" ht="15.75" customHeight="1" x14ac:dyDescent="0.25">
      <c r="A690" s="356"/>
      <c r="B690" s="356"/>
      <c r="C690" s="356"/>
      <c r="D690" s="356"/>
      <c r="E690" s="356"/>
      <c r="F690" s="356"/>
      <c r="G690" s="356"/>
      <c r="H690" s="356"/>
      <c r="I690" s="356"/>
      <c r="J690" s="356"/>
      <c r="K690" s="356"/>
      <c r="L690" s="356"/>
      <c r="M690" s="356"/>
      <c r="N690" s="356"/>
      <c r="O690" s="356"/>
      <c r="P690" s="356"/>
      <c r="Q690" s="356"/>
      <c r="R690" s="356"/>
      <c r="S690" s="356"/>
      <c r="T690" s="356"/>
      <c r="U690" s="356"/>
      <c r="V690" s="356"/>
      <c r="W690" s="356"/>
      <c r="X690" s="356"/>
      <c r="Y690" s="356"/>
      <c r="Z690" s="356"/>
      <c r="AA690" s="356"/>
      <c r="AB690" s="356"/>
      <c r="BB690"/>
      <c r="BC690"/>
      <c r="BD690"/>
      <c r="BE690"/>
      <c r="BF690"/>
      <c r="BG690"/>
      <c r="BH690"/>
      <c r="BI690"/>
      <c r="BJ690"/>
      <c r="BK690"/>
      <c r="BL690"/>
      <c r="BM690"/>
      <c r="BN690"/>
      <c r="BO690"/>
      <c r="BP690"/>
      <c r="BQ690"/>
      <c r="BR690"/>
      <c r="BS690"/>
      <c r="BT690"/>
      <c r="BU690"/>
      <c r="BV690"/>
      <c r="BW690"/>
      <c r="BX690"/>
      <c r="BY690"/>
      <c r="BZ690"/>
      <c r="CA690"/>
      <c r="CB690"/>
      <c r="CC690"/>
    </row>
    <row r="691" spans="1:81" s="325" customFormat="1" ht="15.75" customHeight="1" x14ac:dyDescent="0.25">
      <c r="A691" s="356"/>
      <c r="B691" s="356"/>
      <c r="C691" s="356"/>
      <c r="D691" s="356"/>
      <c r="E691" s="356"/>
      <c r="F691" s="356"/>
      <c r="G691" s="356"/>
      <c r="H691" s="356"/>
      <c r="I691" s="356"/>
      <c r="J691" s="356"/>
      <c r="K691" s="356"/>
      <c r="L691" s="356"/>
      <c r="M691" s="356"/>
      <c r="N691" s="356"/>
      <c r="O691" s="356"/>
      <c r="P691" s="356"/>
      <c r="Q691" s="356"/>
      <c r="R691" s="356"/>
      <c r="S691" s="356"/>
      <c r="T691" s="356"/>
      <c r="U691" s="356"/>
      <c r="V691" s="356"/>
      <c r="W691" s="356"/>
      <c r="X691" s="356"/>
      <c r="Y691" s="356"/>
      <c r="Z691" s="356"/>
      <c r="AA691" s="356"/>
      <c r="AB691" s="356"/>
      <c r="BB691"/>
      <c r="BC691"/>
      <c r="BD691"/>
      <c r="BE691"/>
      <c r="BF691"/>
      <c r="BG691"/>
      <c r="BH691"/>
      <c r="BI691"/>
      <c r="BJ691"/>
      <c r="BK691"/>
      <c r="BL691"/>
      <c r="BM691"/>
      <c r="BN691"/>
      <c r="BO691"/>
      <c r="BP691"/>
      <c r="BQ691"/>
      <c r="BR691"/>
      <c r="BS691"/>
      <c r="BT691"/>
      <c r="BU691"/>
      <c r="BV691"/>
      <c r="BW691"/>
      <c r="BX691"/>
      <c r="BY691"/>
      <c r="BZ691"/>
      <c r="CA691"/>
      <c r="CB691"/>
      <c r="CC691"/>
    </row>
    <row r="692" spans="1:81" s="325" customFormat="1" ht="15.75" customHeight="1" x14ac:dyDescent="0.25">
      <c r="A692" s="356"/>
      <c r="B692" s="356"/>
      <c r="C692" s="356"/>
      <c r="D692" s="356"/>
      <c r="E692" s="356"/>
      <c r="F692" s="356"/>
      <c r="G692" s="356"/>
      <c r="H692" s="356"/>
      <c r="I692" s="356"/>
      <c r="J692" s="356"/>
      <c r="K692" s="356"/>
      <c r="L692" s="356"/>
      <c r="M692" s="356"/>
      <c r="N692" s="356"/>
      <c r="O692" s="356"/>
      <c r="P692" s="356"/>
      <c r="Q692" s="356"/>
      <c r="R692" s="356"/>
      <c r="S692" s="356"/>
      <c r="T692" s="356"/>
      <c r="U692" s="356"/>
      <c r="V692" s="356"/>
      <c r="W692" s="356"/>
      <c r="X692" s="356"/>
      <c r="Y692" s="356"/>
      <c r="Z692" s="356"/>
      <c r="AA692" s="356"/>
      <c r="AB692" s="356"/>
      <c r="BB692"/>
      <c r="BC692"/>
      <c r="BD692"/>
      <c r="BE692"/>
      <c r="BF692"/>
      <c r="BG692"/>
      <c r="BH692"/>
      <c r="BI692"/>
      <c r="BJ692"/>
      <c r="BK692"/>
      <c r="BL692"/>
      <c r="BM692"/>
      <c r="BN692"/>
      <c r="BO692"/>
      <c r="BP692"/>
      <c r="BQ692"/>
      <c r="BR692"/>
      <c r="BS692"/>
      <c r="BT692"/>
      <c r="BU692"/>
      <c r="BV692"/>
      <c r="BW692"/>
      <c r="BX692"/>
      <c r="BY692"/>
      <c r="BZ692"/>
      <c r="CA692"/>
      <c r="CB692"/>
      <c r="CC692"/>
    </row>
    <row r="693" spans="1:81" s="325" customFormat="1" ht="15.75" customHeight="1" x14ac:dyDescent="0.25">
      <c r="A693" s="356"/>
      <c r="B693" s="356"/>
      <c r="C693" s="356"/>
      <c r="D693" s="356"/>
      <c r="E693" s="356"/>
      <c r="F693" s="356"/>
      <c r="G693" s="356"/>
      <c r="H693" s="356"/>
      <c r="I693" s="356"/>
      <c r="J693" s="356"/>
      <c r="K693" s="356"/>
      <c r="L693" s="356"/>
      <c r="M693" s="356"/>
      <c r="N693" s="356"/>
      <c r="O693" s="356"/>
      <c r="P693" s="356"/>
      <c r="Q693" s="356"/>
      <c r="R693" s="356"/>
      <c r="S693" s="356"/>
      <c r="T693" s="356"/>
      <c r="U693" s="356"/>
      <c r="V693" s="356"/>
      <c r="W693" s="356"/>
      <c r="X693" s="356"/>
      <c r="Y693" s="356"/>
      <c r="Z693" s="356"/>
      <c r="AA693" s="356"/>
      <c r="AB693" s="356"/>
      <c r="BB693"/>
      <c r="BC693"/>
      <c r="BD693"/>
      <c r="BE693"/>
      <c r="BF693"/>
      <c r="BG693"/>
      <c r="BH693"/>
      <c r="BI693"/>
      <c r="BJ693"/>
      <c r="BK693"/>
      <c r="BL693"/>
      <c r="BM693"/>
      <c r="BN693"/>
      <c r="BO693"/>
      <c r="BP693"/>
      <c r="BQ693"/>
      <c r="BR693"/>
      <c r="BS693"/>
      <c r="BT693"/>
      <c r="BU693"/>
      <c r="BV693"/>
      <c r="BW693"/>
      <c r="BX693"/>
      <c r="BY693"/>
      <c r="BZ693"/>
      <c r="CA693"/>
      <c r="CB693"/>
      <c r="CC693"/>
    </row>
    <row r="694" spans="1:81" s="325" customFormat="1" ht="15.75" customHeight="1" x14ac:dyDescent="0.25">
      <c r="A694" s="356"/>
      <c r="B694" s="356"/>
      <c r="C694" s="356"/>
      <c r="D694" s="356"/>
      <c r="E694" s="356"/>
      <c r="F694" s="356"/>
      <c r="G694" s="356"/>
      <c r="H694" s="356"/>
      <c r="I694" s="356"/>
      <c r="J694" s="356"/>
      <c r="K694" s="356"/>
      <c r="L694" s="356"/>
      <c r="M694" s="356"/>
      <c r="N694" s="356"/>
      <c r="O694" s="356"/>
      <c r="P694" s="356"/>
      <c r="Q694" s="356"/>
      <c r="R694" s="356"/>
      <c r="S694" s="356"/>
      <c r="T694" s="356"/>
      <c r="U694" s="356"/>
      <c r="V694" s="356"/>
      <c r="W694" s="356"/>
      <c r="X694" s="356"/>
      <c r="Y694" s="356"/>
      <c r="Z694" s="356"/>
      <c r="AA694" s="356"/>
      <c r="AB694" s="356"/>
      <c r="BB694"/>
      <c r="BC694"/>
      <c r="BD694"/>
      <c r="BE694"/>
      <c r="BF694"/>
      <c r="BG694"/>
      <c r="BH694"/>
      <c r="BI694"/>
      <c r="BJ694"/>
      <c r="BK694"/>
      <c r="BL694"/>
      <c r="BM694"/>
      <c r="BN694"/>
      <c r="BO694"/>
      <c r="BP694"/>
      <c r="BQ694"/>
      <c r="BR694"/>
      <c r="BS694"/>
      <c r="BT694"/>
      <c r="BU694"/>
      <c r="BV694"/>
      <c r="BW694"/>
      <c r="BX694"/>
      <c r="BY694"/>
      <c r="BZ694"/>
      <c r="CA694"/>
      <c r="CB694"/>
      <c r="CC694"/>
    </row>
    <row r="695" spans="1:81" s="325" customFormat="1" ht="15.75" customHeight="1" x14ac:dyDescent="0.25">
      <c r="A695" s="356"/>
      <c r="B695" s="356"/>
      <c r="C695" s="356"/>
      <c r="D695" s="356"/>
      <c r="E695" s="356"/>
      <c r="F695" s="356"/>
      <c r="G695" s="356"/>
      <c r="H695" s="356"/>
      <c r="I695" s="356"/>
      <c r="J695" s="356"/>
      <c r="K695" s="356"/>
      <c r="L695" s="356"/>
      <c r="M695" s="356"/>
      <c r="N695" s="356"/>
      <c r="O695" s="356"/>
      <c r="P695" s="356"/>
      <c r="Q695" s="356"/>
      <c r="R695" s="356"/>
      <c r="S695" s="356"/>
      <c r="T695" s="356"/>
      <c r="U695" s="356"/>
      <c r="V695" s="356"/>
      <c r="W695" s="356"/>
      <c r="X695" s="356"/>
      <c r="Y695" s="356"/>
      <c r="Z695" s="356"/>
      <c r="AA695" s="356"/>
      <c r="AB695" s="356"/>
      <c r="BB695"/>
      <c r="BC695"/>
      <c r="BD695"/>
      <c r="BE695"/>
      <c r="BF695"/>
      <c r="BG695"/>
      <c r="BH695"/>
      <c r="BI695"/>
      <c r="BJ695"/>
      <c r="BK695"/>
      <c r="BL695"/>
      <c r="BM695"/>
      <c r="BN695"/>
      <c r="BO695"/>
      <c r="BP695"/>
      <c r="BQ695"/>
      <c r="BR695"/>
      <c r="BS695"/>
      <c r="BT695"/>
      <c r="BU695"/>
      <c r="BV695"/>
      <c r="BW695"/>
      <c r="BX695"/>
      <c r="BY695"/>
      <c r="BZ695"/>
      <c r="CA695"/>
      <c r="CB695"/>
      <c r="CC695"/>
    </row>
    <row r="696" spans="1:81" s="325" customFormat="1" ht="15.75" customHeight="1" x14ac:dyDescent="0.25">
      <c r="A696" s="356"/>
      <c r="B696" s="356"/>
      <c r="C696" s="356"/>
      <c r="D696" s="356"/>
      <c r="E696" s="356"/>
      <c r="F696" s="356"/>
      <c r="G696" s="356"/>
      <c r="H696" s="356"/>
      <c r="I696" s="356"/>
      <c r="J696" s="356"/>
      <c r="K696" s="356"/>
      <c r="L696" s="356"/>
      <c r="M696" s="356"/>
      <c r="N696" s="356"/>
      <c r="O696" s="356"/>
      <c r="P696" s="356"/>
      <c r="Q696" s="356"/>
      <c r="R696" s="356"/>
      <c r="S696" s="356"/>
      <c r="T696" s="356"/>
      <c r="U696" s="356"/>
      <c r="V696" s="356"/>
      <c r="W696" s="356"/>
      <c r="X696" s="356"/>
      <c r="Y696" s="356"/>
      <c r="Z696" s="356"/>
      <c r="AA696" s="356"/>
      <c r="AB696" s="356"/>
      <c r="BB696"/>
      <c r="BC696"/>
      <c r="BD696"/>
      <c r="BE696"/>
      <c r="BF696"/>
      <c r="BG696"/>
      <c r="BH696"/>
      <c r="BI696"/>
      <c r="BJ696"/>
      <c r="BK696"/>
      <c r="BL696"/>
      <c r="BM696"/>
      <c r="BN696"/>
      <c r="BO696"/>
      <c r="BP696"/>
      <c r="BQ696"/>
      <c r="BR696"/>
      <c r="BS696"/>
      <c r="BT696"/>
      <c r="BU696"/>
      <c r="BV696"/>
      <c r="BW696"/>
      <c r="BX696"/>
      <c r="BY696"/>
      <c r="BZ696"/>
      <c r="CA696"/>
      <c r="CB696"/>
      <c r="CC696"/>
    </row>
    <row r="697" spans="1:81" s="325" customFormat="1" ht="15.75" customHeight="1" x14ac:dyDescent="0.25">
      <c r="A697" s="356"/>
      <c r="B697" s="356"/>
      <c r="C697" s="356"/>
      <c r="D697" s="356"/>
      <c r="E697" s="356"/>
      <c r="F697" s="356"/>
      <c r="G697" s="356"/>
      <c r="H697" s="356"/>
      <c r="I697" s="356"/>
      <c r="J697" s="356"/>
      <c r="K697" s="356"/>
      <c r="L697" s="356"/>
      <c r="M697" s="356"/>
      <c r="N697" s="356"/>
      <c r="O697" s="356"/>
      <c r="P697" s="356"/>
      <c r="Q697" s="356"/>
      <c r="R697" s="356"/>
      <c r="S697" s="356"/>
      <c r="T697" s="356"/>
      <c r="U697" s="356"/>
      <c r="V697" s="356"/>
      <c r="W697" s="356"/>
      <c r="X697" s="356"/>
      <c r="Y697" s="356"/>
      <c r="Z697" s="356"/>
      <c r="AA697" s="356"/>
      <c r="AB697" s="356"/>
      <c r="BB697"/>
      <c r="BC697"/>
      <c r="BD697"/>
      <c r="BE697"/>
      <c r="BF697"/>
      <c r="BG697"/>
      <c r="BH697"/>
      <c r="BI697"/>
      <c r="BJ697"/>
      <c r="BK697"/>
      <c r="BL697"/>
      <c r="BM697"/>
      <c r="BN697"/>
      <c r="BO697"/>
      <c r="BP697"/>
      <c r="BQ697"/>
      <c r="BR697"/>
      <c r="BS697"/>
      <c r="BT697"/>
      <c r="BU697"/>
      <c r="BV697"/>
      <c r="BW697"/>
      <c r="BX697"/>
      <c r="BY697"/>
      <c r="BZ697"/>
      <c r="CA697"/>
      <c r="CB697"/>
      <c r="CC697"/>
    </row>
    <row r="698" spans="1:81" s="325" customFormat="1" ht="15.75" customHeight="1" x14ac:dyDescent="0.25">
      <c r="A698" s="356"/>
      <c r="B698" s="356"/>
      <c r="C698" s="356"/>
      <c r="D698" s="356"/>
      <c r="E698" s="356"/>
      <c r="F698" s="356"/>
      <c r="G698" s="356"/>
      <c r="H698" s="356"/>
      <c r="I698" s="356"/>
      <c r="J698" s="356"/>
      <c r="K698" s="356"/>
      <c r="L698" s="356"/>
      <c r="M698" s="356"/>
      <c r="N698" s="356"/>
      <c r="O698" s="356"/>
      <c r="P698" s="356"/>
      <c r="Q698" s="356"/>
      <c r="R698" s="356"/>
      <c r="S698" s="356"/>
      <c r="T698" s="356"/>
      <c r="U698" s="356"/>
      <c r="V698" s="356"/>
      <c r="W698" s="356"/>
      <c r="X698" s="356"/>
      <c r="Y698" s="356"/>
      <c r="Z698" s="356"/>
      <c r="AA698" s="356"/>
      <c r="AB698" s="356"/>
      <c r="BB698"/>
      <c r="BC698"/>
      <c r="BD698"/>
      <c r="BE698"/>
      <c r="BF698"/>
      <c r="BG698"/>
      <c r="BH698"/>
      <c r="BI698"/>
      <c r="BJ698"/>
      <c r="BK698"/>
      <c r="BL698"/>
      <c r="BM698"/>
      <c r="BN698"/>
      <c r="BO698"/>
      <c r="BP698"/>
      <c r="BQ698"/>
      <c r="BR698"/>
      <c r="BS698"/>
      <c r="BT698"/>
      <c r="BU698"/>
      <c r="BV698"/>
      <c r="BW698"/>
      <c r="BX698"/>
      <c r="BY698"/>
      <c r="BZ698"/>
      <c r="CA698"/>
      <c r="CB698"/>
      <c r="CC698"/>
    </row>
    <row r="699" spans="1:81" s="325" customFormat="1" ht="15.75" customHeight="1" x14ac:dyDescent="0.25">
      <c r="A699" s="356"/>
      <c r="B699" s="356"/>
      <c r="C699" s="356"/>
      <c r="D699" s="356"/>
      <c r="E699" s="356"/>
      <c r="F699" s="356"/>
      <c r="G699" s="356"/>
      <c r="H699" s="356"/>
      <c r="I699" s="356"/>
      <c r="J699" s="356"/>
      <c r="K699" s="356"/>
      <c r="L699" s="356"/>
      <c r="M699" s="356"/>
      <c r="N699" s="356"/>
      <c r="O699" s="356"/>
      <c r="P699" s="356"/>
      <c r="Q699" s="356"/>
      <c r="R699" s="356"/>
      <c r="S699" s="356"/>
      <c r="T699" s="356"/>
      <c r="U699" s="356"/>
      <c r="V699" s="356"/>
      <c r="W699" s="356"/>
      <c r="X699" s="356"/>
      <c r="Y699" s="356"/>
      <c r="Z699" s="356"/>
      <c r="AA699" s="356"/>
      <c r="AB699" s="356"/>
      <c r="BB699"/>
      <c r="BC699"/>
      <c r="BD699"/>
      <c r="BE699"/>
      <c r="BF699"/>
      <c r="BG699"/>
      <c r="BH699"/>
      <c r="BI699"/>
      <c r="BJ699"/>
      <c r="BK699"/>
      <c r="BL699"/>
      <c r="BM699"/>
      <c r="BN699"/>
      <c r="BO699"/>
      <c r="BP699"/>
      <c r="BQ699"/>
      <c r="BR699"/>
      <c r="BS699"/>
      <c r="BT699"/>
      <c r="BU699"/>
      <c r="BV699"/>
      <c r="BW699"/>
      <c r="BX699"/>
      <c r="BY699"/>
      <c r="BZ699"/>
      <c r="CA699"/>
      <c r="CB699"/>
      <c r="CC699"/>
    </row>
    <row r="700" spans="1:81" s="325" customFormat="1" ht="15.75" customHeight="1" x14ac:dyDescent="0.25">
      <c r="A700" s="356"/>
      <c r="B700" s="356"/>
      <c r="C700" s="356"/>
      <c r="D700" s="356"/>
      <c r="E700" s="356"/>
      <c r="F700" s="356"/>
      <c r="G700" s="356"/>
      <c r="H700" s="356"/>
      <c r="I700" s="356"/>
      <c r="J700" s="356"/>
      <c r="K700" s="356"/>
      <c r="L700" s="356"/>
      <c r="M700" s="356"/>
      <c r="N700" s="356"/>
      <c r="O700" s="356"/>
      <c r="P700" s="356"/>
      <c r="Q700" s="356"/>
      <c r="R700" s="356"/>
      <c r="S700" s="356"/>
      <c r="T700" s="356"/>
      <c r="U700" s="356"/>
      <c r="V700" s="356"/>
      <c r="W700" s="356"/>
      <c r="X700" s="356"/>
      <c r="Y700" s="356"/>
      <c r="Z700" s="356"/>
      <c r="AA700" s="356"/>
      <c r="AB700" s="356"/>
      <c r="BB700"/>
      <c r="BC700"/>
      <c r="BD700"/>
      <c r="BE700"/>
      <c r="BF700"/>
      <c r="BG700"/>
      <c r="BH700"/>
      <c r="BI700"/>
      <c r="BJ700"/>
      <c r="BK700"/>
      <c r="BL700"/>
      <c r="BM700"/>
      <c r="BN700"/>
      <c r="BO700"/>
      <c r="BP700"/>
      <c r="BQ700"/>
      <c r="BR700"/>
      <c r="BS700"/>
      <c r="BT700"/>
      <c r="BU700"/>
      <c r="BV700"/>
      <c r="BW700"/>
      <c r="BX700"/>
      <c r="BY700"/>
      <c r="BZ700"/>
      <c r="CA700"/>
      <c r="CB700"/>
      <c r="CC700"/>
    </row>
    <row r="701" spans="1:81" s="325" customFormat="1" ht="15.75" customHeight="1" x14ac:dyDescent="0.25">
      <c r="A701" s="356"/>
      <c r="B701" s="356"/>
      <c r="C701" s="356"/>
      <c r="D701" s="356"/>
      <c r="E701" s="356"/>
      <c r="F701" s="356"/>
      <c r="G701" s="356"/>
      <c r="H701" s="356"/>
      <c r="I701" s="356"/>
      <c r="J701" s="356"/>
      <c r="K701" s="356"/>
      <c r="L701" s="356"/>
      <c r="M701" s="356"/>
      <c r="N701" s="356"/>
      <c r="O701" s="356"/>
      <c r="P701" s="356"/>
      <c r="Q701" s="356"/>
      <c r="R701" s="356"/>
      <c r="S701" s="356"/>
      <c r="T701" s="356"/>
      <c r="U701" s="356"/>
      <c r="V701" s="356"/>
      <c r="W701" s="356"/>
      <c r="X701" s="356"/>
      <c r="Y701" s="356"/>
      <c r="Z701" s="356"/>
      <c r="AA701" s="356"/>
      <c r="AB701" s="356"/>
      <c r="BB701"/>
      <c r="BC701"/>
      <c r="BD701"/>
      <c r="BE701"/>
      <c r="BF701"/>
      <c r="BG701"/>
      <c r="BH701"/>
      <c r="BI701"/>
      <c r="BJ701"/>
      <c r="BK701"/>
      <c r="BL701"/>
      <c r="BM701"/>
      <c r="BN701"/>
      <c r="BO701"/>
      <c r="BP701"/>
      <c r="BQ701"/>
      <c r="BR701"/>
      <c r="BS701"/>
      <c r="BT701"/>
      <c r="BU701"/>
      <c r="BV701"/>
      <c r="BW701"/>
      <c r="BX701"/>
      <c r="BY701"/>
      <c r="BZ701"/>
      <c r="CA701"/>
      <c r="CB701"/>
      <c r="CC701"/>
    </row>
    <row r="702" spans="1:81" s="325" customFormat="1" ht="15.75" customHeight="1" x14ac:dyDescent="0.25">
      <c r="A702" s="356"/>
      <c r="B702" s="356"/>
      <c r="C702" s="356"/>
      <c r="D702" s="356"/>
      <c r="E702" s="356"/>
      <c r="F702" s="356"/>
      <c r="G702" s="356"/>
      <c r="H702" s="356"/>
      <c r="I702" s="356"/>
      <c r="J702" s="356"/>
      <c r="K702" s="356"/>
      <c r="L702" s="356"/>
      <c r="M702" s="356"/>
      <c r="N702" s="356"/>
      <c r="O702" s="356"/>
      <c r="P702" s="356"/>
      <c r="Q702" s="356"/>
      <c r="R702" s="356"/>
      <c r="S702" s="356"/>
      <c r="T702" s="356"/>
      <c r="U702" s="356"/>
      <c r="V702" s="356"/>
      <c r="W702" s="356"/>
      <c r="X702" s="356"/>
      <c r="Y702" s="356"/>
      <c r="Z702" s="356"/>
      <c r="AA702" s="356"/>
      <c r="AB702" s="356"/>
      <c r="BB702"/>
      <c r="BC702"/>
      <c r="BD702"/>
      <c r="BE702"/>
      <c r="BF702"/>
      <c r="BG702"/>
      <c r="BH702"/>
      <c r="BI702"/>
      <c r="BJ702"/>
      <c r="BK702"/>
      <c r="BL702"/>
      <c r="BM702"/>
      <c r="BN702"/>
      <c r="BO702"/>
      <c r="BP702"/>
      <c r="BQ702"/>
      <c r="BR702"/>
      <c r="BS702"/>
      <c r="BT702"/>
      <c r="BU702"/>
      <c r="BV702"/>
      <c r="BW702"/>
      <c r="BX702"/>
      <c r="BY702"/>
      <c r="BZ702"/>
      <c r="CA702"/>
      <c r="CB702"/>
      <c r="CC702"/>
    </row>
    <row r="703" spans="1:81" s="325" customFormat="1" ht="15.75" customHeight="1" x14ac:dyDescent="0.25">
      <c r="A703" s="356"/>
      <c r="B703" s="356"/>
      <c r="C703" s="356"/>
      <c r="D703" s="356"/>
      <c r="E703" s="356"/>
      <c r="F703" s="356"/>
      <c r="G703" s="356"/>
      <c r="H703" s="356"/>
      <c r="I703" s="356"/>
      <c r="J703" s="356"/>
      <c r="K703" s="356"/>
      <c r="L703" s="356"/>
      <c r="M703" s="356"/>
      <c r="N703" s="356"/>
      <c r="O703" s="356"/>
      <c r="P703" s="356"/>
      <c r="Q703" s="356"/>
      <c r="R703" s="356"/>
      <c r="S703" s="356"/>
      <c r="T703" s="356"/>
      <c r="U703" s="356"/>
      <c r="V703" s="356"/>
      <c r="W703" s="356"/>
      <c r="X703" s="356"/>
      <c r="Y703" s="356"/>
      <c r="Z703" s="356"/>
      <c r="AA703" s="356"/>
      <c r="AB703" s="356"/>
      <c r="BB703"/>
      <c r="BC703"/>
      <c r="BD703"/>
      <c r="BE703"/>
      <c r="BF703"/>
      <c r="BG703"/>
      <c r="BH703"/>
      <c r="BI703"/>
      <c r="BJ703"/>
      <c r="BK703"/>
      <c r="BL703"/>
      <c r="BM703"/>
      <c r="BN703"/>
      <c r="BO703"/>
      <c r="BP703"/>
      <c r="BQ703"/>
      <c r="BR703"/>
      <c r="BS703"/>
      <c r="BT703"/>
      <c r="BU703"/>
      <c r="BV703"/>
      <c r="BW703"/>
      <c r="BX703"/>
      <c r="BY703"/>
      <c r="BZ703"/>
      <c r="CA703"/>
      <c r="CB703"/>
      <c r="CC703"/>
    </row>
    <row r="704" spans="1:81" s="325" customFormat="1" ht="15.75" customHeight="1" x14ac:dyDescent="0.25">
      <c r="A704" s="356"/>
      <c r="B704" s="356"/>
      <c r="C704" s="356"/>
      <c r="D704" s="356"/>
      <c r="E704" s="356"/>
      <c r="F704" s="356"/>
      <c r="G704" s="356"/>
      <c r="H704" s="356"/>
      <c r="I704" s="356"/>
      <c r="J704" s="356"/>
      <c r="K704" s="356"/>
      <c r="L704" s="356"/>
      <c r="M704" s="356"/>
      <c r="N704" s="356"/>
      <c r="O704" s="356"/>
      <c r="P704" s="356"/>
      <c r="Q704" s="356"/>
      <c r="R704" s="356"/>
      <c r="S704" s="356"/>
      <c r="T704" s="356"/>
      <c r="U704" s="356"/>
      <c r="V704" s="356"/>
      <c r="W704" s="356"/>
      <c r="X704" s="356"/>
      <c r="Y704" s="356"/>
      <c r="Z704" s="356"/>
      <c r="AA704" s="356"/>
      <c r="AB704" s="356"/>
      <c r="BB704"/>
      <c r="BC704"/>
      <c r="BD704"/>
      <c r="BE704"/>
      <c r="BF704"/>
      <c r="BG704"/>
      <c r="BH704"/>
      <c r="BI704"/>
      <c r="BJ704"/>
      <c r="BK704"/>
      <c r="BL704"/>
      <c r="BM704"/>
      <c r="BN704"/>
      <c r="BO704"/>
      <c r="BP704"/>
      <c r="BQ704"/>
      <c r="BR704"/>
      <c r="BS704"/>
      <c r="BT704"/>
      <c r="BU704"/>
      <c r="BV704"/>
      <c r="BW704"/>
      <c r="BX704"/>
      <c r="BY704"/>
      <c r="BZ704"/>
      <c r="CA704"/>
      <c r="CB704"/>
      <c r="CC704"/>
    </row>
    <row r="705" spans="1:81" s="325" customFormat="1" ht="15.75" customHeight="1" x14ac:dyDescent="0.25">
      <c r="A705" s="356"/>
      <c r="B705" s="356"/>
      <c r="C705" s="356"/>
      <c r="D705" s="356"/>
      <c r="E705" s="356"/>
      <c r="F705" s="356"/>
      <c r="G705" s="356"/>
      <c r="H705" s="356"/>
      <c r="I705" s="356"/>
      <c r="J705" s="356"/>
      <c r="K705" s="356"/>
      <c r="L705" s="356"/>
      <c r="M705" s="356"/>
      <c r="N705" s="356"/>
      <c r="O705" s="356"/>
      <c r="P705" s="356"/>
      <c r="Q705" s="356"/>
      <c r="R705" s="356"/>
      <c r="S705" s="356"/>
      <c r="T705" s="356"/>
      <c r="U705" s="356"/>
      <c r="V705" s="356"/>
      <c r="W705" s="356"/>
      <c r="X705" s="356"/>
      <c r="Y705" s="356"/>
      <c r="Z705" s="356"/>
      <c r="AA705" s="356"/>
      <c r="AB705" s="356"/>
      <c r="BB705"/>
      <c r="BC705"/>
      <c r="BD705"/>
      <c r="BE705"/>
      <c r="BF705"/>
      <c r="BG705"/>
      <c r="BH705"/>
      <c r="BI705"/>
      <c r="BJ705"/>
      <c r="BK705"/>
      <c r="BL705"/>
      <c r="BM705"/>
      <c r="BN705"/>
      <c r="BO705"/>
      <c r="BP705"/>
      <c r="BQ705"/>
      <c r="BR705"/>
      <c r="BS705"/>
      <c r="BT705"/>
      <c r="BU705"/>
      <c r="BV705"/>
      <c r="BW705"/>
      <c r="BX705"/>
      <c r="BY705"/>
      <c r="BZ705"/>
      <c r="CA705"/>
      <c r="CB705"/>
      <c r="CC705"/>
    </row>
    <row r="706" spans="1:81" s="325" customFormat="1" ht="15.75" customHeight="1" x14ac:dyDescent="0.25">
      <c r="A706" s="356"/>
      <c r="B706" s="356"/>
      <c r="C706" s="356"/>
      <c r="D706" s="356"/>
      <c r="E706" s="356"/>
      <c r="F706" s="356"/>
      <c r="G706" s="356"/>
      <c r="H706" s="356"/>
      <c r="I706" s="356"/>
      <c r="J706" s="356"/>
      <c r="K706" s="356"/>
      <c r="L706" s="356"/>
      <c r="M706" s="356"/>
      <c r="N706" s="356"/>
      <c r="O706" s="356"/>
      <c r="P706" s="356"/>
      <c r="Q706" s="356"/>
      <c r="R706" s="356"/>
      <c r="S706" s="356"/>
      <c r="T706" s="356"/>
      <c r="U706" s="356"/>
      <c r="V706" s="356"/>
      <c r="W706" s="356"/>
      <c r="X706" s="356"/>
      <c r="Y706" s="356"/>
      <c r="Z706" s="356"/>
      <c r="AA706" s="356"/>
      <c r="AB706" s="356"/>
      <c r="BB706"/>
      <c r="BC706"/>
      <c r="BD706"/>
      <c r="BE706"/>
      <c r="BF706"/>
      <c r="BG706"/>
      <c r="BH706"/>
      <c r="BI706"/>
      <c r="BJ706"/>
      <c r="BK706"/>
      <c r="BL706"/>
      <c r="BM706"/>
      <c r="BN706"/>
      <c r="BO706"/>
      <c r="BP706"/>
      <c r="BQ706"/>
      <c r="BR706"/>
      <c r="BS706"/>
      <c r="BT706"/>
      <c r="BU706"/>
      <c r="BV706"/>
      <c r="BW706"/>
      <c r="BX706"/>
      <c r="BY706"/>
      <c r="BZ706"/>
      <c r="CA706"/>
      <c r="CB706"/>
      <c r="CC706"/>
    </row>
    <row r="707" spans="1:81" s="325" customFormat="1" ht="15.75" customHeight="1" x14ac:dyDescent="0.25">
      <c r="A707" s="356"/>
      <c r="B707" s="356"/>
      <c r="C707" s="356"/>
      <c r="D707" s="356"/>
      <c r="E707" s="356"/>
      <c r="F707" s="356"/>
      <c r="G707" s="356"/>
      <c r="H707" s="356"/>
      <c r="I707" s="356"/>
      <c r="J707" s="356"/>
      <c r="K707" s="356"/>
      <c r="L707" s="356"/>
      <c r="M707" s="356"/>
      <c r="N707" s="356"/>
      <c r="O707" s="356"/>
      <c r="P707" s="356"/>
      <c r="Q707" s="356"/>
      <c r="R707" s="356"/>
      <c r="S707" s="356"/>
      <c r="T707" s="356"/>
      <c r="U707" s="356"/>
      <c r="V707" s="356"/>
      <c r="W707" s="356"/>
      <c r="X707" s="356"/>
      <c r="Y707" s="356"/>
      <c r="Z707" s="356"/>
      <c r="AA707" s="356"/>
      <c r="AB707" s="356"/>
      <c r="BB707"/>
      <c r="BC707"/>
      <c r="BD707"/>
      <c r="BE707"/>
      <c r="BF707"/>
      <c r="BG707"/>
      <c r="BH707"/>
      <c r="BI707"/>
      <c r="BJ707"/>
      <c r="BK707"/>
      <c r="BL707"/>
      <c r="BM707"/>
      <c r="BN707"/>
      <c r="BO707"/>
      <c r="BP707"/>
      <c r="BQ707"/>
      <c r="BR707"/>
      <c r="BS707"/>
      <c r="BT707"/>
      <c r="BU707"/>
      <c r="BV707"/>
      <c r="BW707"/>
      <c r="BX707"/>
      <c r="BY707"/>
      <c r="BZ707"/>
      <c r="CA707"/>
      <c r="CB707"/>
      <c r="CC707"/>
    </row>
    <row r="708" spans="1:81" s="325" customFormat="1" ht="15.75" customHeight="1" x14ac:dyDescent="0.25">
      <c r="A708" s="356"/>
      <c r="B708" s="356"/>
      <c r="C708" s="356"/>
      <c r="D708" s="356"/>
      <c r="E708" s="356"/>
      <c r="F708" s="356"/>
      <c r="G708" s="356"/>
      <c r="H708" s="356"/>
      <c r="I708" s="356"/>
      <c r="J708" s="356"/>
      <c r="K708" s="356"/>
      <c r="L708" s="356"/>
      <c r="M708" s="356"/>
      <c r="N708" s="356"/>
      <c r="O708" s="356"/>
      <c r="P708" s="356"/>
      <c r="Q708" s="356"/>
      <c r="R708" s="356"/>
      <c r="S708" s="356"/>
      <c r="T708" s="356"/>
      <c r="U708" s="356"/>
      <c r="V708" s="356"/>
      <c r="W708" s="356"/>
      <c r="X708" s="356"/>
      <c r="Y708" s="356"/>
      <c r="Z708" s="356"/>
      <c r="AA708" s="356"/>
      <c r="AB708" s="356"/>
      <c r="BB708"/>
      <c r="BC708"/>
      <c r="BD708"/>
      <c r="BE708"/>
      <c r="BF708"/>
      <c r="BG708"/>
      <c r="BH708"/>
      <c r="BI708"/>
      <c r="BJ708"/>
      <c r="BK708"/>
      <c r="BL708"/>
      <c r="BM708"/>
      <c r="BN708"/>
      <c r="BO708"/>
      <c r="BP708"/>
      <c r="BQ708"/>
      <c r="BR708"/>
      <c r="BS708"/>
      <c r="BT708"/>
      <c r="BU708"/>
      <c r="BV708"/>
      <c r="BW708"/>
      <c r="BX708"/>
      <c r="BY708"/>
      <c r="BZ708"/>
      <c r="CA708"/>
      <c r="CB708"/>
      <c r="CC708"/>
    </row>
    <row r="709" spans="1:81" s="325" customFormat="1" ht="15.75" customHeight="1" x14ac:dyDescent="0.25">
      <c r="A709" s="356"/>
      <c r="B709" s="356"/>
      <c r="C709" s="356"/>
      <c r="D709" s="356"/>
      <c r="E709" s="356"/>
      <c r="F709" s="356"/>
      <c r="G709" s="356"/>
      <c r="H709" s="356"/>
      <c r="I709" s="356"/>
      <c r="J709" s="356"/>
      <c r="K709" s="356"/>
      <c r="L709" s="356"/>
      <c r="M709" s="356"/>
      <c r="N709" s="356"/>
      <c r="O709" s="356"/>
      <c r="P709" s="356"/>
      <c r="Q709" s="356"/>
      <c r="R709" s="356"/>
      <c r="S709" s="356"/>
      <c r="T709" s="356"/>
      <c r="U709" s="356"/>
      <c r="V709" s="356"/>
      <c r="W709" s="356"/>
      <c r="X709" s="356"/>
      <c r="Y709" s="356"/>
      <c r="Z709" s="356"/>
      <c r="AA709" s="356"/>
      <c r="AB709" s="356"/>
      <c r="BB709"/>
      <c r="BC709"/>
      <c r="BD709"/>
      <c r="BE709"/>
      <c r="BF709"/>
      <c r="BG709"/>
      <c r="BH709"/>
      <c r="BI709"/>
      <c r="BJ709"/>
      <c r="BK709"/>
      <c r="BL709"/>
      <c r="BM709"/>
      <c r="BN709"/>
      <c r="BO709"/>
      <c r="BP709"/>
      <c r="BQ709"/>
      <c r="BR709"/>
      <c r="BS709"/>
      <c r="BT709"/>
      <c r="BU709"/>
      <c r="BV709"/>
      <c r="BW709"/>
      <c r="BX709"/>
      <c r="BY709"/>
      <c r="BZ709"/>
      <c r="CA709"/>
      <c r="CB709"/>
      <c r="CC709"/>
    </row>
    <row r="710" spans="1:81" s="325" customFormat="1" ht="15.75" customHeight="1" x14ac:dyDescent="0.25">
      <c r="A710" s="356"/>
      <c r="B710" s="356"/>
      <c r="C710" s="356"/>
      <c r="D710" s="356"/>
      <c r="E710" s="356"/>
      <c r="F710" s="356"/>
      <c r="G710" s="356"/>
      <c r="H710" s="356"/>
      <c r="I710" s="356"/>
      <c r="J710" s="356"/>
      <c r="K710" s="356"/>
      <c r="L710" s="356"/>
      <c r="M710" s="356"/>
      <c r="N710" s="356"/>
      <c r="O710" s="356"/>
      <c r="P710" s="356"/>
      <c r="Q710" s="356"/>
      <c r="R710" s="356"/>
      <c r="S710" s="356"/>
      <c r="T710" s="356"/>
      <c r="U710" s="356"/>
      <c r="V710" s="356"/>
      <c r="W710" s="356"/>
      <c r="X710" s="356"/>
      <c r="Y710" s="356"/>
      <c r="Z710" s="356"/>
      <c r="AA710" s="356"/>
      <c r="AB710" s="356"/>
      <c r="BB710"/>
      <c r="BC710"/>
      <c r="BD710"/>
      <c r="BE710"/>
      <c r="BF710"/>
      <c r="BG710"/>
      <c r="BH710"/>
      <c r="BI710"/>
      <c r="BJ710"/>
      <c r="BK710"/>
      <c r="BL710"/>
      <c r="BM710"/>
      <c r="BN710"/>
      <c r="BO710"/>
      <c r="BP710"/>
      <c r="BQ710"/>
      <c r="BR710"/>
      <c r="BS710"/>
      <c r="BT710"/>
      <c r="BU710"/>
      <c r="BV710"/>
      <c r="BW710"/>
      <c r="BX710"/>
      <c r="BY710"/>
      <c r="BZ710"/>
      <c r="CA710"/>
      <c r="CB710"/>
      <c r="CC710"/>
    </row>
    <row r="711" spans="1:81" s="325" customFormat="1" ht="15.75" customHeight="1" x14ac:dyDescent="0.25">
      <c r="A711" s="356"/>
      <c r="B711" s="356"/>
      <c r="C711" s="356"/>
      <c r="D711" s="356"/>
      <c r="E711" s="356"/>
      <c r="F711" s="356"/>
      <c r="G711" s="356"/>
      <c r="H711" s="356"/>
      <c r="I711" s="356"/>
      <c r="J711" s="356"/>
      <c r="K711" s="356"/>
      <c r="L711" s="356"/>
      <c r="M711" s="356"/>
      <c r="N711" s="356"/>
      <c r="O711" s="356"/>
      <c r="P711" s="356"/>
      <c r="Q711" s="356"/>
      <c r="R711" s="356"/>
      <c r="S711" s="356"/>
      <c r="T711" s="356"/>
      <c r="U711" s="356"/>
      <c r="V711" s="356"/>
      <c r="W711" s="356"/>
      <c r="X711" s="356"/>
      <c r="Y711" s="356"/>
      <c r="Z711" s="356"/>
      <c r="AA711" s="356"/>
      <c r="AB711" s="356"/>
      <c r="BB711"/>
      <c r="BC711"/>
      <c r="BD711"/>
      <c r="BE711"/>
      <c r="BF711"/>
      <c r="BG711"/>
      <c r="BH711"/>
      <c r="BI711"/>
      <c r="BJ711"/>
      <c r="BK711"/>
      <c r="BL711"/>
      <c r="BM711"/>
      <c r="BN711"/>
      <c r="BO711"/>
      <c r="BP711"/>
      <c r="BQ711"/>
      <c r="BR711"/>
      <c r="BS711"/>
      <c r="BT711"/>
      <c r="BU711"/>
      <c r="BV711"/>
      <c r="BW711"/>
      <c r="BX711"/>
      <c r="BY711"/>
      <c r="BZ711"/>
      <c r="CA711"/>
      <c r="CB711"/>
      <c r="CC711"/>
    </row>
    <row r="712" spans="1:81" s="325" customFormat="1" ht="15.75" customHeight="1" x14ac:dyDescent="0.25">
      <c r="A712" s="356"/>
      <c r="B712" s="356"/>
      <c r="C712" s="356"/>
      <c r="D712" s="356"/>
      <c r="E712" s="356"/>
      <c r="F712" s="356"/>
      <c r="G712" s="356"/>
      <c r="H712" s="356"/>
      <c r="I712" s="356"/>
      <c r="J712" s="356"/>
      <c r="K712" s="356"/>
      <c r="L712" s="356"/>
      <c r="M712" s="356"/>
      <c r="N712" s="356"/>
      <c r="O712" s="356"/>
      <c r="P712" s="356"/>
      <c r="Q712" s="356"/>
      <c r="R712" s="356"/>
      <c r="S712" s="356"/>
      <c r="T712" s="356"/>
      <c r="U712" s="356"/>
      <c r="V712" s="356"/>
      <c r="W712" s="356"/>
      <c r="X712" s="356"/>
      <c r="Y712" s="356"/>
      <c r="Z712" s="356"/>
      <c r="AA712" s="356"/>
      <c r="AB712" s="356"/>
      <c r="BB712"/>
      <c r="BC712"/>
      <c r="BD712"/>
      <c r="BE712"/>
      <c r="BF712"/>
      <c r="BG712"/>
      <c r="BH712"/>
      <c r="BI712"/>
      <c r="BJ712"/>
      <c r="BK712"/>
      <c r="BL712"/>
      <c r="BM712"/>
      <c r="BN712"/>
      <c r="BO712"/>
      <c r="BP712"/>
      <c r="BQ712"/>
      <c r="BR712"/>
      <c r="BS712"/>
      <c r="BT712"/>
      <c r="BU712"/>
      <c r="BV712"/>
      <c r="BW712"/>
      <c r="BX712"/>
      <c r="BY712"/>
      <c r="BZ712"/>
      <c r="CA712"/>
      <c r="CB712"/>
      <c r="CC712"/>
    </row>
    <row r="713" spans="1:81" s="325" customFormat="1" ht="15.75" customHeight="1" x14ac:dyDescent="0.25">
      <c r="A713" s="356"/>
      <c r="B713" s="356"/>
      <c r="C713" s="356"/>
      <c r="D713" s="356"/>
      <c r="E713" s="356"/>
      <c r="F713" s="356"/>
      <c r="G713" s="356"/>
      <c r="H713" s="356"/>
      <c r="I713" s="356"/>
      <c r="J713" s="356"/>
      <c r="K713" s="356"/>
      <c r="L713" s="356"/>
      <c r="M713" s="356"/>
      <c r="N713" s="356"/>
      <c r="O713" s="356"/>
      <c r="P713" s="356"/>
      <c r="Q713" s="356"/>
      <c r="R713" s="356"/>
      <c r="S713" s="356"/>
      <c r="T713" s="356"/>
      <c r="U713" s="356"/>
      <c r="V713" s="356"/>
      <c r="W713" s="356"/>
      <c r="X713" s="356"/>
      <c r="Y713" s="356"/>
      <c r="Z713" s="356"/>
      <c r="AA713" s="356"/>
      <c r="AB713" s="356"/>
      <c r="BB713"/>
      <c r="BC713"/>
      <c r="BD713"/>
      <c r="BE713"/>
      <c r="BF713"/>
      <c r="BG713"/>
      <c r="BH713"/>
      <c r="BI713"/>
      <c r="BJ713"/>
      <c r="BK713"/>
      <c r="BL713"/>
      <c r="BM713"/>
      <c r="BN713"/>
      <c r="BO713"/>
      <c r="BP713"/>
      <c r="BQ713"/>
      <c r="BR713"/>
      <c r="BS713"/>
      <c r="BT713"/>
      <c r="BU713"/>
      <c r="BV713"/>
      <c r="BW713"/>
      <c r="BX713"/>
      <c r="BY713"/>
      <c r="BZ713"/>
      <c r="CA713"/>
      <c r="CB713"/>
      <c r="CC713"/>
    </row>
    <row r="714" spans="1:81" s="325" customFormat="1" ht="15.75" customHeight="1" x14ac:dyDescent="0.25">
      <c r="A714" s="356"/>
      <c r="B714" s="356"/>
      <c r="C714" s="356"/>
      <c r="D714" s="356"/>
      <c r="E714" s="356"/>
      <c r="F714" s="356"/>
      <c r="G714" s="356"/>
      <c r="H714" s="356"/>
      <c r="I714" s="356"/>
      <c r="J714" s="356"/>
      <c r="K714" s="356"/>
      <c r="L714" s="356"/>
      <c r="M714" s="356"/>
      <c r="N714" s="356"/>
      <c r="O714" s="356"/>
      <c r="P714" s="356"/>
      <c r="Q714" s="356"/>
      <c r="R714" s="356"/>
      <c r="S714" s="356"/>
      <c r="T714" s="356"/>
      <c r="U714" s="356"/>
      <c r="V714" s="356"/>
      <c r="W714" s="356"/>
      <c r="X714" s="356"/>
      <c r="Y714" s="356"/>
      <c r="Z714" s="356"/>
      <c r="AA714" s="356"/>
      <c r="AB714" s="356"/>
      <c r="BB714"/>
      <c r="BC714"/>
      <c r="BD714"/>
      <c r="BE714"/>
      <c r="BF714"/>
      <c r="BG714"/>
      <c r="BH714"/>
      <c r="BI714"/>
      <c r="BJ714"/>
      <c r="BK714"/>
      <c r="BL714"/>
      <c r="BM714"/>
      <c r="BN714"/>
      <c r="BO714"/>
      <c r="BP714"/>
      <c r="BQ714"/>
      <c r="BR714"/>
      <c r="BS714"/>
      <c r="BT714"/>
      <c r="BU714"/>
      <c r="BV714"/>
      <c r="BW714"/>
      <c r="BX714"/>
      <c r="BY714"/>
      <c r="BZ714"/>
      <c r="CA714"/>
      <c r="CB714"/>
      <c r="CC714"/>
    </row>
    <row r="715" spans="1:81" s="325" customFormat="1" ht="15.75" customHeight="1" x14ac:dyDescent="0.25">
      <c r="A715" s="356"/>
      <c r="B715" s="356"/>
      <c r="C715" s="356"/>
      <c r="D715" s="356"/>
      <c r="E715" s="356"/>
      <c r="F715" s="356"/>
      <c r="G715" s="356"/>
      <c r="H715" s="356"/>
      <c r="I715" s="356"/>
      <c r="J715" s="356"/>
      <c r="K715" s="356"/>
      <c r="L715" s="356"/>
      <c r="M715" s="356"/>
      <c r="N715" s="356"/>
      <c r="O715" s="356"/>
      <c r="P715" s="356"/>
      <c r="Q715" s="356"/>
      <c r="R715" s="356"/>
      <c r="S715" s="356"/>
      <c r="T715" s="356"/>
      <c r="U715" s="356"/>
      <c r="V715" s="356"/>
      <c r="W715" s="356"/>
      <c r="X715" s="356"/>
      <c r="Y715" s="356"/>
      <c r="Z715" s="356"/>
      <c r="AA715" s="356"/>
      <c r="AB715" s="356"/>
      <c r="BB715"/>
      <c r="BC715"/>
      <c r="BD715"/>
      <c r="BE715"/>
      <c r="BF715"/>
      <c r="BG715"/>
      <c r="BH715"/>
      <c r="BI715"/>
      <c r="BJ715"/>
      <c r="BK715"/>
      <c r="BL715"/>
      <c r="BM715"/>
      <c r="BN715"/>
      <c r="BO715"/>
      <c r="BP715"/>
      <c r="BQ715"/>
      <c r="BR715"/>
      <c r="BS715"/>
      <c r="BT715"/>
      <c r="BU715"/>
      <c r="BV715"/>
      <c r="BW715"/>
      <c r="BX715"/>
      <c r="BY715"/>
      <c r="BZ715"/>
      <c r="CA715"/>
      <c r="CB715"/>
      <c r="CC715"/>
    </row>
    <row r="716" spans="1:81" s="325" customFormat="1" ht="15.75" customHeight="1" x14ac:dyDescent="0.25">
      <c r="A716" s="356"/>
      <c r="B716" s="356"/>
      <c r="C716" s="356"/>
      <c r="D716" s="356"/>
      <c r="E716" s="356"/>
      <c r="F716" s="356"/>
      <c r="G716" s="356"/>
      <c r="H716" s="356"/>
      <c r="I716" s="356"/>
      <c r="J716" s="356"/>
      <c r="K716" s="356"/>
      <c r="L716" s="356"/>
      <c r="M716" s="356"/>
      <c r="N716" s="356"/>
      <c r="O716" s="356"/>
      <c r="P716" s="356"/>
      <c r="Q716" s="356"/>
      <c r="R716" s="356"/>
      <c r="S716" s="356"/>
      <c r="T716" s="356"/>
      <c r="U716" s="356"/>
      <c r="V716" s="356"/>
      <c r="W716" s="356"/>
      <c r="X716" s="356"/>
      <c r="Y716" s="356"/>
      <c r="Z716" s="356"/>
      <c r="AA716" s="356"/>
      <c r="AB716" s="356"/>
      <c r="BB716"/>
      <c r="BC716"/>
      <c r="BD716"/>
      <c r="BE716"/>
      <c r="BF716"/>
      <c r="BG716"/>
      <c r="BH716"/>
      <c r="BI716"/>
      <c r="BJ716"/>
      <c r="BK716"/>
      <c r="BL716"/>
      <c r="BM716"/>
      <c r="BN716"/>
      <c r="BO716"/>
      <c r="BP716"/>
      <c r="BQ716"/>
      <c r="BR716"/>
      <c r="BS716"/>
      <c r="BT716"/>
      <c r="BU716"/>
      <c r="BV716"/>
      <c r="BW716"/>
      <c r="BX716"/>
      <c r="BY716"/>
      <c r="BZ716"/>
      <c r="CA716"/>
      <c r="CB716"/>
      <c r="CC716"/>
    </row>
    <row r="717" spans="1:81" s="325" customFormat="1" ht="15.75" customHeight="1" x14ac:dyDescent="0.25">
      <c r="A717" s="356"/>
      <c r="B717" s="356"/>
      <c r="C717" s="356"/>
      <c r="D717" s="356"/>
      <c r="E717" s="356"/>
      <c r="F717" s="356"/>
      <c r="G717" s="356"/>
      <c r="H717" s="356"/>
      <c r="I717" s="356"/>
      <c r="J717" s="356"/>
      <c r="K717" s="356"/>
      <c r="L717" s="356"/>
      <c r="M717" s="356"/>
      <c r="N717" s="356"/>
      <c r="O717" s="356"/>
      <c r="P717" s="356"/>
      <c r="Q717" s="356"/>
      <c r="R717" s="356"/>
      <c r="S717" s="356"/>
      <c r="T717" s="356"/>
      <c r="U717" s="356"/>
      <c r="V717" s="356"/>
      <c r="W717" s="356"/>
      <c r="X717" s="356"/>
      <c r="Y717" s="356"/>
      <c r="Z717" s="356"/>
      <c r="AA717" s="356"/>
      <c r="AB717" s="356"/>
      <c r="BB717"/>
      <c r="BC717"/>
      <c r="BD717"/>
      <c r="BE717"/>
      <c r="BF717"/>
      <c r="BG717"/>
      <c r="BH717"/>
      <c r="BI717"/>
      <c r="BJ717"/>
      <c r="BK717"/>
      <c r="BL717"/>
      <c r="BM717"/>
      <c r="BN717"/>
      <c r="BO717"/>
      <c r="BP717"/>
      <c r="BQ717"/>
      <c r="BR717"/>
      <c r="BS717"/>
      <c r="BT717"/>
      <c r="BU717"/>
      <c r="BV717"/>
      <c r="BW717"/>
      <c r="BX717"/>
      <c r="BY717"/>
      <c r="BZ717"/>
      <c r="CA717"/>
      <c r="CB717"/>
      <c r="CC717"/>
    </row>
    <row r="718" spans="1:81" s="325" customFormat="1" ht="15.75" customHeight="1" x14ac:dyDescent="0.25">
      <c r="A718" s="356"/>
      <c r="B718" s="356"/>
      <c r="C718" s="356"/>
      <c r="D718" s="356"/>
      <c r="E718" s="356"/>
      <c r="F718" s="356"/>
      <c r="G718" s="356"/>
      <c r="H718" s="356"/>
      <c r="I718" s="356"/>
      <c r="J718" s="356"/>
      <c r="K718" s="356"/>
      <c r="L718" s="356"/>
      <c r="M718" s="356"/>
      <c r="N718" s="356"/>
      <c r="O718" s="356"/>
      <c r="P718" s="356"/>
      <c r="Q718" s="356"/>
      <c r="R718" s="356"/>
      <c r="S718" s="356"/>
      <c r="T718" s="356"/>
      <c r="U718" s="356"/>
      <c r="V718" s="356"/>
      <c r="W718" s="356"/>
      <c r="X718" s="356"/>
      <c r="Y718" s="356"/>
      <c r="Z718" s="356"/>
      <c r="AA718" s="356"/>
      <c r="AB718" s="356"/>
      <c r="BB718"/>
      <c r="BC718"/>
      <c r="BD718"/>
      <c r="BE718"/>
      <c r="BF718"/>
      <c r="BG718"/>
      <c r="BH718"/>
      <c r="BI718"/>
      <c r="BJ718"/>
      <c r="BK718"/>
      <c r="BL718"/>
      <c r="BM718"/>
      <c r="BN718"/>
      <c r="BO718"/>
      <c r="BP718"/>
      <c r="BQ718"/>
      <c r="BR718"/>
      <c r="BS718"/>
      <c r="BT718"/>
      <c r="BU718"/>
      <c r="BV718"/>
      <c r="BW718"/>
      <c r="BX718"/>
      <c r="BY718"/>
      <c r="BZ718"/>
      <c r="CA718"/>
      <c r="CB718"/>
      <c r="CC718"/>
    </row>
    <row r="719" spans="1:81" s="325" customFormat="1" ht="15.75" customHeight="1" x14ac:dyDescent="0.25">
      <c r="A719" s="356"/>
      <c r="B719" s="356"/>
      <c r="C719" s="356"/>
      <c r="D719" s="356"/>
      <c r="E719" s="356"/>
      <c r="F719" s="356"/>
      <c r="G719" s="356"/>
      <c r="H719" s="356"/>
      <c r="I719" s="356"/>
      <c r="J719" s="356"/>
      <c r="K719" s="356"/>
      <c r="L719" s="356"/>
      <c r="M719" s="356"/>
      <c r="N719" s="356"/>
      <c r="O719" s="356"/>
      <c r="P719" s="356"/>
      <c r="Q719" s="356"/>
      <c r="R719" s="356"/>
      <c r="S719" s="356"/>
      <c r="T719" s="356"/>
      <c r="U719" s="356"/>
      <c r="V719" s="356"/>
      <c r="W719" s="356"/>
      <c r="X719" s="356"/>
      <c r="Y719" s="356"/>
      <c r="Z719" s="356"/>
      <c r="AA719" s="356"/>
      <c r="AB719" s="356"/>
      <c r="BB719"/>
      <c r="BC719"/>
      <c r="BD719"/>
      <c r="BE719"/>
      <c r="BF719"/>
      <c r="BG719"/>
      <c r="BH719"/>
      <c r="BI719"/>
      <c r="BJ719"/>
      <c r="BK719"/>
      <c r="BL719"/>
      <c r="BM719"/>
      <c r="BN719"/>
      <c r="BO719"/>
      <c r="BP719"/>
      <c r="BQ719"/>
      <c r="BR719"/>
      <c r="BS719"/>
      <c r="BT719"/>
      <c r="BU719"/>
      <c r="BV719"/>
      <c r="BW719"/>
      <c r="BX719"/>
      <c r="BY719"/>
      <c r="BZ719"/>
      <c r="CA719"/>
      <c r="CB719"/>
      <c r="CC719"/>
    </row>
    <row r="720" spans="1:81" s="325" customFormat="1" ht="15.75" customHeight="1" x14ac:dyDescent="0.25">
      <c r="A720" s="356"/>
      <c r="B720" s="356"/>
      <c r="C720" s="356"/>
      <c r="D720" s="356"/>
      <c r="E720" s="356"/>
      <c r="F720" s="356"/>
      <c r="G720" s="356"/>
      <c r="H720" s="356"/>
      <c r="I720" s="356"/>
      <c r="J720" s="356"/>
      <c r="K720" s="356"/>
      <c r="L720" s="356"/>
      <c r="M720" s="356"/>
      <c r="N720" s="356"/>
      <c r="O720" s="356"/>
      <c r="P720" s="356"/>
      <c r="Q720" s="356"/>
      <c r="R720" s="356"/>
      <c r="S720" s="356"/>
      <c r="T720" s="356"/>
      <c r="U720" s="356"/>
      <c r="V720" s="356"/>
      <c r="W720" s="356"/>
      <c r="X720" s="356"/>
      <c r="Y720" s="356"/>
      <c r="Z720" s="356"/>
      <c r="AA720" s="356"/>
      <c r="AB720" s="356"/>
      <c r="BB720"/>
      <c r="BC720"/>
      <c r="BD720"/>
      <c r="BE720"/>
      <c r="BF720"/>
      <c r="BG720"/>
      <c r="BH720"/>
      <c r="BI720"/>
      <c r="BJ720"/>
      <c r="BK720"/>
      <c r="BL720"/>
      <c r="BM720"/>
      <c r="BN720"/>
      <c r="BO720"/>
      <c r="BP720"/>
      <c r="BQ720"/>
      <c r="BR720"/>
      <c r="BS720"/>
      <c r="BT720"/>
      <c r="BU720"/>
      <c r="BV720"/>
      <c r="BW720"/>
      <c r="BX720"/>
      <c r="BY720"/>
      <c r="BZ720"/>
      <c r="CA720"/>
      <c r="CB720"/>
      <c r="CC720"/>
    </row>
    <row r="721" spans="1:81" s="325" customFormat="1" ht="15.75" customHeight="1" x14ac:dyDescent="0.25">
      <c r="A721" s="356"/>
      <c r="B721" s="356"/>
      <c r="C721" s="356"/>
      <c r="D721" s="356"/>
      <c r="E721" s="356"/>
      <c r="F721" s="356"/>
      <c r="G721" s="356"/>
      <c r="H721" s="356"/>
      <c r="I721" s="356"/>
      <c r="J721" s="356"/>
      <c r="K721" s="356"/>
      <c r="L721" s="356"/>
      <c r="M721" s="356"/>
      <c r="N721" s="356"/>
      <c r="O721" s="356"/>
      <c r="P721" s="356"/>
      <c r="Q721" s="356"/>
      <c r="R721" s="356"/>
      <c r="S721" s="356"/>
      <c r="T721" s="356"/>
      <c r="U721" s="356"/>
      <c r="V721" s="356"/>
      <c r="W721" s="356"/>
      <c r="X721" s="356"/>
      <c r="Y721" s="356"/>
      <c r="Z721" s="356"/>
      <c r="AA721" s="356"/>
      <c r="AB721" s="356"/>
      <c r="BB721"/>
      <c r="BC721"/>
      <c r="BD721"/>
      <c r="BE721"/>
      <c r="BF721"/>
      <c r="BG721"/>
      <c r="BH721"/>
      <c r="BI721"/>
      <c r="BJ721"/>
      <c r="BK721"/>
      <c r="BL721"/>
      <c r="BM721"/>
      <c r="BN721"/>
      <c r="BO721"/>
      <c r="BP721"/>
      <c r="BQ721"/>
      <c r="BR721"/>
      <c r="BS721"/>
      <c r="BT721"/>
      <c r="BU721"/>
      <c r="BV721"/>
      <c r="BW721"/>
      <c r="BX721"/>
      <c r="BY721"/>
      <c r="BZ721"/>
      <c r="CA721"/>
      <c r="CB721"/>
      <c r="CC721"/>
    </row>
    <row r="722" spans="1:81" s="325" customFormat="1" ht="15.75" customHeight="1" x14ac:dyDescent="0.25">
      <c r="A722" s="356"/>
      <c r="B722" s="356"/>
      <c r="C722" s="356"/>
      <c r="D722" s="356"/>
      <c r="E722" s="356"/>
      <c r="F722" s="356"/>
      <c r="G722" s="356"/>
      <c r="H722" s="356"/>
      <c r="I722" s="356"/>
      <c r="J722" s="356"/>
      <c r="K722" s="356"/>
      <c r="L722" s="356"/>
      <c r="M722" s="356"/>
      <c r="N722" s="356"/>
      <c r="O722" s="356"/>
      <c r="P722" s="356"/>
      <c r="Q722" s="356"/>
      <c r="R722" s="356"/>
      <c r="S722" s="356"/>
      <c r="T722" s="356"/>
      <c r="U722" s="356"/>
      <c r="V722" s="356"/>
      <c r="W722" s="356"/>
      <c r="X722" s="356"/>
      <c r="Y722" s="356"/>
      <c r="Z722" s="356"/>
      <c r="AA722" s="356"/>
      <c r="AB722" s="356"/>
      <c r="BB722"/>
      <c r="BC722"/>
      <c r="BD722"/>
      <c r="BE722"/>
      <c r="BF722"/>
      <c r="BG722"/>
      <c r="BH722"/>
      <c r="BI722"/>
      <c r="BJ722"/>
      <c r="BK722"/>
      <c r="BL722"/>
      <c r="BM722"/>
      <c r="BN722"/>
      <c r="BO722"/>
      <c r="BP722"/>
      <c r="BQ722"/>
      <c r="BR722"/>
      <c r="BS722"/>
      <c r="BT722"/>
      <c r="BU722"/>
      <c r="BV722"/>
      <c r="BW722"/>
      <c r="BX722"/>
      <c r="BY722"/>
      <c r="BZ722"/>
      <c r="CA722"/>
      <c r="CB722"/>
      <c r="CC722"/>
    </row>
    <row r="723" spans="1:81" s="325" customFormat="1" ht="15.75" customHeight="1" x14ac:dyDescent="0.25">
      <c r="A723" s="356"/>
      <c r="B723" s="356"/>
      <c r="C723" s="356"/>
      <c r="D723" s="356"/>
      <c r="E723" s="356"/>
      <c r="F723" s="356"/>
      <c r="G723" s="356"/>
      <c r="H723" s="356"/>
      <c r="I723" s="356"/>
      <c r="J723" s="356"/>
      <c r="K723" s="356"/>
      <c r="L723" s="356"/>
      <c r="M723" s="356"/>
      <c r="N723" s="356"/>
      <c r="O723" s="356"/>
      <c r="P723" s="356"/>
      <c r="Q723" s="356"/>
      <c r="R723" s="356"/>
      <c r="S723" s="356"/>
      <c r="T723" s="356"/>
      <c r="U723" s="356"/>
      <c r="V723" s="356"/>
      <c r="W723" s="356"/>
      <c r="X723" s="356"/>
      <c r="Y723" s="356"/>
      <c r="Z723" s="356"/>
      <c r="AA723" s="356"/>
      <c r="AB723" s="356"/>
      <c r="BB723"/>
      <c r="BC723"/>
      <c r="BD723"/>
      <c r="BE723"/>
      <c r="BF723"/>
      <c r="BG723"/>
      <c r="BH723"/>
      <c r="BI723"/>
      <c r="BJ723"/>
      <c r="BK723"/>
      <c r="BL723"/>
      <c r="BM723"/>
      <c r="BN723"/>
      <c r="BO723"/>
      <c r="BP723"/>
      <c r="BQ723"/>
      <c r="BR723"/>
      <c r="BS723"/>
      <c r="BT723"/>
      <c r="BU723"/>
      <c r="BV723"/>
      <c r="BW723"/>
      <c r="BX723"/>
      <c r="BY723"/>
      <c r="BZ723"/>
      <c r="CA723"/>
      <c r="CB723"/>
      <c r="CC723"/>
    </row>
    <row r="724" spans="1:81" s="325" customFormat="1" ht="15.75" customHeight="1" x14ac:dyDescent="0.25">
      <c r="A724" s="356"/>
      <c r="B724" s="356"/>
      <c r="C724" s="356"/>
      <c r="D724" s="356"/>
      <c r="E724" s="356"/>
      <c r="F724" s="356"/>
      <c r="G724" s="356"/>
      <c r="H724" s="356"/>
      <c r="I724" s="356"/>
      <c r="J724" s="356"/>
      <c r="K724" s="356"/>
      <c r="L724" s="356"/>
      <c r="M724" s="356"/>
      <c r="N724" s="356"/>
      <c r="O724" s="356"/>
      <c r="P724" s="356"/>
      <c r="Q724" s="356"/>
      <c r="R724" s="356"/>
      <c r="S724" s="356"/>
      <c r="T724" s="356"/>
      <c r="U724" s="356"/>
      <c r="V724" s="356"/>
      <c r="W724" s="356"/>
      <c r="X724" s="356"/>
      <c r="Y724" s="356"/>
      <c r="Z724" s="356"/>
      <c r="AA724" s="356"/>
      <c r="AB724" s="356"/>
      <c r="BB724"/>
      <c r="BC724"/>
      <c r="BD724"/>
      <c r="BE724"/>
      <c r="BF724"/>
      <c r="BG724"/>
      <c r="BH724"/>
      <c r="BI724"/>
      <c r="BJ724"/>
      <c r="BK724"/>
      <c r="BL724"/>
      <c r="BM724"/>
      <c r="BN724"/>
      <c r="BO724"/>
      <c r="BP724"/>
      <c r="BQ724"/>
      <c r="BR724"/>
      <c r="BS724"/>
      <c r="BT724"/>
      <c r="BU724"/>
      <c r="BV724"/>
      <c r="BW724"/>
      <c r="BX724"/>
      <c r="BY724"/>
      <c r="BZ724"/>
      <c r="CA724"/>
      <c r="CB724"/>
      <c r="CC724"/>
    </row>
    <row r="725" spans="1:81" s="325" customFormat="1" ht="15.75" customHeight="1" x14ac:dyDescent="0.25">
      <c r="A725" s="356"/>
      <c r="B725" s="356"/>
      <c r="C725" s="356"/>
      <c r="D725" s="356"/>
      <c r="E725" s="356"/>
      <c r="F725" s="356"/>
      <c r="G725" s="356"/>
      <c r="H725" s="356"/>
      <c r="I725" s="356"/>
      <c r="J725" s="356"/>
      <c r="K725" s="356"/>
      <c r="L725" s="356"/>
      <c r="M725" s="356"/>
      <c r="N725" s="356"/>
      <c r="O725" s="356"/>
      <c r="P725" s="356"/>
      <c r="Q725" s="356"/>
      <c r="R725" s="356"/>
      <c r="S725" s="356"/>
      <c r="T725" s="356"/>
      <c r="U725" s="356"/>
      <c r="V725" s="356"/>
      <c r="W725" s="356"/>
      <c r="X725" s="356"/>
      <c r="Y725" s="356"/>
      <c r="Z725" s="356"/>
      <c r="AA725" s="356"/>
      <c r="AB725" s="356"/>
      <c r="BB725"/>
      <c r="BC725"/>
      <c r="BD725"/>
      <c r="BE725"/>
      <c r="BF725"/>
      <c r="BG725"/>
      <c r="BH725"/>
      <c r="BI725"/>
      <c r="BJ725"/>
      <c r="BK725"/>
      <c r="BL725"/>
      <c r="BM725"/>
      <c r="BN725"/>
      <c r="BO725"/>
      <c r="BP725"/>
      <c r="BQ725"/>
      <c r="BR725"/>
      <c r="BS725"/>
      <c r="BT725"/>
      <c r="BU725"/>
      <c r="BV725"/>
      <c r="BW725"/>
      <c r="BX725"/>
      <c r="BY725"/>
      <c r="BZ725"/>
      <c r="CA725"/>
      <c r="CB725"/>
      <c r="CC725"/>
    </row>
    <row r="726" spans="1:81" s="325" customFormat="1" ht="15.75" customHeight="1" x14ac:dyDescent="0.25">
      <c r="A726" s="356"/>
      <c r="B726" s="356"/>
      <c r="C726" s="356"/>
      <c r="D726" s="356"/>
      <c r="E726" s="356"/>
      <c r="F726" s="356"/>
      <c r="G726" s="356"/>
      <c r="H726" s="356"/>
      <c r="I726" s="356"/>
      <c r="J726" s="356"/>
      <c r="K726" s="356"/>
      <c r="L726" s="356"/>
      <c r="M726" s="356"/>
      <c r="N726" s="356"/>
      <c r="O726" s="356"/>
      <c r="P726" s="356"/>
      <c r="Q726" s="356"/>
      <c r="R726" s="356"/>
      <c r="S726" s="356"/>
      <c r="T726" s="356"/>
      <c r="U726" s="356"/>
      <c r="V726" s="356"/>
      <c r="W726" s="356"/>
      <c r="X726" s="356"/>
      <c r="Y726" s="356"/>
      <c r="Z726" s="356"/>
      <c r="AA726" s="356"/>
      <c r="AB726" s="356"/>
      <c r="BB726"/>
      <c r="BC726"/>
      <c r="BD726"/>
      <c r="BE726"/>
      <c r="BF726"/>
      <c r="BG726"/>
      <c r="BH726"/>
      <c r="BI726"/>
      <c r="BJ726"/>
      <c r="BK726"/>
      <c r="BL726"/>
      <c r="BM726"/>
      <c r="BN726"/>
      <c r="BO726"/>
      <c r="BP726"/>
      <c r="BQ726"/>
      <c r="BR726"/>
      <c r="BS726"/>
      <c r="BT726"/>
      <c r="BU726"/>
      <c r="BV726"/>
      <c r="BW726"/>
      <c r="BX726"/>
      <c r="BY726"/>
      <c r="BZ726"/>
      <c r="CA726"/>
      <c r="CB726"/>
      <c r="CC726"/>
    </row>
    <row r="727" spans="1:81" s="325" customFormat="1" ht="15.75" customHeight="1" x14ac:dyDescent="0.25">
      <c r="A727" s="356"/>
      <c r="B727" s="356"/>
      <c r="C727" s="356"/>
      <c r="D727" s="356"/>
      <c r="E727" s="356"/>
      <c r="F727" s="356"/>
      <c r="G727" s="356"/>
      <c r="H727" s="356"/>
      <c r="I727" s="356"/>
      <c r="J727" s="356"/>
      <c r="K727" s="356"/>
      <c r="L727" s="356"/>
      <c r="M727" s="356"/>
      <c r="N727" s="356"/>
      <c r="O727" s="356"/>
      <c r="P727" s="356"/>
      <c r="Q727" s="356"/>
      <c r="R727" s="356"/>
      <c r="S727" s="356"/>
      <c r="T727" s="356"/>
      <c r="U727" s="356"/>
      <c r="V727" s="356"/>
      <c r="W727" s="356"/>
      <c r="X727" s="356"/>
      <c r="Y727" s="356"/>
      <c r="Z727" s="356"/>
      <c r="AA727" s="356"/>
      <c r="AB727" s="356"/>
      <c r="BB727"/>
      <c r="BC727"/>
      <c r="BD727"/>
      <c r="BE727"/>
      <c r="BF727"/>
      <c r="BG727"/>
      <c r="BH727"/>
      <c r="BI727"/>
      <c r="BJ727"/>
      <c r="BK727"/>
      <c r="BL727"/>
      <c r="BM727"/>
      <c r="BN727"/>
      <c r="BO727"/>
      <c r="BP727"/>
      <c r="BQ727"/>
      <c r="BR727"/>
      <c r="BS727"/>
      <c r="BT727"/>
      <c r="BU727"/>
      <c r="BV727"/>
      <c r="BW727"/>
      <c r="BX727"/>
      <c r="BY727"/>
      <c r="BZ727"/>
      <c r="CA727"/>
      <c r="CB727"/>
      <c r="CC727"/>
    </row>
    <row r="728" spans="1:81" s="325" customFormat="1" ht="15.75" customHeight="1" x14ac:dyDescent="0.25">
      <c r="A728" s="356"/>
      <c r="B728" s="356"/>
      <c r="C728" s="356"/>
      <c r="D728" s="356"/>
      <c r="E728" s="356"/>
      <c r="F728" s="356"/>
      <c r="G728" s="356"/>
      <c r="H728" s="356"/>
      <c r="I728" s="356"/>
      <c r="J728" s="356"/>
      <c r="K728" s="356"/>
      <c r="L728" s="356"/>
      <c r="M728" s="356"/>
      <c r="N728" s="356"/>
      <c r="O728" s="356"/>
      <c r="P728" s="356"/>
      <c r="Q728" s="356"/>
      <c r="R728" s="356"/>
      <c r="S728" s="356"/>
      <c r="T728" s="356"/>
      <c r="U728" s="356"/>
      <c r="V728" s="356"/>
      <c r="W728" s="356"/>
      <c r="X728" s="356"/>
      <c r="Y728" s="356"/>
      <c r="Z728" s="356"/>
      <c r="AA728" s="356"/>
      <c r="AB728" s="356"/>
      <c r="BB728"/>
      <c r="BC728"/>
      <c r="BD728"/>
      <c r="BE728"/>
      <c r="BF728"/>
      <c r="BG728"/>
      <c r="BH728"/>
      <c r="BI728"/>
      <c r="BJ728"/>
      <c r="BK728"/>
      <c r="BL728"/>
      <c r="BM728"/>
      <c r="BN728"/>
      <c r="BO728"/>
      <c r="BP728"/>
      <c r="BQ728"/>
      <c r="BR728"/>
      <c r="BS728"/>
      <c r="BT728"/>
      <c r="BU728"/>
      <c r="BV728"/>
      <c r="BW728"/>
      <c r="BX728"/>
      <c r="BY728"/>
      <c r="BZ728"/>
      <c r="CA728"/>
      <c r="CB728"/>
      <c r="CC728"/>
    </row>
    <row r="729" spans="1:81" s="325" customFormat="1" ht="15.75" customHeight="1" x14ac:dyDescent="0.25">
      <c r="A729" s="356"/>
      <c r="B729" s="356"/>
      <c r="C729" s="356"/>
      <c r="D729" s="356"/>
      <c r="E729" s="356"/>
      <c r="F729" s="356"/>
      <c r="G729" s="356"/>
      <c r="H729" s="356"/>
      <c r="I729" s="356"/>
      <c r="J729" s="356"/>
      <c r="K729" s="356"/>
      <c r="L729" s="356"/>
      <c r="M729" s="356"/>
      <c r="N729" s="356"/>
      <c r="O729" s="356"/>
      <c r="P729" s="356"/>
      <c r="Q729" s="356"/>
      <c r="R729" s="356"/>
      <c r="S729" s="356"/>
      <c r="T729" s="356"/>
      <c r="U729" s="356"/>
      <c r="V729" s="356"/>
      <c r="W729" s="356"/>
      <c r="X729" s="356"/>
      <c r="Y729" s="356"/>
      <c r="Z729" s="356"/>
      <c r="AA729" s="356"/>
      <c r="AB729" s="356"/>
      <c r="BB729"/>
      <c r="BC729"/>
      <c r="BD729"/>
      <c r="BE729"/>
      <c r="BF729"/>
      <c r="BG729"/>
      <c r="BH729"/>
      <c r="BI729"/>
      <c r="BJ729"/>
      <c r="BK729"/>
      <c r="BL729"/>
      <c r="BM729"/>
      <c r="BN729"/>
      <c r="BO729"/>
      <c r="BP729"/>
      <c r="BQ729"/>
      <c r="BR729"/>
      <c r="BS729"/>
      <c r="BT729"/>
      <c r="BU729"/>
      <c r="BV729"/>
      <c r="BW729"/>
      <c r="BX729"/>
      <c r="BY729"/>
      <c r="BZ729"/>
      <c r="CA729"/>
      <c r="CB729"/>
      <c r="CC729"/>
    </row>
    <row r="730" spans="1:81" s="325" customFormat="1" ht="15.75" customHeight="1" x14ac:dyDescent="0.25">
      <c r="A730" s="356"/>
      <c r="B730" s="356"/>
      <c r="C730" s="356"/>
      <c r="D730" s="356"/>
      <c r="E730" s="356"/>
      <c r="F730" s="356"/>
      <c r="G730" s="356"/>
      <c r="H730" s="356"/>
      <c r="I730" s="356"/>
      <c r="J730" s="356"/>
      <c r="K730" s="356"/>
      <c r="L730" s="356"/>
      <c r="M730" s="356"/>
      <c r="N730" s="356"/>
      <c r="O730" s="356"/>
      <c r="P730" s="356"/>
      <c r="Q730" s="356"/>
      <c r="R730" s="356"/>
      <c r="S730" s="356"/>
      <c r="T730" s="356"/>
      <c r="U730" s="356"/>
      <c r="V730" s="356"/>
      <c r="W730" s="356"/>
      <c r="X730" s="356"/>
      <c r="Y730" s="356"/>
      <c r="Z730" s="356"/>
      <c r="AA730" s="356"/>
      <c r="AB730" s="356"/>
      <c r="BB730"/>
      <c r="BC730"/>
      <c r="BD730"/>
      <c r="BE730"/>
      <c r="BF730"/>
      <c r="BG730"/>
      <c r="BH730"/>
      <c r="BI730"/>
      <c r="BJ730"/>
      <c r="BK730"/>
      <c r="BL730"/>
      <c r="BM730"/>
      <c r="BN730"/>
      <c r="BO730"/>
      <c r="BP730"/>
      <c r="BQ730"/>
      <c r="BR730"/>
      <c r="BS730"/>
      <c r="BT730"/>
      <c r="BU730"/>
      <c r="BV730"/>
      <c r="BW730"/>
      <c r="BX730"/>
      <c r="BY730"/>
      <c r="BZ730"/>
      <c r="CA730"/>
      <c r="CB730"/>
      <c r="CC730"/>
    </row>
    <row r="731" spans="1:81" s="325" customFormat="1" ht="15.75" customHeight="1" x14ac:dyDescent="0.25">
      <c r="A731" s="356"/>
      <c r="B731" s="356"/>
      <c r="C731" s="356"/>
      <c r="D731" s="356"/>
      <c r="E731" s="356"/>
      <c r="F731" s="356"/>
      <c r="G731" s="356"/>
      <c r="H731" s="356"/>
      <c r="I731" s="356"/>
      <c r="J731" s="356"/>
      <c r="K731" s="356"/>
      <c r="L731" s="356"/>
      <c r="M731" s="356"/>
      <c r="N731" s="356"/>
      <c r="O731" s="356"/>
      <c r="P731" s="356"/>
      <c r="Q731" s="356"/>
      <c r="R731" s="356"/>
      <c r="S731" s="356"/>
      <c r="T731" s="356"/>
      <c r="U731" s="356"/>
      <c r="V731" s="356"/>
      <c r="W731" s="356"/>
      <c r="X731" s="356"/>
      <c r="Y731" s="356"/>
      <c r="Z731" s="356"/>
      <c r="AA731" s="356"/>
      <c r="AB731" s="356"/>
      <c r="BB731"/>
      <c r="BC731"/>
      <c r="BD731"/>
      <c r="BE731"/>
      <c r="BF731"/>
      <c r="BG731"/>
      <c r="BH731"/>
      <c r="BI731"/>
      <c r="BJ731"/>
      <c r="BK731"/>
      <c r="BL731"/>
      <c r="BM731"/>
      <c r="BN731"/>
      <c r="BO731"/>
      <c r="BP731"/>
      <c r="BQ731"/>
      <c r="BR731"/>
      <c r="BS731"/>
      <c r="BT731"/>
      <c r="BU731"/>
      <c r="BV731"/>
      <c r="BW731"/>
      <c r="BX731"/>
      <c r="BY731"/>
      <c r="BZ731"/>
      <c r="CA731"/>
      <c r="CB731"/>
      <c r="CC731"/>
    </row>
    <row r="732" spans="1:81" s="325" customFormat="1" ht="15.75" customHeight="1" x14ac:dyDescent="0.25">
      <c r="A732" s="356"/>
      <c r="B732" s="356"/>
      <c r="C732" s="356"/>
      <c r="D732" s="356"/>
      <c r="E732" s="356"/>
      <c r="F732" s="356"/>
      <c r="G732" s="356"/>
      <c r="H732" s="356"/>
      <c r="I732" s="356"/>
      <c r="J732" s="356"/>
      <c r="K732" s="356"/>
      <c r="L732" s="356"/>
      <c r="M732" s="356"/>
      <c r="N732" s="356"/>
      <c r="O732" s="356"/>
      <c r="P732" s="356"/>
      <c r="Q732" s="356"/>
      <c r="R732" s="356"/>
      <c r="S732" s="356"/>
      <c r="T732" s="356"/>
      <c r="U732" s="356"/>
      <c r="V732" s="356"/>
      <c r="W732" s="356"/>
      <c r="X732" s="356"/>
      <c r="Y732" s="356"/>
      <c r="Z732" s="356"/>
      <c r="AA732" s="356"/>
      <c r="AB732" s="356"/>
      <c r="BB732"/>
      <c r="BC732"/>
      <c r="BD732"/>
      <c r="BE732"/>
      <c r="BF732"/>
      <c r="BG732"/>
      <c r="BH732"/>
      <c r="BI732"/>
      <c r="BJ732"/>
      <c r="BK732"/>
      <c r="BL732"/>
      <c r="BM732"/>
      <c r="BN732"/>
      <c r="BO732"/>
      <c r="BP732"/>
      <c r="BQ732"/>
      <c r="BR732"/>
      <c r="BS732"/>
      <c r="BT732"/>
      <c r="BU732"/>
      <c r="BV732"/>
      <c r="BW732"/>
      <c r="BX732"/>
      <c r="BY732"/>
      <c r="BZ732"/>
      <c r="CA732"/>
      <c r="CB732"/>
      <c r="CC732"/>
    </row>
    <row r="733" spans="1:81" s="325" customFormat="1" ht="15.75" customHeight="1" x14ac:dyDescent="0.25">
      <c r="A733" s="356"/>
      <c r="B733" s="356"/>
      <c r="C733" s="356"/>
      <c r="D733" s="356"/>
      <c r="E733" s="356"/>
      <c r="F733" s="356"/>
      <c r="G733" s="356"/>
      <c r="H733" s="356"/>
      <c r="I733" s="356"/>
      <c r="J733" s="356"/>
      <c r="K733" s="356"/>
      <c r="L733" s="356"/>
      <c r="M733" s="356"/>
      <c r="N733" s="356"/>
      <c r="O733" s="356"/>
      <c r="P733" s="356"/>
      <c r="Q733" s="356"/>
      <c r="R733" s="356"/>
      <c r="S733" s="356"/>
      <c r="T733" s="356"/>
      <c r="U733" s="356"/>
      <c r="V733" s="356"/>
      <c r="W733" s="356"/>
      <c r="X733" s="356"/>
      <c r="Y733" s="356"/>
      <c r="Z733" s="356"/>
      <c r="AA733" s="356"/>
      <c r="AB733" s="356"/>
      <c r="BB733"/>
      <c r="BC733"/>
      <c r="BD733"/>
      <c r="BE733"/>
      <c r="BF733"/>
      <c r="BG733"/>
      <c r="BH733"/>
      <c r="BI733"/>
      <c r="BJ733"/>
      <c r="BK733"/>
      <c r="BL733"/>
      <c r="BM733"/>
      <c r="BN733"/>
      <c r="BO733"/>
      <c r="BP733"/>
      <c r="BQ733"/>
      <c r="BR733"/>
      <c r="BS733"/>
      <c r="BT733"/>
      <c r="BU733"/>
      <c r="BV733"/>
      <c r="BW733"/>
      <c r="BX733"/>
      <c r="BY733"/>
      <c r="BZ733"/>
      <c r="CA733"/>
      <c r="CB733"/>
      <c r="CC733"/>
    </row>
    <row r="734" spans="1:81" s="325" customFormat="1" ht="15.75" customHeight="1" x14ac:dyDescent="0.25">
      <c r="A734" s="356"/>
      <c r="B734" s="356"/>
      <c r="C734" s="356"/>
      <c r="D734" s="356"/>
      <c r="E734" s="356"/>
      <c r="F734" s="356"/>
      <c r="G734" s="356"/>
      <c r="H734" s="356"/>
      <c r="I734" s="356"/>
      <c r="J734" s="356"/>
      <c r="K734" s="356"/>
      <c r="L734" s="356"/>
      <c r="M734" s="356"/>
      <c r="N734" s="356"/>
      <c r="O734" s="356"/>
      <c r="P734" s="356"/>
      <c r="Q734" s="356"/>
      <c r="R734" s="356"/>
      <c r="S734" s="356"/>
      <c r="T734" s="356"/>
      <c r="U734" s="356"/>
      <c r="V734" s="356"/>
      <c r="W734" s="356"/>
      <c r="X734" s="356"/>
      <c r="Y734" s="356"/>
      <c r="Z734" s="356"/>
      <c r="AA734" s="356"/>
      <c r="AB734" s="356"/>
      <c r="BB734"/>
      <c r="BC734"/>
      <c r="BD734"/>
      <c r="BE734"/>
      <c r="BF734"/>
      <c r="BG734"/>
      <c r="BH734"/>
      <c r="BI734"/>
      <c r="BJ734"/>
      <c r="BK734"/>
      <c r="BL734"/>
      <c r="BM734"/>
      <c r="BN734"/>
      <c r="BO734"/>
      <c r="BP734"/>
      <c r="BQ734"/>
      <c r="BR734"/>
      <c r="BS734"/>
      <c r="BT734"/>
      <c r="BU734"/>
      <c r="BV734"/>
      <c r="BW734"/>
      <c r="BX734"/>
      <c r="BY734"/>
      <c r="BZ734"/>
      <c r="CA734"/>
      <c r="CB734"/>
      <c r="CC734"/>
    </row>
    <row r="735" spans="1:81" s="325" customFormat="1" ht="15.75" customHeight="1" x14ac:dyDescent="0.25">
      <c r="A735" s="356"/>
      <c r="B735" s="356"/>
      <c r="C735" s="356"/>
      <c r="D735" s="356"/>
      <c r="E735" s="356"/>
      <c r="F735" s="356"/>
      <c r="G735" s="356"/>
      <c r="H735" s="356"/>
      <c r="I735" s="356"/>
      <c r="J735" s="356"/>
      <c r="K735" s="356"/>
      <c r="L735" s="356"/>
      <c r="M735" s="356"/>
      <c r="N735" s="356"/>
      <c r="O735" s="356"/>
      <c r="P735" s="356"/>
      <c r="Q735" s="356"/>
      <c r="R735" s="356"/>
      <c r="S735" s="356"/>
      <c r="T735" s="356"/>
      <c r="U735" s="356"/>
      <c r="V735" s="356"/>
      <c r="W735" s="356"/>
      <c r="X735" s="356"/>
      <c r="Y735" s="356"/>
      <c r="Z735" s="356"/>
      <c r="AA735" s="356"/>
      <c r="AB735" s="356"/>
      <c r="BB735"/>
      <c r="BC735"/>
      <c r="BD735"/>
      <c r="BE735"/>
      <c r="BF735"/>
      <c r="BG735"/>
      <c r="BH735"/>
      <c r="BI735"/>
      <c r="BJ735"/>
      <c r="BK735"/>
      <c r="BL735"/>
      <c r="BM735"/>
      <c r="BN735"/>
      <c r="BO735"/>
      <c r="BP735"/>
      <c r="BQ735"/>
      <c r="BR735"/>
      <c r="BS735"/>
      <c r="BT735"/>
      <c r="BU735"/>
      <c r="BV735"/>
      <c r="BW735"/>
      <c r="BX735"/>
      <c r="BY735"/>
      <c r="BZ735"/>
      <c r="CA735"/>
      <c r="CB735"/>
      <c r="CC735"/>
    </row>
    <row r="736" spans="1:81" s="325" customFormat="1" ht="15.75" customHeight="1" x14ac:dyDescent="0.25">
      <c r="A736" s="356"/>
      <c r="B736" s="356"/>
      <c r="C736" s="356"/>
      <c r="D736" s="356"/>
      <c r="E736" s="356"/>
      <c r="F736" s="356"/>
      <c r="G736" s="356"/>
      <c r="H736" s="356"/>
      <c r="I736" s="356"/>
      <c r="J736" s="356"/>
      <c r="K736" s="356"/>
      <c r="L736" s="356"/>
      <c r="M736" s="356"/>
      <c r="N736" s="356"/>
      <c r="O736" s="356"/>
      <c r="P736" s="356"/>
      <c r="Q736" s="356"/>
      <c r="R736" s="356"/>
      <c r="S736" s="356"/>
      <c r="T736" s="356"/>
      <c r="U736" s="356"/>
      <c r="V736" s="356"/>
      <c r="W736" s="356"/>
      <c r="X736" s="356"/>
      <c r="Y736" s="356"/>
      <c r="Z736" s="356"/>
      <c r="AA736" s="356"/>
      <c r="AB736" s="356"/>
      <c r="BB736"/>
      <c r="BC736"/>
      <c r="BD736"/>
      <c r="BE736"/>
      <c r="BF736"/>
      <c r="BG736"/>
      <c r="BH736"/>
      <c r="BI736"/>
      <c r="BJ736"/>
      <c r="BK736"/>
      <c r="BL736"/>
      <c r="BM736"/>
      <c r="BN736"/>
      <c r="BO736"/>
      <c r="BP736"/>
      <c r="BQ736"/>
      <c r="BR736"/>
      <c r="BS736"/>
      <c r="BT736"/>
      <c r="BU736"/>
      <c r="BV736"/>
      <c r="BW736"/>
      <c r="BX736"/>
      <c r="BY736"/>
      <c r="BZ736"/>
      <c r="CA736"/>
      <c r="CB736"/>
      <c r="CC736"/>
    </row>
    <row r="737" spans="1:81" s="325" customFormat="1" ht="15.75" customHeight="1" x14ac:dyDescent="0.25">
      <c r="A737" s="356"/>
      <c r="B737" s="356"/>
      <c r="C737" s="356"/>
      <c r="D737" s="356"/>
      <c r="E737" s="356"/>
      <c r="F737" s="356"/>
      <c r="G737" s="356"/>
      <c r="H737" s="356"/>
      <c r="I737" s="356"/>
      <c r="J737" s="356"/>
      <c r="K737" s="356"/>
      <c r="L737" s="356"/>
      <c r="M737" s="356"/>
      <c r="N737" s="356"/>
      <c r="O737" s="356"/>
      <c r="P737" s="356"/>
      <c r="Q737" s="356"/>
      <c r="R737" s="356"/>
      <c r="S737" s="356"/>
      <c r="T737" s="356"/>
      <c r="U737" s="356"/>
      <c r="V737" s="356"/>
      <c r="W737" s="356"/>
      <c r="X737" s="356"/>
      <c r="Y737" s="356"/>
      <c r="Z737" s="356"/>
      <c r="AA737" s="356"/>
      <c r="AB737" s="356"/>
      <c r="BB737"/>
      <c r="BC737"/>
      <c r="BD737"/>
      <c r="BE737"/>
      <c r="BF737"/>
      <c r="BG737"/>
      <c r="BH737"/>
      <c r="BI737"/>
      <c r="BJ737"/>
      <c r="BK737"/>
      <c r="BL737"/>
      <c r="BM737"/>
      <c r="BN737"/>
      <c r="BO737"/>
      <c r="BP737"/>
      <c r="BQ737"/>
      <c r="BR737"/>
      <c r="BS737"/>
      <c r="BT737"/>
      <c r="BU737"/>
      <c r="BV737"/>
      <c r="BW737"/>
      <c r="BX737"/>
      <c r="BY737"/>
      <c r="BZ737"/>
      <c r="CA737"/>
      <c r="CB737"/>
      <c r="CC737"/>
    </row>
    <row r="738" spans="1:81" s="325" customFormat="1" ht="15.75" customHeight="1" x14ac:dyDescent="0.25">
      <c r="A738" s="356"/>
      <c r="B738" s="356"/>
      <c r="C738" s="356"/>
      <c r="D738" s="356"/>
      <c r="E738" s="356"/>
      <c r="F738" s="356"/>
      <c r="G738" s="356"/>
      <c r="H738" s="356"/>
      <c r="I738" s="356"/>
      <c r="J738" s="356"/>
      <c r="K738" s="356"/>
      <c r="L738" s="356"/>
      <c r="M738" s="356"/>
      <c r="N738" s="356"/>
      <c r="O738" s="356"/>
      <c r="P738" s="356"/>
      <c r="Q738" s="356"/>
      <c r="R738" s="356"/>
      <c r="S738" s="356"/>
      <c r="T738" s="356"/>
      <c r="U738" s="356"/>
      <c r="V738" s="356"/>
      <c r="W738" s="356"/>
      <c r="X738" s="356"/>
      <c r="Y738" s="356"/>
      <c r="Z738" s="356"/>
      <c r="AA738" s="356"/>
      <c r="AB738" s="356"/>
      <c r="BB738"/>
      <c r="BC738"/>
      <c r="BD738"/>
      <c r="BE738"/>
      <c r="BF738"/>
      <c r="BG738"/>
      <c r="BH738"/>
      <c r="BI738"/>
      <c r="BJ738"/>
      <c r="BK738"/>
      <c r="BL738"/>
      <c r="BM738"/>
      <c r="BN738"/>
      <c r="BO738"/>
      <c r="BP738"/>
      <c r="BQ738"/>
      <c r="BR738"/>
      <c r="BS738"/>
      <c r="BT738"/>
      <c r="BU738"/>
      <c r="BV738"/>
      <c r="BW738"/>
      <c r="BX738"/>
      <c r="BY738"/>
      <c r="BZ738"/>
      <c r="CA738"/>
      <c r="CB738"/>
      <c r="CC738"/>
    </row>
    <row r="739" spans="1:81" s="325" customFormat="1" ht="15.75" customHeight="1" x14ac:dyDescent="0.25">
      <c r="A739" s="356"/>
      <c r="B739" s="356"/>
      <c r="C739" s="356"/>
      <c r="D739" s="356"/>
      <c r="E739" s="356"/>
      <c r="F739" s="356"/>
      <c r="G739" s="356"/>
      <c r="H739" s="356"/>
      <c r="I739" s="356"/>
      <c r="J739" s="356"/>
      <c r="K739" s="356"/>
      <c r="L739" s="356"/>
      <c r="M739" s="356"/>
      <c r="N739" s="356"/>
      <c r="O739" s="356"/>
      <c r="P739" s="356"/>
      <c r="Q739" s="356"/>
      <c r="R739" s="356"/>
      <c r="S739" s="356"/>
      <c r="T739" s="356"/>
      <c r="U739" s="356"/>
      <c r="V739" s="356"/>
      <c r="W739" s="356"/>
      <c r="X739" s="356"/>
      <c r="Y739" s="356"/>
      <c r="Z739" s="356"/>
      <c r="AA739" s="356"/>
      <c r="AB739" s="356"/>
      <c r="BB739"/>
      <c r="BC739"/>
      <c r="BD739"/>
      <c r="BE739"/>
      <c r="BF739"/>
      <c r="BG739"/>
      <c r="BH739"/>
      <c r="BI739"/>
      <c r="BJ739"/>
      <c r="BK739"/>
      <c r="BL739"/>
      <c r="BM739"/>
      <c r="BN739"/>
      <c r="BO739"/>
      <c r="BP739"/>
      <c r="BQ739"/>
      <c r="BR739"/>
      <c r="BS739"/>
      <c r="BT739"/>
      <c r="BU739"/>
      <c r="BV739"/>
      <c r="BW739"/>
      <c r="BX739"/>
      <c r="BY739"/>
      <c r="BZ739"/>
      <c r="CA739"/>
      <c r="CB739"/>
      <c r="CC739"/>
    </row>
    <row r="740" spans="1:81" s="325" customFormat="1" ht="15.75" customHeight="1" x14ac:dyDescent="0.25">
      <c r="A740" s="356"/>
      <c r="B740" s="356"/>
      <c r="C740" s="356"/>
      <c r="D740" s="356"/>
      <c r="E740" s="356"/>
      <c r="F740" s="356"/>
      <c r="G740" s="356"/>
      <c r="H740" s="356"/>
      <c r="I740" s="356"/>
      <c r="J740" s="356"/>
      <c r="K740" s="356"/>
      <c r="L740" s="356"/>
      <c r="M740" s="356"/>
      <c r="N740" s="356"/>
      <c r="O740" s="356"/>
      <c r="P740" s="356"/>
      <c r="Q740" s="356"/>
      <c r="R740" s="356"/>
      <c r="S740" s="356"/>
      <c r="T740" s="356"/>
      <c r="U740" s="356"/>
      <c r="V740" s="356"/>
      <c r="W740" s="356"/>
      <c r="X740" s="356"/>
      <c r="Y740" s="356"/>
      <c r="Z740" s="356"/>
      <c r="AA740" s="356"/>
      <c r="AB740" s="356"/>
      <c r="BB740"/>
      <c r="BC740"/>
      <c r="BD740"/>
      <c r="BE740"/>
      <c r="BF740"/>
      <c r="BG740"/>
      <c r="BH740"/>
      <c r="BI740"/>
      <c r="BJ740"/>
      <c r="BK740"/>
      <c r="BL740"/>
      <c r="BM740"/>
      <c r="BN740"/>
      <c r="BO740"/>
      <c r="BP740"/>
      <c r="BQ740"/>
      <c r="BR740"/>
      <c r="BS740"/>
      <c r="BT740"/>
      <c r="BU740"/>
      <c r="BV740"/>
      <c r="BW740"/>
      <c r="BX740"/>
      <c r="BY740"/>
      <c r="BZ740"/>
      <c r="CA740"/>
      <c r="CB740"/>
      <c r="CC740"/>
    </row>
    <row r="741" spans="1:81" s="325" customFormat="1" ht="15.75" customHeight="1" x14ac:dyDescent="0.25">
      <c r="A741" s="356"/>
      <c r="B741" s="356"/>
      <c r="C741" s="356"/>
      <c r="D741" s="356"/>
      <c r="E741" s="356"/>
      <c r="F741" s="356"/>
      <c r="G741" s="356"/>
      <c r="H741" s="356"/>
      <c r="I741" s="356"/>
      <c r="J741" s="356"/>
      <c r="K741" s="356"/>
      <c r="L741" s="356"/>
      <c r="M741" s="356"/>
      <c r="N741" s="356"/>
      <c r="O741" s="356"/>
      <c r="P741" s="356"/>
      <c r="Q741" s="356"/>
      <c r="R741" s="356"/>
      <c r="S741" s="356"/>
      <c r="T741" s="356"/>
      <c r="U741" s="356"/>
      <c r="V741" s="356"/>
      <c r="W741" s="356"/>
      <c r="X741" s="356"/>
      <c r="Y741" s="356"/>
      <c r="Z741" s="356"/>
      <c r="AA741" s="356"/>
      <c r="AB741" s="356"/>
      <c r="BB741"/>
      <c r="BC741"/>
      <c r="BD741"/>
      <c r="BE741"/>
      <c r="BF741"/>
      <c r="BG741"/>
      <c r="BH741"/>
      <c r="BI741"/>
      <c r="BJ741"/>
      <c r="BK741"/>
      <c r="BL741"/>
      <c r="BM741"/>
      <c r="BN741"/>
      <c r="BO741"/>
      <c r="BP741"/>
      <c r="BQ741"/>
      <c r="BR741"/>
      <c r="BS741"/>
      <c r="BT741"/>
      <c r="BU741"/>
      <c r="BV741"/>
      <c r="BW741"/>
      <c r="BX741"/>
      <c r="BY741"/>
      <c r="BZ741"/>
      <c r="CA741"/>
      <c r="CB741"/>
      <c r="CC741"/>
    </row>
    <row r="742" spans="1:81" s="325" customFormat="1" ht="15.75" customHeight="1" x14ac:dyDescent="0.25">
      <c r="A742" s="356"/>
      <c r="B742" s="356"/>
      <c r="C742" s="356"/>
      <c r="D742" s="356"/>
      <c r="E742" s="356"/>
      <c r="F742" s="356"/>
      <c r="G742" s="356"/>
      <c r="H742" s="356"/>
      <c r="I742" s="356"/>
      <c r="J742" s="356"/>
      <c r="K742" s="356"/>
      <c r="L742" s="356"/>
      <c r="M742" s="356"/>
      <c r="N742" s="356"/>
      <c r="O742" s="356"/>
      <c r="P742" s="356"/>
      <c r="Q742" s="356"/>
      <c r="R742" s="356"/>
      <c r="S742" s="356"/>
      <c r="T742" s="356"/>
      <c r="U742" s="356"/>
      <c r="V742" s="356"/>
      <c r="W742" s="356"/>
      <c r="X742" s="356"/>
      <c r="Y742" s="356"/>
      <c r="Z742" s="356"/>
      <c r="AA742" s="356"/>
      <c r="AB742" s="356"/>
      <c r="BB742"/>
      <c r="BC742"/>
      <c r="BD742"/>
      <c r="BE742"/>
      <c r="BF742"/>
      <c r="BG742"/>
      <c r="BH742"/>
      <c r="BI742"/>
      <c r="BJ742"/>
      <c r="BK742"/>
      <c r="BL742"/>
      <c r="BM742"/>
      <c r="BN742"/>
      <c r="BO742"/>
      <c r="BP742"/>
      <c r="BQ742"/>
      <c r="BR742"/>
      <c r="BS742"/>
      <c r="BT742"/>
      <c r="BU742"/>
      <c r="BV742"/>
      <c r="BW742"/>
      <c r="BX742"/>
      <c r="BY742"/>
      <c r="BZ742"/>
      <c r="CA742"/>
      <c r="CB742"/>
      <c r="CC742"/>
    </row>
    <row r="743" spans="1:81" s="325" customFormat="1" ht="15.75" customHeight="1" x14ac:dyDescent="0.25">
      <c r="A743" s="356"/>
      <c r="B743" s="356"/>
      <c r="C743" s="356"/>
      <c r="D743" s="356"/>
      <c r="E743" s="356"/>
      <c r="F743" s="356"/>
      <c r="G743" s="356"/>
      <c r="H743" s="356"/>
      <c r="I743" s="356"/>
      <c r="J743" s="356"/>
      <c r="K743" s="356"/>
      <c r="L743" s="356"/>
      <c r="M743" s="356"/>
      <c r="N743" s="356"/>
      <c r="O743" s="356"/>
      <c r="P743" s="356"/>
      <c r="Q743" s="356"/>
      <c r="R743" s="356"/>
      <c r="S743" s="356"/>
      <c r="T743" s="356"/>
      <c r="U743" s="356"/>
      <c r="V743" s="356"/>
      <c r="W743" s="356"/>
      <c r="X743" s="356"/>
      <c r="Y743" s="356"/>
      <c r="Z743" s="356"/>
      <c r="AA743" s="356"/>
      <c r="AB743" s="356"/>
      <c r="BB743"/>
      <c r="BC743"/>
      <c r="BD743"/>
      <c r="BE743"/>
      <c r="BF743"/>
      <c r="BG743"/>
      <c r="BH743"/>
      <c r="BI743"/>
      <c r="BJ743"/>
      <c r="BK743"/>
      <c r="BL743"/>
      <c r="BM743"/>
      <c r="BN743"/>
      <c r="BO743"/>
      <c r="BP743"/>
      <c r="BQ743"/>
      <c r="BR743"/>
      <c r="BS743"/>
      <c r="BT743"/>
      <c r="BU743"/>
      <c r="BV743"/>
      <c r="BW743"/>
      <c r="BX743"/>
      <c r="BY743"/>
      <c r="BZ743"/>
      <c r="CA743"/>
      <c r="CB743"/>
      <c r="CC743"/>
    </row>
    <row r="744" spans="1:81" s="325" customFormat="1" ht="15.75" customHeight="1" x14ac:dyDescent="0.25">
      <c r="A744" s="356"/>
      <c r="B744" s="356"/>
      <c r="C744" s="356"/>
      <c r="D744" s="356"/>
      <c r="E744" s="356"/>
      <c r="F744" s="356"/>
      <c r="G744" s="356"/>
      <c r="H744" s="356"/>
      <c r="I744" s="356"/>
      <c r="J744" s="356"/>
      <c r="K744" s="356"/>
      <c r="L744" s="356"/>
      <c r="M744" s="356"/>
      <c r="N744" s="356"/>
      <c r="O744" s="356"/>
      <c r="P744" s="356"/>
      <c r="Q744" s="356"/>
      <c r="R744" s="356"/>
      <c r="S744" s="356"/>
      <c r="T744" s="356"/>
      <c r="U744" s="356"/>
      <c r="V744" s="356"/>
      <c r="W744" s="356"/>
      <c r="X744" s="356"/>
      <c r="Y744" s="356"/>
      <c r="Z744" s="356"/>
      <c r="AA744" s="356"/>
      <c r="AB744" s="356"/>
      <c r="BB744"/>
      <c r="BC744"/>
      <c r="BD744"/>
      <c r="BE744"/>
      <c r="BF744"/>
      <c r="BG744"/>
      <c r="BH744"/>
      <c r="BI744"/>
      <c r="BJ744"/>
      <c r="BK744"/>
      <c r="BL744"/>
      <c r="BM744"/>
      <c r="BN744"/>
      <c r="BO744"/>
      <c r="BP744"/>
      <c r="BQ744"/>
      <c r="BR744"/>
      <c r="BS744"/>
      <c r="BT744"/>
      <c r="BU744"/>
      <c r="BV744"/>
      <c r="BW744"/>
      <c r="BX744"/>
      <c r="BY744"/>
      <c r="BZ744"/>
      <c r="CA744"/>
      <c r="CB744"/>
      <c r="CC744"/>
    </row>
    <row r="745" spans="1:81" s="325" customFormat="1" ht="15.75" customHeight="1" x14ac:dyDescent="0.25">
      <c r="A745" s="356"/>
      <c r="B745" s="356"/>
      <c r="C745" s="356"/>
      <c r="D745" s="356"/>
      <c r="E745" s="356"/>
      <c r="F745" s="356"/>
      <c r="G745" s="356"/>
      <c r="H745" s="356"/>
      <c r="I745" s="356"/>
      <c r="J745" s="356"/>
      <c r="K745" s="356"/>
      <c r="L745" s="356"/>
      <c r="M745" s="356"/>
      <c r="N745" s="356"/>
      <c r="O745" s="356"/>
      <c r="P745" s="356"/>
      <c r="Q745" s="356"/>
      <c r="R745" s="356"/>
      <c r="S745" s="356"/>
      <c r="T745" s="356"/>
      <c r="U745" s="356"/>
      <c r="V745" s="356"/>
      <c r="W745" s="356"/>
      <c r="X745" s="356"/>
      <c r="Y745" s="356"/>
      <c r="Z745" s="356"/>
      <c r="AA745" s="356"/>
      <c r="AB745" s="356"/>
      <c r="BB745"/>
      <c r="BC745"/>
      <c r="BD745"/>
      <c r="BE745"/>
      <c r="BF745"/>
      <c r="BG745"/>
      <c r="BH745"/>
      <c r="BI745"/>
      <c r="BJ745"/>
      <c r="BK745"/>
      <c r="BL745"/>
      <c r="BM745"/>
      <c r="BN745"/>
      <c r="BO745"/>
      <c r="BP745"/>
      <c r="BQ745"/>
      <c r="BR745"/>
      <c r="BS745"/>
      <c r="BT745"/>
      <c r="BU745"/>
      <c r="BV745"/>
      <c r="BW745"/>
      <c r="BX745"/>
      <c r="BY745"/>
      <c r="BZ745"/>
      <c r="CA745"/>
      <c r="CB745"/>
      <c r="CC745"/>
    </row>
    <row r="746" spans="1:81" s="325" customFormat="1" ht="15.75" customHeight="1" x14ac:dyDescent="0.25">
      <c r="A746" s="356"/>
      <c r="B746" s="356"/>
      <c r="C746" s="356"/>
      <c r="D746" s="356"/>
      <c r="E746" s="356"/>
      <c r="F746" s="356"/>
      <c r="G746" s="356"/>
      <c r="H746" s="356"/>
      <c r="I746" s="356"/>
      <c r="J746" s="356"/>
      <c r="K746" s="356"/>
      <c r="L746" s="356"/>
      <c r="M746" s="356"/>
      <c r="N746" s="356"/>
      <c r="O746" s="356"/>
      <c r="P746" s="356"/>
      <c r="Q746" s="356"/>
      <c r="R746" s="356"/>
      <c r="S746" s="356"/>
      <c r="T746" s="356"/>
      <c r="U746" s="356"/>
      <c r="V746" s="356"/>
      <c r="W746" s="356"/>
      <c r="X746" s="356"/>
      <c r="Y746" s="356"/>
      <c r="Z746" s="356"/>
      <c r="AA746" s="356"/>
      <c r="AB746" s="356"/>
      <c r="BB746"/>
      <c r="BC746"/>
      <c r="BD746"/>
      <c r="BE746"/>
      <c r="BF746"/>
      <c r="BG746"/>
      <c r="BH746"/>
      <c r="BI746"/>
      <c r="BJ746"/>
      <c r="BK746"/>
      <c r="BL746"/>
      <c r="BM746"/>
      <c r="BN746"/>
      <c r="BO746"/>
      <c r="BP746"/>
      <c r="BQ746"/>
      <c r="BR746"/>
      <c r="BS746"/>
      <c r="BT746"/>
      <c r="BU746"/>
      <c r="BV746"/>
      <c r="BW746"/>
      <c r="BX746"/>
      <c r="BY746"/>
      <c r="BZ746"/>
      <c r="CA746"/>
      <c r="CB746"/>
      <c r="CC746"/>
    </row>
    <row r="747" spans="1:81" s="325" customFormat="1" ht="15.75" customHeight="1" x14ac:dyDescent="0.25">
      <c r="A747" s="356"/>
      <c r="B747" s="356"/>
      <c r="C747" s="356"/>
      <c r="D747" s="356"/>
      <c r="E747" s="356"/>
      <c r="F747" s="356"/>
      <c r="G747" s="356"/>
      <c r="H747" s="356"/>
      <c r="I747" s="356"/>
      <c r="J747" s="356"/>
      <c r="K747" s="356"/>
      <c r="L747" s="356"/>
      <c r="M747" s="356"/>
      <c r="N747" s="356"/>
      <c r="O747" s="356"/>
      <c r="P747" s="356"/>
      <c r="Q747" s="356"/>
      <c r="R747" s="356"/>
      <c r="S747" s="356"/>
      <c r="T747" s="356"/>
      <c r="U747" s="356"/>
      <c r="V747" s="356"/>
      <c r="W747" s="356"/>
      <c r="X747" s="356"/>
      <c r="Y747" s="356"/>
      <c r="Z747" s="356"/>
      <c r="AA747" s="356"/>
      <c r="AB747" s="356"/>
      <c r="BB747"/>
      <c r="BC747"/>
      <c r="BD747"/>
      <c r="BE747"/>
      <c r="BF747"/>
      <c r="BG747"/>
      <c r="BH747"/>
      <c r="BI747"/>
      <c r="BJ747"/>
      <c r="BK747"/>
      <c r="BL747"/>
      <c r="BM747"/>
      <c r="BN747"/>
      <c r="BO747"/>
      <c r="BP747"/>
      <c r="BQ747"/>
      <c r="BR747"/>
      <c r="BS747"/>
      <c r="BT747"/>
      <c r="BU747"/>
      <c r="BV747"/>
      <c r="BW747"/>
      <c r="BX747"/>
      <c r="BY747"/>
      <c r="BZ747"/>
      <c r="CA747"/>
      <c r="CB747"/>
      <c r="CC747"/>
    </row>
    <row r="748" spans="1:81" s="325" customFormat="1" ht="15.75" customHeight="1" x14ac:dyDescent="0.25">
      <c r="A748" s="356"/>
      <c r="B748" s="356"/>
      <c r="C748" s="356"/>
      <c r="D748" s="356"/>
      <c r="E748" s="356"/>
      <c r="F748" s="356"/>
      <c r="G748" s="356"/>
      <c r="H748" s="356"/>
      <c r="I748" s="356"/>
      <c r="J748" s="356"/>
      <c r="K748" s="356"/>
      <c r="L748" s="356"/>
      <c r="M748" s="356"/>
      <c r="N748" s="356"/>
      <c r="O748" s="356"/>
      <c r="P748" s="356"/>
      <c r="Q748" s="356"/>
      <c r="R748" s="356"/>
      <c r="S748" s="356"/>
      <c r="T748" s="356"/>
      <c r="U748" s="356"/>
      <c r="V748" s="356"/>
      <c r="W748" s="356"/>
      <c r="X748" s="356"/>
      <c r="Y748" s="356"/>
      <c r="Z748" s="356"/>
      <c r="AA748" s="356"/>
      <c r="AB748" s="356"/>
      <c r="BB748"/>
      <c r="BC748"/>
      <c r="BD748"/>
      <c r="BE748"/>
      <c r="BF748"/>
      <c r="BG748"/>
      <c r="BH748"/>
      <c r="BI748"/>
      <c r="BJ748"/>
      <c r="BK748"/>
      <c r="BL748"/>
      <c r="BM748"/>
      <c r="BN748"/>
      <c r="BO748"/>
      <c r="BP748"/>
      <c r="BQ748"/>
      <c r="BR748"/>
      <c r="BS748"/>
      <c r="BT748"/>
      <c r="BU748"/>
      <c r="BV748"/>
      <c r="BW748"/>
      <c r="BX748"/>
      <c r="BY748"/>
      <c r="BZ748"/>
      <c r="CA748"/>
      <c r="CB748"/>
      <c r="CC748"/>
    </row>
    <row r="749" spans="1:81" s="325" customFormat="1" ht="15.75" customHeight="1" x14ac:dyDescent="0.25">
      <c r="A749" s="356"/>
      <c r="B749" s="356"/>
      <c r="C749" s="356"/>
      <c r="D749" s="356"/>
      <c r="E749" s="356"/>
      <c r="F749" s="356"/>
      <c r="G749" s="356"/>
      <c r="H749" s="356"/>
      <c r="I749" s="356"/>
      <c r="J749" s="356"/>
      <c r="K749" s="356"/>
      <c r="L749" s="356"/>
      <c r="M749" s="356"/>
      <c r="N749" s="356"/>
      <c r="O749" s="356"/>
      <c r="P749" s="356"/>
      <c r="Q749" s="356"/>
      <c r="R749" s="356"/>
      <c r="S749" s="356"/>
      <c r="T749" s="356"/>
      <c r="U749" s="356"/>
      <c r="V749" s="356"/>
      <c r="W749" s="356"/>
      <c r="X749" s="356"/>
      <c r="Y749" s="356"/>
      <c r="Z749" s="356"/>
      <c r="AA749" s="356"/>
      <c r="AB749" s="356"/>
      <c r="BB749"/>
      <c r="BC749"/>
      <c r="BD749"/>
      <c r="BE749"/>
      <c r="BF749"/>
      <c r="BG749"/>
      <c r="BH749"/>
      <c r="BI749"/>
      <c r="BJ749"/>
      <c r="BK749"/>
      <c r="BL749"/>
      <c r="BM749"/>
      <c r="BN749"/>
      <c r="BO749"/>
      <c r="BP749"/>
      <c r="BQ749"/>
      <c r="BR749"/>
      <c r="BS749"/>
      <c r="BT749"/>
      <c r="BU749"/>
      <c r="BV749"/>
      <c r="BW749"/>
      <c r="BX749"/>
      <c r="BY749"/>
      <c r="BZ749"/>
      <c r="CA749"/>
      <c r="CB749"/>
      <c r="CC749"/>
    </row>
    <row r="750" spans="1:81" s="325" customFormat="1" ht="15.75" customHeight="1" x14ac:dyDescent="0.25">
      <c r="A750" s="356"/>
      <c r="B750" s="356"/>
      <c r="C750" s="356"/>
      <c r="D750" s="356"/>
      <c r="E750" s="356"/>
      <c r="F750" s="356"/>
      <c r="G750" s="356"/>
      <c r="H750" s="356"/>
      <c r="I750" s="356"/>
      <c r="J750" s="356"/>
      <c r="K750" s="356"/>
      <c r="L750" s="356"/>
      <c r="M750" s="356"/>
      <c r="N750" s="356"/>
      <c r="O750" s="356"/>
      <c r="P750" s="356"/>
      <c r="Q750" s="356"/>
      <c r="R750" s="356"/>
      <c r="S750" s="356"/>
      <c r="T750" s="356"/>
      <c r="U750" s="356"/>
      <c r="V750" s="356"/>
      <c r="W750" s="356"/>
      <c r="X750" s="356"/>
      <c r="Y750" s="356"/>
      <c r="Z750" s="356"/>
      <c r="AA750" s="356"/>
      <c r="AB750" s="356"/>
      <c r="BB750"/>
      <c r="BC750"/>
      <c r="BD750"/>
      <c r="BE750"/>
      <c r="BF750"/>
      <c r="BG750"/>
      <c r="BH750"/>
      <c r="BI750"/>
      <c r="BJ750"/>
      <c r="BK750"/>
      <c r="BL750"/>
      <c r="BM750"/>
      <c r="BN750"/>
      <c r="BO750"/>
      <c r="BP750"/>
      <c r="BQ750"/>
      <c r="BR750"/>
      <c r="BS750"/>
      <c r="BT750"/>
      <c r="BU750"/>
      <c r="BV750"/>
      <c r="BW750"/>
      <c r="BX750"/>
      <c r="BY750"/>
      <c r="BZ750"/>
      <c r="CA750"/>
      <c r="CB750"/>
      <c r="CC750"/>
    </row>
    <row r="751" spans="1:81" s="325" customFormat="1" ht="15.75" customHeight="1" x14ac:dyDescent="0.25">
      <c r="A751" s="356"/>
      <c r="B751" s="356"/>
      <c r="C751" s="356"/>
      <c r="D751" s="356"/>
      <c r="E751" s="356"/>
      <c r="F751" s="356"/>
      <c r="G751" s="356"/>
      <c r="H751" s="356"/>
      <c r="I751" s="356"/>
      <c r="J751" s="356"/>
      <c r="K751" s="356"/>
      <c r="L751" s="356"/>
      <c r="M751" s="356"/>
      <c r="N751" s="356"/>
      <c r="O751" s="356"/>
      <c r="P751" s="356"/>
      <c r="Q751" s="356"/>
      <c r="R751" s="356"/>
      <c r="S751" s="356"/>
      <c r="T751" s="356"/>
      <c r="U751" s="356"/>
      <c r="V751" s="356"/>
      <c r="W751" s="356"/>
      <c r="X751" s="356"/>
      <c r="Y751" s="356"/>
      <c r="Z751" s="356"/>
      <c r="AA751" s="356"/>
      <c r="AB751" s="356"/>
      <c r="BB751"/>
      <c r="BC751"/>
      <c r="BD751"/>
      <c r="BE751"/>
      <c r="BF751"/>
      <c r="BG751"/>
      <c r="BH751"/>
      <c r="BI751"/>
      <c r="BJ751"/>
      <c r="BK751"/>
      <c r="BL751"/>
      <c r="BM751"/>
      <c r="BN751"/>
      <c r="BO751"/>
      <c r="BP751"/>
      <c r="BQ751"/>
      <c r="BR751"/>
      <c r="BS751"/>
      <c r="BT751"/>
      <c r="BU751"/>
      <c r="BV751"/>
      <c r="BW751"/>
      <c r="BX751"/>
      <c r="BY751"/>
      <c r="BZ751"/>
      <c r="CA751"/>
      <c r="CB751"/>
      <c r="CC751"/>
    </row>
    <row r="752" spans="1:81" s="325" customFormat="1" ht="15.75" customHeight="1" x14ac:dyDescent="0.25">
      <c r="A752" s="356"/>
      <c r="B752" s="356"/>
      <c r="C752" s="356"/>
      <c r="D752" s="356"/>
      <c r="E752" s="356"/>
      <c r="F752" s="356"/>
      <c r="G752" s="356"/>
      <c r="H752" s="356"/>
      <c r="I752" s="356"/>
      <c r="J752" s="356"/>
      <c r="K752" s="356"/>
      <c r="L752" s="356"/>
      <c r="M752" s="356"/>
      <c r="N752" s="356"/>
      <c r="O752" s="356"/>
      <c r="P752" s="356"/>
      <c r="Q752" s="356"/>
      <c r="R752" s="356"/>
      <c r="S752" s="356"/>
      <c r="T752" s="356"/>
      <c r="U752" s="356"/>
      <c r="V752" s="356"/>
      <c r="W752" s="356"/>
      <c r="X752" s="356"/>
      <c r="Y752" s="356"/>
      <c r="Z752" s="356"/>
      <c r="AA752" s="356"/>
      <c r="AB752" s="356"/>
      <c r="BB752"/>
      <c r="BC752"/>
      <c r="BD752"/>
      <c r="BE752"/>
      <c r="BF752"/>
      <c r="BG752"/>
      <c r="BH752"/>
      <c r="BI752"/>
      <c r="BJ752"/>
      <c r="BK752"/>
      <c r="BL752"/>
      <c r="BM752"/>
      <c r="BN752"/>
      <c r="BO752"/>
      <c r="BP752"/>
      <c r="BQ752"/>
      <c r="BR752"/>
      <c r="BS752"/>
      <c r="BT752"/>
      <c r="BU752"/>
      <c r="BV752"/>
      <c r="BW752"/>
      <c r="BX752"/>
      <c r="BY752"/>
      <c r="BZ752"/>
      <c r="CA752"/>
      <c r="CB752"/>
      <c r="CC752"/>
    </row>
    <row r="753" spans="1:81" s="325" customFormat="1" ht="15.75" customHeight="1" x14ac:dyDescent="0.25">
      <c r="A753" s="356"/>
      <c r="B753" s="356"/>
      <c r="C753" s="356"/>
      <c r="D753" s="356"/>
      <c r="E753" s="356"/>
      <c r="F753" s="356"/>
      <c r="G753" s="356"/>
      <c r="H753" s="356"/>
      <c r="I753" s="356"/>
      <c r="J753" s="356"/>
      <c r="K753" s="356"/>
      <c r="L753" s="356"/>
      <c r="M753" s="356"/>
      <c r="N753" s="356"/>
      <c r="O753" s="356"/>
      <c r="P753" s="356"/>
      <c r="Q753" s="356"/>
      <c r="R753" s="356"/>
      <c r="S753" s="356"/>
      <c r="T753" s="356"/>
      <c r="U753" s="356"/>
      <c r="V753" s="356"/>
      <c r="W753" s="356"/>
      <c r="X753" s="356"/>
      <c r="Y753" s="356"/>
      <c r="Z753" s="356"/>
      <c r="AA753" s="356"/>
      <c r="AB753" s="356"/>
      <c r="BB753"/>
      <c r="BC753"/>
      <c r="BD753"/>
      <c r="BE753"/>
      <c r="BF753"/>
      <c r="BG753"/>
      <c r="BH753"/>
      <c r="BI753"/>
      <c r="BJ753"/>
      <c r="BK753"/>
      <c r="BL753"/>
      <c r="BM753"/>
      <c r="BN753"/>
      <c r="BO753"/>
      <c r="BP753"/>
      <c r="BQ753"/>
      <c r="BR753"/>
      <c r="BS753"/>
      <c r="BT753"/>
      <c r="BU753"/>
      <c r="BV753"/>
      <c r="BW753"/>
      <c r="BX753"/>
      <c r="BY753"/>
      <c r="BZ753"/>
      <c r="CA753"/>
      <c r="CB753"/>
      <c r="CC753"/>
    </row>
    <row r="754" spans="1:81" s="325" customFormat="1" ht="15.75" customHeight="1" x14ac:dyDescent="0.25">
      <c r="A754" s="356"/>
      <c r="B754" s="356"/>
      <c r="C754" s="356"/>
      <c r="D754" s="356"/>
      <c r="E754" s="356"/>
      <c r="F754" s="356"/>
      <c r="G754" s="356"/>
      <c r="H754" s="356"/>
      <c r="I754" s="356"/>
      <c r="J754" s="356"/>
      <c r="K754" s="356"/>
      <c r="L754" s="356"/>
      <c r="M754" s="356"/>
      <c r="N754" s="356"/>
      <c r="O754" s="356"/>
      <c r="P754" s="356"/>
      <c r="Q754" s="356"/>
      <c r="R754" s="356"/>
      <c r="S754" s="356"/>
      <c r="T754" s="356"/>
      <c r="U754" s="356"/>
      <c r="V754" s="356"/>
      <c r="W754" s="356"/>
      <c r="X754" s="356"/>
      <c r="Y754" s="356"/>
      <c r="Z754" s="356"/>
      <c r="AA754" s="356"/>
      <c r="AB754" s="356"/>
      <c r="BB754"/>
      <c r="BC754"/>
      <c r="BD754"/>
      <c r="BE754"/>
      <c r="BF754"/>
      <c r="BG754"/>
      <c r="BH754"/>
      <c r="BI754"/>
      <c r="BJ754"/>
      <c r="BK754"/>
      <c r="BL754"/>
      <c r="BM754"/>
      <c r="BN754"/>
      <c r="BO754"/>
      <c r="BP754"/>
      <c r="BQ754"/>
      <c r="BR754"/>
      <c r="BS754"/>
      <c r="BT754"/>
      <c r="BU754"/>
      <c r="BV754"/>
      <c r="BW754"/>
      <c r="BX754"/>
      <c r="BY754"/>
      <c r="BZ754"/>
      <c r="CA754"/>
      <c r="CB754"/>
      <c r="CC754"/>
    </row>
    <row r="755" spans="1:81" s="325" customFormat="1" ht="15.75" customHeight="1" x14ac:dyDescent="0.25">
      <c r="A755" s="356"/>
      <c r="B755" s="356"/>
      <c r="C755" s="356"/>
      <c r="D755" s="356"/>
      <c r="E755" s="356"/>
      <c r="F755" s="356"/>
      <c r="G755" s="356"/>
      <c r="H755" s="356"/>
      <c r="I755" s="356"/>
      <c r="J755" s="356"/>
      <c r="K755" s="356"/>
      <c r="L755" s="356"/>
      <c r="M755" s="356"/>
      <c r="N755" s="356"/>
      <c r="O755" s="356"/>
      <c r="P755" s="356"/>
      <c r="Q755" s="356"/>
      <c r="R755" s="356"/>
      <c r="S755" s="356"/>
      <c r="T755" s="356"/>
      <c r="U755" s="356"/>
      <c r="V755" s="356"/>
      <c r="W755" s="356"/>
      <c r="X755" s="356"/>
      <c r="Y755" s="356"/>
      <c r="Z755" s="356"/>
      <c r="AA755" s="356"/>
      <c r="AB755" s="356"/>
      <c r="BB755"/>
      <c r="BC755"/>
      <c r="BD755"/>
      <c r="BE755"/>
      <c r="BF755"/>
      <c r="BG755"/>
      <c r="BH755"/>
      <c r="BI755"/>
      <c r="BJ755"/>
      <c r="BK755"/>
      <c r="BL755"/>
      <c r="BM755"/>
      <c r="BN755"/>
      <c r="BO755"/>
      <c r="BP755"/>
      <c r="BQ755"/>
      <c r="BR755"/>
      <c r="BS755"/>
      <c r="BT755"/>
      <c r="BU755"/>
      <c r="BV755"/>
      <c r="BW755"/>
      <c r="BX755"/>
      <c r="BY755"/>
      <c r="BZ755"/>
      <c r="CA755"/>
      <c r="CB755"/>
      <c r="CC755"/>
    </row>
    <row r="756" spans="1:81" s="325" customFormat="1" ht="15.75" customHeight="1" x14ac:dyDescent="0.25">
      <c r="A756" s="356"/>
      <c r="B756" s="356"/>
      <c r="C756" s="356"/>
      <c r="D756" s="356"/>
      <c r="E756" s="356"/>
      <c r="F756" s="356"/>
      <c r="G756" s="356"/>
      <c r="H756" s="356"/>
      <c r="I756" s="356"/>
      <c r="J756" s="356"/>
      <c r="K756" s="356"/>
      <c r="L756" s="356"/>
      <c r="M756" s="356"/>
      <c r="N756" s="356"/>
      <c r="O756" s="356"/>
      <c r="P756" s="356"/>
      <c r="Q756" s="356"/>
      <c r="R756" s="356"/>
      <c r="S756" s="356"/>
      <c r="T756" s="356"/>
      <c r="U756" s="356"/>
      <c r="V756" s="356"/>
      <c r="W756" s="356"/>
      <c r="X756" s="356"/>
      <c r="Y756" s="356"/>
      <c r="Z756" s="356"/>
      <c r="AA756" s="356"/>
      <c r="AB756" s="356"/>
      <c r="BB756"/>
      <c r="BC756"/>
      <c r="BD756"/>
      <c r="BE756"/>
      <c r="BF756"/>
      <c r="BG756"/>
      <c r="BH756"/>
      <c r="BI756"/>
      <c r="BJ756"/>
      <c r="BK756"/>
      <c r="BL756"/>
      <c r="BM756"/>
      <c r="BN756"/>
      <c r="BO756"/>
      <c r="BP756"/>
      <c r="BQ756"/>
      <c r="BR756"/>
      <c r="BS756"/>
      <c r="BT756"/>
      <c r="BU756"/>
      <c r="BV756"/>
      <c r="BW756"/>
      <c r="BX756"/>
      <c r="BY756"/>
      <c r="BZ756"/>
      <c r="CA756"/>
      <c r="CB756"/>
      <c r="CC756"/>
    </row>
    <row r="757" spans="1:81" s="325" customFormat="1" ht="15.75" customHeight="1" x14ac:dyDescent="0.25">
      <c r="A757" s="356"/>
      <c r="B757" s="356"/>
      <c r="C757" s="356"/>
      <c r="D757" s="356"/>
      <c r="E757" s="356"/>
      <c r="F757" s="356"/>
      <c r="G757" s="356"/>
      <c r="H757" s="356"/>
      <c r="I757" s="356"/>
      <c r="J757" s="356"/>
      <c r="K757" s="356"/>
      <c r="L757" s="356"/>
      <c r="M757" s="356"/>
      <c r="N757" s="356"/>
      <c r="O757" s="356"/>
      <c r="P757" s="356"/>
      <c r="Q757" s="356"/>
      <c r="R757" s="356"/>
      <c r="S757" s="356"/>
      <c r="T757" s="356"/>
      <c r="U757" s="356"/>
      <c r="V757" s="356"/>
      <c r="W757" s="356"/>
      <c r="X757" s="356"/>
      <c r="Y757" s="356"/>
      <c r="Z757" s="356"/>
      <c r="AA757" s="356"/>
      <c r="AB757" s="356"/>
      <c r="BB757"/>
      <c r="BC757"/>
      <c r="BD757"/>
      <c r="BE757"/>
      <c r="BF757"/>
      <c r="BG757"/>
      <c r="BH757"/>
      <c r="BI757"/>
      <c r="BJ757"/>
      <c r="BK757"/>
      <c r="BL757"/>
      <c r="BM757"/>
      <c r="BN757"/>
      <c r="BO757"/>
      <c r="BP757"/>
      <c r="BQ757"/>
      <c r="BR757"/>
      <c r="BS757"/>
      <c r="BT757"/>
      <c r="BU757"/>
      <c r="BV757"/>
      <c r="BW757"/>
      <c r="BX757"/>
      <c r="BY757"/>
      <c r="BZ757"/>
      <c r="CA757"/>
      <c r="CB757"/>
      <c r="CC757"/>
    </row>
    <row r="758" spans="1:81" s="325" customFormat="1" ht="15.75" customHeight="1" x14ac:dyDescent="0.25">
      <c r="A758" s="356"/>
      <c r="B758" s="356"/>
      <c r="C758" s="356"/>
      <c r="D758" s="356"/>
      <c r="E758" s="356"/>
      <c r="F758" s="356"/>
      <c r="G758" s="356"/>
      <c r="H758" s="356"/>
      <c r="I758" s="356"/>
      <c r="J758" s="356"/>
      <c r="K758" s="356"/>
      <c r="L758" s="356"/>
      <c r="M758" s="356"/>
      <c r="N758" s="356"/>
      <c r="O758" s="356"/>
      <c r="P758" s="356"/>
      <c r="Q758" s="356"/>
      <c r="R758" s="356"/>
      <c r="S758" s="356"/>
      <c r="T758" s="356"/>
      <c r="U758" s="356"/>
      <c r="V758" s="356"/>
      <c r="W758" s="356"/>
      <c r="X758" s="356"/>
      <c r="Y758" s="356"/>
      <c r="Z758" s="356"/>
      <c r="AA758" s="356"/>
      <c r="AB758" s="356"/>
      <c r="BB758"/>
      <c r="BC758"/>
      <c r="BD758"/>
      <c r="BE758"/>
      <c r="BF758"/>
      <c r="BG758"/>
      <c r="BH758"/>
      <c r="BI758"/>
      <c r="BJ758"/>
      <c r="BK758"/>
      <c r="BL758"/>
      <c r="BM758"/>
      <c r="BN758"/>
      <c r="BO758"/>
      <c r="BP758"/>
      <c r="BQ758"/>
      <c r="BR758"/>
      <c r="BS758"/>
      <c r="BT758"/>
      <c r="BU758"/>
      <c r="BV758"/>
      <c r="BW758"/>
      <c r="BX758"/>
      <c r="BY758"/>
      <c r="BZ758"/>
      <c r="CA758"/>
      <c r="CB758"/>
      <c r="CC758"/>
    </row>
    <row r="759" spans="1:81" s="325" customFormat="1" ht="15.75" customHeight="1" x14ac:dyDescent="0.25">
      <c r="A759" s="356"/>
      <c r="B759" s="356"/>
      <c r="C759" s="356"/>
      <c r="D759" s="356"/>
      <c r="E759" s="356"/>
      <c r="F759" s="356"/>
      <c r="G759" s="356"/>
      <c r="H759" s="356"/>
      <c r="I759" s="356"/>
      <c r="J759" s="356"/>
      <c r="K759" s="356"/>
      <c r="L759" s="356"/>
      <c r="M759" s="356"/>
      <c r="N759" s="356"/>
      <c r="O759" s="356"/>
      <c r="P759" s="356"/>
      <c r="Q759" s="356"/>
      <c r="R759" s="356"/>
      <c r="S759" s="356"/>
      <c r="T759" s="356"/>
      <c r="U759" s="356"/>
      <c r="V759" s="356"/>
      <c r="W759" s="356"/>
      <c r="X759" s="356"/>
      <c r="Y759" s="356"/>
      <c r="Z759" s="356"/>
      <c r="AA759" s="356"/>
      <c r="AB759" s="356"/>
      <c r="BB759"/>
      <c r="BC759"/>
      <c r="BD759"/>
      <c r="BE759"/>
      <c r="BF759"/>
      <c r="BG759"/>
      <c r="BH759"/>
      <c r="BI759"/>
      <c r="BJ759"/>
      <c r="BK759"/>
      <c r="BL759"/>
      <c r="BM759"/>
      <c r="BN759"/>
      <c r="BO759"/>
      <c r="BP759"/>
      <c r="BQ759"/>
      <c r="BR759"/>
      <c r="BS759"/>
      <c r="BT759"/>
      <c r="BU759"/>
      <c r="BV759"/>
      <c r="BW759"/>
      <c r="BX759"/>
      <c r="BY759"/>
      <c r="BZ759"/>
      <c r="CA759"/>
      <c r="CB759"/>
      <c r="CC759"/>
    </row>
    <row r="760" spans="1:81" s="325" customFormat="1" ht="15.75" customHeight="1" x14ac:dyDescent="0.25">
      <c r="A760" s="356"/>
      <c r="B760" s="356"/>
      <c r="C760" s="356"/>
      <c r="D760" s="356"/>
      <c r="E760" s="356"/>
      <c r="F760" s="356"/>
      <c r="G760" s="356"/>
      <c r="H760" s="356"/>
      <c r="I760" s="356"/>
      <c r="J760" s="356"/>
      <c r="K760" s="356"/>
      <c r="L760" s="356"/>
      <c r="M760" s="356"/>
      <c r="N760" s="356"/>
      <c r="O760" s="356"/>
      <c r="P760" s="356"/>
      <c r="Q760" s="356"/>
      <c r="R760" s="356"/>
      <c r="S760" s="356"/>
      <c r="T760" s="356"/>
      <c r="U760" s="356"/>
      <c r="V760" s="356"/>
      <c r="W760" s="356"/>
      <c r="X760" s="356"/>
      <c r="Y760" s="356"/>
      <c r="Z760" s="356"/>
      <c r="AA760" s="356"/>
      <c r="AB760" s="356"/>
      <c r="BB760"/>
      <c r="BC760"/>
      <c r="BD760"/>
      <c r="BE760"/>
      <c r="BF760"/>
      <c r="BG760"/>
      <c r="BH760"/>
      <c r="BI760"/>
      <c r="BJ760"/>
      <c r="BK760"/>
      <c r="BL760"/>
      <c r="BM760"/>
      <c r="BN760"/>
      <c r="BO760"/>
      <c r="BP760"/>
      <c r="BQ760"/>
      <c r="BR760"/>
      <c r="BS760"/>
      <c r="BT760"/>
      <c r="BU760"/>
      <c r="BV760"/>
      <c r="BW760"/>
      <c r="BX760"/>
      <c r="BY760"/>
      <c r="BZ760"/>
      <c r="CA760"/>
      <c r="CB760"/>
      <c r="CC760"/>
    </row>
    <row r="761" spans="1:81" s="325" customFormat="1" ht="15.75" customHeight="1" x14ac:dyDescent="0.25">
      <c r="A761" s="356"/>
      <c r="B761" s="356"/>
      <c r="C761" s="356"/>
      <c r="D761" s="356"/>
      <c r="E761" s="356"/>
      <c r="F761" s="356"/>
      <c r="G761" s="356"/>
      <c r="H761" s="356"/>
      <c r="I761" s="356"/>
      <c r="J761" s="356"/>
      <c r="K761" s="356"/>
      <c r="L761" s="356"/>
      <c r="M761" s="356"/>
      <c r="N761" s="356"/>
      <c r="O761" s="356"/>
      <c r="P761" s="356"/>
      <c r="Q761" s="356"/>
      <c r="R761" s="356"/>
      <c r="S761" s="356"/>
      <c r="T761" s="356"/>
      <c r="U761" s="356"/>
      <c r="V761" s="356"/>
      <c r="W761" s="356"/>
      <c r="X761" s="356"/>
      <c r="Y761" s="356"/>
      <c r="Z761" s="356"/>
      <c r="AA761" s="356"/>
      <c r="AB761" s="356"/>
      <c r="BB761"/>
      <c r="BC761"/>
      <c r="BD761"/>
      <c r="BE761"/>
      <c r="BF761"/>
      <c r="BG761"/>
      <c r="BH761"/>
      <c r="BI761"/>
      <c r="BJ761"/>
      <c r="BK761"/>
      <c r="BL761"/>
      <c r="BM761"/>
      <c r="BN761"/>
      <c r="BO761"/>
      <c r="BP761"/>
      <c r="BQ761"/>
      <c r="BR761"/>
      <c r="BS761"/>
      <c r="BT761"/>
      <c r="BU761"/>
      <c r="BV761"/>
      <c r="BW761"/>
      <c r="BX761"/>
      <c r="BY761"/>
      <c r="BZ761"/>
      <c r="CA761"/>
      <c r="CB761"/>
      <c r="CC761"/>
    </row>
    <row r="762" spans="1:81" s="325" customFormat="1" ht="15.75" customHeight="1" x14ac:dyDescent="0.25">
      <c r="A762" s="356"/>
      <c r="B762" s="356"/>
      <c r="C762" s="356"/>
      <c r="D762" s="356"/>
      <c r="E762" s="356"/>
      <c r="F762" s="356"/>
      <c r="G762" s="356"/>
      <c r="H762" s="356"/>
      <c r="I762" s="356"/>
      <c r="J762" s="356"/>
      <c r="K762" s="356"/>
      <c r="L762" s="356"/>
      <c r="M762" s="356"/>
      <c r="N762" s="356"/>
      <c r="O762" s="356"/>
      <c r="P762" s="356"/>
      <c r="Q762" s="356"/>
      <c r="R762" s="356"/>
      <c r="S762" s="356"/>
      <c r="T762" s="356"/>
      <c r="U762" s="356"/>
      <c r="V762" s="356"/>
      <c r="W762" s="356"/>
      <c r="X762" s="356"/>
      <c r="Y762" s="356"/>
      <c r="Z762" s="356"/>
      <c r="AA762" s="356"/>
      <c r="AB762" s="356"/>
      <c r="BB762"/>
      <c r="BC762"/>
      <c r="BD762"/>
      <c r="BE762"/>
      <c r="BF762"/>
      <c r="BG762"/>
      <c r="BH762"/>
      <c r="BI762"/>
      <c r="BJ762"/>
      <c r="BK762"/>
      <c r="BL762"/>
      <c r="BM762"/>
      <c r="BN762"/>
      <c r="BO762"/>
      <c r="BP762"/>
      <c r="BQ762"/>
      <c r="BR762"/>
      <c r="BS762"/>
      <c r="BT762"/>
      <c r="BU762"/>
      <c r="BV762"/>
      <c r="BW762"/>
      <c r="BX762"/>
      <c r="BY762"/>
      <c r="BZ762"/>
      <c r="CA762"/>
      <c r="CB762"/>
      <c r="CC762"/>
    </row>
    <row r="763" spans="1:81" s="325" customFormat="1" ht="15.75" customHeight="1" x14ac:dyDescent="0.25">
      <c r="A763" s="356"/>
      <c r="B763" s="356"/>
      <c r="C763" s="356"/>
      <c r="D763" s="356"/>
      <c r="E763" s="356"/>
      <c r="F763" s="356"/>
      <c r="G763" s="356"/>
      <c r="H763" s="356"/>
      <c r="I763" s="356"/>
      <c r="J763" s="356"/>
      <c r="K763" s="356"/>
      <c r="L763" s="356"/>
      <c r="M763" s="356"/>
      <c r="N763" s="356"/>
      <c r="O763" s="356"/>
      <c r="P763" s="356"/>
      <c r="Q763" s="356"/>
      <c r="R763" s="356"/>
      <c r="S763" s="356"/>
      <c r="T763" s="356"/>
      <c r="U763" s="356"/>
      <c r="V763" s="356"/>
      <c r="W763" s="356"/>
      <c r="X763" s="356"/>
      <c r="Y763" s="356"/>
      <c r="Z763" s="356"/>
      <c r="AA763" s="356"/>
      <c r="AB763" s="356"/>
      <c r="BB763"/>
      <c r="BC763"/>
      <c r="BD763"/>
      <c r="BE763"/>
      <c r="BF763"/>
      <c r="BG763"/>
      <c r="BH763"/>
      <c r="BI763"/>
      <c r="BJ763"/>
      <c r="BK763"/>
      <c r="BL763"/>
      <c r="BM763"/>
      <c r="BN763"/>
      <c r="BO763"/>
      <c r="BP763"/>
      <c r="BQ763"/>
      <c r="BR763"/>
      <c r="BS763"/>
      <c r="BT763"/>
      <c r="BU763"/>
      <c r="BV763"/>
      <c r="BW763"/>
      <c r="BX763"/>
      <c r="BY763"/>
      <c r="BZ763"/>
      <c r="CA763"/>
      <c r="CB763"/>
      <c r="CC763"/>
    </row>
    <row r="764" spans="1:81" s="325" customFormat="1" ht="15.75" customHeight="1" x14ac:dyDescent="0.25">
      <c r="A764" s="356"/>
      <c r="B764" s="356"/>
      <c r="C764" s="356"/>
      <c r="D764" s="356"/>
      <c r="E764" s="356"/>
      <c r="F764" s="356"/>
      <c r="G764" s="356"/>
      <c r="H764" s="356"/>
      <c r="I764" s="356"/>
      <c r="J764" s="356"/>
      <c r="K764" s="356"/>
      <c r="L764" s="356"/>
      <c r="M764" s="356"/>
      <c r="N764" s="356"/>
      <c r="O764" s="356"/>
      <c r="P764" s="356"/>
      <c r="Q764" s="356"/>
      <c r="R764" s="356"/>
      <c r="S764" s="356"/>
      <c r="T764" s="356"/>
      <c r="U764" s="356"/>
      <c r="V764" s="356"/>
      <c r="W764" s="356"/>
      <c r="X764" s="356"/>
      <c r="Y764" s="356"/>
      <c r="Z764" s="356"/>
      <c r="AA764" s="356"/>
      <c r="AB764" s="356"/>
      <c r="BB764"/>
      <c r="BC764"/>
      <c r="BD764"/>
      <c r="BE764"/>
      <c r="BF764"/>
      <c r="BG764"/>
      <c r="BH764"/>
      <c r="BI764"/>
      <c r="BJ764"/>
      <c r="BK764"/>
      <c r="BL764"/>
      <c r="BM764"/>
      <c r="BN764"/>
      <c r="BO764"/>
      <c r="BP764"/>
      <c r="BQ764"/>
      <c r="BR764"/>
      <c r="BS764"/>
      <c r="BT764"/>
      <c r="BU764"/>
      <c r="BV764"/>
      <c r="BW764"/>
      <c r="BX764"/>
      <c r="BY764"/>
      <c r="BZ764"/>
      <c r="CA764"/>
      <c r="CB764"/>
      <c r="CC764"/>
    </row>
    <row r="765" spans="1:81" s="325" customFormat="1" ht="15.75" customHeight="1" x14ac:dyDescent="0.25">
      <c r="A765" s="356"/>
      <c r="B765" s="356"/>
      <c r="C765" s="356"/>
      <c r="D765" s="356"/>
      <c r="E765" s="356"/>
      <c r="F765" s="356"/>
      <c r="G765" s="356"/>
      <c r="H765" s="356"/>
      <c r="I765" s="356"/>
      <c r="J765" s="356"/>
      <c r="K765" s="356"/>
      <c r="L765" s="356"/>
      <c r="M765" s="356"/>
      <c r="N765" s="356"/>
      <c r="O765" s="356"/>
      <c r="P765" s="356"/>
      <c r="Q765" s="356"/>
      <c r="R765" s="356"/>
      <c r="S765" s="356"/>
      <c r="T765" s="356"/>
      <c r="U765" s="356"/>
      <c r="V765" s="356"/>
      <c r="W765" s="356"/>
      <c r="X765" s="356"/>
      <c r="Y765" s="356"/>
      <c r="Z765" s="356"/>
      <c r="AA765" s="356"/>
      <c r="AB765" s="356"/>
      <c r="BB765"/>
      <c r="BC765"/>
      <c r="BD765"/>
      <c r="BE765"/>
      <c r="BF765"/>
      <c r="BG765"/>
      <c r="BH765"/>
      <c r="BI765"/>
      <c r="BJ765"/>
      <c r="BK765"/>
      <c r="BL765"/>
      <c r="BM765"/>
      <c r="BN765"/>
      <c r="BO765"/>
      <c r="BP765"/>
      <c r="BQ765"/>
      <c r="BR765"/>
      <c r="BS765"/>
      <c r="BT765"/>
      <c r="BU765"/>
      <c r="BV765"/>
      <c r="BW765"/>
      <c r="BX765"/>
      <c r="BY765"/>
      <c r="BZ765"/>
      <c r="CA765"/>
      <c r="CB765"/>
      <c r="CC765"/>
    </row>
    <row r="766" spans="1:81" s="325" customFormat="1" ht="15.75" customHeight="1" x14ac:dyDescent="0.25">
      <c r="A766" s="356"/>
      <c r="B766" s="356"/>
      <c r="C766" s="356"/>
      <c r="D766" s="356"/>
      <c r="E766" s="356"/>
      <c r="F766" s="356"/>
      <c r="G766" s="356"/>
      <c r="H766" s="356"/>
      <c r="I766" s="356"/>
      <c r="J766" s="356"/>
      <c r="K766" s="356"/>
      <c r="L766" s="356"/>
      <c r="M766" s="356"/>
      <c r="N766" s="356"/>
      <c r="O766" s="356"/>
      <c r="P766" s="356"/>
      <c r="Q766" s="356"/>
      <c r="R766" s="356"/>
      <c r="S766" s="356"/>
      <c r="T766" s="356"/>
      <c r="U766" s="356"/>
      <c r="V766" s="356"/>
      <c r="W766" s="356"/>
      <c r="X766" s="356"/>
      <c r="Y766" s="356"/>
      <c r="Z766" s="356"/>
      <c r="AA766" s="356"/>
      <c r="AB766" s="356"/>
      <c r="BB766"/>
      <c r="BC766"/>
      <c r="BD766"/>
      <c r="BE766"/>
      <c r="BF766"/>
      <c r="BG766"/>
      <c r="BH766"/>
      <c r="BI766"/>
      <c r="BJ766"/>
      <c r="BK766"/>
      <c r="BL766"/>
      <c r="BM766"/>
      <c r="BN766"/>
      <c r="BO766"/>
      <c r="BP766"/>
      <c r="BQ766"/>
      <c r="BR766"/>
      <c r="BS766"/>
      <c r="BT766"/>
      <c r="BU766"/>
      <c r="BV766"/>
      <c r="BW766"/>
      <c r="BX766"/>
      <c r="BY766"/>
      <c r="BZ766"/>
      <c r="CA766"/>
      <c r="CB766"/>
      <c r="CC766"/>
    </row>
    <row r="767" spans="1:81" s="325" customFormat="1" ht="15.75" customHeight="1" x14ac:dyDescent="0.25">
      <c r="A767" s="356"/>
      <c r="B767" s="356"/>
      <c r="C767" s="356"/>
      <c r="D767" s="356"/>
      <c r="E767" s="356"/>
      <c r="F767" s="356"/>
      <c r="G767" s="356"/>
      <c r="H767" s="356"/>
      <c r="I767" s="356"/>
      <c r="J767" s="356"/>
      <c r="K767" s="356"/>
      <c r="L767" s="356"/>
      <c r="M767" s="356"/>
      <c r="N767" s="356"/>
      <c r="O767" s="356"/>
      <c r="P767" s="356"/>
      <c r="Q767" s="356"/>
      <c r="R767" s="356"/>
      <c r="S767" s="356"/>
      <c r="T767" s="356"/>
      <c r="U767" s="356"/>
      <c r="V767" s="356"/>
      <c r="W767" s="356"/>
      <c r="X767" s="356"/>
      <c r="Y767" s="356"/>
      <c r="Z767" s="356"/>
      <c r="AA767" s="356"/>
      <c r="AB767" s="356"/>
      <c r="BB767"/>
      <c r="BC767"/>
      <c r="BD767"/>
      <c r="BE767"/>
      <c r="BF767"/>
      <c r="BG767"/>
      <c r="BH767"/>
      <c r="BI767"/>
      <c r="BJ767"/>
      <c r="BK767"/>
      <c r="BL767"/>
      <c r="BM767"/>
      <c r="BN767"/>
      <c r="BO767"/>
      <c r="BP767"/>
      <c r="BQ767"/>
      <c r="BR767"/>
      <c r="BS767"/>
      <c r="BT767"/>
      <c r="BU767"/>
      <c r="BV767"/>
      <c r="BW767"/>
      <c r="BX767"/>
      <c r="BY767"/>
      <c r="BZ767"/>
      <c r="CA767"/>
      <c r="CB767"/>
      <c r="CC767"/>
    </row>
    <row r="768" spans="1:81" s="325" customFormat="1" ht="15.75" customHeight="1" x14ac:dyDescent="0.25">
      <c r="A768" s="356"/>
      <c r="B768" s="356"/>
      <c r="C768" s="356"/>
      <c r="D768" s="356"/>
      <c r="E768" s="356"/>
      <c r="F768" s="356"/>
      <c r="G768" s="356"/>
      <c r="H768" s="356"/>
      <c r="I768" s="356"/>
      <c r="J768" s="356"/>
      <c r="K768" s="356"/>
      <c r="L768" s="356"/>
      <c r="M768" s="356"/>
      <c r="N768" s="356"/>
      <c r="O768" s="356"/>
      <c r="P768" s="356"/>
      <c r="Q768" s="356"/>
      <c r="R768" s="356"/>
      <c r="S768" s="356"/>
      <c r="T768" s="356"/>
      <c r="U768" s="356"/>
      <c r="V768" s="356"/>
      <c r="W768" s="356"/>
      <c r="X768" s="356"/>
      <c r="Y768" s="356"/>
      <c r="Z768" s="356"/>
      <c r="AA768" s="356"/>
      <c r="AB768" s="356"/>
      <c r="BB768"/>
      <c r="BC768"/>
      <c r="BD768"/>
      <c r="BE768"/>
      <c r="BF768"/>
      <c r="BG768"/>
      <c r="BH768"/>
      <c r="BI768"/>
      <c r="BJ768"/>
      <c r="BK768"/>
      <c r="BL768"/>
      <c r="BM768"/>
      <c r="BN768"/>
      <c r="BO768"/>
      <c r="BP768"/>
      <c r="BQ768"/>
      <c r="BR768"/>
      <c r="BS768"/>
      <c r="BT768"/>
      <c r="BU768"/>
      <c r="BV768"/>
      <c r="BW768"/>
      <c r="BX768"/>
      <c r="BY768"/>
      <c r="BZ768"/>
      <c r="CA768"/>
      <c r="CB768"/>
      <c r="CC768"/>
    </row>
    <row r="769" spans="1:81" s="325" customFormat="1" ht="15.75" customHeight="1" x14ac:dyDescent="0.25">
      <c r="A769" s="356"/>
      <c r="B769" s="356"/>
      <c r="C769" s="356"/>
      <c r="D769" s="356"/>
      <c r="E769" s="356"/>
      <c r="F769" s="356"/>
      <c r="G769" s="356"/>
      <c r="H769" s="356"/>
      <c r="I769" s="356"/>
      <c r="J769" s="356"/>
      <c r="K769" s="356"/>
      <c r="L769" s="356"/>
      <c r="M769" s="356"/>
      <c r="N769" s="356"/>
      <c r="O769" s="356"/>
      <c r="P769" s="356"/>
      <c r="Q769" s="356"/>
      <c r="R769" s="356"/>
      <c r="S769" s="356"/>
      <c r="T769" s="356"/>
      <c r="U769" s="356"/>
      <c r="V769" s="356"/>
      <c r="W769" s="356"/>
      <c r="X769" s="356"/>
      <c r="Y769" s="356"/>
      <c r="Z769" s="356"/>
      <c r="AA769" s="356"/>
      <c r="AB769" s="356"/>
      <c r="BB769"/>
      <c r="BC769"/>
      <c r="BD769"/>
      <c r="BE769"/>
      <c r="BF769"/>
      <c r="BG769"/>
      <c r="BH769"/>
      <c r="BI769"/>
      <c r="BJ769"/>
      <c r="BK769"/>
      <c r="BL769"/>
      <c r="BM769"/>
      <c r="BN769"/>
      <c r="BO769"/>
      <c r="BP769"/>
      <c r="BQ769"/>
      <c r="BR769"/>
      <c r="BS769"/>
      <c r="BT769"/>
      <c r="BU769"/>
      <c r="BV769"/>
      <c r="BW769"/>
      <c r="BX769"/>
      <c r="BY769"/>
      <c r="BZ769"/>
      <c r="CA769"/>
      <c r="CB769"/>
      <c r="CC769"/>
    </row>
    <row r="770" spans="1:81" s="325" customFormat="1" ht="15.75" customHeight="1" x14ac:dyDescent="0.25">
      <c r="A770" s="356"/>
      <c r="B770" s="356"/>
      <c r="C770" s="356"/>
      <c r="D770" s="356"/>
      <c r="E770" s="356"/>
      <c r="F770" s="356"/>
      <c r="G770" s="356"/>
      <c r="H770" s="356"/>
      <c r="I770" s="356"/>
      <c r="J770" s="356"/>
      <c r="K770" s="356"/>
      <c r="L770" s="356"/>
      <c r="M770" s="356"/>
      <c r="N770" s="356"/>
      <c r="O770" s="356"/>
      <c r="P770" s="356"/>
      <c r="Q770" s="356"/>
      <c r="R770" s="356"/>
      <c r="S770" s="356"/>
      <c r="T770" s="356"/>
      <c r="U770" s="356"/>
      <c r="V770" s="356"/>
      <c r="W770" s="356"/>
      <c r="X770" s="356"/>
      <c r="Y770" s="356"/>
      <c r="Z770" s="356"/>
      <c r="AA770" s="356"/>
      <c r="AB770" s="356"/>
      <c r="BB770"/>
      <c r="BC770"/>
      <c r="BD770"/>
      <c r="BE770"/>
      <c r="BF770"/>
      <c r="BG770"/>
      <c r="BH770"/>
      <c r="BI770"/>
      <c r="BJ770"/>
      <c r="BK770"/>
      <c r="BL770"/>
      <c r="BM770"/>
      <c r="BN770"/>
      <c r="BO770"/>
      <c r="BP770"/>
      <c r="BQ770"/>
      <c r="BR770"/>
      <c r="BS770"/>
      <c r="BT770"/>
      <c r="BU770"/>
      <c r="BV770"/>
      <c r="BW770"/>
      <c r="BX770"/>
      <c r="BY770"/>
      <c r="BZ770"/>
      <c r="CA770"/>
      <c r="CB770"/>
      <c r="CC770"/>
    </row>
    <row r="771" spans="1:81" s="325" customFormat="1" ht="15.75" customHeight="1" x14ac:dyDescent="0.25">
      <c r="A771" s="356"/>
      <c r="B771" s="356"/>
      <c r="C771" s="356"/>
      <c r="D771" s="356"/>
      <c r="E771" s="356"/>
      <c r="F771" s="356"/>
      <c r="G771" s="356"/>
      <c r="H771" s="356"/>
      <c r="I771" s="356"/>
      <c r="J771" s="356"/>
      <c r="K771" s="356"/>
      <c r="L771" s="356"/>
      <c r="M771" s="356"/>
      <c r="N771" s="356"/>
      <c r="O771" s="356"/>
      <c r="P771" s="356"/>
      <c r="Q771" s="356"/>
      <c r="R771" s="356"/>
      <c r="S771" s="356"/>
      <c r="T771" s="356"/>
      <c r="U771" s="356"/>
      <c r="V771" s="356"/>
      <c r="W771" s="356"/>
      <c r="X771" s="356"/>
      <c r="Y771" s="356"/>
      <c r="Z771" s="356"/>
      <c r="AA771" s="356"/>
      <c r="AB771" s="356"/>
      <c r="BB771"/>
      <c r="BC771"/>
      <c r="BD771"/>
      <c r="BE771"/>
      <c r="BF771"/>
      <c r="BG771"/>
      <c r="BH771"/>
      <c r="BI771"/>
      <c r="BJ771"/>
      <c r="BK771"/>
      <c r="BL771"/>
      <c r="BM771"/>
      <c r="BN771"/>
      <c r="BO771"/>
      <c r="BP771"/>
      <c r="BQ771"/>
      <c r="BR771"/>
      <c r="BS771"/>
      <c r="BT771"/>
      <c r="BU771"/>
      <c r="BV771"/>
      <c r="BW771"/>
      <c r="BX771"/>
      <c r="BY771"/>
      <c r="BZ771"/>
      <c r="CA771"/>
      <c r="CB771"/>
      <c r="CC771"/>
    </row>
    <row r="772" spans="1:81" s="325" customFormat="1" ht="15.75" customHeight="1" x14ac:dyDescent="0.25">
      <c r="A772" s="356"/>
      <c r="B772" s="356"/>
      <c r="C772" s="356"/>
      <c r="D772" s="356"/>
      <c r="E772" s="356"/>
      <c r="F772" s="356"/>
      <c r="G772" s="356"/>
      <c r="H772" s="356"/>
      <c r="I772" s="356"/>
      <c r="J772" s="356"/>
      <c r="K772" s="356"/>
      <c r="L772" s="356"/>
      <c r="M772" s="356"/>
      <c r="N772" s="356"/>
      <c r="O772" s="356"/>
      <c r="P772" s="356"/>
      <c r="Q772" s="356"/>
      <c r="R772" s="356"/>
      <c r="S772" s="356"/>
      <c r="T772" s="356"/>
      <c r="U772" s="356"/>
      <c r="V772" s="356"/>
      <c r="W772" s="356"/>
      <c r="X772" s="356"/>
      <c r="Y772" s="356"/>
      <c r="Z772" s="356"/>
      <c r="AA772" s="356"/>
      <c r="AB772" s="356"/>
      <c r="BB772"/>
      <c r="BC772"/>
      <c r="BD772"/>
      <c r="BE772"/>
      <c r="BF772"/>
      <c r="BG772"/>
      <c r="BH772"/>
      <c r="BI772"/>
      <c r="BJ772"/>
      <c r="BK772"/>
      <c r="BL772"/>
      <c r="BM772"/>
      <c r="BN772"/>
      <c r="BO772"/>
      <c r="BP772"/>
      <c r="BQ772"/>
      <c r="BR772"/>
      <c r="BS772"/>
      <c r="BT772"/>
      <c r="BU772"/>
      <c r="BV772"/>
      <c r="BW772"/>
      <c r="BX772"/>
      <c r="BY772"/>
      <c r="BZ772"/>
      <c r="CA772"/>
      <c r="CB772"/>
      <c r="CC772"/>
    </row>
    <row r="773" spans="1:81" s="325" customFormat="1" ht="15.75" customHeight="1" x14ac:dyDescent="0.25">
      <c r="A773" s="356"/>
      <c r="B773" s="356"/>
      <c r="C773" s="356"/>
      <c r="D773" s="356"/>
      <c r="E773" s="356"/>
      <c r="F773" s="356"/>
      <c r="G773" s="356"/>
      <c r="H773" s="356"/>
      <c r="I773" s="356"/>
      <c r="J773" s="356"/>
      <c r="K773" s="356"/>
      <c r="L773" s="356"/>
      <c r="M773" s="356"/>
      <c r="N773" s="356"/>
      <c r="O773" s="356"/>
      <c r="P773" s="356"/>
      <c r="Q773" s="356"/>
      <c r="R773" s="356"/>
      <c r="S773" s="356"/>
      <c r="T773" s="356"/>
      <c r="U773" s="356"/>
      <c r="V773" s="356"/>
      <c r="W773" s="356"/>
      <c r="X773" s="356"/>
      <c r="Y773" s="356"/>
      <c r="Z773" s="356"/>
      <c r="AA773" s="356"/>
      <c r="AB773" s="356"/>
      <c r="BB773"/>
      <c r="BC773"/>
      <c r="BD773"/>
      <c r="BE773"/>
      <c r="BF773"/>
      <c r="BG773"/>
      <c r="BH773"/>
      <c r="BI773"/>
      <c r="BJ773"/>
      <c r="BK773"/>
      <c r="BL773"/>
      <c r="BM773"/>
      <c r="BN773"/>
      <c r="BO773"/>
      <c r="BP773"/>
      <c r="BQ773"/>
      <c r="BR773"/>
      <c r="BS773"/>
      <c r="BT773"/>
      <c r="BU773"/>
      <c r="BV773"/>
      <c r="BW773"/>
      <c r="BX773"/>
      <c r="BY773"/>
      <c r="BZ773"/>
      <c r="CA773"/>
      <c r="CB773"/>
      <c r="CC773"/>
    </row>
    <row r="774" spans="1:81" s="325" customFormat="1" ht="15.75" customHeight="1" x14ac:dyDescent="0.25">
      <c r="A774" s="356"/>
      <c r="B774" s="356"/>
      <c r="C774" s="356"/>
      <c r="D774" s="356"/>
      <c r="E774" s="356"/>
      <c r="F774" s="356"/>
      <c r="G774" s="356"/>
      <c r="H774" s="356"/>
      <c r="I774" s="356"/>
      <c r="J774" s="356"/>
      <c r="K774" s="356"/>
      <c r="L774" s="356"/>
      <c r="M774" s="356"/>
      <c r="N774" s="356"/>
      <c r="O774" s="356"/>
      <c r="P774" s="356"/>
      <c r="Q774" s="356"/>
      <c r="R774" s="356"/>
      <c r="S774" s="356"/>
      <c r="T774" s="356"/>
      <c r="U774" s="356"/>
      <c r="V774" s="356"/>
      <c r="W774" s="356"/>
      <c r="X774" s="356"/>
      <c r="Y774" s="356"/>
      <c r="Z774" s="356"/>
      <c r="AA774" s="356"/>
      <c r="AB774" s="356"/>
      <c r="BB774"/>
      <c r="BC774"/>
      <c r="BD774"/>
      <c r="BE774"/>
      <c r="BF774"/>
      <c r="BG774"/>
      <c r="BH774"/>
      <c r="BI774"/>
      <c r="BJ774"/>
      <c r="BK774"/>
      <c r="BL774"/>
      <c r="BM774"/>
      <c r="BN774"/>
      <c r="BO774"/>
      <c r="BP774"/>
      <c r="BQ774"/>
      <c r="BR774"/>
      <c r="BS774"/>
      <c r="BT774"/>
      <c r="BU774"/>
      <c r="BV774"/>
      <c r="BW774"/>
      <c r="BX774"/>
      <c r="BY774"/>
      <c r="BZ774"/>
      <c r="CA774"/>
      <c r="CB774"/>
      <c r="CC774"/>
    </row>
    <row r="775" spans="1:81" s="325" customFormat="1" ht="15.75" customHeight="1" x14ac:dyDescent="0.25">
      <c r="A775" s="356"/>
      <c r="B775" s="356"/>
      <c r="C775" s="356"/>
      <c r="D775" s="356"/>
      <c r="E775" s="356"/>
      <c r="F775" s="356"/>
      <c r="G775" s="356"/>
      <c r="H775" s="356"/>
      <c r="I775" s="356"/>
      <c r="J775" s="356"/>
      <c r="K775" s="356"/>
      <c r="L775" s="356"/>
      <c r="M775" s="356"/>
      <c r="N775" s="356"/>
      <c r="O775" s="356"/>
      <c r="P775" s="356"/>
      <c r="Q775" s="356"/>
      <c r="R775" s="356"/>
      <c r="S775" s="356"/>
      <c r="T775" s="356"/>
      <c r="U775" s="356"/>
      <c r="V775" s="356"/>
      <c r="W775" s="356"/>
      <c r="X775" s="356"/>
      <c r="Y775" s="356"/>
      <c r="Z775" s="356"/>
      <c r="AA775" s="356"/>
      <c r="AB775" s="356"/>
      <c r="BB775"/>
      <c r="BC775"/>
      <c r="BD775"/>
      <c r="BE775"/>
      <c r="BF775"/>
      <c r="BG775"/>
      <c r="BH775"/>
      <c r="BI775"/>
      <c r="BJ775"/>
      <c r="BK775"/>
      <c r="BL775"/>
      <c r="BM775"/>
      <c r="BN775"/>
      <c r="BO775"/>
      <c r="BP775"/>
      <c r="BQ775"/>
      <c r="BR775"/>
      <c r="BS775"/>
      <c r="BT775"/>
      <c r="BU775"/>
      <c r="BV775"/>
      <c r="BW775"/>
      <c r="BX775"/>
      <c r="BY775"/>
      <c r="BZ775"/>
      <c r="CA775"/>
      <c r="CB775"/>
      <c r="CC775"/>
    </row>
    <row r="776" spans="1:81" s="325" customFormat="1" ht="15.75" customHeight="1" x14ac:dyDescent="0.25">
      <c r="A776" s="356"/>
      <c r="B776" s="356"/>
      <c r="C776" s="356"/>
      <c r="D776" s="356"/>
      <c r="E776" s="356"/>
      <c r="F776" s="356"/>
      <c r="G776" s="356"/>
      <c r="H776" s="356"/>
      <c r="I776" s="356"/>
      <c r="J776" s="356"/>
      <c r="K776" s="356"/>
      <c r="L776" s="356"/>
      <c r="M776" s="356"/>
      <c r="N776" s="356"/>
      <c r="O776" s="356"/>
      <c r="P776" s="356"/>
      <c r="Q776" s="356"/>
      <c r="R776" s="356"/>
      <c r="S776" s="356"/>
      <c r="T776" s="356"/>
      <c r="U776" s="356"/>
      <c r="V776" s="356"/>
      <c r="W776" s="356"/>
      <c r="X776" s="356"/>
      <c r="Y776" s="356"/>
      <c r="Z776" s="356"/>
      <c r="AA776" s="356"/>
      <c r="AB776" s="356"/>
      <c r="BB776"/>
      <c r="BC776"/>
      <c r="BD776"/>
      <c r="BE776"/>
      <c r="BF776"/>
      <c r="BG776"/>
      <c r="BH776"/>
      <c r="BI776"/>
      <c r="BJ776"/>
      <c r="BK776"/>
      <c r="BL776"/>
      <c r="BM776"/>
      <c r="BN776"/>
      <c r="BO776"/>
      <c r="BP776"/>
      <c r="BQ776"/>
      <c r="BR776"/>
      <c r="BS776"/>
      <c r="BT776"/>
      <c r="BU776"/>
      <c r="BV776"/>
      <c r="BW776"/>
      <c r="BX776"/>
      <c r="BY776"/>
      <c r="BZ776"/>
      <c r="CA776"/>
      <c r="CB776"/>
      <c r="CC776"/>
    </row>
    <row r="777" spans="1:81" s="325" customFormat="1" ht="15.75" customHeight="1" x14ac:dyDescent="0.25">
      <c r="A777" s="356"/>
      <c r="B777" s="356"/>
      <c r="C777" s="356"/>
      <c r="D777" s="356"/>
      <c r="E777" s="356"/>
      <c r="F777" s="356"/>
      <c r="G777" s="356"/>
      <c r="H777" s="356"/>
      <c r="I777" s="356"/>
      <c r="J777" s="356"/>
      <c r="K777" s="356"/>
      <c r="L777" s="356"/>
      <c r="M777" s="356"/>
      <c r="N777" s="356"/>
      <c r="O777" s="356"/>
      <c r="P777" s="356"/>
      <c r="Q777" s="356"/>
      <c r="R777" s="356"/>
      <c r="S777" s="356"/>
      <c r="T777" s="356"/>
      <c r="U777" s="356"/>
      <c r="V777" s="356"/>
      <c r="W777" s="356"/>
      <c r="X777" s="356"/>
      <c r="Y777" s="356"/>
      <c r="Z777" s="356"/>
      <c r="AA777" s="356"/>
      <c r="AB777" s="356"/>
      <c r="BB777"/>
      <c r="BC777"/>
      <c r="BD777"/>
      <c r="BE777"/>
      <c r="BF777"/>
      <c r="BG777"/>
      <c r="BH777"/>
      <c r="BI777"/>
      <c r="BJ777"/>
      <c r="BK777"/>
      <c r="BL777"/>
      <c r="BM777"/>
      <c r="BN777"/>
      <c r="BO777"/>
      <c r="BP777"/>
      <c r="BQ777"/>
      <c r="BR777"/>
      <c r="BS777"/>
      <c r="BT777"/>
      <c r="BU777"/>
      <c r="BV777"/>
      <c r="BW777"/>
      <c r="BX777"/>
      <c r="BY777"/>
      <c r="BZ777"/>
      <c r="CA777"/>
      <c r="CB777"/>
      <c r="CC777"/>
    </row>
    <row r="778" spans="1:81" s="325" customFormat="1" ht="15.75" customHeight="1" x14ac:dyDescent="0.25">
      <c r="A778" s="356"/>
      <c r="B778" s="356"/>
      <c r="C778" s="356"/>
      <c r="D778" s="356"/>
      <c r="E778" s="356"/>
      <c r="F778" s="356"/>
      <c r="G778" s="356"/>
      <c r="H778" s="356"/>
      <c r="I778" s="356"/>
      <c r="J778" s="356"/>
      <c r="K778" s="356"/>
      <c r="L778" s="356"/>
      <c r="M778" s="356"/>
      <c r="N778" s="356"/>
      <c r="O778" s="356"/>
      <c r="P778" s="356"/>
      <c r="Q778" s="356"/>
      <c r="R778" s="356"/>
      <c r="S778" s="356"/>
      <c r="T778" s="356"/>
      <c r="U778" s="356"/>
      <c r="V778" s="356"/>
      <c r="W778" s="356"/>
      <c r="X778" s="356"/>
      <c r="Y778" s="356"/>
      <c r="Z778" s="356"/>
      <c r="AA778" s="356"/>
      <c r="AB778" s="356"/>
      <c r="BB778"/>
      <c r="BC778"/>
      <c r="BD778"/>
      <c r="BE778"/>
      <c r="BF778"/>
      <c r="BG778"/>
      <c r="BH778"/>
      <c r="BI778"/>
      <c r="BJ778"/>
      <c r="BK778"/>
      <c r="BL778"/>
      <c r="BM778"/>
      <c r="BN778"/>
      <c r="BO778"/>
      <c r="BP778"/>
      <c r="BQ778"/>
      <c r="BR778"/>
      <c r="BS778"/>
      <c r="BT778"/>
      <c r="BU778"/>
      <c r="BV778"/>
      <c r="BW778"/>
      <c r="BX778"/>
      <c r="BY778"/>
      <c r="BZ778"/>
      <c r="CA778"/>
      <c r="CB778"/>
      <c r="CC778"/>
    </row>
    <row r="779" spans="1:81" s="325" customFormat="1" ht="15.75" customHeight="1" x14ac:dyDescent="0.25">
      <c r="A779" s="356"/>
      <c r="B779" s="356"/>
      <c r="C779" s="356"/>
      <c r="D779" s="356"/>
      <c r="E779" s="356"/>
      <c r="F779" s="356"/>
      <c r="G779" s="356"/>
      <c r="H779" s="356"/>
      <c r="I779" s="356"/>
      <c r="J779" s="356"/>
      <c r="K779" s="356"/>
      <c r="L779" s="356"/>
      <c r="M779" s="356"/>
      <c r="N779" s="356"/>
      <c r="O779" s="356"/>
      <c r="P779" s="356"/>
      <c r="Q779" s="356"/>
      <c r="R779" s="356"/>
      <c r="S779" s="356"/>
      <c r="T779" s="356"/>
      <c r="U779" s="356"/>
      <c r="V779" s="356"/>
      <c r="W779" s="356"/>
      <c r="X779" s="356"/>
      <c r="Y779" s="356"/>
      <c r="Z779" s="356"/>
      <c r="AA779" s="356"/>
      <c r="AB779" s="356"/>
      <c r="BB779"/>
      <c r="BC779"/>
      <c r="BD779"/>
      <c r="BE779"/>
      <c r="BF779"/>
      <c r="BG779"/>
      <c r="BH779"/>
      <c r="BI779"/>
      <c r="BJ779"/>
      <c r="BK779"/>
      <c r="BL779"/>
      <c r="BM779"/>
      <c r="BN779"/>
      <c r="BO779"/>
      <c r="BP779"/>
      <c r="BQ779"/>
      <c r="BR779"/>
      <c r="BS779"/>
      <c r="BT779"/>
      <c r="BU779"/>
      <c r="BV779"/>
      <c r="BW779"/>
      <c r="BX779"/>
      <c r="BY779"/>
      <c r="BZ779"/>
      <c r="CA779"/>
      <c r="CB779"/>
      <c r="CC779"/>
    </row>
    <row r="780" spans="1:81" s="325" customFormat="1" ht="15.75" customHeight="1" x14ac:dyDescent="0.25">
      <c r="A780" s="356"/>
      <c r="B780" s="356"/>
      <c r="C780" s="356"/>
      <c r="D780" s="356"/>
      <c r="E780" s="356"/>
      <c r="F780" s="356"/>
      <c r="G780" s="356"/>
      <c r="H780" s="356"/>
      <c r="I780" s="356"/>
      <c r="J780" s="356"/>
      <c r="K780" s="356"/>
      <c r="L780" s="356"/>
      <c r="M780" s="356"/>
      <c r="N780" s="356"/>
      <c r="O780" s="356"/>
      <c r="P780" s="356"/>
      <c r="Q780" s="356"/>
      <c r="R780" s="356"/>
      <c r="S780" s="356"/>
      <c r="T780" s="356"/>
      <c r="U780" s="356"/>
      <c r="V780" s="356"/>
      <c r="W780" s="356"/>
      <c r="X780" s="356"/>
      <c r="Y780" s="356"/>
      <c r="Z780" s="356"/>
      <c r="AA780" s="356"/>
      <c r="AB780" s="356"/>
      <c r="BB780"/>
      <c r="BC780"/>
      <c r="BD780"/>
      <c r="BE780"/>
      <c r="BF780"/>
      <c r="BG780"/>
      <c r="BH780"/>
      <c r="BI780"/>
      <c r="BJ780"/>
      <c r="BK780"/>
      <c r="BL780"/>
      <c r="BM780"/>
      <c r="BN780"/>
      <c r="BO780"/>
      <c r="BP780"/>
      <c r="BQ780"/>
      <c r="BR780"/>
      <c r="BS780"/>
      <c r="BT780"/>
      <c r="BU780"/>
      <c r="BV780"/>
      <c r="BW780"/>
      <c r="BX780"/>
      <c r="BY780"/>
      <c r="BZ780"/>
      <c r="CA780"/>
      <c r="CB780"/>
      <c r="CC780"/>
    </row>
    <row r="781" spans="1:81" s="325" customFormat="1" ht="15.75" customHeight="1" x14ac:dyDescent="0.25">
      <c r="A781" s="356"/>
      <c r="B781" s="356"/>
      <c r="C781" s="356"/>
      <c r="D781" s="356"/>
      <c r="E781" s="356"/>
      <c r="F781" s="356"/>
      <c r="G781" s="356"/>
      <c r="H781" s="356"/>
      <c r="I781" s="356"/>
      <c r="J781" s="356"/>
      <c r="K781" s="356"/>
      <c r="L781" s="356"/>
      <c r="M781" s="356"/>
      <c r="N781" s="356"/>
      <c r="O781" s="356"/>
      <c r="P781" s="356"/>
      <c r="Q781" s="356"/>
      <c r="R781" s="356"/>
      <c r="S781" s="356"/>
      <c r="T781" s="356"/>
      <c r="U781" s="356"/>
      <c r="V781" s="356"/>
      <c r="W781" s="356"/>
      <c r="X781" s="356"/>
      <c r="Y781" s="356"/>
      <c r="Z781" s="356"/>
      <c r="AA781" s="356"/>
      <c r="AB781" s="356"/>
      <c r="BB781"/>
      <c r="BC781"/>
      <c r="BD781"/>
      <c r="BE781"/>
      <c r="BF781"/>
      <c r="BG781"/>
      <c r="BH781"/>
      <c r="BI781"/>
      <c r="BJ781"/>
      <c r="BK781"/>
      <c r="BL781"/>
      <c r="BM781"/>
      <c r="BN781"/>
      <c r="BO781"/>
      <c r="BP781"/>
      <c r="BQ781"/>
      <c r="BR781"/>
      <c r="BS781"/>
      <c r="BT781"/>
      <c r="BU781"/>
      <c r="BV781"/>
      <c r="BW781"/>
      <c r="BX781"/>
      <c r="BY781"/>
      <c r="BZ781"/>
      <c r="CA781"/>
      <c r="CB781"/>
      <c r="CC781"/>
    </row>
    <row r="782" spans="1:81" s="325" customFormat="1" ht="15.75" customHeight="1" x14ac:dyDescent="0.25">
      <c r="A782" s="356"/>
      <c r="B782" s="356"/>
      <c r="C782" s="356"/>
      <c r="D782" s="356"/>
      <c r="E782" s="356"/>
      <c r="F782" s="356"/>
      <c r="G782" s="356"/>
      <c r="H782" s="356"/>
      <c r="I782" s="356"/>
      <c r="J782" s="356"/>
      <c r="K782" s="356"/>
      <c r="L782" s="356"/>
      <c r="M782" s="356"/>
      <c r="N782" s="356"/>
      <c r="O782" s="356"/>
      <c r="P782" s="356"/>
      <c r="Q782" s="356"/>
      <c r="R782" s="356"/>
      <c r="S782" s="356"/>
      <c r="T782" s="356"/>
      <c r="U782" s="356"/>
      <c r="V782" s="356"/>
      <c r="W782" s="356"/>
      <c r="X782" s="356"/>
      <c r="Y782" s="356"/>
      <c r="Z782" s="356"/>
      <c r="AA782" s="356"/>
      <c r="AB782" s="356"/>
      <c r="BB782"/>
      <c r="BC782"/>
      <c r="BD782"/>
      <c r="BE782"/>
      <c r="BF782"/>
      <c r="BG782"/>
      <c r="BH782"/>
      <c r="BI782"/>
      <c r="BJ782"/>
      <c r="BK782"/>
      <c r="BL782"/>
      <c r="BM782"/>
      <c r="BN782"/>
      <c r="BO782"/>
      <c r="BP782"/>
      <c r="BQ782"/>
      <c r="BR782"/>
      <c r="BS782"/>
      <c r="BT782"/>
      <c r="BU782"/>
      <c r="BV782"/>
      <c r="BW782"/>
      <c r="BX782"/>
      <c r="BY782"/>
      <c r="BZ782"/>
      <c r="CA782"/>
      <c r="CB782"/>
      <c r="CC782"/>
    </row>
    <row r="783" spans="1:81" s="325" customFormat="1" ht="15.75" customHeight="1" x14ac:dyDescent="0.25">
      <c r="A783" s="356"/>
      <c r="B783" s="356"/>
      <c r="C783" s="356"/>
      <c r="D783" s="356"/>
      <c r="E783" s="356"/>
      <c r="F783" s="356"/>
      <c r="G783" s="356"/>
      <c r="H783" s="356"/>
      <c r="I783" s="356"/>
      <c r="J783" s="356"/>
      <c r="K783" s="356"/>
      <c r="L783" s="356"/>
      <c r="M783" s="356"/>
      <c r="N783" s="356"/>
      <c r="O783" s="356"/>
      <c r="P783" s="356"/>
      <c r="Q783" s="356"/>
      <c r="R783" s="356"/>
      <c r="S783" s="356"/>
      <c r="T783" s="356"/>
      <c r="U783" s="356"/>
      <c r="V783" s="356"/>
      <c r="W783" s="356"/>
      <c r="X783" s="356"/>
      <c r="Y783" s="356"/>
      <c r="Z783" s="356"/>
      <c r="AA783" s="356"/>
      <c r="AB783" s="356"/>
      <c r="BB783"/>
      <c r="BC783"/>
      <c r="BD783"/>
      <c r="BE783"/>
      <c r="BF783"/>
      <c r="BG783"/>
      <c r="BH783"/>
      <c r="BI783"/>
      <c r="BJ783"/>
      <c r="BK783"/>
      <c r="BL783"/>
      <c r="BM783"/>
      <c r="BN783"/>
      <c r="BO783"/>
      <c r="BP783"/>
      <c r="BQ783"/>
      <c r="BR783"/>
      <c r="BS783"/>
      <c r="BT783"/>
      <c r="BU783"/>
      <c r="BV783"/>
      <c r="BW783"/>
      <c r="BX783"/>
      <c r="BY783"/>
      <c r="BZ783"/>
      <c r="CA783"/>
      <c r="CB783"/>
      <c r="CC783"/>
    </row>
    <row r="784" spans="1:81" s="325" customFormat="1" ht="15.75" customHeight="1" x14ac:dyDescent="0.25">
      <c r="A784" s="356"/>
      <c r="B784" s="356"/>
      <c r="C784" s="356"/>
      <c r="D784" s="356"/>
      <c r="E784" s="356"/>
      <c r="F784" s="356"/>
      <c r="G784" s="356"/>
      <c r="H784" s="356"/>
      <c r="I784" s="356"/>
      <c r="J784" s="356"/>
      <c r="K784" s="356"/>
      <c r="L784" s="356"/>
      <c r="M784" s="356"/>
      <c r="N784" s="356"/>
      <c r="O784" s="356"/>
      <c r="P784" s="356"/>
      <c r="Q784" s="356"/>
      <c r="R784" s="356"/>
      <c r="S784" s="356"/>
      <c r="T784" s="356"/>
      <c r="U784" s="356"/>
      <c r="V784" s="356"/>
      <c r="W784" s="356"/>
      <c r="X784" s="356"/>
      <c r="Y784" s="356"/>
      <c r="Z784" s="356"/>
      <c r="AA784" s="356"/>
      <c r="AB784" s="356"/>
      <c r="BB784"/>
      <c r="BC784"/>
      <c r="BD784"/>
      <c r="BE784"/>
      <c r="BF784"/>
      <c r="BG784"/>
      <c r="BH784"/>
      <c r="BI784"/>
      <c r="BJ784"/>
      <c r="BK784"/>
      <c r="BL784"/>
      <c r="BM784"/>
      <c r="BN784"/>
      <c r="BO784"/>
      <c r="BP784"/>
      <c r="BQ784"/>
      <c r="BR784"/>
      <c r="BS784"/>
      <c r="BT784"/>
      <c r="BU784"/>
      <c r="BV784"/>
      <c r="BW784"/>
      <c r="BX784"/>
      <c r="BY784"/>
      <c r="BZ784"/>
      <c r="CA784"/>
      <c r="CB784"/>
      <c r="CC784"/>
    </row>
    <row r="785" spans="1:81" s="325" customFormat="1" ht="15.75" customHeight="1" x14ac:dyDescent="0.25">
      <c r="A785" s="356"/>
      <c r="B785" s="356"/>
      <c r="C785" s="356"/>
      <c r="D785" s="356"/>
      <c r="E785" s="356"/>
      <c r="F785" s="356"/>
      <c r="G785" s="356"/>
      <c r="H785" s="356"/>
      <c r="I785" s="356"/>
      <c r="J785" s="356"/>
      <c r="K785" s="356"/>
      <c r="L785" s="356"/>
      <c r="M785" s="356"/>
      <c r="N785" s="356"/>
      <c r="O785" s="356"/>
      <c r="P785" s="356"/>
      <c r="Q785" s="356"/>
      <c r="R785" s="356"/>
      <c r="S785" s="356"/>
      <c r="T785" s="356"/>
      <c r="U785" s="356"/>
      <c r="V785" s="356"/>
      <c r="W785" s="356"/>
      <c r="X785" s="356"/>
      <c r="Y785" s="356"/>
      <c r="Z785" s="356"/>
      <c r="AA785" s="356"/>
      <c r="AB785" s="356"/>
      <c r="BB785"/>
      <c r="BC785"/>
      <c r="BD785"/>
      <c r="BE785"/>
      <c r="BF785"/>
      <c r="BG785"/>
      <c r="BH785"/>
      <c r="BI785"/>
      <c r="BJ785"/>
      <c r="BK785"/>
      <c r="BL785"/>
      <c r="BM785"/>
      <c r="BN785"/>
      <c r="BO785"/>
      <c r="BP785"/>
      <c r="BQ785"/>
      <c r="BR785"/>
      <c r="BS785"/>
      <c r="BT785"/>
      <c r="BU785"/>
      <c r="BV785"/>
      <c r="BW785"/>
      <c r="BX785"/>
      <c r="BY785"/>
      <c r="BZ785"/>
      <c r="CA785"/>
      <c r="CB785"/>
      <c r="CC785"/>
    </row>
    <row r="786" spans="1:81" s="325" customFormat="1" ht="15.75" customHeight="1" x14ac:dyDescent="0.25">
      <c r="A786" s="356"/>
      <c r="B786" s="356"/>
      <c r="C786" s="356"/>
      <c r="D786" s="356"/>
      <c r="E786" s="356"/>
      <c r="F786" s="356"/>
      <c r="G786" s="356"/>
      <c r="H786" s="356"/>
      <c r="I786" s="356"/>
      <c r="J786" s="356"/>
      <c r="K786" s="356"/>
      <c r="L786" s="356"/>
      <c r="M786" s="356"/>
      <c r="N786" s="356"/>
      <c r="O786" s="356"/>
      <c r="P786" s="356"/>
      <c r="Q786" s="356"/>
      <c r="R786" s="356"/>
      <c r="S786" s="356"/>
      <c r="T786" s="356"/>
      <c r="U786" s="356"/>
      <c r="V786" s="356"/>
      <c r="W786" s="356"/>
      <c r="X786" s="356"/>
      <c r="Y786" s="356"/>
      <c r="Z786" s="356"/>
      <c r="AA786" s="356"/>
      <c r="AB786" s="356"/>
      <c r="BB786"/>
      <c r="BC786"/>
      <c r="BD786"/>
      <c r="BE786"/>
      <c r="BF786"/>
      <c r="BG786"/>
      <c r="BH786"/>
      <c r="BI786"/>
      <c r="BJ786"/>
      <c r="BK786"/>
      <c r="BL786"/>
      <c r="BM786"/>
      <c r="BN786"/>
      <c r="BO786"/>
      <c r="BP786"/>
      <c r="BQ786"/>
      <c r="BR786"/>
      <c r="BS786"/>
      <c r="BT786"/>
      <c r="BU786"/>
      <c r="BV786"/>
      <c r="BW786"/>
      <c r="BX786"/>
      <c r="BY786"/>
      <c r="BZ786"/>
      <c r="CA786"/>
      <c r="CB786"/>
      <c r="CC786"/>
    </row>
    <row r="787" spans="1:81" s="325" customFormat="1" ht="15.75" customHeight="1" x14ac:dyDescent="0.25">
      <c r="A787" s="356"/>
      <c r="B787" s="356"/>
      <c r="C787" s="356"/>
      <c r="D787" s="356"/>
      <c r="E787" s="356"/>
      <c r="F787" s="356"/>
      <c r="G787" s="356"/>
      <c r="H787" s="356"/>
      <c r="I787" s="356"/>
      <c r="J787" s="356"/>
      <c r="K787" s="356"/>
      <c r="L787" s="356"/>
      <c r="M787" s="356"/>
      <c r="N787" s="356"/>
      <c r="O787" s="356"/>
      <c r="P787" s="356"/>
      <c r="Q787" s="356"/>
      <c r="R787" s="356"/>
      <c r="S787" s="356"/>
      <c r="T787" s="356"/>
      <c r="U787" s="356"/>
      <c r="V787" s="356"/>
      <c r="W787" s="356"/>
      <c r="X787" s="356"/>
      <c r="Y787" s="356"/>
      <c r="Z787" s="356"/>
      <c r="AA787" s="356"/>
      <c r="AB787" s="356"/>
      <c r="BB787"/>
      <c r="BC787"/>
      <c r="BD787"/>
      <c r="BE787"/>
      <c r="BF787"/>
      <c r="BG787"/>
      <c r="BH787"/>
      <c r="BI787"/>
      <c r="BJ787"/>
      <c r="BK787"/>
      <c r="BL787"/>
      <c r="BM787"/>
      <c r="BN787"/>
      <c r="BO787"/>
      <c r="BP787"/>
      <c r="BQ787"/>
      <c r="BR787"/>
      <c r="BS787"/>
      <c r="BT787"/>
      <c r="BU787"/>
      <c r="BV787"/>
      <c r="BW787"/>
      <c r="BX787"/>
      <c r="BY787"/>
      <c r="BZ787"/>
      <c r="CA787"/>
      <c r="CB787"/>
      <c r="CC787"/>
    </row>
    <row r="788" spans="1:81" s="325" customFormat="1" ht="15.75" customHeight="1" x14ac:dyDescent="0.25">
      <c r="A788" s="356"/>
      <c r="B788" s="356"/>
      <c r="C788" s="356"/>
      <c r="D788" s="356"/>
      <c r="E788" s="356"/>
      <c r="F788" s="356"/>
      <c r="G788" s="356"/>
      <c r="H788" s="356"/>
      <c r="I788" s="356"/>
      <c r="J788" s="356"/>
      <c r="K788" s="356"/>
      <c r="L788" s="356"/>
      <c r="M788" s="356"/>
      <c r="N788" s="356"/>
      <c r="O788" s="356"/>
      <c r="P788" s="356"/>
      <c r="Q788" s="356"/>
      <c r="R788" s="356"/>
      <c r="S788" s="356"/>
      <c r="T788" s="356"/>
      <c r="U788" s="356"/>
      <c r="V788" s="356"/>
      <c r="W788" s="356"/>
      <c r="X788" s="356"/>
      <c r="Y788" s="356"/>
      <c r="Z788" s="356"/>
      <c r="AA788" s="356"/>
      <c r="AB788" s="356"/>
      <c r="BB788"/>
      <c r="BC788"/>
      <c r="BD788"/>
      <c r="BE788"/>
      <c r="BF788"/>
      <c r="BG788"/>
      <c r="BH788"/>
      <c r="BI788"/>
      <c r="BJ788"/>
      <c r="BK788"/>
      <c r="BL788"/>
      <c r="BM788"/>
      <c r="BN788"/>
      <c r="BO788"/>
      <c r="BP788"/>
      <c r="BQ788"/>
      <c r="BR788"/>
      <c r="BS788"/>
      <c r="BT788"/>
      <c r="BU788"/>
      <c r="BV788"/>
      <c r="BW788"/>
      <c r="BX788"/>
      <c r="BY788"/>
      <c r="BZ788"/>
      <c r="CA788"/>
      <c r="CB788"/>
      <c r="CC788"/>
    </row>
    <row r="789" spans="1:81" s="325" customFormat="1" ht="15.75" customHeight="1" x14ac:dyDescent="0.25">
      <c r="A789" s="356"/>
      <c r="B789" s="356"/>
      <c r="C789" s="356"/>
      <c r="D789" s="356"/>
      <c r="E789" s="356"/>
      <c r="F789" s="356"/>
      <c r="G789" s="356"/>
      <c r="H789" s="356"/>
      <c r="I789" s="356"/>
      <c r="J789" s="356"/>
      <c r="K789" s="356"/>
      <c r="L789" s="356"/>
      <c r="M789" s="356"/>
      <c r="N789" s="356"/>
      <c r="O789" s="356"/>
      <c r="P789" s="356"/>
      <c r="Q789" s="356"/>
      <c r="R789" s="356"/>
      <c r="S789" s="356"/>
      <c r="T789" s="356"/>
      <c r="U789" s="356"/>
      <c r="V789" s="356"/>
      <c r="W789" s="356"/>
      <c r="X789" s="356"/>
      <c r="Y789" s="356"/>
      <c r="Z789" s="356"/>
      <c r="AA789" s="356"/>
      <c r="AB789" s="356"/>
      <c r="BB789"/>
      <c r="BC789"/>
      <c r="BD789"/>
      <c r="BE789"/>
      <c r="BF789"/>
      <c r="BG789"/>
      <c r="BH789"/>
      <c r="BI789"/>
      <c r="BJ789"/>
      <c r="BK789"/>
      <c r="BL789"/>
      <c r="BM789"/>
      <c r="BN789"/>
      <c r="BO789"/>
      <c r="BP789"/>
      <c r="BQ789"/>
      <c r="BR789"/>
      <c r="BS789"/>
      <c r="BT789"/>
      <c r="BU789"/>
      <c r="BV789"/>
      <c r="BW789"/>
      <c r="BX789"/>
      <c r="BY789"/>
      <c r="BZ789"/>
      <c r="CA789"/>
      <c r="CB789"/>
      <c r="CC789"/>
    </row>
    <row r="790" spans="1:81" s="325" customFormat="1" ht="15.75" customHeight="1" x14ac:dyDescent="0.25">
      <c r="A790" s="356"/>
      <c r="B790" s="356"/>
      <c r="C790" s="356"/>
      <c r="D790" s="356"/>
      <c r="E790" s="356"/>
      <c r="F790" s="356"/>
      <c r="G790" s="356"/>
      <c r="H790" s="356"/>
      <c r="I790" s="356"/>
      <c r="J790" s="356"/>
      <c r="K790" s="356"/>
      <c r="L790" s="356"/>
      <c r="M790" s="356"/>
      <c r="N790" s="356"/>
      <c r="O790" s="356"/>
      <c r="P790" s="356"/>
      <c r="Q790" s="356"/>
      <c r="R790" s="356"/>
      <c r="S790" s="356"/>
      <c r="T790" s="356"/>
      <c r="U790" s="356"/>
      <c r="V790" s="356"/>
      <c r="W790" s="356"/>
      <c r="X790" s="356"/>
      <c r="Y790" s="356"/>
      <c r="Z790" s="356"/>
      <c r="AA790" s="356"/>
      <c r="AB790" s="356"/>
      <c r="BB790"/>
      <c r="BC790"/>
      <c r="BD790"/>
      <c r="BE790"/>
      <c r="BF790"/>
      <c r="BG790"/>
      <c r="BH790"/>
      <c r="BI790"/>
      <c r="BJ790"/>
      <c r="BK790"/>
      <c r="BL790"/>
      <c r="BM790"/>
      <c r="BN790"/>
      <c r="BO790"/>
      <c r="BP790"/>
      <c r="BQ790"/>
      <c r="BR790"/>
      <c r="BS790"/>
      <c r="BT790"/>
      <c r="BU790"/>
      <c r="BV790"/>
      <c r="BW790"/>
      <c r="BX790"/>
      <c r="BY790"/>
      <c r="BZ790"/>
      <c r="CA790"/>
      <c r="CB790"/>
      <c r="CC790"/>
    </row>
    <row r="791" spans="1:81" s="325" customFormat="1" ht="15.75" customHeight="1" x14ac:dyDescent="0.25">
      <c r="A791" s="356"/>
      <c r="B791" s="356"/>
      <c r="C791" s="356"/>
      <c r="D791" s="356"/>
      <c r="E791" s="356"/>
      <c r="F791" s="356"/>
      <c r="G791" s="356"/>
      <c r="H791" s="356"/>
      <c r="I791" s="356"/>
      <c r="J791" s="356"/>
      <c r="K791" s="356"/>
      <c r="L791" s="356"/>
      <c r="M791" s="356"/>
      <c r="N791" s="356"/>
      <c r="O791" s="356"/>
      <c r="P791" s="356"/>
      <c r="Q791" s="356"/>
      <c r="R791" s="356"/>
      <c r="S791" s="356"/>
      <c r="T791" s="356"/>
      <c r="U791" s="356"/>
      <c r="V791" s="356"/>
      <c r="W791" s="356"/>
      <c r="X791" s="356"/>
      <c r="Y791" s="356"/>
      <c r="Z791" s="356"/>
      <c r="AA791" s="356"/>
      <c r="AB791" s="356"/>
      <c r="BB791"/>
      <c r="BC791"/>
      <c r="BD791"/>
      <c r="BE791"/>
      <c r="BF791"/>
      <c r="BG791"/>
      <c r="BH791"/>
      <c r="BI791"/>
      <c r="BJ791"/>
      <c r="BK791"/>
      <c r="BL791"/>
      <c r="BM791"/>
      <c r="BN791"/>
      <c r="BO791"/>
      <c r="BP791"/>
      <c r="BQ791"/>
      <c r="BR791"/>
      <c r="BS791"/>
      <c r="BT791"/>
      <c r="BU791"/>
      <c r="BV791"/>
      <c r="BW791"/>
      <c r="BX791"/>
      <c r="BY791"/>
      <c r="BZ791"/>
      <c r="CA791"/>
      <c r="CB791"/>
      <c r="CC791"/>
    </row>
    <row r="792" spans="1:81" s="325" customFormat="1" ht="15.75" customHeight="1" x14ac:dyDescent="0.25">
      <c r="A792" s="356"/>
      <c r="B792" s="356"/>
      <c r="C792" s="356"/>
      <c r="D792" s="356"/>
      <c r="E792" s="356"/>
      <c r="F792" s="356"/>
      <c r="G792" s="356"/>
      <c r="H792" s="356"/>
      <c r="I792" s="356"/>
      <c r="J792" s="356"/>
      <c r="K792" s="356"/>
      <c r="L792" s="356"/>
      <c r="M792" s="356"/>
      <c r="N792" s="356"/>
      <c r="O792" s="356"/>
      <c r="P792" s="356"/>
      <c r="Q792" s="356"/>
      <c r="R792" s="356"/>
      <c r="S792" s="356"/>
      <c r="T792" s="356"/>
      <c r="U792" s="356"/>
      <c r="V792" s="356"/>
      <c r="W792" s="356"/>
      <c r="X792" s="356"/>
      <c r="Y792" s="356"/>
      <c r="Z792" s="356"/>
      <c r="AA792" s="356"/>
      <c r="AB792" s="356"/>
      <c r="BB792"/>
      <c r="BC792"/>
      <c r="BD792"/>
      <c r="BE792"/>
      <c r="BF792"/>
      <c r="BG792"/>
      <c r="BH792"/>
      <c r="BI792"/>
      <c r="BJ792"/>
      <c r="BK792"/>
      <c r="BL792"/>
      <c r="BM792"/>
      <c r="BN792"/>
      <c r="BO792"/>
      <c r="BP792"/>
      <c r="BQ792"/>
      <c r="BR792"/>
      <c r="BS792"/>
      <c r="BT792"/>
      <c r="BU792"/>
      <c r="BV792"/>
      <c r="BW792"/>
      <c r="BX792"/>
      <c r="BY792"/>
      <c r="BZ792"/>
      <c r="CA792"/>
      <c r="CB792"/>
      <c r="CC792"/>
    </row>
    <row r="793" spans="1:81" s="325" customFormat="1" ht="15.75" customHeight="1" x14ac:dyDescent="0.25">
      <c r="A793" s="356"/>
      <c r="B793" s="356"/>
      <c r="C793" s="356"/>
      <c r="D793" s="356"/>
      <c r="E793" s="356"/>
      <c r="F793" s="356"/>
      <c r="G793" s="356"/>
      <c r="H793" s="356"/>
      <c r="I793" s="356"/>
      <c r="J793" s="356"/>
      <c r="K793" s="356"/>
      <c r="L793" s="356"/>
      <c r="M793" s="356"/>
      <c r="N793" s="356"/>
      <c r="O793" s="356"/>
      <c r="P793" s="356"/>
      <c r="Q793" s="356"/>
      <c r="R793" s="356"/>
      <c r="S793" s="356"/>
      <c r="T793" s="356"/>
      <c r="U793" s="356"/>
      <c r="V793" s="356"/>
      <c r="W793" s="356"/>
      <c r="X793" s="356"/>
      <c r="Y793" s="356"/>
      <c r="Z793" s="356"/>
      <c r="AA793" s="356"/>
      <c r="AB793" s="356"/>
      <c r="BB793"/>
      <c r="BC793"/>
      <c r="BD793"/>
      <c r="BE793"/>
      <c r="BF793"/>
      <c r="BG793"/>
      <c r="BH793"/>
      <c r="BI793"/>
      <c r="BJ793"/>
      <c r="BK793"/>
      <c r="BL793"/>
      <c r="BM793"/>
      <c r="BN793"/>
      <c r="BO793"/>
      <c r="BP793"/>
      <c r="BQ793"/>
      <c r="BR793"/>
      <c r="BS793"/>
      <c r="BT793"/>
      <c r="BU793"/>
      <c r="BV793"/>
      <c r="BW793"/>
      <c r="BX793"/>
      <c r="BY793"/>
      <c r="BZ793"/>
      <c r="CA793"/>
      <c r="CB793"/>
      <c r="CC793"/>
    </row>
    <row r="794" spans="1:81" s="325" customFormat="1" ht="15.75" customHeight="1" x14ac:dyDescent="0.25">
      <c r="A794" s="356"/>
      <c r="B794" s="356"/>
      <c r="C794" s="356"/>
      <c r="D794" s="356"/>
      <c r="E794" s="356"/>
      <c r="F794" s="356"/>
      <c r="G794" s="356"/>
      <c r="H794" s="356"/>
      <c r="I794" s="356"/>
      <c r="J794" s="356"/>
      <c r="K794" s="356"/>
      <c r="L794" s="356"/>
      <c r="M794" s="356"/>
      <c r="N794" s="356"/>
      <c r="O794" s="356"/>
      <c r="P794" s="356"/>
      <c r="Q794" s="356"/>
      <c r="R794" s="356"/>
      <c r="S794" s="356"/>
      <c r="T794" s="356"/>
      <c r="U794" s="356"/>
      <c r="V794" s="356"/>
      <c r="W794" s="356"/>
      <c r="X794" s="356"/>
      <c r="Y794" s="356"/>
      <c r="Z794" s="356"/>
      <c r="AA794" s="356"/>
      <c r="AB794" s="356"/>
      <c r="BB794"/>
      <c r="BC794"/>
      <c r="BD794"/>
      <c r="BE794"/>
      <c r="BF794"/>
      <c r="BG794"/>
      <c r="BH794"/>
      <c r="BI794"/>
      <c r="BJ794"/>
      <c r="BK794"/>
      <c r="BL794"/>
      <c r="BM794"/>
      <c r="BN794"/>
      <c r="BO794"/>
      <c r="BP794"/>
      <c r="BQ794"/>
      <c r="BR794"/>
      <c r="BS794"/>
      <c r="BT794"/>
      <c r="BU794"/>
      <c r="BV794"/>
      <c r="BW794"/>
      <c r="BX794"/>
      <c r="BY794"/>
      <c r="BZ794"/>
      <c r="CA794"/>
      <c r="CB794"/>
      <c r="CC794"/>
    </row>
    <row r="795" spans="1:81" s="325" customFormat="1" ht="15.75" customHeight="1" x14ac:dyDescent="0.25">
      <c r="A795" s="356"/>
      <c r="B795" s="356"/>
      <c r="C795" s="356"/>
      <c r="D795" s="356"/>
      <c r="E795" s="356"/>
      <c r="F795" s="356"/>
      <c r="G795" s="356"/>
      <c r="H795" s="356"/>
      <c r="I795" s="356"/>
      <c r="J795" s="356"/>
      <c r="K795" s="356"/>
      <c r="L795" s="356"/>
      <c r="M795" s="356"/>
      <c r="N795" s="356"/>
      <c r="O795" s="356"/>
      <c r="P795" s="356"/>
      <c r="Q795" s="356"/>
      <c r="R795" s="356"/>
      <c r="S795" s="356"/>
      <c r="T795" s="356"/>
      <c r="U795" s="356"/>
      <c r="V795" s="356"/>
      <c r="W795" s="356"/>
      <c r="X795" s="356"/>
      <c r="Y795" s="356"/>
      <c r="Z795" s="356"/>
      <c r="AA795" s="356"/>
      <c r="AB795" s="356"/>
      <c r="BB795"/>
      <c r="BC795"/>
      <c r="BD795"/>
      <c r="BE795"/>
      <c r="BF795"/>
      <c r="BG795"/>
      <c r="BH795"/>
      <c r="BI795"/>
      <c r="BJ795"/>
      <c r="BK795"/>
      <c r="BL795"/>
      <c r="BM795"/>
      <c r="BN795"/>
      <c r="BO795"/>
      <c r="BP795"/>
      <c r="BQ795"/>
      <c r="BR795"/>
      <c r="BS795"/>
      <c r="BT795"/>
      <c r="BU795"/>
      <c r="BV795"/>
      <c r="BW795"/>
      <c r="BX795"/>
      <c r="BY795"/>
      <c r="BZ795"/>
      <c r="CA795"/>
      <c r="CB795"/>
      <c r="CC795"/>
    </row>
    <row r="796" spans="1:81" s="325" customFormat="1" ht="15.75" customHeight="1" x14ac:dyDescent="0.25">
      <c r="A796" s="356"/>
      <c r="B796" s="356"/>
      <c r="C796" s="356"/>
      <c r="D796" s="356"/>
      <c r="E796" s="356"/>
      <c r="F796" s="356"/>
      <c r="G796" s="356"/>
      <c r="H796" s="356"/>
      <c r="I796" s="356"/>
      <c r="J796" s="356"/>
      <c r="K796" s="356"/>
      <c r="L796" s="356"/>
      <c r="M796" s="356"/>
      <c r="N796" s="356"/>
      <c r="O796" s="356"/>
      <c r="P796" s="356"/>
      <c r="Q796" s="356"/>
      <c r="R796" s="356"/>
      <c r="S796" s="356"/>
      <c r="T796" s="356"/>
      <c r="U796" s="356"/>
      <c r="V796" s="356"/>
      <c r="W796" s="356"/>
      <c r="X796" s="356"/>
      <c r="Y796" s="356"/>
      <c r="Z796" s="356"/>
      <c r="AA796" s="356"/>
      <c r="AB796" s="356"/>
      <c r="BB796"/>
      <c r="BC796"/>
      <c r="BD796"/>
      <c r="BE796"/>
      <c r="BF796"/>
      <c r="BG796"/>
      <c r="BH796"/>
      <c r="BI796"/>
      <c r="BJ796"/>
      <c r="BK796"/>
      <c r="BL796"/>
      <c r="BM796"/>
      <c r="BN796"/>
      <c r="BO796"/>
      <c r="BP796"/>
      <c r="BQ796"/>
      <c r="BR796"/>
      <c r="BS796"/>
      <c r="BT796"/>
      <c r="BU796"/>
      <c r="BV796"/>
      <c r="BW796"/>
      <c r="BX796"/>
      <c r="BY796"/>
      <c r="BZ796"/>
      <c r="CA796"/>
      <c r="CB796"/>
      <c r="CC796"/>
    </row>
    <row r="797" spans="1:81" s="325" customFormat="1" ht="15.75" customHeight="1" x14ac:dyDescent="0.25">
      <c r="A797" s="356"/>
      <c r="B797" s="356"/>
      <c r="C797" s="356"/>
      <c r="D797" s="356"/>
      <c r="E797" s="356"/>
      <c r="F797" s="356"/>
      <c r="G797" s="356"/>
      <c r="H797" s="356"/>
      <c r="I797" s="356"/>
      <c r="J797" s="356"/>
      <c r="K797" s="356"/>
      <c r="L797" s="356"/>
      <c r="M797" s="356"/>
      <c r="N797" s="356"/>
      <c r="O797" s="356"/>
      <c r="P797" s="356"/>
      <c r="Q797" s="356"/>
      <c r="R797" s="356"/>
      <c r="S797" s="356"/>
      <c r="T797" s="356"/>
      <c r="U797" s="356"/>
      <c r="V797" s="356"/>
      <c r="W797" s="356"/>
      <c r="X797" s="356"/>
      <c r="Y797" s="356"/>
      <c r="Z797" s="356"/>
      <c r="AA797" s="356"/>
      <c r="AB797" s="356"/>
      <c r="BB797"/>
      <c r="BC797"/>
      <c r="BD797"/>
      <c r="BE797"/>
      <c r="BF797"/>
      <c r="BG797"/>
      <c r="BH797"/>
      <c r="BI797"/>
      <c r="BJ797"/>
      <c r="BK797"/>
      <c r="BL797"/>
      <c r="BM797"/>
      <c r="BN797"/>
      <c r="BO797"/>
      <c r="BP797"/>
      <c r="BQ797"/>
      <c r="BR797"/>
      <c r="BS797"/>
      <c r="BT797"/>
      <c r="BU797"/>
      <c r="BV797"/>
      <c r="BW797"/>
      <c r="BX797"/>
      <c r="BY797"/>
      <c r="BZ797"/>
      <c r="CA797"/>
      <c r="CB797"/>
      <c r="CC797"/>
    </row>
    <row r="798" spans="1:81" s="325" customFormat="1" ht="15.75" customHeight="1" x14ac:dyDescent="0.25">
      <c r="A798" s="356"/>
      <c r="B798" s="356"/>
      <c r="C798" s="356"/>
      <c r="D798" s="356"/>
      <c r="E798" s="356"/>
      <c r="F798" s="356"/>
      <c r="G798" s="356"/>
      <c r="H798" s="356"/>
      <c r="I798" s="356"/>
      <c r="J798" s="356"/>
      <c r="K798" s="356"/>
      <c r="L798" s="356"/>
      <c r="M798" s="356"/>
      <c r="N798" s="356"/>
      <c r="O798" s="356"/>
      <c r="P798" s="356"/>
      <c r="Q798" s="356"/>
      <c r="R798" s="356"/>
      <c r="S798" s="356"/>
      <c r="T798" s="356"/>
      <c r="U798" s="356"/>
      <c r="V798" s="356"/>
      <c r="W798" s="356"/>
      <c r="X798" s="356"/>
      <c r="Y798" s="356"/>
      <c r="Z798" s="356"/>
      <c r="AA798" s="356"/>
      <c r="AB798" s="356"/>
      <c r="BB798"/>
      <c r="BC798"/>
      <c r="BD798"/>
      <c r="BE798"/>
      <c r="BF798"/>
      <c r="BG798"/>
      <c r="BH798"/>
      <c r="BI798"/>
      <c r="BJ798"/>
      <c r="BK798"/>
      <c r="BL798"/>
      <c r="BM798"/>
      <c r="BN798"/>
      <c r="BO798"/>
      <c r="BP798"/>
      <c r="BQ798"/>
      <c r="BR798"/>
      <c r="BS798"/>
      <c r="BT798"/>
      <c r="BU798"/>
      <c r="BV798"/>
      <c r="BW798"/>
      <c r="BX798"/>
      <c r="BY798"/>
      <c r="BZ798"/>
      <c r="CA798"/>
      <c r="CB798"/>
      <c r="CC798"/>
    </row>
    <row r="799" spans="1:81" s="325" customFormat="1" ht="15.75" customHeight="1" x14ac:dyDescent="0.25">
      <c r="A799" s="356"/>
      <c r="B799" s="356"/>
      <c r="C799" s="356"/>
      <c r="D799" s="356"/>
      <c r="E799" s="356"/>
      <c r="F799" s="356"/>
      <c r="G799" s="356"/>
      <c r="H799" s="356"/>
      <c r="I799" s="356"/>
      <c r="J799" s="356"/>
      <c r="K799" s="356"/>
      <c r="L799" s="356"/>
      <c r="M799" s="356"/>
      <c r="N799" s="356"/>
      <c r="O799" s="356"/>
      <c r="P799" s="356"/>
      <c r="Q799" s="356"/>
      <c r="R799" s="356"/>
      <c r="S799" s="356"/>
      <c r="T799" s="356"/>
      <c r="U799" s="356"/>
      <c r="V799" s="356"/>
      <c r="W799" s="356"/>
      <c r="X799" s="356"/>
      <c r="Y799" s="356"/>
      <c r="Z799" s="356"/>
      <c r="AA799" s="356"/>
      <c r="AB799" s="356"/>
      <c r="BB799"/>
      <c r="BC799"/>
      <c r="BD799"/>
      <c r="BE799"/>
      <c r="BF799"/>
      <c r="BG799"/>
      <c r="BH799"/>
      <c r="BI799"/>
      <c r="BJ799"/>
      <c r="BK799"/>
      <c r="BL799"/>
      <c r="BM799"/>
      <c r="BN799"/>
      <c r="BO799"/>
      <c r="BP799"/>
      <c r="BQ799"/>
      <c r="BR799"/>
      <c r="BS799"/>
      <c r="BT799"/>
      <c r="BU799"/>
      <c r="BV799"/>
      <c r="BW799"/>
      <c r="BX799"/>
      <c r="BY799"/>
      <c r="BZ799"/>
      <c r="CA799"/>
      <c r="CB799"/>
      <c r="CC799"/>
    </row>
    <row r="800" spans="1:81" s="325" customFormat="1" ht="15.75" customHeight="1" x14ac:dyDescent="0.25">
      <c r="A800" s="356"/>
      <c r="B800" s="356"/>
      <c r="C800" s="356"/>
      <c r="D800" s="356"/>
      <c r="E800" s="356"/>
      <c r="F800" s="356"/>
      <c r="G800" s="356"/>
      <c r="H800" s="356"/>
      <c r="I800" s="356"/>
      <c r="J800" s="356"/>
      <c r="K800" s="356"/>
      <c r="L800" s="356"/>
      <c r="M800" s="356"/>
      <c r="N800" s="356"/>
      <c r="O800" s="356"/>
      <c r="P800" s="356"/>
      <c r="Q800" s="356"/>
      <c r="R800" s="356"/>
      <c r="S800" s="356"/>
      <c r="T800" s="356"/>
      <c r="U800" s="356"/>
      <c r="V800" s="356"/>
      <c r="W800" s="356"/>
      <c r="X800" s="356"/>
      <c r="Y800" s="356"/>
      <c r="Z800" s="356"/>
      <c r="AA800" s="356"/>
      <c r="AB800" s="356"/>
      <c r="BB800"/>
      <c r="BC800"/>
      <c r="BD800"/>
      <c r="BE800"/>
      <c r="BF800"/>
      <c r="BG800"/>
      <c r="BH800"/>
      <c r="BI800"/>
      <c r="BJ800"/>
      <c r="BK800"/>
      <c r="BL800"/>
      <c r="BM800"/>
      <c r="BN800"/>
      <c r="BO800"/>
      <c r="BP800"/>
      <c r="BQ800"/>
      <c r="BR800"/>
      <c r="BS800"/>
      <c r="BT800"/>
      <c r="BU800"/>
      <c r="BV800"/>
      <c r="BW800"/>
      <c r="BX800"/>
      <c r="BY800"/>
      <c r="BZ800"/>
      <c r="CA800"/>
      <c r="CB800"/>
      <c r="CC800"/>
    </row>
    <row r="801" spans="1:81" s="325" customFormat="1" ht="15.75" customHeight="1" x14ac:dyDescent="0.25">
      <c r="A801" s="356"/>
      <c r="B801" s="356"/>
      <c r="C801" s="356"/>
      <c r="D801" s="356"/>
      <c r="E801" s="356"/>
      <c r="F801" s="356"/>
      <c r="G801" s="356"/>
      <c r="H801" s="356"/>
      <c r="I801" s="356"/>
      <c r="J801" s="356"/>
      <c r="K801" s="356"/>
      <c r="L801" s="356"/>
      <c r="M801" s="356"/>
      <c r="N801" s="356"/>
      <c r="O801" s="356"/>
      <c r="P801" s="356"/>
      <c r="Q801" s="356"/>
      <c r="R801" s="356"/>
      <c r="S801" s="356"/>
      <c r="T801" s="356"/>
      <c r="U801" s="356"/>
      <c r="V801" s="356"/>
      <c r="W801" s="356"/>
      <c r="X801" s="356"/>
      <c r="Y801" s="356"/>
      <c r="Z801" s="356"/>
      <c r="AA801" s="356"/>
      <c r="AB801" s="356"/>
      <c r="BB801"/>
      <c r="BC801"/>
      <c r="BD801"/>
      <c r="BE801"/>
      <c r="BF801"/>
      <c r="BG801"/>
      <c r="BH801"/>
      <c r="BI801"/>
      <c r="BJ801"/>
      <c r="BK801"/>
      <c r="BL801"/>
      <c r="BM801"/>
      <c r="BN801"/>
      <c r="BO801"/>
      <c r="BP801"/>
      <c r="BQ801"/>
      <c r="BR801"/>
      <c r="BS801"/>
      <c r="BT801"/>
      <c r="BU801"/>
      <c r="BV801"/>
      <c r="BW801"/>
      <c r="BX801"/>
      <c r="BY801"/>
      <c r="BZ801"/>
      <c r="CA801"/>
      <c r="CB801"/>
      <c r="CC801"/>
    </row>
    <row r="802" spans="1:81" s="325" customFormat="1" ht="15.75" customHeight="1" x14ac:dyDescent="0.25">
      <c r="A802" s="356"/>
      <c r="B802" s="356"/>
      <c r="C802" s="356"/>
      <c r="D802" s="356"/>
      <c r="E802" s="356"/>
      <c r="F802" s="356"/>
      <c r="G802" s="356"/>
      <c r="H802" s="356"/>
      <c r="I802" s="356"/>
      <c r="J802" s="356"/>
      <c r="K802" s="356"/>
      <c r="L802" s="356"/>
      <c r="M802" s="356"/>
      <c r="N802" s="356"/>
      <c r="O802" s="356"/>
      <c r="P802" s="356"/>
      <c r="Q802" s="356"/>
      <c r="R802" s="356"/>
      <c r="S802" s="356"/>
      <c r="T802" s="356"/>
      <c r="U802" s="356"/>
      <c r="V802" s="356"/>
      <c r="W802" s="356"/>
      <c r="X802" s="356"/>
      <c r="Y802" s="356"/>
      <c r="Z802" s="356"/>
      <c r="AA802" s="356"/>
      <c r="AB802" s="356"/>
      <c r="BB802"/>
      <c r="BC802"/>
      <c r="BD802"/>
      <c r="BE802"/>
      <c r="BF802"/>
      <c r="BG802"/>
      <c r="BH802"/>
      <c r="BI802"/>
      <c r="BJ802"/>
      <c r="BK802"/>
      <c r="BL802"/>
      <c r="BM802"/>
      <c r="BN802"/>
      <c r="BO802"/>
      <c r="BP802"/>
      <c r="BQ802"/>
      <c r="BR802"/>
      <c r="BS802"/>
      <c r="BT802"/>
      <c r="BU802"/>
      <c r="BV802"/>
      <c r="BW802"/>
      <c r="BX802"/>
      <c r="BY802"/>
      <c r="BZ802"/>
      <c r="CA802"/>
      <c r="CB802"/>
      <c r="CC802"/>
    </row>
    <row r="803" spans="1:81" s="325" customFormat="1" ht="15.75" customHeight="1" x14ac:dyDescent="0.25">
      <c r="A803" s="356"/>
      <c r="B803" s="356"/>
      <c r="C803" s="356"/>
      <c r="D803" s="356"/>
      <c r="E803" s="356"/>
      <c r="F803" s="356"/>
      <c r="G803" s="356"/>
      <c r="H803" s="356"/>
      <c r="I803" s="356"/>
      <c r="J803" s="356"/>
      <c r="K803" s="356"/>
      <c r="L803" s="356"/>
      <c r="M803" s="356"/>
      <c r="N803" s="356"/>
      <c r="O803" s="356"/>
      <c r="P803" s="356"/>
      <c r="Q803" s="356"/>
      <c r="R803" s="356"/>
      <c r="S803" s="356"/>
      <c r="T803" s="356"/>
      <c r="U803" s="356"/>
      <c r="V803" s="356"/>
      <c r="W803" s="356"/>
      <c r="X803" s="356"/>
      <c r="Y803" s="356"/>
      <c r="Z803" s="356"/>
      <c r="AA803" s="356"/>
      <c r="AB803" s="356"/>
      <c r="BB803"/>
      <c r="BC803"/>
      <c r="BD803"/>
      <c r="BE803"/>
      <c r="BF803"/>
      <c r="BG803"/>
      <c r="BH803"/>
      <c r="BI803"/>
      <c r="BJ803"/>
      <c r="BK803"/>
      <c r="BL803"/>
      <c r="BM803"/>
      <c r="BN803"/>
      <c r="BO803"/>
      <c r="BP803"/>
      <c r="BQ803"/>
      <c r="BR803"/>
      <c r="BS803"/>
      <c r="BT803"/>
      <c r="BU803"/>
      <c r="BV803"/>
      <c r="BW803"/>
      <c r="BX803"/>
      <c r="BY803"/>
      <c r="BZ803"/>
      <c r="CA803"/>
      <c r="CB803"/>
      <c r="CC803"/>
    </row>
    <row r="804" spans="1:81" s="325" customFormat="1" ht="15.75" customHeight="1" x14ac:dyDescent="0.25">
      <c r="A804" s="356"/>
      <c r="B804" s="356"/>
      <c r="C804" s="356"/>
      <c r="D804" s="356"/>
      <c r="E804" s="356"/>
      <c r="F804" s="356"/>
      <c r="G804" s="356"/>
      <c r="H804" s="356"/>
      <c r="I804" s="356"/>
      <c r="J804" s="356"/>
      <c r="K804" s="356"/>
      <c r="L804" s="356"/>
      <c r="M804" s="356"/>
      <c r="N804" s="356"/>
      <c r="O804" s="356"/>
      <c r="P804" s="356"/>
      <c r="Q804" s="356"/>
      <c r="R804" s="356"/>
      <c r="S804" s="356"/>
      <c r="T804" s="356"/>
      <c r="U804" s="356"/>
      <c r="V804" s="356"/>
      <c r="W804" s="356"/>
      <c r="X804" s="356"/>
      <c r="Y804" s="356"/>
      <c r="Z804" s="356"/>
      <c r="AA804" s="356"/>
      <c r="AB804" s="356"/>
      <c r="BB804"/>
      <c r="BC804"/>
      <c r="BD804"/>
      <c r="BE804"/>
      <c r="BF804"/>
      <c r="BG804"/>
      <c r="BH804"/>
      <c r="BI804"/>
      <c r="BJ804"/>
      <c r="BK804"/>
      <c r="BL804"/>
      <c r="BM804"/>
      <c r="BN804"/>
      <c r="BO804"/>
      <c r="BP804"/>
      <c r="BQ804"/>
      <c r="BR804"/>
      <c r="BS804"/>
      <c r="BT804"/>
      <c r="BU804"/>
      <c r="BV804"/>
      <c r="BW804"/>
      <c r="BX804"/>
      <c r="BY804"/>
      <c r="BZ804"/>
      <c r="CA804"/>
      <c r="CB804"/>
      <c r="CC804"/>
    </row>
    <row r="805" spans="1:81" s="325" customFormat="1" ht="15.75" customHeight="1" x14ac:dyDescent="0.25">
      <c r="A805" s="356"/>
      <c r="B805" s="356"/>
      <c r="C805" s="356"/>
      <c r="D805" s="356"/>
      <c r="E805" s="356"/>
      <c r="F805" s="356"/>
      <c r="G805" s="356"/>
      <c r="H805" s="356"/>
      <c r="I805" s="356"/>
      <c r="J805" s="356"/>
      <c r="K805" s="356"/>
      <c r="L805" s="356"/>
      <c r="M805" s="356"/>
      <c r="N805" s="356"/>
      <c r="O805" s="356"/>
      <c r="P805" s="356"/>
      <c r="Q805" s="356"/>
      <c r="R805" s="356"/>
      <c r="S805" s="356"/>
      <c r="T805" s="356"/>
      <c r="U805" s="356"/>
      <c r="V805" s="356"/>
      <c r="W805" s="356"/>
      <c r="X805" s="356"/>
      <c r="Y805" s="356"/>
      <c r="Z805" s="356"/>
      <c r="AA805" s="356"/>
      <c r="AB805" s="356"/>
      <c r="BB805"/>
      <c r="BC805"/>
      <c r="BD805"/>
      <c r="BE805"/>
      <c r="BF805"/>
      <c r="BG805"/>
      <c r="BH805"/>
      <c r="BI805"/>
      <c r="BJ805"/>
      <c r="BK805"/>
      <c r="BL805"/>
      <c r="BM805"/>
      <c r="BN805"/>
      <c r="BO805"/>
      <c r="BP805"/>
      <c r="BQ805"/>
      <c r="BR805"/>
      <c r="BS805"/>
      <c r="BT805"/>
      <c r="BU805"/>
      <c r="BV805"/>
      <c r="BW805"/>
      <c r="BX805"/>
      <c r="BY805"/>
      <c r="BZ805"/>
      <c r="CA805"/>
      <c r="CB805"/>
      <c r="CC805"/>
    </row>
    <row r="806" spans="1:81" s="325" customFormat="1" ht="15.75" customHeight="1" x14ac:dyDescent="0.25">
      <c r="A806" s="356"/>
      <c r="B806" s="356"/>
      <c r="C806" s="356"/>
      <c r="D806" s="356"/>
      <c r="E806" s="356"/>
      <c r="F806" s="356"/>
      <c r="G806" s="356"/>
      <c r="H806" s="356"/>
      <c r="I806" s="356"/>
      <c r="J806" s="356"/>
      <c r="K806" s="356"/>
      <c r="L806" s="356"/>
      <c r="M806" s="356"/>
      <c r="N806" s="356"/>
      <c r="O806" s="356"/>
      <c r="P806" s="356"/>
      <c r="Q806" s="356"/>
      <c r="R806" s="356"/>
      <c r="S806" s="356"/>
      <c r="T806" s="356"/>
      <c r="U806" s="356"/>
      <c r="V806" s="356"/>
      <c r="W806" s="356"/>
      <c r="X806" s="356"/>
      <c r="Y806" s="356"/>
      <c r="Z806" s="356"/>
      <c r="AA806" s="356"/>
      <c r="AB806" s="356"/>
      <c r="BB806"/>
      <c r="BC806"/>
      <c r="BD806"/>
      <c r="BE806"/>
      <c r="BF806"/>
      <c r="BG806"/>
      <c r="BH806"/>
      <c r="BI806"/>
      <c r="BJ806"/>
      <c r="BK806"/>
      <c r="BL806"/>
      <c r="BM806"/>
      <c r="BN806"/>
      <c r="BO806"/>
      <c r="BP806"/>
      <c r="BQ806"/>
      <c r="BR806"/>
      <c r="BS806"/>
      <c r="BT806"/>
      <c r="BU806"/>
      <c r="BV806"/>
      <c r="BW806"/>
      <c r="BX806"/>
      <c r="BY806"/>
      <c r="BZ806"/>
      <c r="CA806"/>
      <c r="CB806"/>
      <c r="CC806"/>
    </row>
    <row r="807" spans="1:81" s="325" customFormat="1" ht="15.75" customHeight="1" x14ac:dyDescent="0.25">
      <c r="A807" s="356"/>
      <c r="B807" s="356"/>
      <c r="C807" s="356"/>
      <c r="D807" s="356"/>
      <c r="E807" s="356"/>
      <c r="F807" s="356"/>
      <c r="G807" s="356"/>
      <c r="H807" s="356"/>
      <c r="I807" s="356"/>
      <c r="J807" s="356"/>
      <c r="K807" s="356"/>
      <c r="L807" s="356"/>
      <c r="M807" s="356"/>
      <c r="N807" s="356"/>
      <c r="O807" s="356"/>
      <c r="P807" s="356"/>
      <c r="Q807" s="356"/>
      <c r="R807" s="356"/>
      <c r="S807" s="356"/>
      <c r="T807" s="356"/>
      <c r="U807" s="356"/>
      <c r="V807" s="356"/>
      <c r="W807" s="356"/>
      <c r="X807" s="356"/>
      <c r="Y807" s="356"/>
      <c r="Z807" s="356"/>
      <c r="AA807" s="356"/>
      <c r="AB807" s="356"/>
      <c r="BB807"/>
      <c r="BC807"/>
      <c r="BD807"/>
      <c r="BE807"/>
      <c r="BF807"/>
      <c r="BG807"/>
      <c r="BH807"/>
      <c r="BI807"/>
      <c r="BJ807"/>
      <c r="BK807"/>
      <c r="BL807"/>
      <c r="BM807"/>
      <c r="BN807"/>
      <c r="BO807"/>
      <c r="BP807"/>
      <c r="BQ807"/>
      <c r="BR807"/>
      <c r="BS807"/>
      <c r="BT807"/>
      <c r="BU807"/>
      <c r="BV807"/>
      <c r="BW807"/>
      <c r="BX807"/>
      <c r="BY807"/>
      <c r="BZ807"/>
      <c r="CA807"/>
      <c r="CB807"/>
      <c r="CC807"/>
    </row>
    <row r="808" spans="1:81" s="325" customFormat="1" ht="15.75" customHeight="1" x14ac:dyDescent="0.25">
      <c r="A808" s="356"/>
      <c r="B808" s="356"/>
      <c r="C808" s="356"/>
      <c r="D808" s="356"/>
      <c r="E808" s="356"/>
      <c r="F808" s="356"/>
      <c r="G808" s="356"/>
      <c r="H808" s="356"/>
      <c r="I808" s="356"/>
      <c r="J808" s="356"/>
      <c r="K808" s="356"/>
      <c r="L808" s="356"/>
      <c r="M808" s="356"/>
      <c r="N808" s="356"/>
      <c r="O808" s="356"/>
      <c r="P808" s="356"/>
      <c r="Q808" s="356"/>
      <c r="R808" s="356"/>
      <c r="S808" s="356"/>
      <c r="T808" s="356"/>
      <c r="U808" s="356"/>
      <c r="V808" s="356"/>
      <c r="W808" s="356"/>
      <c r="X808" s="356"/>
      <c r="Y808" s="356"/>
      <c r="Z808" s="356"/>
      <c r="AA808" s="356"/>
      <c r="AB808" s="356"/>
      <c r="BB808"/>
      <c r="BC808"/>
      <c r="BD808"/>
      <c r="BE808"/>
      <c r="BF808"/>
      <c r="BG808"/>
      <c r="BH808"/>
      <c r="BI808"/>
      <c r="BJ808"/>
      <c r="BK808"/>
      <c r="BL808"/>
      <c r="BM808"/>
      <c r="BN808"/>
      <c r="BO808"/>
      <c r="BP808"/>
      <c r="BQ808"/>
      <c r="BR808"/>
      <c r="BS808"/>
      <c r="BT808"/>
      <c r="BU808"/>
      <c r="BV808"/>
      <c r="BW808"/>
      <c r="BX808"/>
      <c r="BY808"/>
      <c r="BZ808"/>
      <c r="CA808"/>
      <c r="CB808"/>
      <c r="CC808"/>
    </row>
    <row r="809" spans="1:81" s="325" customFormat="1" ht="15.75" customHeight="1" x14ac:dyDescent="0.25">
      <c r="A809" s="356"/>
      <c r="B809" s="356"/>
      <c r="C809" s="356"/>
      <c r="D809" s="356"/>
      <c r="E809" s="356"/>
      <c r="F809" s="356"/>
      <c r="G809" s="356"/>
      <c r="H809" s="356"/>
      <c r="I809" s="356"/>
      <c r="J809" s="356"/>
      <c r="K809" s="356"/>
      <c r="L809" s="356"/>
      <c r="M809" s="356"/>
      <c r="N809" s="356"/>
      <c r="O809" s="356"/>
      <c r="P809" s="356"/>
      <c r="Q809" s="356"/>
      <c r="R809" s="356"/>
      <c r="S809" s="356"/>
      <c r="T809" s="356"/>
      <c r="U809" s="356"/>
      <c r="V809" s="356"/>
      <c r="W809" s="356"/>
      <c r="X809" s="356"/>
      <c r="Y809" s="356"/>
      <c r="Z809" s="356"/>
      <c r="AA809" s="356"/>
      <c r="AB809" s="356"/>
      <c r="BB809"/>
      <c r="BC809"/>
      <c r="BD809"/>
      <c r="BE809"/>
      <c r="BF809"/>
      <c r="BG809"/>
      <c r="BH809"/>
      <c r="BI809"/>
      <c r="BJ809"/>
      <c r="BK809"/>
      <c r="BL809"/>
      <c r="BM809"/>
      <c r="BN809"/>
      <c r="BO809"/>
      <c r="BP809"/>
      <c r="BQ809"/>
      <c r="BR809"/>
      <c r="BS809"/>
      <c r="BT809"/>
      <c r="BU809"/>
      <c r="BV809"/>
      <c r="BW809"/>
      <c r="BX809"/>
      <c r="BY809"/>
      <c r="BZ809"/>
      <c r="CA809"/>
      <c r="CB809"/>
      <c r="CC809"/>
    </row>
    <row r="810" spans="1:81" s="325" customFormat="1" ht="15.75" customHeight="1" x14ac:dyDescent="0.25">
      <c r="A810" s="356"/>
      <c r="B810" s="356"/>
      <c r="C810" s="356"/>
      <c r="D810" s="356"/>
      <c r="E810" s="356"/>
      <c r="F810" s="356"/>
      <c r="G810" s="356"/>
      <c r="H810" s="356"/>
      <c r="I810" s="356"/>
      <c r="J810" s="356"/>
      <c r="K810" s="356"/>
      <c r="L810" s="356"/>
      <c r="M810" s="356"/>
      <c r="N810" s="356"/>
      <c r="O810" s="356"/>
      <c r="P810" s="356"/>
      <c r="Q810" s="356"/>
      <c r="R810" s="356"/>
      <c r="S810" s="356"/>
      <c r="T810" s="356"/>
      <c r="U810" s="356"/>
      <c r="V810" s="356"/>
      <c r="W810" s="356"/>
      <c r="X810" s="356"/>
      <c r="Y810" s="356"/>
      <c r="Z810" s="356"/>
      <c r="AA810" s="356"/>
      <c r="AB810" s="356"/>
      <c r="BB810"/>
      <c r="BC810"/>
      <c r="BD810"/>
      <c r="BE810"/>
      <c r="BF810"/>
      <c r="BG810"/>
      <c r="BH810"/>
      <c r="BI810"/>
      <c r="BJ810"/>
      <c r="BK810"/>
      <c r="BL810"/>
      <c r="BM810"/>
      <c r="BN810"/>
      <c r="BO810"/>
      <c r="BP810"/>
      <c r="BQ810"/>
      <c r="BR810"/>
      <c r="BS810"/>
      <c r="BT810"/>
      <c r="BU810"/>
      <c r="BV810"/>
      <c r="BW810"/>
      <c r="BX810"/>
      <c r="BY810"/>
      <c r="BZ810"/>
      <c r="CA810"/>
      <c r="CB810"/>
      <c r="CC810"/>
    </row>
    <row r="811" spans="1:81" s="325" customFormat="1" ht="15.75" customHeight="1" x14ac:dyDescent="0.25">
      <c r="A811" s="356"/>
      <c r="B811" s="356"/>
      <c r="C811" s="356"/>
      <c r="D811" s="356"/>
      <c r="E811" s="356"/>
      <c r="F811" s="356"/>
      <c r="G811" s="356"/>
      <c r="H811" s="356"/>
      <c r="I811" s="356"/>
      <c r="J811" s="356"/>
      <c r="K811" s="356"/>
      <c r="L811" s="356"/>
      <c r="M811" s="356"/>
      <c r="N811" s="356"/>
      <c r="O811" s="356"/>
      <c r="P811" s="356"/>
      <c r="Q811" s="356"/>
      <c r="R811" s="356"/>
      <c r="S811" s="356"/>
      <c r="T811" s="356"/>
      <c r="U811" s="356"/>
      <c r="V811" s="356"/>
      <c r="W811" s="356"/>
      <c r="X811" s="356"/>
      <c r="Y811" s="356"/>
      <c r="Z811" s="356"/>
      <c r="AA811" s="356"/>
      <c r="AB811" s="356"/>
      <c r="BB811"/>
      <c r="BC811"/>
      <c r="BD811"/>
      <c r="BE811"/>
      <c r="BF811"/>
      <c r="BG811"/>
      <c r="BH811"/>
      <c r="BI811"/>
      <c r="BJ811"/>
      <c r="BK811"/>
      <c r="BL811"/>
      <c r="BM811"/>
      <c r="BN811"/>
      <c r="BO811"/>
      <c r="BP811"/>
      <c r="BQ811"/>
      <c r="BR811"/>
      <c r="BS811"/>
      <c r="BT811"/>
      <c r="BU811"/>
      <c r="BV811"/>
      <c r="BW811"/>
      <c r="BX811"/>
      <c r="BY811"/>
      <c r="BZ811"/>
      <c r="CA811"/>
      <c r="CB811"/>
      <c r="CC811"/>
    </row>
    <row r="812" spans="1:81" s="325" customFormat="1" ht="15.75" customHeight="1" x14ac:dyDescent="0.25">
      <c r="A812" s="356"/>
      <c r="B812" s="356"/>
      <c r="C812" s="356"/>
      <c r="D812" s="356"/>
      <c r="E812" s="356"/>
      <c r="F812" s="356"/>
      <c r="G812" s="356"/>
      <c r="H812" s="356"/>
      <c r="I812" s="356"/>
      <c r="J812" s="356"/>
      <c r="K812" s="356"/>
      <c r="L812" s="356"/>
      <c r="M812" s="356"/>
      <c r="N812" s="356"/>
      <c r="O812" s="356"/>
      <c r="P812" s="356"/>
      <c r="Q812" s="356"/>
      <c r="R812" s="356"/>
      <c r="S812" s="356"/>
      <c r="T812" s="356"/>
      <c r="U812" s="356"/>
      <c r="V812" s="356"/>
      <c r="W812" s="356"/>
      <c r="X812" s="356"/>
      <c r="Y812" s="356"/>
      <c r="Z812" s="356"/>
      <c r="AA812" s="356"/>
      <c r="AB812" s="356"/>
      <c r="BB812"/>
      <c r="BC812"/>
      <c r="BD812"/>
      <c r="BE812"/>
      <c r="BF812"/>
      <c r="BG812"/>
      <c r="BH812"/>
      <c r="BI812"/>
      <c r="BJ812"/>
      <c r="BK812"/>
      <c r="BL812"/>
      <c r="BM812"/>
      <c r="BN812"/>
      <c r="BO812"/>
      <c r="BP812"/>
      <c r="BQ812"/>
      <c r="BR812"/>
      <c r="BS812"/>
      <c r="BT812"/>
      <c r="BU812"/>
      <c r="BV812"/>
      <c r="BW812"/>
      <c r="BX812"/>
      <c r="BY812"/>
      <c r="BZ812"/>
      <c r="CA812"/>
      <c r="CB812"/>
      <c r="CC812"/>
    </row>
    <row r="813" spans="1:81" s="325" customFormat="1" ht="15.75" customHeight="1" x14ac:dyDescent="0.25">
      <c r="A813" s="356"/>
      <c r="B813" s="356"/>
      <c r="C813" s="356"/>
      <c r="D813" s="356"/>
      <c r="E813" s="356"/>
      <c r="F813" s="356"/>
      <c r="G813" s="356"/>
      <c r="H813" s="356"/>
      <c r="I813" s="356"/>
      <c r="J813" s="356"/>
      <c r="K813" s="356"/>
      <c r="L813" s="356"/>
      <c r="M813" s="356"/>
      <c r="N813" s="356"/>
      <c r="O813" s="356"/>
      <c r="P813" s="356"/>
      <c r="Q813" s="356"/>
      <c r="R813" s="356"/>
      <c r="S813" s="356"/>
      <c r="T813" s="356"/>
      <c r="U813" s="356"/>
      <c r="V813" s="356"/>
      <c r="W813" s="356"/>
      <c r="X813" s="356"/>
      <c r="Y813" s="356"/>
      <c r="Z813" s="356"/>
      <c r="AA813" s="356"/>
      <c r="AB813" s="356"/>
      <c r="BB813"/>
      <c r="BC813"/>
      <c r="BD813"/>
      <c r="BE813"/>
      <c r="BF813"/>
      <c r="BG813"/>
      <c r="BH813"/>
      <c r="BI813"/>
      <c r="BJ813"/>
      <c r="BK813"/>
      <c r="BL813"/>
      <c r="BM813"/>
      <c r="BN813"/>
      <c r="BO813"/>
      <c r="BP813"/>
      <c r="BQ813"/>
      <c r="BR813"/>
      <c r="BS813"/>
      <c r="BT813"/>
      <c r="BU813"/>
      <c r="BV813"/>
      <c r="BW813"/>
      <c r="BX813"/>
      <c r="BY813"/>
      <c r="BZ813"/>
      <c r="CA813"/>
      <c r="CB813"/>
      <c r="CC813"/>
    </row>
    <row r="814" spans="1:81" s="325" customFormat="1" ht="15.75" customHeight="1" x14ac:dyDescent="0.25">
      <c r="A814" s="356"/>
      <c r="B814" s="356"/>
      <c r="C814" s="356"/>
      <c r="D814" s="356"/>
      <c r="E814" s="356"/>
      <c r="F814" s="356"/>
      <c r="G814" s="356"/>
      <c r="H814" s="356"/>
      <c r="I814" s="356"/>
      <c r="J814" s="356"/>
      <c r="K814" s="356"/>
      <c r="L814" s="356"/>
      <c r="M814" s="356"/>
      <c r="N814" s="356"/>
      <c r="O814" s="356"/>
      <c r="P814" s="356"/>
      <c r="Q814" s="356"/>
      <c r="R814" s="356"/>
      <c r="S814" s="356"/>
      <c r="T814" s="356"/>
      <c r="U814" s="356"/>
      <c r="V814" s="356"/>
      <c r="W814" s="356"/>
      <c r="X814" s="356"/>
      <c r="Y814" s="356"/>
      <c r="Z814" s="356"/>
      <c r="AA814" s="356"/>
      <c r="AB814" s="356"/>
      <c r="BB814"/>
      <c r="BC814"/>
      <c r="BD814"/>
      <c r="BE814"/>
      <c r="BF814"/>
      <c r="BG814"/>
      <c r="BH814"/>
      <c r="BI814"/>
      <c r="BJ814"/>
      <c r="BK814"/>
      <c r="BL814"/>
      <c r="BM814"/>
      <c r="BN814"/>
      <c r="BO814"/>
      <c r="BP814"/>
      <c r="BQ814"/>
      <c r="BR814"/>
      <c r="BS814"/>
      <c r="BT814"/>
      <c r="BU814"/>
      <c r="BV814"/>
      <c r="BW814"/>
      <c r="BX814"/>
      <c r="BY814"/>
      <c r="BZ814"/>
      <c r="CA814"/>
      <c r="CB814"/>
      <c r="CC814"/>
    </row>
    <row r="815" spans="1:81" s="325" customFormat="1" ht="15.75" customHeight="1" x14ac:dyDescent="0.25">
      <c r="A815" s="356"/>
      <c r="B815" s="356"/>
      <c r="C815" s="356"/>
      <c r="D815" s="356"/>
      <c r="E815" s="356"/>
      <c r="F815" s="356"/>
      <c r="G815" s="356"/>
      <c r="H815" s="356"/>
      <c r="I815" s="356"/>
      <c r="J815" s="356"/>
      <c r="K815" s="356"/>
      <c r="L815" s="356"/>
      <c r="M815" s="356"/>
      <c r="N815" s="356"/>
      <c r="O815" s="356"/>
      <c r="P815" s="356"/>
      <c r="Q815" s="356"/>
      <c r="R815" s="356"/>
      <c r="S815" s="356"/>
      <c r="T815" s="356"/>
      <c r="U815" s="356"/>
      <c r="V815" s="356"/>
      <c r="W815" s="356"/>
      <c r="X815" s="356"/>
      <c r="Y815" s="356"/>
      <c r="Z815" s="356"/>
      <c r="AA815" s="356"/>
      <c r="AB815" s="356"/>
      <c r="BB815"/>
      <c r="BC815"/>
      <c r="BD815"/>
      <c r="BE815"/>
      <c r="BF815"/>
      <c r="BG815"/>
      <c r="BH815"/>
      <c r="BI815"/>
      <c r="BJ815"/>
      <c r="BK815"/>
      <c r="BL815"/>
      <c r="BM815"/>
      <c r="BN815"/>
      <c r="BO815"/>
      <c r="BP815"/>
      <c r="BQ815"/>
      <c r="BR815"/>
      <c r="BS815"/>
      <c r="BT815"/>
      <c r="BU815"/>
      <c r="BV815"/>
      <c r="BW815"/>
      <c r="BX815"/>
      <c r="BY815"/>
      <c r="BZ815"/>
      <c r="CA815"/>
      <c r="CB815"/>
      <c r="CC815"/>
    </row>
    <row r="816" spans="1:81" s="325" customFormat="1" ht="15.75" customHeight="1" x14ac:dyDescent="0.25">
      <c r="A816" s="356"/>
      <c r="B816" s="356"/>
      <c r="C816" s="356"/>
      <c r="D816" s="356"/>
      <c r="E816" s="356"/>
      <c r="F816" s="356"/>
      <c r="G816" s="356"/>
      <c r="H816" s="356"/>
      <c r="I816" s="356"/>
      <c r="J816" s="356"/>
      <c r="K816" s="356"/>
      <c r="L816" s="356"/>
      <c r="M816" s="356"/>
      <c r="N816" s="356"/>
      <c r="O816" s="356"/>
      <c r="P816" s="356"/>
      <c r="Q816" s="356"/>
      <c r="R816" s="356"/>
      <c r="S816" s="356"/>
      <c r="T816" s="356"/>
      <c r="U816" s="356"/>
      <c r="V816" s="356"/>
      <c r="W816" s="356"/>
      <c r="X816" s="356"/>
      <c r="Y816" s="356"/>
      <c r="Z816" s="356"/>
      <c r="AA816" s="356"/>
      <c r="AB816" s="356"/>
      <c r="BB816"/>
      <c r="BC816"/>
      <c r="BD816"/>
      <c r="BE816"/>
      <c r="BF816"/>
      <c r="BG816"/>
      <c r="BH816"/>
      <c r="BI816"/>
      <c r="BJ816"/>
      <c r="BK816"/>
      <c r="BL816"/>
      <c r="BM816"/>
      <c r="BN816"/>
      <c r="BO816"/>
      <c r="BP816"/>
      <c r="BQ816"/>
      <c r="BR816"/>
      <c r="BS816"/>
      <c r="BT816"/>
      <c r="BU816"/>
      <c r="BV816"/>
      <c r="BW816"/>
      <c r="BX816"/>
      <c r="BY816"/>
      <c r="BZ816"/>
      <c r="CA816"/>
      <c r="CB816"/>
      <c r="CC816"/>
    </row>
    <row r="817" spans="1:81" s="325" customFormat="1" ht="15.75" customHeight="1" x14ac:dyDescent="0.25">
      <c r="A817" s="356"/>
      <c r="B817" s="356"/>
      <c r="C817" s="356"/>
      <c r="D817" s="356"/>
      <c r="E817" s="356"/>
      <c r="F817" s="356"/>
      <c r="G817" s="356"/>
      <c r="H817" s="356"/>
      <c r="I817" s="356"/>
      <c r="J817" s="356"/>
      <c r="K817" s="356"/>
      <c r="L817" s="356"/>
      <c r="M817" s="356"/>
      <c r="N817" s="356"/>
      <c r="O817" s="356"/>
      <c r="P817" s="356"/>
      <c r="Q817" s="356"/>
      <c r="R817" s="356"/>
      <c r="S817" s="356"/>
      <c r="T817" s="356"/>
      <c r="U817" s="356"/>
      <c r="V817" s="356"/>
      <c r="W817" s="356"/>
      <c r="X817" s="356"/>
      <c r="Y817" s="356"/>
      <c r="Z817" s="356"/>
      <c r="AA817" s="356"/>
      <c r="AB817" s="356"/>
      <c r="BB817"/>
      <c r="BC817"/>
      <c r="BD817"/>
      <c r="BE817"/>
      <c r="BF817"/>
      <c r="BG817"/>
      <c r="BH817"/>
      <c r="BI817"/>
      <c r="BJ817"/>
      <c r="BK817"/>
      <c r="BL817"/>
      <c r="BM817"/>
      <c r="BN817"/>
      <c r="BO817"/>
      <c r="BP817"/>
      <c r="BQ817"/>
      <c r="BR817"/>
      <c r="BS817"/>
      <c r="BT817"/>
      <c r="BU817"/>
      <c r="BV817"/>
      <c r="BW817"/>
      <c r="BX817"/>
      <c r="BY817"/>
      <c r="BZ817"/>
      <c r="CA817"/>
      <c r="CB817"/>
      <c r="CC817"/>
    </row>
    <row r="818" spans="1:81" s="325" customFormat="1" ht="15.75" customHeight="1" x14ac:dyDescent="0.25">
      <c r="A818" s="356"/>
      <c r="B818" s="356"/>
      <c r="C818" s="356"/>
      <c r="D818" s="356"/>
      <c r="E818" s="356"/>
      <c r="F818" s="356"/>
      <c r="G818" s="356"/>
      <c r="H818" s="356"/>
      <c r="I818" s="356"/>
      <c r="J818" s="356"/>
      <c r="K818" s="356"/>
      <c r="L818" s="356"/>
      <c r="M818" s="356"/>
      <c r="N818" s="356"/>
      <c r="O818" s="356"/>
      <c r="P818" s="356"/>
      <c r="Q818" s="356"/>
      <c r="R818" s="356"/>
      <c r="S818" s="356"/>
      <c r="T818" s="356"/>
      <c r="U818" s="356"/>
      <c r="V818" s="356"/>
      <c r="W818" s="356"/>
      <c r="X818" s="356"/>
      <c r="Y818" s="356"/>
      <c r="Z818" s="356"/>
      <c r="AA818" s="356"/>
      <c r="AB818" s="356"/>
      <c r="BB818"/>
      <c r="BC818"/>
      <c r="BD818"/>
      <c r="BE818"/>
      <c r="BF818"/>
      <c r="BG818"/>
      <c r="BH818"/>
      <c r="BI818"/>
      <c r="BJ818"/>
      <c r="BK818"/>
      <c r="BL818"/>
      <c r="BM818"/>
      <c r="BN818"/>
      <c r="BO818"/>
      <c r="BP818"/>
      <c r="BQ818"/>
      <c r="BR818"/>
      <c r="BS818"/>
      <c r="BT818"/>
      <c r="BU818"/>
      <c r="BV818"/>
      <c r="BW818"/>
      <c r="BX818"/>
      <c r="BY818"/>
      <c r="BZ818"/>
      <c r="CA818"/>
      <c r="CB818"/>
      <c r="CC818"/>
    </row>
    <row r="819" spans="1:81" s="325" customFormat="1" ht="15.75" customHeight="1" x14ac:dyDescent="0.25">
      <c r="A819" s="356"/>
      <c r="B819" s="356"/>
      <c r="C819" s="356"/>
      <c r="D819" s="356"/>
      <c r="E819" s="356"/>
      <c r="F819" s="356"/>
      <c r="G819" s="356"/>
      <c r="H819" s="356"/>
      <c r="I819" s="356"/>
      <c r="J819" s="356"/>
      <c r="K819" s="356"/>
      <c r="L819" s="356"/>
      <c r="M819" s="356"/>
      <c r="N819" s="356"/>
      <c r="O819" s="356"/>
      <c r="P819" s="356"/>
      <c r="Q819" s="356"/>
      <c r="R819" s="356"/>
      <c r="S819" s="356"/>
      <c r="T819" s="356"/>
      <c r="U819" s="356"/>
      <c r="V819" s="356"/>
      <c r="W819" s="356"/>
      <c r="X819" s="356"/>
      <c r="Y819" s="356"/>
      <c r="Z819" s="356"/>
      <c r="AA819" s="356"/>
      <c r="AB819" s="356"/>
      <c r="BB819"/>
      <c r="BC819"/>
      <c r="BD819"/>
      <c r="BE819"/>
      <c r="BF819"/>
      <c r="BG819"/>
      <c r="BH819"/>
      <c r="BI819"/>
      <c r="BJ819"/>
      <c r="BK819"/>
      <c r="BL819"/>
      <c r="BM819"/>
      <c r="BN819"/>
      <c r="BO819"/>
      <c r="BP819"/>
      <c r="BQ819"/>
      <c r="BR819"/>
      <c r="BS819"/>
      <c r="BT819"/>
      <c r="BU819"/>
      <c r="BV819"/>
      <c r="BW819"/>
      <c r="BX819"/>
      <c r="BY819"/>
      <c r="BZ819"/>
      <c r="CA819"/>
      <c r="CB819"/>
      <c r="CC819"/>
    </row>
    <row r="820" spans="1:81" s="325" customFormat="1" ht="15.75" customHeight="1" x14ac:dyDescent="0.25">
      <c r="A820" s="356"/>
      <c r="B820" s="356"/>
      <c r="C820" s="356"/>
      <c r="D820" s="356"/>
      <c r="E820" s="356"/>
      <c r="F820" s="356"/>
      <c r="G820" s="356"/>
      <c r="H820" s="356"/>
      <c r="I820" s="356"/>
      <c r="J820" s="356"/>
      <c r="K820" s="356"/>
      <c r="L820" s="356"/>
      <c r="M820" s="356"/>
      <c r="N820" s="356"/>
      <c r="O820" s="356"/>
      <c r="P820" s="356"/>
      <c r="Q820" s="356"/>
      <c r="R820" s="356"/>
      <c r="S820" s="356"/>
      <c r="T820" s="356"/>
      <c r="U820" s="356"/>
      <c r="V820" s="356"/>
      <c r="W820" s="356"/>
      <c r="X820" s="356"/>
      <c r="Y820" s="356"/>
      <c r="Z820" s="356"/>
      <c r="AA820" s="356"/>
      <c r="AB820" s="356"/>
      <c r="BB820"/>
      <c r="BC820"/>
      <c r="BD820"/>
      <c r="BE820"/>
      <c r="BF820"/>
      <c r="BG820"/>
      <c r="BH820"/>
      <c r="BI820"/>
      <c r="BJ820"/>
      <c r="BK820"/>
      <c r="BL820"/>
      <c r="BM820"/>
      <c r="BN820"/>
      <c r="BO820"/>
      <c r="BP820"/>
      <c r="BQ820"/>
      <c r="BR820"/>
      <c r="BS820"/>
      <c r="BT820"/>
      <c r="BU820"/>
      <c r="BV820"/>
      <c r="BW820"/>
      <c r="BX820"/>
      <c r="BY820"/>
      <c r="BZ820"/>
      <c r="CA820"/>
      <c r="CB820"/>
      <c r="CC820"/>
    </row>
    <row r="821" spans="1:81" s="325" customFormat="1" ht="15.75" customHeight="1" x14ac:dyDescent="0.25">
      <c r="A821" s="356"/>
      <c r="B821" s="356"/>
      <c r="C821" s="356"/>
      <c r="D821" s="356"/>
      <c r="E821" s="356"/>
      <c r="F821" s="356"/>
      <c r="G821" s="356"/>
      <c r="H821" s="356"/>
      <c r="I821" s="356"/>
      <c r="J821" s="356"/>
      <c r="K821" s="356"/>
      <c r="L821" s="356"/>
      <c r="M821" s="356"/>
      <c r="N821" s="356"/>
      <c r="O821" s="356"/>
      <c r="P821" s="356"/>
      <c r="Q821" s="356"/>
      <c r="R821" s="356"/>
      <c r="S821" s="356"/>
      <c r="T821" s="356"/>
      <c r="U821" s="356"/>
      <c r="V821" s="356"/>
      <c r="W821" s="356"/>
      <c r="X821" s="356"/>
      <c r="Y821" s="356"/>
      <c r="Z821" s="356"/>
      <c r="AA821" s="356"/>
      <c r="AB821" s="356"/>
      <c r="BB821"/>
      <c r="BC821"/>
      <c r="BD821"/>
      <c r="BE821"/>
      <c r="BF821"/>
      <c r="BG821"/>
      <c r="BH821"/>
      <c r="BI821"/>
      <c r="BJ821"/>
      <c r="BK821"/>
      <c r="BL821"/>
      <c r="BM821"/>
      <c r="BN821"/>
      <c r="BO821"/>
      <c r="BP821"/>
      <c r="BQ821"/>
      <c r="BR821"/>
      <c r="BS821"/>
      <c r="BT821"/>
      <c r="BU821"/>
      <c r="BV821"/>
      <c r="BW821"/>
      <c r="BX821"/>
      <c r="BY821"/>
      <c r="BZ821"/>
      <c r="CA821"/>
      <c r="CB821"/>
      <c r="CC821"/>
    </row>
    <row r="822" spans="1:81" s="325" customFormat="1" ht="15.75" customHeight="1" x14ac:dyDescent="0.25">
      <c r="A822" s="356"/>
      <c r="B822" s="356"/>
      <c r="C822" s="356"/>
      <c r="D822" s="356"/>
      <c r="E822" s="356"/>
      <c r="F822" s="356"/>
      <c r="G822" s="356"/>
      <c r="H822" s="356"/>
      <c r="I822" s="356"/>
      <c r="J822" s="356"/>
      <c r="K822" s="356"/>
      <c r="L822" s="356"/>
      <c r="M822" s="356"/>
      <c r="N822" s="356"/>
      <c r="O822" s="356"/>
      <c r="P822" s="356"/>
      <c r="Q822" s="356"/>
      <c r="R822" s="356"/>
      <c r="S822" s="356"/>
      <c r="T822" s="356"/>
      <c r="U822" s="356"/>
      <c r="V822" s="356"/>
      <c r="W822" s="356"/>
      <c r="X822" s="356"/>
      <c r="Y822" s="356"/>
      <c r="Z822" s="356"/>
      <c r="AA822" s="356"/>
      <c r="AB822" s="356"/>
      <c r="BB822"/>
      <c r="BC822"/>
      <c r="BD822"/>
      <c r="BE822"/>
      <c r="BF822"/>
      <c r="BG822"/>
      <c r="BH822"/>
      <c r="BI822"/>
      <c r="BJ822"/>
      <c r="BK822"/>
      <c r="BL822"/>
      <c r="BM822"/>
      <c r="BN822"/>
      <c r="BO822"/>
      <c r="BP822"/>
      <c r="BQ822"/>
      <c r="BR822"/>
      <c r="BS822"/>
      <c r="BT822"/>
      <c r="BU822"/>
      <c r="BV822"/>
      <c r="BW822"/>
      <c r="BX822"/>
      <c r="BY822"/>
      <c r="BZ822"/>
      <c r="CA822"/>
      <c r="CB822"/>
      <c r="CC822"/>
    </row>
    <row r="823" spans="1:81" s="325" customFormat="1" ht="15.75" customHeight="1" x14ac:dyDescent="0.25">
      <c r="A823" s="356"/>
      <c r="B823" s="356"/>
      <c r="C823" s="356"/>
      <c r="D823" s="356"/>
      <c r="E823" s="356"/>
      <c r="F823" s="356"/>
      <c r="G823" s="356"/>
      <c r="H823" s="356"/>
      <c r="I823" s="356"/>
      <c r="J823" s="356"/>
      <c r="K823" s="356"/>
      <c r="L823" s="356"/>
      <c r="M823" s="356"/>
      <c r="N823" s="356"/>
      <c r="O823" s="356"/>
      <c r="P823" s="356"/>
      <c r="Q823" s="356"/>
      <c r="R823" s="356"/>
      <c r="S823" s="356"/>
      <c r="T823" s="356"/>
      <c r="U823" s="356"/>
      <c r="V823" s="356"/>
      <c r="W823" s="356"/>
      <c r="X823" s="356"/>
      <c r="Y823" s="356"/>
      <c r="Z823" s="356"/>
      <c r="AA823" s="356"/>
      <c r="AB823" s="356"/>
      <c r="BB823"/>
      <c r="BC823"/>
      <c r="BD823"/>
      <c r="BE823"/>
      <c r="BF823"/>
      <c r="BG823"/>
      <c r="BH823"/>
      <c r="BI823"/>
      <c r="BJ823"/>
      <c r="BK823"/>
      <c r="BL823"/>
      <c r="BM823"/>
      <c r="BN823"/>
      <c r="BO823"/>
      <c r="BP823"/>
      <c r="BQ823"/>
      <c r="BR823"/>
      <c r="BS823"/>
      <c r="BT823"/>
      <c r="BU823"/>
      <c r="BV823"/>
      <c r="BW823"/>
      <c r="BX823"/>
      <c r="BY823"/>
      <c r="BZ823"/>
      <c r="CA823"/>
      <c r="CB823"/>
      <c r="CC823"/>
    </row>
    <row r="824" spans="1:81" s="325" customFormat="1" ht="15.75" customHeight="1" x14ac:dyDescent="0.25">
      <c r="A824" s="356"/>
      <c r="B824" s="356"/>
      <c r="C824" s="356"/>
      <c r="D824" s="356"/>
      <c r="E824" s="356"/>
      <c r="F824" s="356"/>
      <c r="G824" s="356"/>
      <c r="H824" s="356"/>
      <c r="I824" s="356"/>
      <c r="J824" s="356"/>
      <c r="K824" s="356"/>
      <c r="L824" s="356"/>
      <c r="M824" s="356"/>
      <c r="N824" s="356"/>
      <c r="O824" s="356"/>
      <c r="P824" s="356"/>
      <c r="Q824" s="356"/>
      <c r="R824" s="356"/>
      <c r="S824" s="356"/>
      <c r="T824" s="356"/>
      <c r="U824" s="356"/>
      <c r="V824" s="356"/>
      <c r="W824" s="356"/>
      <c r="X824" s="356"/>
      <c r="Y824" s="356"/>
      <c r="Z824" s="356"/>
      <c r="AA824" s="356"/>
      <c r="AB824" s="356"/>
      <c r="BB824"/>
      <c r="BC824"/>
      <c r="BD824"/>
      <c r="BE824"/>
      <c r="BF824"/>
      <c r="BG824"/>
      <c r="BH824"/>
      <c r="BI824"/>
      <c r="BJ824"/>
      <c r="BK824"/>
      <c r="BL824"/>
      <c r="BM824"/>
      <c r="BN824"/>
      <c r="BO824"/>
      <c r="BP824"/>
      <c r="BQ824"/>
      <c r="BR824"/>
      <c r="BS824"/>
      <c r="BT824"/>
      <c r="BU824"/>
      <c r="BV824"/>
      <c r="BW824"/>
      <c r="BX824"/>
      <c r="BY824"/>
      <c r="BZ824"/>
      <c r="CA824"/>
      <c r="CB824"/>
      <c r="CC824"/>
    </row>
    <row r="825" spans="1:81" s="325" customFormat="1" ht="15.75" customHeight="1" x14ac:dyDescent="0.25">
      <c r="A825" s="356"/>
      <c r="B825" s="356"/>
      <c r="C825" s="356"/>
      <c r="D825" s="356"/>
      <c r="E825" s="356"/>
      <c r="F825" s="356"/>
      <c r="G825" s="356"/>
      <c r="H825" s="356"/>
      <c r="I825" s="356"/>
      <c r="J825" s="356"/>
      <c r="K825" s="356"/>
      <c r="L825" s="356"/>
      <c r="M825" s="356"/>
      <c r="N825" s="356"/>
      <c r="O825" s="356"/>
      <c r="P825" s="356"/>
      <c r="Q825" s="356"/>
      <c r="R825" s="356"/>
      <c r="S825" s="356"/>
      <c r="T825" s="356"/>
      <c r="U825" s="356"/>
      <c r="V825" s="356"/>
      <c r="W825" s="356"/>
      <c r="X825" s="356"/>
      <c r="Y825" s="356"/>
      <c r="Z825" s="356"/>
      <c r="AA825" s="356"/>
      <c r="AB825" s="356"/>
      <c r="BB825"/>
      <c r="BC825"/>
      <c r="BD825"/>
      <c r="BE825"/>
      <c r="BF825"/>
      <c r="BG825"/>
      <c r="BH825"/>
      <c r="BI825"/>
      <c r="BJ825"/>
      <c r="BK825"/>
      <c r="BL825"/>
      <c r="BM825"/>
      <c r="BN825"/>
      <c r="BO825"/>
      <c r="BP825"/>
      <c r="BQ825"/>
      <c r="BR825"/>
      <c r="BS825"/>
      <c r="BT825"/>
      <c r="BU825"/>
      <c r="BV825"/>
      <c r="BW825"/>
      <c r="BX825"/>
      <c r="BY825"/>
      <c r="BZ825"/>
      <c r="CA825"/>
      <c r="CB825"/>
      <c r="CC825"/>
    </row>
    <row r="826" spans="1:81" s="325" customFormat="1" ht="15.75" customHeight="1" x14ac:dyDescent="0.25">
      <c r="A826" s="356"/>
      <c r="B826" s="356"/>
      <c r="C826" s="356"/>
      <c r="D826" s="356"/>
      <c r="E826" s="356"/>
      <c r="F826" s="356"/>
      <c r="G826" s="356"/>
      <c r="H826" s="356"/>
      <c r="I826" s="356"/>
      <c r="J826" s="356"/>
      <c r="K826" s="356"/>
      <c r="L826" s="356"/>
      <c r="M826" s="356"/>
      <c r="N826" s="356"/>
      <c r="O826" s="356"/>
      <c r="P826" s="356"/>
      <c r="Q826" s="356"/>
      <c r="R826" s="356"/>
      <c r="S826" s="356"/>
      <c r="T826" s="356"/>
      <c r="U826" s="356"/>
      <c r="V826" s="356"/>
      <c r="W826" s="356"/>
      <c r="X826" s="356"/>
      <c r="Y826" s="356"/>
      <c r="Z826" s="356"/>
      <c r="AA826" s="356"/>
      <c r="AB826" s="356"/>
      <c r="BB826"/>
      <c r="BC826"/>
      <c r="BD826"/>
      <c r="BE826"/>
      <c r="BF826"/>
      <c r="BG826"/>
      <c r="BH826"/>
      <c r="BI826"/>
      <c r="BJ826"/>
      <c r="BK826"/>
      <c r="BL826"/>
      <c r="BM826"/>
      <c r="BN826"/>
      <c r="BO826"/>
      <c r="BP826"/>
      <c r="BQ826"/>
      <c r="BR826"/>
      <c r="BS826"/>
      <c r="BT826"/>
      <c r="BU826"/>
      <c r="BV826"/>
      <c r="BW826"/>
      <c r="BX826"/>
      <c r="BY826"/>
      <c r="BZ826"/>
      <c r="CA826"/>
      <c r="CB826"/>
      <c r="CC826"/>
    </row>
    <row r="827" spans="1:81" s="325" customFormat="1" ht="15.75" customHeight="1" x14ac:dyDescent="0.25">
      <c r="A827" s="356"/>
      <c r="B827" s="356"/>
      <c r="C827" s="356"/>
      <c r="D827" s="356"/>
      <c r="E827" s="356"/>
      <c r="F827" s="356"/>
      <c r="G827" s="356"/>
      <c r="H827" s="356"/>
      <c r="I827" s="356"/>
      <c r="J827" s="356"/>
      <c r="K827" s="356"/>
      <c r="L827" s="356"/>
      <c r="M827" s="356"/>
      <c r="N827" s="356"/>
      <c r="O827" s="356"/>
      <c r="P827" s="356"/>
      <c r="Q827" s="356"/>
      <c r="R827" s="356"/>
      <c r="S827" s="356"/>
      <c r="T827" s="356"/>
      <c r="U827" s="356"/>
      <c r="V827" s="356"/>
      <c r="W827" s="356"/>
      <c r="X827" s="356"/>
      <c r="Y827" s="356"/>
      <c r="Z827" s="356"/>
      <c r="AA827" s="356"/>
      <c r="AB827" s="356"/>
      <c r="BB827"/>
      <c r="BC827"/>
      <c r="BD827"/>
      <c r="BE827"/>
      <c r="BF827"/>
      <c r="BG827"/>
      <c r="BH827"/>
      <c r="BI827"/>
      <c r="BJ827"/>
      <c r="BK827"/>
      <c r="BL827"/>
      <c r="BM827"/>
      <c r="BN827"/>
      <c r="BO827"/>
      <c r="BP827"/>
      <c r="BQ827"/>
      <c r="BR827"/>
      <c r="BS827"/>
      <c r="BT827"/>
      <c r="BU827"/>
      <c r="BV827"/>
      <c r="BW827"/>
      <c r="BX827"/>
      <c r="BY827"/>
      <c r="BZ827"/>
      <c r="CA827"/>
      <c r="CB827"/>
      <c r="CC827"/>
    </row>
    <row r="828" spans="1:81" s="325" customFormat="1" ht="15.75" customHeight="1" x14ac:dyDescent="0.25">
      <c r="A828" s="356"/>
      <c r="B828" s="356"/>
      <c r="C828" s="356"/>
      <c r="D828" s="356"/>
      <c r="E828" s="356"/>
      <c r="F828" s="356"/>
      <c r="G828" s="356"/>
      <c r="H828" s="356"/>
      <c r="I828" s="356"/>
      <c r="J828" s="356"/>
      <c r="K828" s="356"/>
      <c r="L828" s="356"/>
      <c r="M828" s="356"/>
      <c r="N828" s="356"/>
      <c r="O828" s="356"/>
      <c r="P828" s="356"/>
      <c r="Q828" s="356"/>
      <c r="R828" s="356"/>
      <c r="S828" s="356"/>
      <c r="T828" s="356"/>
      <c r="U828" s="356"/>
      <c r="V828" s="356"/>
      <c r="W828" s="356"/>
      <c r="X828" s="356"/>
      <c r="Y828" s="356"/>
      <c r="Z828" s="356"/>
      <c r="AA828" s="356"/>
      <c r="AB828" s="356"/>
      <c r="BB828"/>
      <c r="BC828"/>
      <c r="BD828"/>
      <c r="BE828"/>
      <c r="BF828"/>
      <c r="BG828"/>
      <c r="BH828"/>
      <c r="BI828"/>
      <c r="BJ828"/>
      <c r="BK828"/>
      <c r="BL828"/>
      <c r="BM828"/>
      <c r="BN828"/>
      <c r="BO828"/>
      <c r="BP828"/>
      <c r="BQ828"/>
      <c r="BR828"/>
      <c r="BS828"/>
      <c r="BT828"/>
      <c r="BU828"/>
      <c r="BV828"/>
      <c r="BW828"/>
      <c r="BX828"/>
      <c r="BY828"/>
      <c r="BZ828"/>
      <c r="CA828"/>
      <c r="CB828"/>
      <c r="CC828"/>
    </row>
    <row r="829" spans="1:81" s="325" customFormat="1" ht="15.75" customHeight="1" x14ac:dyDescent="0.25">
      <c r="A829" s="356"/>
      <c r="B829" s="356"/>
      <c r="C829" s="356"/>
      <c r="D829" s="356"/>
      <c r="E829" s="356"/>
      <c r="F829" s="356"/>
      <c r="G829" s="356"/>
      <c r="H829" s="356"/>
      <c r="I829" s="356"/>
      <c r="J829" s="356"/>
      <c r="K829" s="356"/>
      <c r="L829" s="356"/>
      <c r="M829" s="356"/>
      <c r="N829" s="356"/>
      <c r="O829" s="356"/>
      <c r="P829" s="356"/>
      <c r="Q829" s="356"/>
      <c r="R829" s="356"/>
      <c r="S829" s="356"/>
      <c r="T829" s="356"/>
      <c r="U829" s="356"/>
      <c r="V829" s="356"/>
      <c r="W829" s="356"/>
      <c r="X829" s="356"/>
      <c r="Y829" s="356"/>
      <c r="Z829" s="356"/>
      <c r="AA829" s="356"/>
      <c r="AB829" s="356"/>
      <c r="BB829"/>
      <c r="BC829"/>
      <c r="BD829"/>
      <c r="BE829"/>
      <c r="BF829"/>
      <c r="BG829"/>
      <c r="BH829"/>
      <c r="BI829"/>
      <c r="BJ829"/>
      <c r="BK829"/>
      <c r="BL829"/>
      <c r="BM829"/>
      <c r="BN829"/>
      <c r="BO829"/>
      <c r="BP829"/>
      <c r="BQ829"/>
      <c r="BR829"/>
      <c r="BS829"/>
      <c r="BT829"/>
      <c r="BU829"/>
      <c r="BV829"/>
      <c r="BW829"/>
      <c r="BX829"/>
      <c r="BY829"/>
      <c r="BZ829"/>
      <c r="CA829"/>
      <c r="CB829"/>
      <c r="CC829"/>
    </row>
    <row r="830" spans="1:81" s="325" customFormat="1" ht="15.75" customHeight="1" x14ac:dyDescent="0.25">
      <c r="A830" s="356"/>
      <c r="B830" s="356"/>
      <c r="C830" s="356"/>
      <c r="D830" s="356"/>
      <c r="E830" s="356"/>
      <c r="F830" s="356"/>
      <c r="G830" s="356"/>
      <c r="H830" s="356"/>
      <c r="I830" s="356"/>
      <c r="J830" s="356"/>
      <c r="K830" s="356"/>
      <c r="L830" s="356"/>
      <c r="M830" s="356"/>
      <c r="N830" s="356"/>
      <c r="O830" s="356"/>
      <c r="P830" s="356"/>
      <c r="Q830" s="356"/>
      <c r="R830" s="356"/>
      <c r="S830" s="356"/>
      <c r="T830" s="356"/>
      <c r="U830" s="356"/>
      <c r="V830" s="356"/>
      <c r="W830" s="356"/>
      <c r="X830" s="356"/>
      <c r="Y830" s="356"/>
      <c r="Z830" s="356"/>
      <c r="AA830" s="356"/>
      <c r="AB830" s="356"/>
      <c r="BB830"/>
      <c r="BC830"/>
      <c r="BD830"/>
      <c r="BE830"/>
      <c r="BF830"/>
      <c r="BG830"/>
      <c r="BH830"/>
      <c r="BI830"/>
      <c r="BJ830"/>
      <c r="BK830"/>
      <c r="BL830"/>
      <c r="BM830"/>
      <c r="BN830"/>
      <c r="BO830"/>
      <c r="BP830"/>
      <c r="BQ830"/>
      <c r="BR830"/>
      <c r="BS830"/>
      <c r="BT830"/>
      <c r="BU830"/>
      <c r="BV830"/>
      <c r="BW830"/>
      <c r="BX830"/>
      <c r="BY830"/>
      <c r="BZ830"/>
      <c r="CA830"/>
      <c r="CB830"/>
      <c r="CC830"/>
    </row>
    <row r="831" spans="1:81" s="325" customFormat="1" ht="15.75" customHeight="1" x14ac:dyDescent="0.25">
      <c r="A831" s="356"/>
      <c r="B831" s="356"/>
      <c r="C831" s="356"/>
      <c r="D831" s="356"/>
      <c r="E831" s="356"/>
      <c r="F831" s="356"/>
      <c r="G831" s="356"/>
      <c r="H831" s="356"/>
      <c r="I831" s="356"/>
      <c r="J831" s="356"/>
      <c r="K831" s="356"/>
      <c r="L831" s="356"/>
      <c r="M831" s="356"/>
      <c r="N831" s="356"/>
      <c r="O831" s="356"/>
      <c r="P831" s="356"/>
      <c r="Q831" s="356"/>
      <c r="R831" s="356"/>
      <c r="S831" s="356"/>
      <c r="T831" s="356"/>
      <c r="U831" s="356"/>
      <c r="V831" s="356"/>
      <c r="W831" s="356"/>
      <c r="X831" s="356"/>
      <c r="Y831" s="356"/>
      <c r="Z831" s="356"/>
      <c r="AA831" s="356"/>
      <c r="AB831" s="356"/>
      <c r="BB831"/>
      <c r="BC831"/>
      <c r="BD831"/>
      <c r="BE831"/>
      <c r="BF831"/>
      <c r="BG831"/>
      <c r="BH831"/>
      <c r="BI831"/>
      <c r="BJ831"/>
      <c r="BK831"/>
      <c r="BL831"/>
      <c r="BM831"/>
      <c r="BN831"/>
      <c r="BO831"/>
      <c r="BP831"/>
      <c r="BQ831"/>
      <c r="BR831"/>
      <c r="BS831"/>
      <c r="BT831"/>
      <c r="BU831"/>
      <c r="BV831"/>
      <c r="BW831"/>
      <c r="BX831"/>
      <c r="BY831"/>
      <c r="BZ831"/>
      <c r="CA831"/>
      <c r="CB831"/>
      <c r="CC831"/>
    </row>
    <row r="832" spans="1:81" s="325" customFormat="1" ht="15.75" customHeight="1" x14ac:dyDescent="0.25">
      <c r="A832" s="356"/>
      <c r="B832" s="356"/>
      <c r="C832" s="356"/>
      <c r="D832" s="356"/>
      <c r="E832" s="356"/>
      <c r="F832" s="356"/>
      <c r="G832" s="356"/>
      <c r="H832" s="356"/>
      <c r="I832" s="356"/>
      <c r="J832" s="356"/>
      <c r="K832" s="356"/>
      <c r="L832" s="356"/>
      <c r="M832" s="356"/>
      <c r="N832" s="356"/>
      <c r="O832" s="356"/>
      <c r="P832" s="356"/>
      <c r="Q832" s="356"/>
      <c r="R832" s="356"/>
      <c r="S832" s="356"/>
      <c r="T832" s="356"/>
      <c r="U832" s="356"/>
      <c r="V832" s="356"/>
      <c r="W832" s="356"/>
      <c r="X832" s="356"/>
      <c r="Y832" s="356"/>
      <c r="Z832" s="356"/>
      <c r="AA832" s="356"/>
      <c r="AB832" s="356"/>
      <c r="BB832"/>
      <c r="BC832"/>
      <c r="BD832"/>
      <c r="BE832"/>
      <c r="BF832"/>
      <c r="BG832"/>
      <c r="BH832"/>
      <c r="BI832"/>
      <c r="BJ832"/>
      <c r="BK832"/>
      <c r="BL832"/>
      <c r="BM832"/>
      <c r="BN832"/>
      <c r="BO832"/>
      <c r="BP832"/>
      <c r="BQ832"/>
      <c r="BR832"/>
      <c r="BS832"/>
      <c r="BT832"/>
      <c r="BU832"/>
      <c r="BV832"/>
      <c r="BW832"/>
      <c r="BX832"/>
      <c r="BY832"/>
      <c r="BZ832"/>
      <c r="CA832"/>
      <c r="CB832"/>
      <c r="CC832"/>
    </row>
    <row r="833" spans="1:81" s="325" customFormat="1" ht="15.75" customHeight="1" x14ac:dyDescent="0.25">
      <c r="A833" s="356"/>
      <c r="B833" s="356"/>
      <c r="C833" s="356"/>
      <c r="D833" s="356"/>
      <c r="E833" s="356"/>
      <c r="F833" s="356"/>
      <c r="G833" s="356"/>
      <c r="H833" s="356"/>
      <c r="I833" s="356"/>
      <c r="J833" s="356"/>
      <c r="K833" s="356"/>
      <c r="L833" s="356"/>
      <c r="M833" s="356"/>
      <c r="N833" s="356"/>
      <c r="O833" s="356"/>
      <c r="P833" s="356"/>
      <c r="Q833" s="356"/>
      <c r="R833" s="356"/>
      <c r="S833" s="356"/>
      <c r="T833" s="356"/>
      <c r="U833" s="356"/>
      <c r="V833" s="356"/>
      <c r="W833" s="356"/>
      <c r="X833" s="356"/>
      <c r="Y833" s="356"/>
      <c r="Z833" s="356"/>
      <c r="AA833" s="356"/>
      <c r="AB833" s="356"/>
      <c r="BB833"/>
      <c r="BC833"/>
      <c r="BD833"/>
      <c r="BE833"/>
      <c r="BF833"/>
      <c r="BG833"/>
      <c r="BH833"/>
      <c r="BI833"/>
      <c r="BJ833"/>
      <c r="BK833"/>
      <c r="BL833"/>
      <c r="BM833"/>
      <c r="BN833"/>
      <c r="BO833"/>
      <c r="BP833"/>
      <c r="BQ833"/>
      <c r="BR833"/>
      <c r="BS833"/>
      <c r="BT833"/>
      <c r="BU833"/>
      <c r="BV833"/>
      <c r="BW833"/>
      <c r="BX833"/>
      <c r="BY833"/>
      <c r="BZ833"/>
      <c r="CA833"/>
      <c r="CB833"/>
      <c r="CC833"/>
    </row>
    <row r="834" spans="1:81" s="325" customFormat="1" ht="15.75" customHeight="1" x14ac:dyDescent="0.25">
      <c r="A834" s="356"/>
      <c r="B834" s="356"/>
      <c r="C834" s="356"/>
      <c r="D834" s="356"/>
      <c r="E834" s="356"/>
      <c r="F834" s="356"/>
      <c r="G834" s="356"/>
      <c r="H834" s="356"/>
      <c r="I834" s="356"/>
      <c r="J834" s="356"/>
      <c r="K834" s="356"/>
      <c r="L834" s="356"/>
      <c r="M834" s="356"/>
      <c r="N834" s="356"/>
      <c r="O834" s="356"/>
      <c r="P834" s="356"/>
      <c r="Q834" s="356"/>
      <c r="R834" s="356"/>
      <c r="S834" s="356"/>
      <c r="T834" s="356"/>
      <c r="U834" s="356"/>
      <c r="V834" s="356"/>
      <c r="W834" s="356"/>
      <c r="X834" s="356"/>
      <c r="Y834" s="356"/>
      <c r="Z834" s="356"/>
      <c r="AA834" s="356"/>
      <c r="AB834" s="356"/>
      <c r="BB834"/>
      <c r="BC834"/>
      <c r="BD834"/>
      <c r="BE834"/>
      <c r="BF834"/>
      <c r="BG834"/>
      <c r="BH834"/>
      <c r="BI834"/>
      <c r="BJ834"/>
      <c r="BK834"/>
      <c r="BL834"/>
      <c r="BM834"/>
      <c r="BN834"/>
      <c r="BO834"/>
      <c r="BP834"/>
      <c r="BQ834"/>
      <c r="BR834"/>
      <c r="BS834"/>
      <c r="BT834"/>
      <c r="BU834"/>
      <c r="BV834"/>
      <c r="BW834"/>
      <c r="BX834"/>
      <c r="BY834"/>
      <c r="BZ834"/>
      <c r="CA834"/>
      <c r="CB834"/>
      <c r="CC834"/>
    </row>
    <row r="835" spans="1:81" s="325" customFormat="1" ht="15.75" customHeight="1" x14ac:dyDescent="0.25">
      <c r="A835" s="356"/>
      <c r="B835" s="356"/>
      <c r="C835" s="356"/>
      <c r="D835" s="356"/>
      <c r="E835" s="356"/>
      <c r="F835" s="356"/>
      <c r="G835" s="356"/>
      <c r="H835" s="356"/>
      <c r="I835" s="356"/>
      <c r="J835" s="356"/>
      <c r="K835" s="356"/>
      <c r="L835" s="356"/>
      <c r="M835" s="356"/>
      <c r="N835" s="356"/>
      <c r="O835" s="356"/>
      <c r="P835" s="356"/>
      <c r="Q835" s="356"/>
      <c r="R835" s="356"/>
      <c r="S835" s="356"/>
      <c r="T835" s="356"/>
      <c r="U835" s="356"/>
      <c r="V835" s="356"/>
      <c r="W835" s="356"/>
      <c r="X835" s="356"/>
      <c r="Y835" s="356"/>
      <c r="Z835" s="356"/>
      <c r="AA835" s="356"/>
      <c r="AB835" s="356"/>
      <c r="BB835"/>
      <c r="BC835"/>
      <c r="BD835"/>
      <c r="BE835"/>
      <c r="BF835"/>
      <c r="BG835"/>
      <c r="BH835"/>
      <c r="BI835"/>
      <c r="BJ835"/>
      <c r="BK835"/>
      <c r="BL835"/>
      <c r="BM835"/>
      <c r="BN835"/>
      <c r="BO835"/>
      <c r="BP835"/>
      <c r="BQ835"/>
      <c r="BR835"/>
      <c r="BS835"/>
      <c r="BT835"/>
      <c r="BU835"/>
      <c r="BV835"/>
      <c r="BW835"/>
      <c r="BX835"/>
      <c r="BY835"/>
      <c r="BZ835"/>
      <c r="CA835"/>
      <c r="CB835"/>
      <c r="CC835"/>
    </row>
    <row r="836" spans="1:81" s="325" customFormat="1" ht="15.75" customHeight="1" x14ac:dyDescent="0.25">
      <c r="A836" s="356"/>
      <c r="B836" s="356"/>
      <c r="C836" s="356"/>
      <c r="D836" s="356"/>
      <c r="E836" s="356"/>
      <c r="F836" s="356"/>
      <c r="G836" s="356"/>
      <c r="H836" s="356"/>
      <c r="I836" s="356"/>
      <c r="J836" s="356"/>
      <c r="K836" s="356"/>
      <c r="L836" s="356"/>
      <c r="M836" s="356"/>
      <c r="N836" s="356"/>
      <c r="O836" s="356"/>
      <c r="P836" s="356"/>
      <c r="Q836" s="356"/>
      <c r="R836" s="356"/>
      <c r="S836" s="356"/>
      <c r="T836" s="356"/>
      <c r="U836" s="356"/>
      <c r="V836" s="356"/>
      <c r="W836" s="356"/>
      <c r="X836" s="356"/>
      <c r="Y836" s="356"/>
      <c r="Z836" s="356"/>
      <c r="AA836" s="356"/>
      <c r="AB836" s="356"/>
      <c r="BB836"/>
      <c r="BC836"/>
      <c r="BD836"/>
      <c r="BE836"/>
      <c r="BF836"/>
      <c r="BG836"/>
      <c r="BH836"/>
      <c r="BI836"/>
      <c r="BJ836"/>
      <c r="BK836"/>
      <c r="BL836"/>
      <c r="BM836"/>
      <c r="BN836"/>
      <c r="BO836"/>
      <c r="BP836"/>
      <c r="BQ836"/>
      <c r="BR836"/>
      <c r="BS836"/>
      <c r="BT836"/>
      <c r="BU836"/>
      <c r="BV836"/>
      <c r="BW836"/>
      <c r="BX836"/>
      <c r="BY836"/>
      <c r="BZ836"/>
      <c r="CA836"/>
      <c r="CB836"/>
      <c r="CC836"/>
    </row>
    <row r="837" spans="1:81" s="325" customFormat="1" ht="15.75" customHeight="1" x14ac:dyDescent="0.25">
      <c r="A837" s="356"/>
      <c r="B837" s="356"/>
      <c r="C837" s="356"/>
      <c r="D837" s="356"/>
      <c r="E837" s="356"/>
      <c r="F837" s="356"/>
      <c r="G837" s="356"/>
      <c r="H837" s="356"/>
      <c r="I837" s="356"/>
      <c r="J837" s="356"/>
      <c r="K837" s="356"/>
      <c r="L837" s="356"/>
      <c r="M837" s="356"/>
      <c r="N837" s="356"/>
      <c r="O837" s="356"/>
      <c r="P837" s="356"/>
      <c r="Q837" s="356"/>
      <c r="R837" s="356"/>
      <c r="S837" s="356"/>
      <c r="T837" s="356"/>
      <c r="U837" s="356"/>
      <c r="V837" s="356"/>
      <c r="W837" s="356"/>
      <c r="X837" s="356"/>
      <c r="Y837" s="356"/>
      <c r="Z837" s="356"/>
      <c r="AA837" s="356"/>
      <c r="AB837" s="356"/>
      <c r="BB837"/>
      <c r="BC837"/>
      <c r="BD837"/>
      <c r="BE837"/>
      <c r="BF837"/>
      <c r="BG837"/>
      <c r="BH837"/>
      <c r="BI837"/>
      <c r="BJ837"/>
      <c r="BK837"/>
      <c r="BL837"/>
      <c r="BM837"/>
      <c r="BN837"/>
      <c r="BO837"/>
      <c r="BP837"/>
      <c r="BQ837"/>
      <c r="BR837"/>
      <c r="BS837"/>
      <c r="BT837"/>
      <c r="BU837"/>
      <c r="BV837"/>
      <c r="BW837"/>
      <c r="BX837"/>
      <c r="BY837"/>
      <c r="BZ837"/>
      <c r="CA837"/>
      <c r="CB837"/>
      <c r="CC837"/>
    </row>
    <row r="838" spans="1:81" s="325" customFormat="1" ht="15.75" customHeight="1" x14ac:dyDescent="0.25">
      <c r="A838" s="356"/>
      <c r="B838" s="356"/>
      <c r="C838" s="356"/>
      <c r="D838" s="356"/>
      <c r="E838" s="356"/>
      <c r="F838" s="356"/>
      <c r="G838" s="356"/>
      <c r="H838" s="356"/>
      <c r="I838" s="356"/>
      <c r="J838" s="356"/>
      <c r="K838" s="356"/>
      <c r="L838" s="356"/>
      <c r="M838" s="356"/>
      <c r="N838" s="356"/>
      <c r="O838" s="356"/>
      <c r="P838" s="356"/>
      <c r="Q838" s="356"/>
      <c r="R838" s="356"/>
      <c r="S838" s="356"/>
      <c r="T838" s="356"/>
      <c r="U838" s="356"/>
      <c r="V838" s="356"/>
      <c r="W838" s="356"/>
      <c r="X838" s="356"/>
      <c r="Y838" s="356"/>
      <c r="Z838" s="356"/>
      <c r="AA838" s="356"/>
      <c r="AB838" s="356"/>
      <c r="BB838"/>
      <c r="BC838"/>
      <c r="BD838"/>
      <c r="BE838"/>
      <c r="BF838"/>
      <c r="BG838"/>
      <c r="BH838"/>
      <c r="BI838"/>
      <c r="BJ838"/>
      <c r="BK838"/>
      <c r="BL838"/>
      <c r="BM838"/>
      <c r="BN838"/>
      <c r="BO838"/>
      <c r="BP838"/>
      <c r="BQ838"/>
      <c r="BR838"/>
      <c r="BS838"/>
      <c r="BT838"/>
      <c r="BU838"/>
      <c r="BV838"/>
      <c r="BW838"/>
      <c r="BX838"/>
      <c r="BY838"/>
      <c r="BZ838"/>
      <c r="CA838"/>
      <c r="CB838"/>
      <c r="CC838"/>
    </row>
    <row r="839" spans="1:81" s="325" customFormat="1" ht="15.75" customHeight="1" x14ac:dyDescent="0.25">
      <c r="A839" s="356"/>
      <c r="B839" s="356"/>
      <c r="C839" s="356"/>
      <c r="D839" s="356"/>
      <c r="E839" s="356"/>
      <c r="F839" s="356"/>
      <c r="G839" s="356"/>
      <c r="H839" s="356"/>
      <c r="I839" s="356"/>
      <c r="J839" s="356"/>
      <c r="K839" s="356"/>
      <c r="L839" s="356"/>
      <c r="M839" s="356"/>
      <c r="N839" s="356"/>
      <c r="O839" s="356"/>
      <c r="P839" s="356"/>
      <c r="Q839" s="356"/>
      <c r="R839" s="356"/>
      <c r="S839" s="356"/>
      <c r="T839" s="356"/>
      <c r="U839" s="356"/>
      <c r="V839" s="356"/>
      <c r="W839" s="356"/>
      <c r="X839" s="356"/>
      <c r="Y839" s="356"/>
      <c r="Z839" s="356"/>
      <c r="AA839" s="356"/>
      <c r="AB839" s="356"/>
      <c r="BB839"/>
      <c r="BC839"/>
      <c r="BD839"/>
      <c r="BE839"/>
      <c r="BF839"/>
      <c r="BG839"/>
      <c r="BH839"/>
      <c r="BI839"/>
      <c r="BJ839"/>
      <c r="BK839"/>
      <c r="BL839"/>
      <c r="BM839"/>
      <c r="BN839"/>
      <c r="BO839"/>
      <c r="BP839"/>
      <c r="BQ839"/>
      <c r="BR839"/>
      <c r="BS839"/>
      <c r="BT839"/>
      <c r="BU839"/>
      <c r="BV839"/>
      <c r="BW839"/>
      <c r="BX839"/>
      <c r="BY839"/>
      <c r="BZ839"/>
      <c r="CA839"/>
      <c r="CB839"/>
      <c r="CC839"/>
    </row>
    <row r="840" spans="1:81" s="325" customFormat="1" ht="15.75" customHeight="1" x14ac:dyDescent="0.25">
      <c r="A840" s="356"/>
      <c r="B840" s="356"/>
      <c r="C840" s="356"/>
      <c r="D840" s="356"/>
      <c r="E840" s="356"/>
      <c r="F840" s="356"/>
      <c r="G840" s="356"/>
      <c r="H840" s="356"/>
      <c r="I840" s="356"/>
      <c r="J840" s="356"/>
      <c r="K840" s="356"/>
      <c r="L840" s="356"/>
      <c r="M840" s="356"/>
      <c r="N840" s="356"/>
      <c r="O840" s="356"/>
      <c r="P840" s="356"/>
      <c r="Q840" s="356"/>
      <c r="R840" s="356"/>
      <c r="S840" s="356"/>
      <c r="T840" s="356"/>
      <c r="U840" s="356"/>
      <c r="V840" s="356"/>
      <c r="W840" s="356"/>
      <c r="X840" s="356"/>
      <c r="Y840" s="356"/>
      <c r="Z840" s="356"/>
      <c r="AA840" s="356"/>
      <c r="AB840" s="356"/>
      <c r="BB840"/>
      <c r="BC840"/>
      <c r="BD840"/>
      <c r="BE840"/>
      <c r="BF840"/>
      <c r="BG840"/>
      <c r="BH840"/>
      <c r="BI840"/>
      <c r="BJ840"/>
      <c r="BK840"/>
      <c r="BL840"/>
      <c r="BM840"/>
      <c r="BN840"/>
      <c r="BO840"/>
      <c r="BP840"/>
      <c r="BQ840"/>
      <c r="BR840"/>
      <c r="BS840"/>
      <c r="BT840"/>
      <c r="BU840"/>
      <c r="BV840"/>
      <c r="BW840"/>
      <c r="BX840"/>
      <c r="BY840"/>
      <c r="BZ840"/>
      <c r="CA840"/>
      <c r="CB840"/>
      <c r="CC840"/>
    </row>
    <row r="841" spans="1:81" s="325" customFormat="1" ht="15.75" customHeight="1" x14ac:dyDescent="0.25">
      <c r="A841" s="356"/>
      <c r="B841" s="356"/>
      <c r="C841" s="356"/>
      <c r="D841" s="356"/>
      <c r="E841" s="356"/>
      <c r="F841" s="356"/>
      <c r="G841" s="356"/>
      <c r="H841" s="356"/>
      <c r="I841" s="356"/>
      <c r="J841" s="356"/>
      <c r="K841" s="356"/>
      <c r="L841" s="356"/>
      <c r="M841" s="356"/>
      <c r="N841" s="356"/>
      <c r="O841" s="356"/>
      <c r="P841" s="356"/>
      <c r="Q841" s="356"/>
      <c r="R841" s="356"/>
      <c r="S841" s="356"/>
      <c r="T841" s="356"/>
      <c r="U841" s="356"/>
      <c r="V841" s="356"/>
      <c r="W841" s="356"/>
      <c r="X841" s="356"/>
      <c r="Y841" s="356"/>
      <c r="Z841" s="356"/>
      <c r="AA841" s="356"/>
      <c r="AB841" s="356"/>
      <c r="BB841"/>
      <c r="BC841"/>
      <c r="BD841"/>
      <c r="BE841"/>
      <c r="BF841"/>
      <c r="BG841"/>
      <c r="BH841"/>
      <c r="BI841"/>
      <c r="BJ841"/>
      <c r="BK841"/>
      <c r="BL841"/>
      <c r="BM841"/>
      <c r="BN841"/>
      <c r="BO841"/>
      <c r="BP841"/>
      <c r="BQ841"/>
      <c r="BR841"/>
      <c r="BS841"/>
      <c r="BT841"/>
      <c r="BU841"/>
      <c r="BV841"/>
      <c r="BW841"/>
      <c r="BX841"/>
      <c r="BY841"/>
      <c r="BZ841"/>
      <c r="CA841"/>
      <c r="CB841"/>
      <c r="CC841"/>
    </row>
    <row r="842" spans="1:81" s="325" customFormat="1" ht="15.75" customHeight="1" x14ac:dyDescent="0.25">
      <c r="A842" s="356"/>
      <c r="B842" s="356"/>
      <c r="C842" s="356"/>
      <c r="D842" s="356"/>
      <c r="E842" s="356"/>
      <c r="F842" s="356"/>
      <c r="G842" s="356"/>
      <c r="H842" s="356"/>
      <c r="I842" s="356"/>
      <c r="J842" s="356"/>
      <c r="K842" s="356"/>
      <c r="L842" s="356"/>
      <c r="M842" s="356"/>
      <c r="N842" s="356"/>
      <c r="O842" s="356"/>
      <c r="P842" s="356"/>
      <c r="Q842" s="356"/>
      <c r="R842" s="356"/>
      <c r="S842" s="356"/>
      <c r="T842" s="356"/>
      <c r="U842" s="356"/>
      <c r="V842" s="356"/>
      <c r="W842" s="356"/>
      <c r="X842" s="356"/>
      <c r="Y842" s="356"/>
      <c r="Z842" s="356"/>
      <c r="AA842" s="356"/>
      <c r="AB842" s="356"/>
      <c r="BB842"/>
      <c r="BC842"/>
      <c r="BD842"/>
      <c r="BE842"/>
      <c r="BF842"/>
      <c r="BG842"/>
      <c r="BH842"/>
      <c r="BI842"/>
      <c r="BJ842"/>
      <c r="BK842"/>
      <c r="BL842"/>
      <c r="BM842"/>
      <c r="BN842"/>
      <c r="BO842"/>
      <c r="BP842"/>
      <c r="BQ842"/>
      <c r="BR842"/>
      <c r="BS842"/>
      <c r="BT842"/>
      <c r="BU842"/>
      <c r="BV842"/>
      <c r="BW842"/>
      <c r="BX842"/>
      <c r="BY842"/>
      <c r="BZ842"/>
      <c r="CA842"/>
      <c r="CB842"/>
      <c r="CC842"/>
    </row>
    <row r="843" spans="1:81" s="325" customFormat="1" ht="15.75" customHeight="1" x14ac:dyDescent="0.25">
      <c r="A843" s="356"/>
      <c r="B843" s="356"/>
      <c r="C843" s="356"/>
      <c r="D843" s="356"/>
      <c r="E843" s="356"/>
      <c r="F843" s="356"/>
      <c r="G843" s="356"/>
      <c r="H843" s="356"/>
      <c r="I843" s="356"/>
      <c r="J843" s="356"/>
      <c r="K843" s="356"/>
      <c r="L843" s="356"/>
      <c r="M843" s="356"/>
      <c r="N843" s="356"/>
      <c r="O843" s="356"/>
      <c r="P843" s="356"/>
      <c r="Q843" s="356"/>
      <c r="R843" s="356"/>
      <c r="S843" s="356"/>
      <c r="T843" s="356"/>
      <c r="U843" s="356"/>
      <c r="V843" s="356"/>
      <c r="W843" s="356"/>
      <c r="X843" s="356"/>
      <c r="Y843" s="356"/>
      <c r="Z843" s="356"/>
      <c r="AA843" s="356"/>
      <c r="AB843" s="356"/>
      <c r="BB843"/>
      <c r="BC843"/>
      <c r="BD843"/>
      <c r="BE843"/>
      <c r="BF843"/>
      <c r="BG843"/>
      <c r="BH843"/>
      <c r="BI843"/>
      <c r="BJ843"/>
      <c r="BK843"/>
      <c r="BL843"/>
      <c r="BM843"/>
      <c r="BN843"/>
      <c r="BO843"/>
      <c r="BP843"/>
      <c r="BQ843"/>
      <c r="BR843"/>
      <c r="BS843"/>
      <c r="BT843"/>
      <c r="BU843"/>
      <c r="BV843"/>
      <c r="BW843"/>
      <c r="BX843"/>
      <c r="BY843"/>
      <c r="BZ843"/>
      <c r="CA843"/>
      <c r="CB843"/>
      <c r="CC843"/>
    </row>
    <row r="844" spans="1:81" s="325" customFormat="1" ht="15.75" customHeight="1" x14ac:dyDescent="0.25">
      <c r="A844" s="356"/>
      <c r="B844" s="356"/>
      <c r="C844" s="356"/>
      <c r="D844" s="356"/>
      <c r="E844" s="356"/>
      <c r="F844" s="356"/>
      <c r="G844" s="356"/>
      <c r="H844" s="356"/>
      <c r="I844" s="356"/>
      <c r="J844" s="356"/>
      <c r="K844" s="356"/>
      <c r="L844" s="356"/>
      <c r="M844" s="356"/>
      <c r="N844" s="356"/>
      <c r="O844" s="356"/>
      <c r="P844" s="356"/>
      <c r="Q844" s="356"/>
      <c r="R844" s="356"/>
      <c r="S844" s="356"/>
      <c r="T844" s="356"/>
      <c r="U844" s="356"/>
      <c r="V844" s="356"/>
      <c r="W844" s="356"/>
      <c r="X844" s="356"/>
      <c r="Y844" s="356"/>
      <c r="Z844" s="356"/>
      <c r="AA844" s="356"/>
      <c r="AB844" s="356"/>
      <c r="BB844"/>
      <c r="BC844"/>
      <c r="BD844"/>
      <c r="BE844"/>
      <c r="BF844"/>
      <c r="BG844"/>
      <c r="BH844"/>
      <c r="BI844"/>
      <c r="BJ844"/>
      <c r="BK844"/>
      <c r="BL844"/>
      <c r="BM844"/>
      <c r="BN844"/>
      <c r="BO844"/>
      <c r="BP844"/>
      <c r="BQ844"/>
      <c r="BR844"/>
      <c r="BS844"/>
      <c r="BT844"/>
      <c r="BU844"/>
      <c r="BV844"/>
      <c r="BW844"/>
      <c r="BX844"/>
      <c r="BY844"/>
      <c r="BZ844"/>
      <c r="CA844"/>
      <c r="CB844"/>
      <c r="CC844"/>
    </row>
    <row r="845" spans="1:81" s="325" customFormat="1" ht="15.75" customHeight="1" x14ac:dyDescent="0.25">
      <c r="A845" s="356"/>
      <c r="B845" s="356"/>
      <c r="C845" s="356"/>
      <c r="D845" s="356"/>
      <c r="E845" s="356"/>
      <c r="F845" s="356"/>
      <c r="G845" s="356"/>
      <c r="H845" s="356"/>
      <c r="I845" s="356"/>
      <c r="J845" s="356"/>
      <c r="K845" s="356"/>
      <c r="L845" s="356"/>
      <c r="M845" s="356"/>
      <c r="N845" s="356"/>
      <c r="O845" s="356"/>
      <c r="P845" s="356"/>
      <c r="Q845" s="356"/>
      <c r="R845" s="356"/>
      <c r="S845" s="356"/>
      <c r="T845" s="356"/>
      <c r="U845" s="356"/>
      <c r="V845" s="356"/>
      <c r="W845" s="356"/>
      <c r="X845" s="356"/>
      <c r="Y845" s="356"/>
      <c r="Z845" s="356"/>
      <c r="AA845" s="356"/>
      <c r="AB845" s="356"/>
      <c r="BB845"/>
      <c r="BC845"/>
      <c r="BD845"/>
      <c r="BE845"/>
      <c r="BF845"/>
      <c r="BG845"/>
      <c r="BH845"/>
      <c r="BI845"/>
      <c r="BJ845"/>
      <c r="BK845"/>
      <c r="BL845"/>
      <c r="BM845"/>
      <c r="BN845"/>
      <c r="BO845"/>
      <c r="BP845"/>
      <c r="BQ845"/>
      <c r="BR845"/>
      <c r="BS845"/>
      <c r="BT845"/>
      <c r="BU845"/>
      <c r="BV845"/>
      <c r="BW845"/>
      <c r="BX845"/>
      <c r="BY845"/>
      <c r="BZ845"/>
      <c r="CA845"/>
      <c r="CB845"/>
      <c r="CC845"/>
    </row>
    <row r="846" spans="1:81" s="325" customFormat="1" ht="15.75" customHeight="1" x14ac:dyDescent="0.25">
      <c r="A846" s="356"/>
      <c r="B846" s="356"/>
      <c r="C846" s="356"/>
      <c r="D846" s="356"/>
      <c r="E846" s="356"/>
      <c r="F846" s="356"/>
      <c r="G846" s="356"/>
      <c r="H846" s="356"/>
      <c r="I846" s="356"/>
      <c r="J846" s="356"/>
      <c r="K846" s="356"/>
      <c r="L846" s="356"/>
      <c r="M846" s="356"/>
      <c r="N846" s="356"/>
      <c r="O846" s="356"/>
      <c r="P846" s="356"/>
      <c r="Q846" s="356"/>
      <c r="R846" s="356"/>
      <c r="S846" s="356"/>
      <c r="T846" s="356"/>
      <c r="U846" s="356"/>
      <c r="V846" s="356"/>
      <c r="W846" s="356"/>
      <c r="X846" s="356"/>
      <c r="Y846" s="356"/>
      <c r="Z846" s="356"/>
      <c r="AA846" s="356"/>
      <c r="AB846" s="356"/>
      <c r="BB846"/>
      <c r="BC846"/>
      <c r="BD846"/>
      <c r="BE846"/>
      <c r="BF846"/>
      <c r="BG846"/>
      <c r="BH846"/>
      <c r="BI846"/>
      <c r="BJ846"/>
      <c r="BK846"/>
      <c r="BL846"/>
      <c r="BM846"/>
      <c r="BN846"/>
      <c r="BO846"/>
      <c r="BP846"/>
      <c r="BQ846"/>
      <c r="BR846"/>
      <c r="BS846"/>
      <c r="BT846"/>
      <c r="BU846"/>
      <c r="BV846"/>
      <c r="BW846"/>
      <c r="BX846"/>
      <c r="BY846"/>
      <c r="BZ846"/>
      <c r="CA846"/>
      <c r="CB846"/>
      <c r="CC846"/>
    </row>
    <row r="847" spans="1:81" s="325" customFormat="1" ht="15.75" customHeight="1" x14ac:dyDescent="0.25">
      <c r="A847" s="356"/>
      <c r="B847" s="356"/>
      <c r="C847" s="356"/>
      <c r="D847" s="356"/>
      <c r="E847" s="356"/>
      <c r="F847" s="356"/>
      <c r="G847" s="356"/>
      <c r="H847" s="356"/>
      <c r="I847" s="356"/>
      <c r="J847" s="356"/>
      <c r="K847" s="356"/>
      <c r="L847" s="356"/>
      <c r="M847" s="356"/>
      <c r="N847" s="356"/>
      <c r="O847" s="356"/>
      <c r="P847" s="356"/>
      <c r="Q847" s="356"/>
      <c r="R847" s="356"/>
      <c r="S847" s="356"/>
      <c r="T847" s="356"/>
      <c r="U847" s="356"/>
      <c r="V847" s="356"/>
      <c r="W847" s="356"/>
      <c r="X847" s="356"/>
      <c r="Y847" s="356"/>
      <c r="Z847" s="356"/>
      <c r="AA847" s="356"/>
      <c r="AB847" s="356"/>
      <c r="BB847"/>
      <c r="BC847"/>
      <c r="BD847"/>
      <c r="BE847"/>
      <c r="BF847"/>
      <c r="BG847"/>
      <c r="BH847"/>
      <c r="BI847"/>
      <c r="BJ847"/>
      <c r="BK847"/>
      <c r="BL847"/>
      <c r="BM847"/>
      <c r="BN847"/>
      <c r="BO847"/>
      <c r="BP847"/>
      <c r="BQ847"/>
      <c r="BR847"/>
      <c r="BS847"/>
      <c r="BT847"/>
      <c r="BU847"/>
      <c r="BV847"/>
      <c r="BW847"/>
      <c r="BX847"/>
      <c r="BY847"/>
      <c r="BZ847"/>
      <c r="CA847"/>
      <c r="CB847"/>
      <c r="CC847"/>
    </row>
    <row r="848" spans="1:81" s="325" customFormat="1" ht="15.75" customHeight="1" x14ac:dyDescent="0.25">
      <c r="A848" s="356"/>
      <c r="B848" s="356"/>
      <c r="C848" s="356"/>
      <c r="D848" s="356"/>
      <c r="E848" s="356"/>
      <c r="F848" s="356"/>
      <c r="G848" s="356"/>
      <c r="H848" s="356"/>
      <c r="I848" s="356"/>
      <c r="J848" s="356"/>
      <c r="K848" s="356"/>
      <c r="L848" s="356"/>
      <c r="M848" s="356"/>
      <c r="N848" s="356"/>
      <c r="O848" s="356"/>
      <c r="P848" s="356"/>
      <c r="Q848" s="356"/>
      <c r="R848" s="356"/>
      <c r="S848" s="356"/>
      <c r="T848" s="356"/>
      <c r="U848" s="356"/>
      <c r="V848" s="356"/>
      <c r="W848" s="356"/>
      <c r="X848" s="356"/>
      <c r="Y848" s="356"/>
      <c r="Z848" s="356"/>
      <c r="AA848" s="356"/>
      <c r="AB848" s="356"/>
      <c r="BB848"/>
      <c r="BC848"/>
      <c r="BD848"/>
      <c r="BE848"/>
      <c r="BF848"/>
      <c r="BG848"/>
      <c r="BH848"/>
      <c r="BI848"/>
      <c r="BJ848"/>
      <c r="BK848"/>
      <c r="BL848"/>
      <c r="BM848"/>
      <c r="BN848"/>
      <c r="BO848"/>
      <c r="BP848"/>
      <c r="BQ848"/>
      <c r="BR848"/>
      <c r="BS848"/>
      <c r="BT848"/>
      <c r="BU848"/>
      <c r="BV848"/>
      <c r="BW848"/>
      <c r="BX848"/>
      <c r="BY848"/>
      <c r="BZ848"/>
      <c r="CA848"/>
      <c r="CB848"/>
      <c r="CC848"/>
    </row>
    <row r="849" spans="1:81" s="325" customFormat="1" ht="15.75" customHeight="1" x14ac:dyDescent="0.25">
      <c r="A849" s="356"/>
      <c r="B849" s="356"/>
      <c r="C849" s="356"/>
      <c r="D849" s="356"/>
      <c r="E849" s="356"/>
      <c r="F849" s="356"/>
      <c r="G849" s="356"/>
      <c r="H849" s="356"/>
      <c r="I849" s="356"/>
      <c r="J849" s="356"/>
      <c r="K849" s="356"/>
      <c r="L849" s="356"/>
      <c r="M849" s="356"/>
      <c r="N849" s="356"/>
      <c r="O849" s="356"/>
      <c r="P849" s="356"/>
      <c r="Q849" s="356"/>
      <c r="R849" s="356"/>
      <c r="S849" s="356"/>
      <c r="T849" s="356"/>
      <c r="U849" s="356"/>
      <c r="V849" s="356"/>
      <c r="W849" s="356"/>
      <c r="X849" s="356"/>
      <c r="Y849" s="356"/>
      <c r="Z849" s="356"/>
      <c r="AA849" s="356"/>
      <c r="AB849" s="356"/>
      <c r="BB849"/>
      <c r="BC849"/>
      <c r="BD849"/>
      <c r="BE849"/>
      <c r="BF849"/>
      <c r="BG849"/>
      <c r="BH849"/>
      <c r="BI849"/>
      <c r="BJ849"/>
      <c r="BK849"/>
      <c r="BL849"/>
      <c r="BM849"/>
      <c r="BN849"/>
      <c r="BO849"/>
      <c r="BP849"/>
      <c r="BQ849"/>
      <c r="BR849"/>
      <c r="BS849"/>
      <c r="BT849"/>
      <c r="BU849"/>
      <c r="BV849"/>
      <c r="BW849"/>
      <c r="BX849"/>
      <c r="BY849"/>
      <c r="BZ849"/>
      <c r="CA849"/>
      <c r="CB849"/>
      <c r="CC849"/>
    </row>
    <row r="850" spans="1:81" s="325" customFormat="1" ht="15.75" customHeight="1" x14ac:dyDescent="0.25">
      <c r="A850" s="356"/>
      <c r="B850" s="356"/>
      <c r="C850" s="356"/>
      <c r="D850" s="356"/>
      <c r="E850" s="356"/>
      <c r="F850" s="356"/>
      <c r="G850" s="356"/>
      <c r="H850" s="356"/>
      <c r="I850" s="356"/>
      <c r="J850" s="356"/>
      <c r="K850" s="356"/>
      <c r="L850" s="356"/>
      <c r="M850" s="356"/>
      <c r="N850" s="356"/>
      <c r="O850" s="356"/>
      <c r="P850" s="356"/>
      <c r="Q850" s="356"/>
      <c r="R850" s="356"/>
      <c r="S850" s="356"/>
      <c r="T850" s="356"/>
      <c r="U850" s="356"/>
      <c r="V850" s="356"/>
      <c r="W850" s="356"/>
      <c r="X850" s="356"/>
      <c r="Y850" s="356"/>
      <c r="Z850" s="356"/>
      <c r="AA850" s="356"/>
      <c r="AB850" s="356"/>
      <c r="BB850"/>
      <c r="BC850"/>
      <c r="BD850"/>
      <c r="BE850"/>
      <c r="BF850"/>
      <c r="BG850"/>
      <c r="BH850"/>
      <c r="BI850"/>
      <c r="BJ850"/>
      <c r="BK850"/>
      <c r="BL850"/>
      <c r="BM850"/>
      <c r="BN850"/>
      <c r="BO850"/>
      <c r="BP850"/>
      <c r="BQ850"/>
      <c r="BR850"/>
      <c r="BS850"/>
      <c r="BT850"/>
      <c r="BU850"/>
      <c r="BV850"/>
      <c r="BW850"/>
      <c r="BX850"/>
      <c r="BY850"/>
      <c r="BZ850"/>
      <c r="CA850"/>
      <c r="CB850"/>
      <c r="CC850"/>
    </row>
    <row r="851" spans="1:81" s="325" customFormat="1" ht="15.75" customHeight="1" x14ac:dyDescent="0.25">
      <c r="A851" s="356"/>
      <c r="B851" s="356"/>
      <c r="C851" s="356"/>
      <c r="D851" s="356"/>
      <c r="E851" s="356"/>
      <c r="F851" s="356"/>
      <c r="G851" s="356"/>
      <c r="H851" s="356"/>
      <c r="I851" s="356"/>
      <c r="J851" s="356"/>
      <c r="K851" s="356"/>
      <c r="L851" s="356"/>
      <c r="M851" s="356"/>
      <c r="N851" s="356"/>
      <c r="O851" s="356"/>
      <c r="P851" s="356"/>
      <c r="Q851" s="356"/>
      <c r="R851" s="356"/>
      <c r="S851" s="356"/>
      <c r="T851" s="356"/>
      <c r="U851" s="356"/>
      <c r="V851" s="356"/>
      <c r="W851" s="356"/>
      <c r="X851" s="356"/>
      <c r="Y851" s="356"/>
      <c r="Z851" s="356"/>
      <c r="AA851" s="356"/>
      <c r="AB851" s="356"/>
      <c r="BB851"/>
      <c r="BC851"/>
      <c r="BD851"/>
      <c r="BE851"/>
      <c r="BF851"/>
      <c r="BG851"/>
      <c r="BH851"/>
      <c r="BI851"/>
      <c r="BJ851"/>
      <c r="BK851"/>
      <c r="BL851"/>
      <c r="BM851"/>
      <c r="BN851"/>
      <c r="BO851"/>
      <c r="BP851"/>
      <c r="BQ851"/>
      <c r="BR851"/>
      <c r="BS851"/>
      <c r="BT851"/>
      <c r="BU851"/>
      <c r="BV851"/>
      <c r="BW851"/>
      <c r="BX851"/>
      <c r="BY851"/>
      <c r="BZ851"/>
      <c r="CA851"/>
      <c r="CB851"/>
      <c r="CC851"/>
    </row>
    <row r="852" spans="1:81" s="325" customFormat="1" ht="15.75" customHeight="1" x14ac:dyDescent="0.25">
      <c r="A852" s="356"/>
      <c r="B852" s="356"/>
      <c r="C852" s="356"/>
      <c r="D852" s="356"/>
      <c r="E852" s="356"/>
      <c r="F852" s="356"/>
      <c r="G852" s="356"/>
      <c r="H852" s="356"/>
      <c r="I852" s="356"/>
      <c r="J852" s="356"/>
      <c r="K852" s="356"/>
      <c r="L852" s="356"/>
      <c r="M852" s="356"/>
      <c r="N852" s="356"/>
      <c r="O852" s="356"/>
      <c r="P852" s="356"/>
      <c r="Q852" s="356"/>
      <c r="R852" s="356"/>
      <c r="S852" s="356"/>
      <c r="T852" s="356"/>
      <c r="U852" s="356"/>
      <c r="V852" s="356"/>
      <c r="W852" s="356"/>
      <c r="X852" s="356"/>
      <c r="Y852" s="356"/>
      <c r="Z852" s="356"/>
      <c r="AA852" s="356"/>
      <c r="AB852" s="356"/>
      <c r="BB852"/>
      <c r="BC852"/>
      <c r="BD852"/>
      <c r="BE852"/>
      <c r="BF852"/>
      <c r="BG852"/>
      <c r="BH852"/>
      <c r="BI852"/>
      <c r="BJ852"/>
      <c r="BK852"/>
      <c r="BL852"/>
      <c r="BM852"/>
      <c r="BN852"/>
      <c r="BO852"/>
      <c r="BP852"/>
      <c r="BQ852"/>
      <c r="BR852"/>
      <c r="BS852"/>
      <c r="BT852"/>
      <c r="BU852"/>
      <c r="BV852"/>
      <c r="BW852"/>
      <c r="BX852"/>
      <c r="BY852"/>
      <c r="BZ852"/>
      <c r="CA852"/>
      <c r="CB852"/>
      <c r="CC852"/>
    </row>
    <row r="853" spans="1:81" s="325" customFormat="1" ht="15.75" customHeight="1" x14ac:dyDescent="0.25">
      <c r="A853" s="356"/>
      <c r="B853" s="356"/>
      <c r="C853" s="356"/>
      <c r="D853" s="356"/>
      <c r="E853" s="356"/>
      <c r="F853" s="356"/>
      <c r="G853" s="356"/>
      <c r="H853" s="356"/>
      <c r="I853" s="356"/>
      <c r="J853" s="356"/>
      <c r="K853" s="356"/>
      <c r="L853" s="356"/>
      <c r="M853" s="356"/>
      <c r="N853" s="356"/>
      <c r="O853" s="356"/>
      <c r="P853" s="356"/>
      <c r="Q853" s="356"/>
      <c r="R853" s="356"/>
      <c r="S853" s="356"/>
      <c r="T853" s="356"/>
      <c r="U853" s="356"/>
      <c r="V853" s="356"/>
      <c r="W853" s="356"/>
      <c r="X853" s="356"/>
      <c r="Y853" s="356"/>
      <c r="Z853" s="356"/>
      <c r="AA853" s="356"/>
      <c r="AB853" s="356"/>
      <c r="BB853"/>
      <c r="BC853"/>
      <c r="BD853"/>
      <c r="BE853"/>
      <c r="BF853"/>
      <c r="BG853"/>
      <c r="BH853"/>
      <c r="BI853"/>
      <c r="BJ853"/>
      <c r="BK853"/>
      <c r="BL853"/>
      <c r="BM853"/>
      <c r="BN853"/>
      <c r="BO853"/>
      <c r="BP853"/>
      <c r="BQ853"/>
      <c r="BR853"/>
      <c r="BS853"/>
      <c r="BT853"/>
      <c r="BU853"/>
      <c r="BV853"/>
      <c r="BW853"/>
      <c r="BX853"/>
      <c r="BY853"/>
      <c r="BZ853"/>
      <c r="CA853"/>
      <c r="CB853"/>
      <c r="CC853"/>
    </row>
    <row r="854" spans="1:81" s="325" customFormat="1" ht="15.75" customHeight="1" x14ac:dyDescent="0.25">
      <c r="A854" s="356"/>
      <c r="B854" s="356"/>
      <c r="C854" s="356"/>
      <c r="D854" s="356"/>
      <c r="E854" s="356"/>
      <c r="F854" s="356"/>
      <c r="G854" s="356"/>
      <c r="H854" s="356"/>
      <c r="I854" s="356"/>
      <c r="J854" s="356"/>
      <c r="K854" s="356"/>
      <c r="L854" s="356"/>
      <c r="M854" s="356"/>
      <c r="N854" s="356"/>
      <c r="O854" s="356"/>
      <c r="P854" s="356"/>
      <c r="Q854" s="356"/>
      <c r="R854" s="356"/>
      <c r="S854" s="356"/>
      <c r="T854" s="356"/>
      <c r="U854" s="356"/>
      <c r="V854" s="356"/>
      <c r="W854" s="356"/>
      <c r="X854" s="356"/>
      <c r="Y854" s="356"/>
      <c r="Z854" s="356"/>
      <c r="AA854" s="356"/>
      <c r="AB854" s="356"/>
      <c r="BB854"/>
      <c r="BC854"/>
      <c r="BD854"/>
      <c r="BE854"/>
      <c r="BF854"/>
      <c r="BG854"/>
      <c r="BH854"/>
      <c r="BI854"/>
      <c r="BJ854"/>
      <c r="BK854"/>
      <c r="BL854"/>
      <c r="BM854"/>
      <c r="BN854"/>
      <c r="BO854"/>
      <c r="BP854"/>
      <c r="BQ854"/>
      <c r="BR854"/>
      <c r="BS854"/>
      <c r="BT854"/>
      <c r="BU854"/>
      <c r="BV854"/>
      <c r="BW854"/>
      <c r="BX854"/>
      <c r="BY854"/>
      <c r="BZ854"/>
      <c r="CA854"/>
      <c r="CB854"/>
      <c r="CC854"/>
    </row>
    <row r="855" spans="1:81" s="325" customFormat="1" ht="15.75" customHeight="1" x14ac:dyDescent="0.25">
      <c r="A855" s="356"/>
      <c r="B855" s="356"/>
      <c r="C855" s="356"/>
      <c r="D855" s="356"/>
      <c r="E855" s="356"/>
      <c r="F855" s="356"/>
      <c r="G855" s="356"/>
      <c r="H855" s="356"/>
      <c r="I855" s="356"/>
      <c r="J855" s="356"/>
      <c r="K855" s="356"/>
      <c r="L855" s="356"/>
      <c r="M855" s="356"/>
      <c r="N855" s="356"/>
      <c r="O855" s="356"/>
      <c r="P855" s="356"/>
      <c r="Q855" s="356"/>
      <c r="R855" s="356"/>
      <c r="S855" s="356"/>
      <c r="T855" s="356"/>
      <c r="U855" s="356"/>
      <c r="V855" s="356"/>
      <c r="W855" s="356"/>
      <c r="X855" s="356"/>
      <c r="Y855" s="356"/>
      <c r="Z855" s="356"/>
      <c r="AA855" s="356"/>
      <c r="AB855" s="356"/>
      <c r="BB855"/>
      <c r="BC855"/>
      <c r="BD855"/>
      <c r="BE855"/>
      <c r="BF855"/>
      <c r="BG855"/>
      <c r="BH855"/>
      <c r="BI855"/>
      <c r="BJ855"/>
      <c r="BK855"/>
      <c r="BL855"/>
      <c r="BM855"/>
      <c r="BN855"/>
      <c r="BO855"/>
      <c r="BP855"/>
      <c r="BQ855"/>
      <c r="BR855"/>
      <c r="BS855"/>
      <c r="BT855"/>
      <c r="BU855"/>
      <c r="BV855"/>
      <c r="BW855"/>
      <c r="BX855"/>
      <c r="BY855"/>
      <c r="BZ855"/>
      <c r="CA855"/>
      <c r="CB855"/>
      <c r="CC855"/>
    </row>
    <row r="856" spans="1:81" s="325" customFormat="1" ht="15.75" customHeight="1" x14ac:dyDescent="0.25">
      <c r="A856" s="356"/>
      <c r="B856" s="356"/>
      <c r="C856" s="356"/>
      <c r="D856" s="356"/>
      <c r="E856" s="356"/>
      <c r="F856" s="356"/>
      <c r="G856" s="356"/>
      <c r="H856" s="356"/>
      <c r="I856" s="356"/>
      <c r="J856" s="356"/>
      <c r="K856" s="356"/>
      <c r="L856" s="356"/>
      <c r="M856" s="356"/>
      <c r="N856" s="356"/>
      <c r="O856" s="356"/>
      <c r="P856" s="356"/>
      <c r="Q856" s="356"/>
      <c r="R856" s="356"/>
      <c r="S856" s="356"/>
      <c r="T856" s="356"/>
      <c r="U856" s="356"/>
      <c r="V856" s="356"/>
      <c r="W856" s="356"/>
      <c r="X856" s="356"/>
      <c r="Y856" s="356"/>
      <c r="Z856" s="356"/>
      <c r="AA856" s="356"/>
      <c r="AB856" s="356"/>
      <c r="BB856"/>
      <c r="BC856"/>
      <c r="BD856"/>
      <c r="BE856"/>
      <c r="BF856"/>
      <c r="BG856"/>
      <c r="BH856"/>
      <c r="BI856"/>
      <c r="BJ856"/>
      <c r="BK856"/>
      <c r="BL856"/>
      <c r="BM856"/>
      <c r="BN856"/>
      <c r="BO856"/>
      <c r="BP856"/>
      <c r="BQ856"/>
      <c r="BR856"/>
      <c r="BS856"/>
      <c r="BT856"/>
      <c r="BU856"/>
      <c r="BV856"/>
      <c r="BW856"/>
      <c r="BX856"/>
      <c r="BY856"/>
      <c r="BZ856"/>
      <c r="CA856"/>
      <c r="CB856"/>
      <c r="CC856"/>
    </row>
    <row r="857" spans="1:81" s="325" customFormat="1" ht="15.75" customHeight="1" x14ac:dyDescent="0.25">
      <c r="A857" s="356"/>
      <c r="B857" s="356"/>
      <c r="C857" s="356"/>
      <c r="D857" s="356"/>
      <c r="E857" s="356"/>
      <c r="F857" s="356"/>
      <c r="G857" s="356"/>
      <c r="H857" s="356"/>
      <c r="I857" s="356"/>
      <c r="J857" s="356"/>
      <c r="K857" s="356"/>
      <c r="L857" s="356"/>
      <c r="M857" s="356"/>
      <c r="N857" s="356"/>
      <c r="O857" s="356"/>
      <c r="P857" s="356"/>
      <c r="Q857" s="356"/>
      <c r="R857" s="356"/>
      <c r="S857" s="356"/>
      <c r="T857" s="356"/>
      <c r="U857" s="356"/>
      <c r="V857" s="356"/>
      <c r="W857" s="356"/>
      <c r="X857" s="356"/>
      <c r="Y857" s="356"/>
      <c r="Z857" s="356"/>
      <c r="AA857" s="356"/>
      <c r="AB857" s="356"/>
      <c r="BB857"/>
      <c r="BC857"/>
      <c r="BD857"/>
      <c r="BE857"/>
      <c r="BF857"/>
      <c r="BG857"/>
      <c r="BH857"/>
      <c r="BI857"/>
      <c r="BJ857"/>
      <c r="BK857"/>
      <c r="BL857"/>
      <c r="BM857"/>
      <c r="BN857"/>
      <c r="BO857"/>
      <c r="BP857"/>
      <c r="BQ857"/>
      <c r="BR857"/>
      <c r="BS857"/>
      <c r="BT857"/>
      <c r="BU857"/>
      <c r="BV857"/>
      <c r="BW857"/>
      <c r="BX857"/>
      <c r="BY857"/>
      <c r="BZ857"/>
      <c r="CA857"/>
      <c r="CB857"/>
      <c r="CC857"/>
    </row>
    <row r="858" spans="1:81" s="325" customFormat="1" ht="15.75" customHeight="1" x14ac:dyDescent="0.25">
      <c r="A858" s="356"/>
      <c r="B858" s="356"/>
      <c r="C858" s="356"/>
      <c r="D858" s="356"/>
      <c r="E858" s="356"/>
      <c r="F858" s="356"/>
      <c r="G858" s="356"/>
      <c r="H858" s="356"/>
      <c r="I858" s="356"/>
      <c r="J858" s="356"/>
      <c r="K858" s="356"/>
      <c r="L858" s="356"/>
      <c r="M858" s="356"/>
      <c r="N858" s="356"/>
      <c r="O858" s="356"/>
      <c r="P858" s="356"/>
      <c r="Q858" s="356"/>
      <c r="R858" s="356"/>
      <c r="S858" s="356"/>
      <c r="T858" s="356"/>
      <c r="U858" s="356"/>
      <c r="V858" s="356"/>
      <c r="W858" s="356"/>
      <c r="X858" s="356"/>
      <c r="Y858" s="356"/>
      <c r="Z858" s="356"/>
      <c r="AA858" s="356"/>
      <c r="AB858" s="356"/>
      <c r="BB858"/>
      <c r="BC858"/>
      <c r="BD858"/>
      <c r="BE858"/>
      <c r="BF858"/>
      <c r="BG858"/>
      <c r="BH858"/>
      <c r="BI858"/>
      <c r="BJ858"/>
      <c r="BK858"/>
      <c r="BL858"/>
      <c r="BM858"/>
      <c r="BN858"/>
      <c r="BO858"/>
      <c r="BP858"/>
      <c r="BQ858"/>
      <c r="BR858"/>
      <c r="BS858"/>
      <c r="BT858"/>
      <c r="BU858"/>
      <c r="BV858"/>
      <c r="BW858"/>
      <c r="BX858"/>
      <c r="BY858"/>
      <c r="BZ858"/>
      <c r="CA858"/>
      <c r="CB858"/>
      <c r="CC858"/>
    </row>
    <row r="859" spans="1:81" s="325" customFormat="1" ht="15.75" customHeight="1" x14ac:dyDescent="0.25">
      <c r="A859" s="356"/>
      <c r="B859" s="356"/>
      <c r="C859" s="356"/>
      <c r="D859" s="356"/>
      <c r="E859" s="356"/>
      <c r="F859" s="356"/>
      <c r="G859" s="356"/>
      <c r="H859" s="356"/>
      <c r="I859" s="356"/>
      <c r="J859" s="356"/>
      <c r="K859" s="356"/>
      <c r="L859" s="356"/>
      <c r="M859" s="356"/>
      <c r="N859" s="356"/>
      <c r="O859" s="356"/>
      <c r="P859" s="356"/>
      <c r="Q859" s="356"/>
      <c r="R859" s="356"/>
      <c r="S859" s="356"/>
      <c r="T859" s="356"/>
      <c r="U859" s="356"/>
      <c r="V859" s="356"/>
      <c r="W859" s="356"/>
      <c r="X859" s="356"/>
      <c r="Y859" s="356"/>
      <c r="Z859" s="356"/>
      <c r="AA859" s="356"/>
      <c r="AB859" s="356"/>
      <c r="BB859"/>
      <c r="BC859"/>
      <c r="BD859"/>
      <c r="BE859"/>
      <c r="BF859"/>
      <c r="BG859"/>
      <c r="BH859"/>
      <c r="BI859"/>
      <c r="BJ859"/>
      <c r="BK859"/>
      <c r="BL859"/>
      <c r="BM859"/>
      <c r="BN859"/>
      <c r="BO859"/>
      <c r="BP859"/>
      <c r="BQ859"/>
      <c r="BR859"/>
      <c r="BS859"/>
      <c r="BT859"/>
      <c r="BU859"/>
      <c r="BV859"/>
      <c r="BW859"/>
      <c r="BX859"/>
      <c r="BY859"/>
      <c r="BZ859"/>
      <c r="CA859"/>
      <c r="CB859"/>
      <c r="CC859"/>
    </row>
    <row r="860" spans="1:81" s="325" customFormat="1" ht="15.75" customHeight="1" x14ac:dyDescent="0.25">
      <c r="A860" s="356"/>
      <c r="B860" s="356"/>
      <c r="C860" s="356"/>
      <c r="D860" s="356"/>
      <c r="E860" s="356"/>
      <c r="F860" s="356"/>
      <c r="G860" s="356"/>
      <c r="H860" s="356"/>
      <c r="I860" s="356"/>
      <c r="J860" s="356"/>
      <c r="K860" s="356"/>
      <c r="L860" s="356"/>
      <c r="M860" s="356"/>
      <c r="N860" s="356"/>
      <c r="O860" s="356"/>
      <c r="P860" s="356"/>
      <c r="Q860" s="356"/>
      <c r="R860" s="356"/>
      <c r="S860" s="356"/>
      <c r="T860" s="356"/>
      <c r="U860" s="356"/>
      <c r="V860" s="356"/>
      <c r="W860" s="356"/>
      <c r="X860" s="356"/>
      <c r="Y860" s="356"/>
      <c r="Z860" s="356"/>
      <c r="AA860" s="356"/>
      <c r="AB860" s="356"/>
      <c r="BB860"/>
      <c r="BC860"/>
      <c r="BD860"/>
      <c r="BE860"/>
      <c r="BF860"/>
      <c r="BG860"/>
      <c r="BH860"/>
      <c r="BI860"/>
      <c r="BJ860"/>
      <c r="BK860"/>
      <c r="BL860"/>
      <c r="BM860"/>
      <c r="BN860"/>
      <c r="BO860"/>
      <c r="BP860"/>
      <c r="BQ860"/>
      <c r="BR860"/>
      <c r="BS860"/>
      <c r="BT860"/>
      <c r="BU860"/>
      <c r="BV860"/>
      <c r="BW860"/>
      <c r="BX860"/>
      <c r="BY860"/>
      <c r="BZ860"/>
      <c r="CA860"/>
      <c r="CB860"/>
      <c r="CC860"/>
    </row>
    <row r="861" spans="1:81" s="325" customFormat="1" ht="15.75" customHeight="1" x14ac:dyDescent="0.25">
      <c r="A861" s="356"/>
      <c r="B861" s="356"/>
      <c r="C861" s="356"/>
      <c r="D861" s="356"/>
      <c r="E861" s="356"/>
      <c r="F861" s="356"/>
      <c r="G861" s="356"/>
      <c r="H861" s="356"/>
      <c r="I861" s="356"/>
      <c r="J861" s="356"/>
      <c r="K861" s="356"/>
      <c r="L861" s="356"/>
      <c r="M861" s="356"/>
      <c r="N861" s="356"/>
      <c r="O861" s="356"/>
      <c r="P861" s="356"/>
      <c r="Q861" s="356"/>
      <c r="R861" s="356"/>
      <c r="S861" s="356"/>
      <c r="T861" s="356"/>
      <c r="U861" s="356"/>
      <c r="V861" s="356"/>
      <c r="W861" s="356"/>
      <c r="X861" s="356"/>
      <c r="Y861" s="356"/>
      <c r="Z861" s="356"/>
      <c r="AA861" s="356"/>
      <c r="AB861" s="356"/>
      <c r="BB861"/>
      <c r="BC861"/>
      <c r="BD861"/>
      <c r="BE861"/>
      <c r="BF861"/>
      <c r="BG861"/>
      <c r="BH861"/>
      <c r="BI861"/>
      <c r="BJ861"/>
      <c r="BK861"/>
      <c r="BL861"/>
      <c r="BM861"/>
      <c r="BN861"/>
      <c r="BO861"/>
      <c r="BP861"/>
      <c r="BQ861"/>
      <c r="BR861"/>
      <c r="BS861"/>
      <c r="BT861"/>
      <c r="BU861"/>
      <c r="BV861"/>
      <c r="BW861"/>
      <c r="BX861"/>
      <c r="BY861"/>
      <c r="BZ861"/>
      <c r="CA861"/>
      <c r="CB861"/>
      <c r="CC861"/>
    </row>
    <row r="862" spans="1:81" s="325" customFormat="1" ht="15.75" customHeight="1" x14ac:dyDescent="0.25">
      <c r="A862" s="356"/>
      <c r="B862" s="356"/>
      <c r="C862" s="356"/>
      <c r="D862" s="356"/>
      <c r="E862" s="356"/>
      <c r="F862" s="356"/>
      <c r="G862" s="356"/>
      <c r="H862" s="356"/>
      <c r="I862" s="356"/>
      <c r="J862" s="356"/>
      <c r="K862" s="356"/>
      <c r="L862" s="356"/>
      <c r="M862" s="356"/>
      <c r="N862" s="356"/>
      <c r="O862" s="356"/>
      <c r="P862" s="356"/>
      <c r="Q862" s="356"/>
      <c r="R862" s="356"/>
      <c r="S862" s="356"/>
      <c r="T862" s="356"/>
      <c r="U862" s="356"/>
      <c r="V862" s="356"/>
      <c r="W862" s="356"/>
      <c r="X862" s="356"/>
      <c r="Y862" s="356"/>
      <c r="Z862" s="356"/>
      <c r="AA862" s="356"/>
      <c r="AB862" s="356"/>
      <c r="BB862"/>
      <c r="BC862"/>
      <c r="BD862"/>
      <c r="BE862"/>
      <c r="BF862"/>
      <c r="BG862"/>
      <c r="BH862"/>
      <c r="BI862"/>
      <c r="BJ862"/>
      <c r="BK862"/>
      <c r="BL862"/>
      <c r="BM862"/>
      <c r="BN862"/>
      <c r="BO862"/>
      <c r="BP862"/>
      <c r="BQ862"/>
      <c r="BR862"/>
      <c r="BS862"/>
      <c r="BT862"/>
      <c r="BU862"/>
      <c r="BV862"/>
      <c r="BW862"/>
      <c r="BX862"/>
      <c r="BY862"/>
      <c r="BZ862"/>
      <c r="CA862"/>
      <c r="CB862"/>
      <c r="CC862"/>
    </row>
    <row r="863" spans="1:81" s="325" customFormat="1" ht="15.75" customHeight="1" x14ac:dyDescent="0.25">
      <c r="A863" s="356"/>
      <c r="B863" s="356"/>
      <c r="C863" s="356"/>
      <c r="D863" s="356"/>
      <c r="E863" s="356"/>
      <c r="F863" s="356"/>
      <c r="G863" s="356"/>
      <c r="H863" s="356"/>
      <c r="I863" s="356"/>
      <c r="J863" s="356"/>
      <c r="K863" s="356"/>
      <c r="L863" s="356"/>
      <c r="M863" s="356"/>
      <c r="N863" s="356"/>
      <c r="O863" s="356"/>
      <c r="P863" s="356"/>
      <c r="Q863" s="356"/>
      <c r="R863" s="356"/>
      <c r="S863" s="356"/>
      <c r="T863" s="356"/>
      <c r="U863" s="356"/>
      <c r="V863" s="356"/>
      <c r="W863" s="356"/>
      <c r="X863" s="356"/>
      <c r="Y863" s="356"/>
      <c r="Z863" s="356"/>
      <c r="AA863" s="356"/>
      <c r="AB863" s="356"/>
      <c r="BB863"/>
      <c r="BC863"/>
      <c r="BD863"/>
      <c r="BE863"/>
      <c r="BF863"/>
      <c r="BG863"/>
      <c r="BH863"/>
      <c r="BI863"/>
      <c r="BJ863"/>
      <c r="BK863"/>
      <c r="BL863"/>
      <c r="BM863"/>
      <c r="BN863"/>
      <c r="BO863"/>
      <c r="BP863"/>
      <c r="BQ863"/>
      <c r="BR863"/>
      <c r="BS863"/>
      <c r="BT863"/>
      <c r="BU863"/>
      <c r="BV863"/>
      <c r="BW863"/>
      <c r="BX863"/>
      <c r="BY863"/>
      <c r="BZ863"/>
      <c r="CA863"/>
      <c r="CB863"/>
      <c r="CC863"/>
    </row>
    <row r="864" spans="1:81" s="325" customFormat="1" ht="15.75" customHeight="1" x14ac:dyDescent="0.25">
      <c r="A864" s="356"/>
      <c r="B864" s="356"/>
      <c r="C864" s="356"/>
      <c r="D864" s="356"/>
      <c r="E864" s="356"/>
      <c r="F864" s="356"/>
      <c r="G864" s="356"/>
      <c r="H864" s="356"/>
      <c r="I864" s="356"/>
      <c r="J864" s="356"/>
      <c r="K864" s="356"/>
      <c r="L864" s="356"/>
      <c r="M864" s="356"/>
      <c r="N864" s="356"/>
      <c r="O864" s="356"/>
      <c r="P864" s="356"/>
      <c r="Q864" s="356"/>
      <c r="R864" s="356"/>
      <c r="S864" s="356"/>
      <c r="T864" s="356"/>
      <c r="U864" s="356"/>
      <c r="V864" s="356"/>
      <c r="W864" s="356"/>
      <c r="X864" s="356"/>
      <c r="Y864" s="356"/>
      <c r="Z864" s="356"/>
      <c r="AA864" s="356"/>
      <c r="AB864" s="356"/>
      <c r="BB864"/>
      <c r="BC864"/>
      <c r="BD864"/>
      <c r="BE864"/>
      <c r="BF864"/>
      <c r="BG864"/>
      <c r="BH864"/>
      <c r="BI864"/>
      <c r="BJ864"/>
      <c r="BK864"/>
      <c r="BL864"/>
      <c r="BM864"/>
      <c r="BN864"/>
      <c r="BO864"/>
      <c r="BP864"/>
      <c r="BQ864"/>
      <c r="BR864"/>
      <c r="BS864"/>
      <c r="BT864"/>
      <c r="BU864"/>
      <c r="BV864"/>
      <c r="BW864"/>
      <c r="BX864"/>
      <c r="BY864"/>
      <c r="BZ864"/>
      <c r="CA864"/>
      <c r="CB864"/>
      <c r="CC864"/>
    </row>
    <row r="865" spans="1:81" s="325" customFormat="1" ht="15.75" customHeight="1" x14ac:dyDescent="0.25">
      <c r="A865" s="356"/>
      <c r="B865" s="356"/>
      <c r="C865" s="356"/>
      <c r="D865" s="356"/>
      <c r="E865" s="356"/>
      <c r="F865" s="356"/>
      <c r="G865" s="356"/>
      <c r="H865" s="356"/>
      <c r="I865" s="356"/>
      <c r="J865" s="356"/>
      <c r="K865" s="356"/>
      <c r="L865" s="356"/>
      <c r="M865" s="356"/>
      <c r="N865" s="356"/>
      <c r="O865" s="356"/>
      <c r="P865" s="356"/>
      <c r="Q865" s="356"/>
      <c r="R865" s="356"/>
      <c r="S865" s="356"/>
      <c r="T865" s="356"/>
      <c r="U865" s="356"/>
      <c r="V865" s="356"/>
      <c r="W865" s="356"/>
      <c r="X865" s="356"/>
      <c r="Y865" s="356"/>
      <c r="Z865" s="356"/>
      <c r="AA865" s="356"/>
      <c r="AB865" s="356"/>
      <c r="BB865"/>
      <c r="BC865"/>
      <c r="BD865"/>
      <c r="BE865"/>
      <c r="BF865"/>
      <c r="BG865"/>
      <c r="BH865"/>
      <c r="BI865"/>
      <c r="BJ865"/>
      <c r="BK865"/>
      <c r="BL865"/>
      <c r="BM865"/>
      <c r="BN865"/>
      <c r="BO865"/>
      <c r="BP865"/>
      <c r="BQ865"/>
      <c r="BR865"/>
      <c r="BS865"/>
      <c r="BT865"/>
      <c r="BU865"/>
      <c r="BV865"/>
      <c r="BW865"/>
      <c r="BX865"/>
      <c r="BY865"/>
      <c r="BZ865"/>
      <c r="CA865"/>
      <c r="CB865"/>
      <c r="CC865"/>
    </row>
    <row r="866" spans="1:81" s="325" customFormat="1" ht="15.75" customHeight="1" x14ac:dyDescent="0.25">
      <c r="A866" s="356"/>
      <c r="B866" s="356"/>
      <c r="C866" s="356"/>
      <c r="D866" s="356"/>
      <c r="E866" s="356"/>
      <c r="F866" s="356"/>
      <c r="G866" s="356"/>
      <c r="H866" s="356"/>
      <c r="I866" s="356"/>
      <c r="J866" s="356"/>
      <c r="K866" s="356"/>
      <c r="L866" s="356"/>
      <c r="M866" s="356"/>
      <c r="N866" s="356"/>
      <c r="O866" s="356"/>
      <c r="P866" s="356"/>
      <c r="Q866" s="356"/>
      <c r="R866" s="356"/>
      <c r="S866" s="356"/>
      <c r="T866" s="356"/>
      <c r="U866" s="356"/>
      <c r="V866" s="356"/>
      <c r="W866" s="356"/>
      <c r="X866" s="356"/>
      <c r="Y866" s="356"/>
      <c r="Z866" s="356"/>
      <c r="AA866" s="356"/>
      <c r="AB866" s="356"/>
      <c r="BB866"/>
      <c r="BC866"/>
      <c r="BD866"/>
      <c r="BE866"/>
      <c r="BF866"/>
      <c r="BG866"/>
      <c r="BH866"/>
      <c r="BI866"/>
      <c r="BJ866"/>
      <c r="BK866"/>
      <c r="BL866"/>
      <c r="BM866"/>
      <c r="BN866"/>
      <c r="BO866"/>
      <c r="BP866"/>
      <c r="BQ866"/>
      <c r="BR866"/>
      <c r="BS866"/>
      <c r="BT866"/>
      <c r="BU866"/>
      <c r="BV866"/>
      <c r="BW866"/>
      <c r="BX866"/>
      <c r="BY866"/>
      <c r="BZ866"/>
      <c r="CA866"/>
      <c r="CB866"/>
      <c r="CC866"/>
    </row>
    <row r="867" spans="1:81" s="325" customFormat="1" ht="15.75" customHeight="1" x14ac:dyDescent="0.25">
      <c r="A867" s="356"/>
      <c r="B867" s="356"/>
      <c r="C867" s="356"/>
      <c r="D867" s="356"/>
      <c r="E867" s="356"/>
      <c r="F867" s="356"/>
      <c r="G867" s="356"/>
      <c r="H867" s="356"/>
      <c r="I867" s="356"/>
      <c r="J867" s="356"/>
      <c r="K867" s="356"/>
      <c r="L867" s="356"/>
      <c r="M867" s="356"/>
      <c r="N867" s="356"/>
      <c r="O867" s="356"/>
      <c r="P867" s="356"/>
      <c r="Q867" s="356"/>
      <c r="R867" s="356"/>
      <c r="S867" s="356"/>
      <c r="T867" s="356"/>
      <c r="U867" s="356"/>
      <c r="V867" s="356"/>
      <c r="W867" s="356"/>
      <c r="X867" s="356"/>
      <c r="Y867" s="356"/>
      <c r="Z867" s="356"/>
      <c r="AA867" s="356"/>
      <c r="AB867" s="356"/>
      <c r="BB867"/>
      <c r="BC867"/>
      <c r="BD867"/>
      <c r="BE867"/>
      <c r="BF867"/>
      <c r="BG867"/>
      <c r="BH867"/>
      <c r="BI867"/>
      <c r="BJ867"/>
      <c r="BK867"/>
      <c r="BL867"/>
      <c r="BM867"/>
      <c r="BN867"/>
      <c r="BO867"/>
      <c r="BP867"/>
      <c r="BQ867"/>
      <c r="BR867"/>
      <c r="BS867"/>
      <c r="BT867"/>
      <c r="BU867"/>
      <c r="BV867"/>
      <c r="BW867"/>
      <c r="BX867"/>
      <c r="BY867"/>
      <c r="BZ867"/>
      <c r="CA867"/>
      <c r="CB867"/>
      <c r="CC867"/>
    </row>
    <row r="868" spans="1:81" s="325" customFormat="1" ht="15.75" customHeight="1" x14ac:dyDescent="0.25">
      <c r="A868" s="356"/>
      <c r="B868" s="356"/>
      <c r="C868" s="356"/>
      <c r="D868" s="356"/>
      <c r="E868" s="356"/>
      <c r="F868" s="356"/>
      <c r="G868" s="356"/>
      <c r="H868" s="356"/>
      <c r="I868" s="356"/>
      <c r="J868" s="356"/>
      <c r="K868" s="356"/>
      <c r="L868" s="356"/>
      <c r="M868" s="356"/>
      <c r="N868" s="356"/>
      <c r="O868" s="356"/>
      <c r="P868" s="356"/>
      <c r="Q868" s="356"/>
      <c r="R868" s="356"/>
      <c r="S868" s="356"/>
      <c r="T868" s="356"/>
      <c r="U868" s="356"/>
      <c r="V868" s="356"/>
      <c r="W868" s="356"/>
      <c r="X868" s="356"/>
      <c r="Y868" s="356"/>
      <c r="Z868" s="356"/>
      <c r="AA868" s="356"/>
      <c r="AB868" s="356"/>
      <c r="BB868"/>
      <c r="BC868"/>
      <c r="BD868"/>
      <c r="BE868"/>
      <c r="BF868"/>
      <c r="BG868"/>
      <c r="BH868"/>
      <c r="BI868"/>
      <c r="BJ868"/>
      <c r="BK868"/>
      <c r="BL868"/>
      <c r="BM868"/>
      <c r="BN868"/>
      <c r="BO868"/>
      <c r="BP868"/>
      <c r="BQ868"/>
      <c r="BR868"/>
      <c r="BS868"/>
      <c r="BT868"/>
      <c r="BU868"/>
      <c r="BV868"/>
      <c r="BW868"/>
      <c r="BX868"/>
      <c r="BY868"/>
      <c r="BZ868"/>
      <c r="CA868"/>
      <c r="CB868"/>
      <c r="CC868"/>
    </row>
    <row r="869" spans="1:81" s="325" customFormat="1" ht="15.75" customHeight="1" x14ac:dyDescent="0.25">
      <c r="A869" s="356"/>
      <c r="B869" s="356"/>
      <c r="C869" s="356"/>
      <c r="D869" s="356"/>
      <c r="E869" s="356"/>
      <c r="F869" s="356"/>
      <c r="G869" s="356"/>
      <c r="H869" s="356"/>
      <c r="I869" s="356"/>
      <c r="J869" s="356"/>
      <c r="K869" s="356"/>
      <c r="L869" s="356"/>
      <c r="M869" s="356"/>
      <c r="N869" s="356"/>
      <c r="O869" s="356"/>
      <c r="P869" s="356"/>
      <c r="Q869" s="356"/>
      <c r="R869" s="356"/>
      <c r="S869" s="356"/>
      <c r="T869" s="356"/>
      <c r="U869" s="356"/>
      <c r="V869" s="356"/>
      <c r="W869" s="356"/>
      <c r="X869" s="356"/>
      <c r="Y869" s="356"/>
      <c r="Z869" s="356"/>
      <c r="AA869" s="356"/>
      <c r="AB869" s="356"/>
      <c r="BB869"/>
      <c r="BC869"/>
      <c r="BD869"/>
      <c r="BE869"/>
      <c r="BF869"/>
      <c r="BG869"/>
      <c r="BH869"/>
      <c r="BI869"/>
      <c r="BJ869"/>
      <c r="BK869"/>
      <c r="BL869"/>
      <c r="BM869"/>
      <c r="BN869"/>
      <c r="BO869"/>
      <c r="BP869"/>
      <c r="BQ869"/>
      <c r="BR869"/>
      <c r="BS869"/>
      <c r="BT869"/>
      <c r="BU869"/>
      <c r="BV869"/>
      <c r="BW869"/>
      <c r="BX869"/>
      <c r="BY869"/>
      <c r="BZ869"/>
      <c r="CA869"/>
      <c r="CB869"/>
      <c r="CC869"/>
    </row>
    <row r="870" spans="1:81" s="325" customFormat="1" ht="15.75" customHeight="1" x14ac:dyDescent="0.25">
      <c r="A870" s="356"/>
      <c r="B870" s="356"/>
      <c r="C870" s="356"/>
      <c r="D870" s="356"/>
      <c r="E870" s="356"/>
      <c r="F870" s="356"/>
      <c r="G870" s="356"/>
      <c r="H870" s="356"/>
      <c r="I870" s="356"/>
      <c r="J870" s="356"/>
      <c r="K870" s="356"/>
      <c r="L870" s="356"/>
      <c r="M870" s="356"/>
      <c r="N870" s="356"/>
      <c r="O870" s="356"/>
      <c r="P870" s="356"/>
      <c r="Q870" s="356"/>
      <c r="R870" s="356"/>
      <c r="S870" s="356"/>
      <c r="T870" s="356"/>
      <c r="U870" s="356"/>
      <c r="V870" s="356"/>
      <c r="W870" s="356"/>
      <c r="X870" s="356"/>
      <c r="Y870" s="356"/>
      <c r="Z870" s="356"/>
      <c r="AA870" s="356"/>
      <c r="AB870" s="356"/>
      <c r="BB870"/>
      <c r="BC870"/>
      <c r="BD870"/>
      <c r="BE870"/>
      <c r="BF870"/>
      <c r="BG870"/>
      <c r="BH870"/>
      <c r="BI870"/>
      <c r="BJ870"/>
      <c r="BK870"/>
      <c r="BL870"/>
      <c r="BM870"/>
      <c r="BN870"/>
      <c r="BO870"/>
      <c r="BP870"/>
      <c r="BQ870"/>
      <c r="BR870"/>
      <c r="BS870"/>
      <c r="BT870"/>
      <c r="BU870"/>
      <c r="BV870"/>
      <c r="BW870"/>
      <c r="BX870"/>
      <c r="BY870"/>
      <c r="BZ870"/>
      <c r="CA870"/>
      <c r="CB870"/>
      <c r="CC870"/>
    </row>
    <row r="871" spans="1:81" s="325" customFormat="1" ht="15.75" customHeight="1" x14ac:dyDescent="0.25">
      <c r="A871" s="356"/>
      <c r="B871" s="356"/>
      <c r="C871" s="356"/>
      <c r="D871" s="356"/>
      <c r="E871" s="356"/>
      <c r="F871" s="356"/>
      <c r="G871" s="356"/>
      <c r="H871" s="356"/>
      <c r="I871" s="356"/>
      <c r="J871" s="356"/>
      <c r="K871" s="356"/>
      <c r="L871" s="356"/>
      <c r="M871" s="356"/>
      <c r="N871" s="356"/>
      <c r="O871" s="356"/>
      <c r="P871" s="356"/>
      <c r="Q871" s="356"/>
      <c r="R871" s="356"/>
      <c r="S871" s="356"/>
      <c r="T871" s="356"/>
      <c r="U871" s="356"/>
      <c r="V871" s="356"/>
      <c r="W871" s="356"/>
      <c r="X871" s="356"/>
      <c r="Y871" s="356"/>
      <c r="Z871" s="356"/>
      <c r="AA871" s="356"/>
      <c r="AB871" s="356"/>
      <c r="BB871"/>
      <c r="BC871"/>
      <c r="BD871"/>
      <c r="BE871"/>
      <c r="BF871"/>
      <c r="BG871"/>
      <c r="BH871"/>
      <c r="BI871"/>
      <c r="BJ871"/>
      <c r="BK871"/>
      <c r="BL871"/>
      <c r="BM871"/>
      <c r="BN871"/>
      <c r="BO871"/>
      <c r="BP871"/>
      <c r="BQ871"/>
      <c r="BR871"/>
      <c r="BS871"/>
      <c r="BT871"/>
      <c r="BU871"/>
      <c r="BV871"/>
      <c r="BW871"/>
      <c r="BX871"/>
      <c r="BY871"/>
      <c r="BZ871"/>
      <c r="CA871"/>
      <c r="CB871"/>
      <c r="CC871"/>
    </row>
    <row r="872" spans="1:81" s="325" customFormat="1" ht="15.75" customHeight="1" x14ac:dyDescent="0.25">
      <c r="A872" s="356"/>
      <c r="B872" s="356"/>
      <c r="C872" s="356"/>
      <c r="D872" s="356"/>
      <c r="E872" s="356"/>
      <c r="F872" s="356"/>
      <c r="G872" s="356"/>
      <c r="H872" s="356"/>
      <c r="I872" s="356"/>
      <c r="J872" s="356"/>
      <c r="K872" s="356"/>
      <c r="L872" s="356"/>
      <c r="M872" s="356"/>
      <c r="N872" s="356"/>
      <c r="O872" s="356"/>
      <c r="P872" s="356"/>
      <c r="Q872" s="356"/>
      <c r="R872" s="356"/>
      <c r="S872" s="356"/>
      <c r="T872" s="356"/>
      <c r="U872" s="356"/>
      <c r="V872" s="356"/>
      <c r="W872" s="356"/>
      <c r="X872" s="356"/>
      <c r="Y872" s="356"/>
      <c r="Z872" s="356"/>
      <c r="AA872" s="356"/>
      <c r="AB872" s="356"/>
      <c r="BB872"/>
      <c r="BC872"/>
      <c r="BD872"/>
      <c r="BE872"/>
      <c r="BF872"/>
      <c r="BG872"/>
      <c r="BH872"/>
      <c r="BI872"/>
      <c r="BJ872"/>
      <c r="BK872"/>
      <c r="BL872"/>
      <c r="BM872"/>
      <c r="BN872"/>
      <c r="BO872"/>
      <c r="BP872"/>
      <c r="BQ872"/>
      <c r="BR872"/>
      <c r="BS872"/>
      <c r="BT872"/>
      <c r="BU872"/>
      <c r="BV872"/>
      <c r="BW872"/>
      <c r="BX872"/>
      <c r="BY872"/>
      <c r="BZ872"/>
      <c r="CA872"/>
      <c r="CB872"/>
      <c r="CC872"/>
    </row>
    <row r="873" spans="1:81" s="325" customFormat="1" ht="15.75" customHeight="1" x14ac:dyDescent="0.25">
      <c r="A873" s="356"/>
      <c r="B873" s="356"/>
      <c r="C873" s="356"/>
      <c r="D873" s="356"/>
      <c r="E873" s="356"/>
      <c r="F873" s="356"/>
      <c r="G873" s="356"/>
      <c r="H873" s="356"/>
      <c r="I873" s="356"/>
      <c r="J873" s="356"/>
      <c r="K873" s="356"/>
      <c r="L873" s="356"/>
      <c r="M873" s="356"/>
      <c r="N873" s="356"/>
      <c r="O873" s="356"/>
      <c r="P873" s="356"/>
      <c r="Q873" s="356"/>
      <c r="R873" s="356"/>
      <c r="S873" s="356"/>
      <c r="T873" s="356"/>
      <c r="U873" s="356"/>
      <c r="V873" s="356"/>
      <c r="W873" s="356"/>
      <c r="X873" s="356"/>
      <c r="Y873" s="356"/>
      <c r="Z873" s="356"/>
      <c r="AA873" s="356"/>
      <c r="AB873" s="356"/>
      <c r="BB873"/>
      <c r="BC873"/>
      <c r="BD873"/>
      <c r="BE873"/>
      <c r="BF873"/>
      <c r="BG873"/>
      <c r="BH873"/>
      <c r="BI873"/>
      <c r="BJ873"/>
      <c r="BK873"/>
      <c r="BL873"/>
      <c r="BM873"/>
      <c r="BN873"/>
      <c r="BO873"/>
      <c r="BP873"/>
      <c r="BQ873"/>
      <c r="BR873"/>
      <c r="BS873"/>
      <c r="BT873"/>
      <c r="BU873"/>
      <c r="BV873"/>
      <c r="BW873"/>
      <c r="BX873"/>
      <c r="BY873"/>
      <c r="BZ873"/>
      <c r="CA873"/>
      <c r="CB873"/>
      <c r="CC873"/>
    </row>
    <row r="874" spans="1:81" s="325" customFormat="1" ht="15.75" customHeight="1" x14ac:dyDescent="0.25">
      <c r="A874" s="356"/>
      <c r="B874" s="356"/>
      <c r="C874" s="356"/>
      <c r="D874" s="356"/>
      <c r="E874" s="356"/>
      <c r="F874" s="356"/>
      <c r="G874" s="356"/>
      <c r="H874" s="356"/>
      <c r="I874" s="356"/>
      <c r="J874" s="356"/>
      <c r="K874" s="356"/>
      <c r="L874" s="356"/>
      <c r="M874" s="356"/>
      <c r="N874" s="356"/>
      <c r="O874" s="356"/>
      <c r="P874" s="356"/>
      <c r="Q874" s="356"/>
      <c r="R874" s="356"/>
      <c r="S874" s="356"/>
      <c r="T874" s="356"/>
      <c r="U874" s="356"/>
      <c r="V874" s="356"/>
      <c r="W874" s="356"/>
      <c r="X874" s="356"/>
      <c r="Y874" s="356"/>
      <c r="Z874" s="356"/>
      <c r="AA874" s="356"/>
      <c r="AB874" s="356"/>
      <c r="BB874"/>
      <c r="BC874"/>
      <c r="BD874"/>
      <c r="BE874"/>
      <c r="BF874"/>
      <c r="BG874"/>
      <c r="BH874"/>
      <c r="BI874"/>
      <c r="BJ874"/>
      <c r="BK874"/>
      <c r="BL874"/>
      <c r="BM874"/>
      <c r="BN874"/>
      <c r="BO874"/>
      <c r="BP874"/>
      <c r="BQ874"/>
      <c r="BR874"/>
      <c r="BS874"/>
      <c r="BT874"/>
      <c r="BU874"/>
      <c r="BV874"/>
      <c r="BW874"/>
      <c r="BX874"/>
      <c r="BY874"/>
      <c r="BZ874"/>
      <c r="CA874"/>
      <c r="CB874"/>
      <c r="CC874"/>
    </row>
    <row r="875" spans="1:81" s="325" customFormat="1" ht="15.75" customHeight="1" x14ac:dyDescent="0.25">
      <c r="A875" s="356"/>
      <c r="B875" s="356"/>
      <c r="C875" s="356"/>
      <c r="D875" s="356"/>
      <c r="E875" s="356"/>
      <c r="F875" s="356"/>
      <c r="G875" s="356"/>
      <c r="H875" s="356"/>
      <c r="I875" s="356"/>
      <c r="J875" s="356"/>
      <c r="K875" s="356"/>
      <c r="L875" s="356"/>
      <c r="M875" s="356"/>
      <c r="N875" s="356"/>
      <c r="O875" s="356"/>
      <c r="P875" s="356"/>
      <c r="Q875" s="356"/>
      <c r="R875" s="356"/>
      <c r="S875" s="356"/>
      <c r="T875" s="356"/>
      <c r="U875" s="356"/>
      <c r="V875" s="356"/>
      <c r="W875" s="356"/>
      <c r="X875" s="356"/>
      <c r="Y875" s="356"/>
      <c r="Z875" s="356"/>
      <c r="AA875" s="356"/>
      <c r="AB875" s="356"/>
      <c r="BB875"/>
      <c r="BC875"/>
      <c r="BD875"/>
      <c r="BE875"/>
      <c r="BF875"/>
      <c r="BG875"/>
      <c r="BH875"/>
      <c r="BI875"/>
      <c r="BJ875"/>
      <c r="BK875"/>
      <c r="BL875"/>
      <c r="BM875"/>
      <c r="BN875"/>
      <c r="BO875"/>
      <c r="BP875"/>
      <c r="BQ875"/>
      <c r="BR875"/>
      <c r="BS875"/>
      <c r="BT875"/>
      <c r="BU875"/>
      <c r="BV875"/>
      <c r="BW875"/>
      <c r="BX875"/>
      <c r="BY875"/>
      <c r="BZ875"/>
      <c r="CA875"/>
      <c r="CB875"/>
      <c r="CC875"/>
    </row>
    <row r="876" spans="1:81" s="325" customFormat="1" ht="15.75" customHeight="1" x14ac:dyDescent="0.25">
      <c r="A876" s="356"/>
      <c r="B876" s="356"/>
      <c r="C876" s="356"/>
      <c r="D876" s="356"/>
      <c r="E876" s="356"/>
      <c r="F876" s="356"/>
      <c r="G876" s="356"/>
      <c r="H876" s="356"/>
      <c r="I876" s="356"/>
      <c r="J876" s="356"/>
      <c r="K876" s="356"/>
      <c r="L876" s="356"/>
      <c r="M876" s="356"/>
      <c r="N876" s="356"/>
      <c r="O876" s="356"/>
      <c r="P876" s="356"/>
      <c r="Q876" s="356"/>
      <c r="R876" s="356"/>
      <c r="S876" s="356"/>
      <c r="T876" s="356"/>
      <c r="U876" s="356"/>
      <c r="V876" s="356"/>
      <c r="W876" s="356"/>
      <c r="X876" s="356"/>
      <c r="Y876" s="356"/>
      <c r="Z876" s="356"/>
      <c r="AA876" s="356"/>
      <c r="AB876" s="356"/>
      <c r="BB876"/>
      <c r="BC876"/>
      <c r="BD876"/>
      <c r="BE876"/>
      <c r="BF876"/>
      <c r="BG876"/>
      <c r="BH876"/>
      <c r="BI876"/>
      <c r="BJ876"/>
      <c r="BK876"/>
      <c r="BL876"/>
      <c r="BM876"/>
      <c r="BN876"/>
      <c r="BO876"/>
      <c r="BP876"/>
      <c r="BQ876"/>
      <c r="BR876"/>
      <c r="BS876"/>
      <c r="BT876"/>
      <c r="BU876"/>
      <c r="BV876"/>
      <c r="BW876"/>
      <c r="BX876"/>
      <c r="BY876"/>
      <c r="BZ876"/>
      <c r="CA876"/>
      <c r="CB876"/>
      <c r="CC876"/>
    </row>
    <row r="877" spans="1:81" s="325" customFormat="1" ht="15.75" customHeight="1" x14ac:dyDescent="0.25">
      <c r="A877" s="356"/>
      <c r="B877" s="356"/>
      <c r="C877" s="356"/>
      <c r="D877" s="356"/>
      <c r="E877" s="356"/>
      <c r="F877" s="356"/>
      <c r="G877" s="356"/>
      <c r="H877" s="356"/>
      <c r="I877" s="356"/>
      <c r="J877" s="356"/>
      <c r="K877" s="356"/>
      <c r="L877" s="356"/>
      <c r="M877" s="356"/>
      <c r="N877" s="356"/>
      <c r="O877" s="356"/>
      <c r="P877" s="356"/>
      <c r="Q877" s="356"/>
      <c r="R877" s="356"/>
      <c r="S877" s="356"/>
      <c r="T877" s="356"/>
      <c r="U877" s="356"/>
      <c r="V877" s="356"/>
      <c r="W877" s="356"/>
      <c r="X877" s="356"/>
      <c r="Y877" s="356"/>
      <c r="Z877" s="356"/>
      <c r="AA877" s="356"/>
      <c r="AB877" s="356"/>
      <c r="BB877"/>
      <c r="BC877"/>
      <c r="BD877"/>
      <c r="BE877"/>
      <c r="BF877"/>
      <c r="BG877"/>
      <c r="BH877"/>
      <c r="BI877"/>
      <c r="BJ877"/>
      <c r="BK877"/>
      <c r="BL877"/>
      <c r="BM877"/>
      <c r="BN877"/>
      <c r="BO877"/>
      <c r="BP877"/>
      <c r="BQ877"/>
      <c r="BR877"/>
      <c r="BS877"/>
      <c r="BT877"/>
      <c r="BU877"/>
      <c r="BV877"/>
      <c r="BW877"/>
      <c r="BX877"/>
      <c r="BY877"/>
      <c r="BZ877"/>
      <c r="CA877"/>
      <c r="CB877"/>
      <c r="CC877"/>
    </row>
    <row r="878" spans="1:81" s="325" customFormat="1" ht="15.75" customHeight="1" x14ac:dyDescent="0.25">
      <c r="A878" s="356"/>
      <c r="B878" s="356"/>
      <c r="C878" s="356"/>
      <c r="D878" s="356"/>
      <c r="E878" s="356"/>
      <c r="F878" s="356"/>
      <c r="G878" s="356"/>
      <c r="H878" s="356"/>
      <c r="I878" s="356"/>
      <c r="J878" s="356"/>
      <c r="K878" s="356"/>
      <c r="L878" s="356"/>
      <c r="M878" s="356"/>
      <c r="N878" s="356"/>
      <c r="O878" s="356"/>
      <c r="P878" s="356"/>
      <c r="Q878" s="356"/>
      <c r="R878" s="356"/>
      <c r="S878" s="356"/>
      <c r="T878" s="356"/>
      <c r="U878" s="356"/>
      <c r="V878" s="356"/>
      <c r="W878" s="356"/>
      <c r="X878" s="356"/>
      <c r="Y878" s="356"/>
      <c r="Z878" s="356"/>
      <c r="AA878" s="356"/>
      <c r="AB878" s="356"/>
      <c r="BB878"/>
      <c r="BC878"/>
      <c r="BD878"/>
      <c r="BE878"/>
      <c r="BF878"/>
      <c r="BG878"/>
      <c r="BH878"/>
      <c r="BI878"/>
      <c r="BJ878"/>
      <c r="BK878"/>
      <c r="BL878"/>
      <c r="BM878"/>
      <c r="BN878"/>
      <c r="BO878"/>
      <c r="BP878"/>
      <c r="BQ878"/>
      <c r="BR878"/>
      <c r="BS878"/>
      <c r="BT878"/>
      <c r="BU878"/>
      <c r="BV878"/>
      <c r="BW878"/>
      <c r="BX878"/>
      <c r="BY878"/>
      <c r="BZ878"/>
      <c r="CA878"/>
      <c r="CB878"/>
      <c r="CC878"/>
    </row>
    <row r="879" spans="1:81" s="325" customFormat="1" ht="15.75" customHeight="1" x14ac:dyDescent="0.25">
      <c r="A879" s="356"/>
      <c r="B879" s="356"/>
      <c r="C879" s="356"/>
      <c r="D879" s="356"/>
      <c r="E879" s="356"/>
      <c r="F879" s="356"/>
      <c r="G879" s="356"/>
      <c r="H879" s="356"/>
      <c r="I879" s="356"/>
      <c r="J879" s="356"/>
      <c r="K879" s="356"/>
      <c r="L879" s="356"/>
      <c r="M879" s="356"/>
      <c r="N879" s="356"/>
      <c r="O879" s="356"/>
      <c r="P879" s="356"/>
      <c r="Q879" s="356"/>
      <c r="R879" s="356"/>
      <c r="S879" s="356"/>
      <c r="T879" s="356"/>
      <c r="U879" s="356"/>
      <c r="V879" s="356"/>
      <c r="W879" s="356"/>
      <c r="X879" s="356"/>
      <c r="Y879" s="356"/>
      <c r="Z879" s="356"/>
      <c r="AA879" s="356"/>
      <c r="AB879" s="356"/>
      <c r="BB879"/>
      <c r="BC879"/>
      <c r="BD879"/>
      <c r="BE879"/>
      <c r="BF879"/>
      <c r="BG879"/>
      <c r="BH879"/>
      <c r="BI879"/>
      <c r="BJ879"/>
      <c r="BK879"/>
      <c r="BL879"/>
      <c r="BM879"/>
      <c r="BN879"/>
      <c r="BO879"/>
      <c r="BP879"/>
      <c r="BQ879"/>
      <c r="BR879"/>
      <c r="BS879"/>
      <c r="BT879"/>
      <c r="BU879"/>
      <c r="BV879"/>
      <c r="BW879"/>
      <c r="BX879"/>
      <c r="BY879"/>
      <c r="BZ879"/>
      <c r="CA879"/>
      <c r="CB879"/>
      <c r="CC879"/>
    </row>
    <row r="880" spans="1:81" s="325" customFormat="1" ht="15.75" customHeight="1" x14ac:dyDescent="0.25">
      <c r="A880" s="356"/>
      <c r="B880" s="356"/>
      <c r="C880" s="356"/>
      <c r="D880" s="356"/>
      <c r="E880" s="356"/>
      <c r="F880" s="356"/>
      <c r="G880" s="356"/>
      <c r="H880" s="356"/>
      <c r="I880" s="356"/>
      <c r="J880" s="356"/>
      <c r="K880" s="356"/>
      <c r="L880" s="356"/>
      <c r="M880" s="356"/>
      <c r="N880" s="356"/>
      <c r="O880" s="356"/>
      <c r="P880" s="356"/>
      <c r="Q880" s="356"/>
      <c r="R880" s="356"/>
      <c r="S880" s="356"/>
      <c r="T880" s="356"/>
      <c r="U880" s="356"/>
      <c r="V880" s="356"/>
      <c r="W880" s="356"/>
      <c r="X880" s="356"/>
      <c r="Y880" s="356"/>
      <c r="Z880" s="356"/>
      <c r="AA880" s="356"/>
      <c r="AB880" s="356"/>
      <c r="BB880"/>
      <c r="BC880"/>
      <c r="BD880"/>
      <c r="BE880"/>
      <c r="BF880"/>
      <c r="BG880"/>
      <c r="BH880"/>
      <c r="BI880"/>
      <c r="BJ880"/>
      <c r="BK880"/>
      <c r="BL880"/>
      <c r="BM880"/>
      <c r="BN880"/>
      <c r="BO880"/>
      <c r="BP880"/>
      <c r="BQ880"/>
      <c r="BR880"/>
      <c r="BS880"/>
      <c r="BT880"/>
      <c r="BU880"/>
      <c r="BV880"/>
      <c r="BW880"/>
      <c r="BX880"/>
      <c r="BY880"/>
      <c r="BZ880"/>
      <c r="CA880"/>
      <c r="CB880"/>
      <c r="CC880"/>
    </row>
    <row r="881" spans="1:81" s="325" customFormat="1" ht="15.75" customHeight="1" x14ac:dyDescent="0.25">
      <c r="A881" s="356"/>
      <c r="B881" s="356"/>
      <c r="C881" s="356"/>
      <c r="D881" s="356"/>
      <c r="E881" s="356"/>
      <c r="F881" s="356"/>
      <c r="G881" s="356"/>
      <c r="H881" s="356"/>
      <c r="I881" s="356"/>
      <c r="J881" s="356"/>
      <c r="K881" s="356"/>
      <c r="L881" s="356"/>
      <c r="M881" s="356"/>
      <c r="N881" s="356"/>
      <c r="O881" s="356"/>
      <c r="P881" s="356"/>
      <c r="Q881" s="356"/>
      <c r="R881" s="356"/>
      <c r="S881" s="356"/>
      <c r="T881" s="356"/>
      <c r="U881" s="356"/>
      <c r="V881" s="356"/>
      <c r="W881" s="356"/>
      <c r="X881" s="356"/>
      <c r="Y881" s="356"/>
      <c r="Z881" s="356"/>
      <c r="AA881" s="356"/>
      <c r="AB881" s="356"/>
      <c r="BB881"/>
      <c r="BC881"/>
      <c r="BD881"/>
      <c r="BE881"/>
      <c r="BF881"/>
      <c r="BG881"/>
      <c r="BH881"/>
      <c r="BI881"/>
      <c r="BJ881"/>
      <c r="BK881"/>
      <c r="BL881"/>
      <c r="BM881"/>
      <c r="BN881"/>
      <c r="BO881"/>
      <c r="BP881"/>
      <c r="BQ881"/>
      <c r="BR881"/>
      <c r="BS881"/>
      <c r="BT881"/>
      <c r="BU881"/>
      <c r="BV881"/>
      <c r="BW881"/>
      <c r="BX881"/>
      <c r="BY881"/>
      <c r="BZ881"/>
      <c r="CA881"/>
      <c r="CB881"/>
      <c r="CC881"/>
    </row>
    <row r="882" spans="1:81" s="325" customFormat="1" ht="15.75" customHeight="1" x14ac:dyDescent="0.25">
      <c r="A882" s="356"/>
      <c r="B882" s="356"/>
      <c r="C882" s="356"/>
      <c r="D882" s="356"/>
      <c r="E882" s="356"/>
      <c r="F882" s="356"/>
      <c r="G882" s="356"/>
      <c r="H882" s="356"/>
      <c r="I882" s="356"/>
      <c r="J882" s="356"/>
      <c r="K882" s="356"/>
      <c r="L882" s="356"/>
      <c r="M882" s="356"/>
      <c r="N882" s="356"/>
      <c r="O882" s="356"/>
      <c r="P882" s="356"/>
      <c r="Q882" s="356"/>
      <c r="R882" s="356"/>
      <c r="S882" s="356"/>
      <c r="T882" s="356"/>
      <c r="U882" s="356"/>
      <c r="V882" s="356"/>
      <c r="W882" s="356"/>
      <c r="X882" s="356"/>
      <c r="Y882" s="356"/>
      <c r="Z882" s="356"/>
      <c r="AA882" s="356"/>
      <c r="AB882" s="356"/>
      <c r="BB882"/>
      <c r="BC882"/>
      <c r="BD882"/>
      <c r="BE882"/>
      <c r="BF882"/>
      <c r="BG882"/>
      <c r="BH882"/>
      <c r="BI882"/>
      <c r="BJ882"/>
      <c r="BK882"/>
      <c r="BL882"/>
      <c r="BM882"/>
      <c r="BN882"/>
      <c r="BO882"/>
      <c r="BP882"/>
      <c r="BQ882"/>
      <c r="BR882"/>
      <c r="BS882"/>
      <c r="BT882"/>
      <c r="BU882"/>
      <c r="BV882"/>
      <c r="BW882"/>
      <c r="BX882"/>
      <c r="BY882"/>
      <c r="BZ882"/>
      <c r="CA882"/>
      <c r="CB882"/>
      <c r="CC882"/>
    </row>
    <row r="883" spans="1:81" s="325" customFormat="1" ht="15.75" customHeight="1" x14ac:dyDescent="0.25">
      <c r="A883" s="356"/>
      <c r="B883" s="356"/>
      <c r="C883" s="356"/>
      <c r="D883" s="356"/>
      <c r="E883" s="356"/>
      <c r="F883" s="356"/>
      <c r="G883" s="356"/>
      <c r="H883" s="356"/>
      <c r="I883" s="356"/>
      <c r="J883" s="356"/>
      <c r="K883" s="356"/>
      <c r="L883" s="356"/>
      <c r="M883" s="356"/>
      <c r="N883" s="356"/>
      <c r="O883" s="356"/>
      <c r="P883" s="356"/>
      <c r="Q883" s="356"/>
      <c r="R883" s="356"/>
      <c r="S883" s="356"/>
      <c r="T883" s="356"/>
      <c r="U883" s="356"/>
      <c r="V883" s="356"/>
      <c r="W883" s="356"/>
      <c r="X883" s="356"/>
      <c r="Y883" s="356"/>
      <c r="Z883" s="356"/>
      <c r="AA883" s="356"/>
      <c r="AB883" s="356"/>
      <c r="BB883"/>
      <c r="BC883"/>
      <c r="BD883"/>
      <c r="BE883"/>
      <c r="BF883"/>
      <c r="BG883"/>
      <c r="BH883"/>
      <c r="BI883"/>
      <c r="BJ883"/>
      <c r="BK883"/>
      <c r="BL883"/>
      <c r="BM883"/>
      <c r="BN883"/>
      <c r="BO883"/>
      <c r="BP883"/>
      <c r="BQ883"/>
      <c r="BR883"/>
      <c r="BS883"/>
      <c r="BT883"/>
      <c r="BU883"/>
      <c r="BV883"/>
      <c r="BW883"/>
      <c r="BX883"/>
      <c r="BY883"/>
      <c r="BZ883"/>
      <c r="CA883"/>
      <c r="CB883"/>
      <c r="CC883"/>
    </row>
    <row r="884" spans="1:81" s="325" customFormat="1" ht="15.75" customHeight="1" x14ac:dyDescent="0.25">
      <c r="A884" s="356"/>
      <c r="B884" s="356"/>
      <c r="C884" s="356"/>
      <c r="D884" s="356"/>
      <c r="E884" s="356"/>
      <c r="F884" s="356"/>
      <c r="G884" s="356"/>
      <c r="H884" s="356"/>
      <c r="I884" s="356"/>
      <c r="J884" s="356"/>
      <c r="K884" s="356"/>
      <c r="L884" s="356"/>
      <c r="M884" s="356"/>
      <c r="N884" s="356"/>
      <c r="O884" s="356"/>
      <c r="P884" s="356"/>
      <c r="Q884" s="356"/>
      <c r="R884" s="356"/>
      <c r="S884" s="356"/>
      <c r="T884" s="356"/>
      <c r="U884" s="356"/>
      <c r="V884" s="356"/>
      <c r="W884" s="356"/>
      <c r="X884" s="356"/>
      <c r="Y884" s="356"/>
      <c r="Z884" s="356"/>
      <c r="AA884" s="356"/>
      <c r="AB884" s="356"/>
      <c r="BB884"/>
      <c r="BC884"/>
      <c r="BD884"/>
      <c r="BE884"/>
      <c r="BF884"/>
      <c r="BG884"/>
      <c r="BH884"/>
      <c r="BI884"/>
      <c r="BJ884"/>
      <c r="BK884"/>
      <c r="BL884"/>
      <c r="BM884"/>
      <c r="BN884"/>
      <c r="BO884"/>
      <c r="BP884"/>
      <c r="BQ884"/>
      <c r="BR884"/>
      <c r="BS884"/>
      <c r="BT884"/>
      <c r="BU884"/>
      <c r="BV884"/>
      <c r="BW884"/>
      <c r="BX884"/>
      <c r="BY884"/>
      <c r="BZ884"/>
      <c r="CA884"/>
      <c r="CB884"/>
      <c r="CC884"/>
    </row>
    <row r="885" spans="1:81" s="325" customFormat="1" ht="15.75" customHeight="1" x14ac:dyDescent="0.25">
      <c r="A885" s="356"/>
      <c r="B885" s="356"/>
      <c r="C885" s="356"/>
      <c r="D885" s="356"/>
      <c r="E885" s="356"/>
      <c r="F885" s="356"/>
      <c r="G885" s="356"/>
      <c r="H885" s="356"/>
      <c r="I885" s="356"/>
      <c r="J885" s="356"/>
      <c r="K885" s="356"/>
      <c r="L885" s="356"/>
      <c r="M885" s="356"/>
      <c r="N885" s="356"/>
      <c r="O885" s="356"/>
      <c r="P885" s="356"/>
      <c r="Q885" s="356"/>
      <c r="R885" s="356"/>
      <c r="S885" s="356"/>
      <c r="T885" s="356"/>
      <c r="U885" s="356"/>
      <c r="V885" s="356"/>
      <c r="W885" s="356"/>
      <c r="X885" s="356"/>
      <c r="Y885" s="356"/>
      <c r="Z885" s="356"/>
      <c r="AA885" s="356"/>
      <c r="AB885" s="356"/>
      <c r="BB885"/>
      <c r="BC885"/>
      <c r="BD885"/>
      <c r="BE885"/>
      <c r="BF885"/>
      <c r="BG885"/>
      <c r="BH885"/>
      <c r="BI885"/>
      <c r="BJ885"/>
      <c r="BK885"/>
      <c r="BL885"/>
      <c r="BM885"/>
      <c r="BN885"/>
      <c r="BO885"/>
      <c r="BP885"/>
      <c r="BQ885"/>
      <c r="BR885"/>
      <c r="BS885"/>
      <c r="BT885"/>
      <c r="BU885"/>
      <c r="BV885"/>
      <c r="BW885"/>
      <c r="BX885"/>
      <c r="BY885"/>
      <c r="BZ885"/>
      <c r="CA885"/>
      <c r="CB885"/>
      <c r="CC885"/>
    </row>
    <row r="886" spans="1:81" s="325" customFormat="1" ht="15.75" customHeight="1" x14ac:dyDescent="0.25">
      <c r="A886" s="356"/>
      <c r="B886" s="356"/>
      <c r="C886" s="356"/>
      <c r="D886" s="356"/>
      <c r="E886" s="356"/>
      <c r="F886" s="356"/>
      <c r="G886" s="356"/>
      <c r="H886" s="356"/>
      <c r="I886" s="356"/>
      <c r="J886" s="356"/>
      <c r="K886" s="356"/>
      <c r="L886" s="356"/>
      <c r="M886" s="356"/>
      <c r="N886" s="356"/>
      <c r="O886" s="356"/>
      <c r="P886" s="356"/>
      <c r="Q886" s="356"/>
      <c r="R886" s="356"/>
      <c r="S886" s="356"/>
      <c r="T886" s="356"/>
      <c r="U886" s="356"/>
      <c r="V886" s="356"/>
      <c r="W886" s="356"/>
      <c r="X886" s="356"/>
      <c r="Y886" s="356"/>
      <c r="Z886" s="356"/>
      <c r="AA886" s="356"/>
      <c r="AB886" s="356"/>
      <c r="BB886"/>
      <c r="BC886"/>
      <c r="BD886"/>
      <c r="BE886"/>
      <c r="BF886"/>
      <c r="BG886"/>
      <c r="BH886"/>
      <c r="BI886"/>
      <c r="BJ886"/>
      <c r="BK886"/>
      <c r="BL886"/>
      <c r="BM886"/>
      <c r="BN886"/>
      <c r="BO886"/>
      <c r="BP886"/>
      <c r="BQ886"/>
      <c r="BR886"/>
      <c r="BS886"/>
      <c r="BT886"/>
      <c r="BU886"/>
      <c r="BV886"/>
      <c r="BW886"/>
      <c r="BX886"/>
      <c r="BY886"/>
      <c r="BZ886"/>
      <c r="CA886"/>
      <c r="CB886"/>
      <c r="CC886"/>
    </row>
    <row r="887" spans="1:81" s="325" customFormat="1" ht="15.75" customHeight="1" x14ac:dyDescent="0.25">
      <c r="A887" s="356"/>
      <c r="B887" s="356"/>
      <c r="C887" s="356"/>
      <c r="D887" s="356"/>
      <c r="E887" s="356"/>
      <c r="F887" s="356"/>
      <c r="G887" s="356"/>
      <c r="H887" s="356"/>
      <c r="I887" s="356"/>
      <c r="J887" s="356"/>
      <c r="K887" s="356"/>
      <c r="L887" s="356"/>
      <c r="M887" s="356"/>
      <c r="N887" s="356"/>
      <c r="O887" s="356"/>
      <c r="P887" s="356"/>
      <c r="Q887" s="356"/>
      <c r="R887" s="356"/>
      <c r="S887" s="356"/>
      <c r="T887" s="356"/>
      <c r="U887" s="356"/>
      <c r="V887" s="356"/>
      <c r="W887" s="356"/>
      <c r="X887" s="356"/>
      <c r="Y887" s="356"/>
      <c r="Z887" s="356"/>
      <c r="AA887" s="356"/>
      <c r="AB887" s="356"/>
      <c r="BB887"/>
      <c r="BC887"/>
      <c r="BD887"/>
      <c r="BE887"/>
      <c r="BF887"/>
      <c r="BG887"/>
      <c r="BH887"/>
      <c r="BI887"/>
      <c r="BJ887"/>
      <c r="BK887"/>
      <c r="BL887"/>
      <c r="BM887"/>
      <c r="BN887"/>
      <c r="BO887"/>
      <c r="BP887"/>
      <c r="BQ887"/>
      <c r="BR887"/>
      <c r="BS887"/>
      <c r="BT887"/>
      <c r="BU887"/>
      <c r="BV887"/>
      <c r="BW887"/>
      <c r="BX887"/>
      <c r="BY887"/>
      <c r="BZ887"/>
      <c r="CA887"/>
      <c r="CB887"/>
      <c r="CC887"/>
    </row>
    <row r="888" spans="1:81" s="325" customFormat="1" ht="15.75" customHeight="1" x14ac:dyDescent="0.25">
      <c r="A888" s="356"/>
      <c r="B888" s="356"/>
      <c r="C888" s="356"/>
      <c r="D888" s="356"/>
      <c r="E888" s="356"/>
      <c r="F888" s="356"/>
      <c r="G888" s="356"/>
      <c r="H888" s="356"/>
      <c r="I888" s="356"/>
      <c r="J888" s="356"/>
      <c r="K888" s="356"/>
      <c r="L888" s="356"/>
      <c r="M888" s="356"/>
      <c r="N888" s="356"/>
      <c r="O888" s="356"/>
      <c r="P888" s="356"/>
      <c r="Q888" s="356"/>
      <c r="R888" s="356"/>
      <c r="S888" s="356"/>
      <c r="T888" s="356"/>
      <c r="U888" s="356"/>
      <c r="V888" s="356"/>
      <c r="W888" s="356"/>
      <c r="X888" s="356"/>
      <c r="Y888" s="356"/>
      <c r="Z888" s="356"/>
      <c r="AA888" s="356"/>
      <c r="AB888" s="356"/>
      <c r="BB888"/>
      <c r="BC888"/>
      <c r="BD888"/>
      <c r="BE888"/>
      <c r="BF888"/>
      <c r="BG888"/>
      <c r="BH888"/>
      <c r="BI888"/>
      <c r="BJ888"/>
      <c r="BK888"/>
      <c r="BL888"/>
      <c r="BM888"/>
      <c r="BN888"/>
      <c r="BO888"/>
      <c r="BP888"/>
      <c r="BQ888"/>
      <c r="BR888"/>
      <c r="BS888"/>
      <c r="BT888"/>
      <c r="BU888"/>
      <c r="BV888"/>
      <c r="BW888"/>
      <c r="BX888"/>
      <c r="BY888"/>
      <c r="BZ888"/>
      <c r="CA888"/>
      <c r="CB888"/>
      <c r="CC888"/>
    </row>
    <row r="889" spans="1:81" s="325" customFormat="1" ht="15.75" customHeight="1" x14ac:dyDescent="0.25">
      <c r="A889" s="356"/>
      <c r="B889" s="356"/>
      <c r="C889" s="356"/>
      <c r="D889" s="356"/>
      <c r="E889" s="356"/>
      <c r="F889" s="356"/>
      <c r="G889" s="356"/>
      <c r="H889" s="356"/>
      <c r="I889" s="356"/>
      <c r="J889" s="356"/>
      <c r="K889" s="356"/>
      <c r="L889" s="356"/>
      <c r="M889" s="356"/>
      <c r="N889" s="356"/>
      <c r="O889" s="356"/>
      <c r="P889" s="356"/>
      <c r="Q889" s="356"/>
      <c r="R889" s="356"/>
      <c r="S889" s="356"/>
      <c r="T889" s="356"/>
      <c r="U889" s="356"/>
      <c r="V889" s="356"/>
      <c r="W889" s="356"/>
      <c r="X889" s="356"/>
      <c r="Y889" s="356"/>
      <c r="Z889" s="356"/>
      <c r="AA889" s="356"/>
      <c r="AB889" s="356"/>
      <c r="BB889"/>
      <c r="BC889"/>
      <c r="BD889"/>
      <c r="BE889"/>
      <c r="BF889"/>
      <c r="BG889"/>
      <c r="BH889"/>
      <c r="BI889"/>
      <c r="BJ889"/>
      <c r="BK889"/>
      <c r="BL889"/>
      <c r="BM889"/>
      <c r="BN889"/>
      <c r="BO889"/>
      <c r="BP889"/>
      <c r="BQ889"/>
      <c r="BR889"/>
      <c r="BS889"/>
      <c r="BT889"/>
      <c r="BU889"/>
      <c r="BV889"/>
      <c r="BW889"/>
      <c r="BX889"/>
      <c r="BY889"/>
      <c r="BZ889"/>
      <c r="CA889"/>
      <c r="CB889"/>
      <c r="CC889"/>
    </row>
    <row r="890" spans="1:81" s="325" customFormat="1" ht="15.75" customHeight="1" x14ac:dyDescent="0.25">
      <c r="A890" s="356"/>
      <c r="B890" s="356"/>
      <c r="C890" s="356"/>
      <c r="D890" s="356"/>
      <c r="E890" s="356"/>
      <c r="F890" s="356"/>
      <c r="G890" s="356"/>
      <c r="H890" s="356"/>
      <c r="I890" s="356"/>
      <c r="J890" s="356"/>
      <c r="K890" s="356"/>
      <c r="L890" s="356"/>
      <c r="M890" s="356"/>
      <c r="N890" s="356"/>
      <c r="O890" s="356"/>
      <c r="P890" s="356"/>
      <c r="Q890" s="356"/>
      <c r="R890" s="356"/>
      <c r="S890" s="356"/>
      <c r="T890" s="356"/>
      <c r="U890" s="356"/>
      <c r="V890" s="356"/>
      <c r="W890" s="356"/>
      <c r="X890" s="356"/>
      <c r="Y890" s="356"/>
      <c r="Z890" s="356"/>
      <c r="AA890" s="356"/>
      <c r="AB890" s="356"/>
      <c r="BB890"/>
      <c r="BC890"/>
      <c r="BD890"/>
      <c r="BE890"/>
      <c r="BF890"/>
      <c r="BG890"/>
      <c r="BH890"/>
      <c r="BI890"/>
      <c r="BJ890"/>
      <c r="BK890"/>
      <c r="BL890"/>
      <c r="BM890"/>
      <c r="BN890"/>
      <c r="BO890"/>
      <c r="BP890"/>
      <c r="BQ890"/>
      <c r="BR890"/>
      <c r="BS890"/>
      <c r="BT890"/>
      <c r="BU890"/>
      <c r="BV890"/>
      <c r="BW890"/>
      <c r="BX890"/>
      <c r="BY890"/>
      <c r="BZ890"/>
      <c r="CA890"/>
      <c r="CB890"/>
      <c r="CC890"/>
    </row>
    <row r="891" spans="1:81" s="325" customFormat="1" ht="15.75" customHeight="1" x14ac:dyDescent="0.25">
      <c r="A891" s="356"/>
      <c r="B891" s="356"/>
      <c r="C891" s="356"/>
      <c r="D891" s="356"/>
      <c r="E891" s="356"/>
      <c r="F891" s="356"/>
      <c r="G891" s="356"/>
      <c r="H891" s="356"/>
      <c r="I891" s="356"/>
      <c r="J891" s="356"/>
      <c r="K891" s="356"/>
      <c r="L891" s="356"/>
      <c r="M891" s="356"/>
      <c r="N891" s="356"/>
      <c r="O891" s="356"/>
      <c r="P891" s="356"/>
      <c r="Q891" s="356"/>
      <c r="R891" s="356"/>
      <c r="S891" s="356"/>
      <c r="T891" s="356"/>
      <c r="U891" s="356"/>
      <c r="V891" s="356"/>
      <c r="W891" s="356"/>
      <c r="X891" s="356"/>
      <c r="Y891" s="356"/>
      <c r="Z891" s="356"/>
      <c r="AA891" s="356"/>
      <c r="AB891" s="356"/>
      <c r="BB891"/>
      <c r="BC891"/>
      <c r="BD891"/>
      <c r="BE891"/>
      <c r="BF891"/>
      <c r="BG891"/>
      <c r="BH891"/>
      <c r="BI891"/>
      <c r="BJ891"/>
      <c r="BK891"/>
      <c r="BL891"/>
      <c r="BM891"/>
      <c r="BN891"/>
      <c r="BO891"/>
      <c r="BP891"/>
      <c r="BQ891"/>
      <c r="BR891"/>
      <c r="BS891"/>
      <c r="BT891"/>
      <c r="BU891"/>
      <c r="BV891"/>
      <c r="BW891"/>
      <c r="BX891"/>
      <c r="BY891"/>
      <c r="BZ891"/>
      <c r="CA891"/>
      <c r="CB891"/>
      <c r="CC891"/>
    </row>
    <row r="892" spans="1:81" s="325" customFormat="1" ht="15.75" customHeight="1" x14ac:dyDescent="0.25">
      <c r="A892" s="356"/>
      <c r="B892" s="356"/>
      <c r="C892" s="356"/>
      <c r="D892" s="356"/>
      <c r="E892" s="356"/>
      <c r="F892" s="356"/>
      <c r="G892" s="356"/>
      <c r="H892" s="356"/>
      <c r="I892" s="356"/>
      <c r="J892" s="356"/>
      <c r="K892" s="356"/>
      <c r="L892" s="356"/>
      <c r="M892" s="356"/>
      <c r="N892" s="356"/>
      <c r="O892" s="356"/>
      <c r="P892" s="356"/>
      <c r="Q892" s="356"/>
      <c r="R892" s="356"/>
      <c r="S892" s="356"/>
      <c r="T892" s="356"/>
      <c r="U892" s="356"/>
      <c r="V892" s="356"/>
      <c r="W892" s="356"/>
      <c r="X892" s="356"/>
      <c r="Y892" s="356"/>
      <c r="Z892" s="356"/>
      <c r="AA892" s="356"/>
      <c r="AB892" s="356"/>
      <c r="BB892"/>
      <c r="BC892"/>
      <c r="BD892"/>
      <c r="BE892"/>
      <c r="BF892"/>
      <c r="BG892"/>
      <c r="BH892"/>
      <c r="BI892"/>
      <c r="BJ892"/>
      <c r="BK892"/>
      <c r="BL892"/>
      <c r="BM892"/>
      <c r="BN892"/>
      <c r="BO892"/>
      <c r="BP892"/>
      <c r="BQ892"/>
      <c r="BR892"/>
      <c r="BS892"/>
      <c r="BT892"/>
      <c r="BU892"/>
      <c r="BV892"/>
      <c r="BW892"/>
      <c r="BX892"/>
      <c r="BY892"/>
      <c r="BZ892"/>
      <c r="CA892"/>
      <c r="CB892"/>
      <c r="CC892"/>
    </row>
    <row r="893" spans="1:81" s="325" customFormat="1" ht="15.75" customHeight="1" x14ac:dyDescent="0.25">
      <c r="A893" s="356"/>
      <c r="B893" s="356"/>
      <c r="C893" s="356"/>
      <c r="D893" s="356"/>
      <c r="E893" s="356"/>
      <c r="F893" s="356"/>
      <c r="G893" s="356"/>
      <c r="H893" s="356"/>
      <c r="I893" s="356"/>
      <c r="J893" s="356"/>
      <c r="K893" s="356"/>
      <c r="L893" s="356"/>
      <c r="M893" s="356"/>
      <c r="N893" s="356"/>
      <c r="O893" s="356"/>
      <c r="P893" s="356"/>
      <c r="Q893" s="356"/>
      <c r="R893" s="356"/>
      <c r="S893" s="356"/>
      <c r="T893" s="356"/>
      <c r="U893" s="356"/>
      <c r="V893" s="356"/>
      <c r="W893" s="356"/>
      <c r="X893" s="356"/>
      <c r="Y893" s="356"/>
      <c r="Z893" s="356"/>
      <c r="AA893" s="356"/>
      <c r="AB893" s="356"/>
      <c r="BB893"/>
      <c r="BC893"/>
      <c r="BD893"/>
      <c r="BE893"/>
      <c r="BF893"/>
      <c r="BG893"/>
      <c r="BH893"/>
      <c r="BI893"/>
      <c r="BJ893"/>
      <c r="BK893"/>
      <c r="BL893"/>
      <c r="BM893"/>
      <c r="BN893"/>
      <c r="BO893"/>
      <c r="BP893"/>
      <c r="BQ893"/>
      <c r="BR893"/>
      <c r="BS893"/>
      <c r="BT893"/>
      <c r="BU893"/>
      <c r="BV893"/>
      <c r="BW893"/>
      <c r="BX893"/>
      <c r="BY893"/>
      <c r="BZ893"/>
      <c r="CA893"/>
      <c r="CB893"/>
      <c r="CC893"/>
    </row>
    <row r="894" spans="1:81" s="325" customFormat="1" ht="15.75" customHeight="1" x14ac:dyDescent="0.25">
      <c r="A894" s="356"/>
      <c r="B894" s="356"/>
      <c r="C894" s="356"/>
      <c r="D894" s="356"/>
      <c r="E894" s="356"/>
      <c r="F894" s="356"/>
      <c r="G894" s="356"/>
      <c r="H894" s="356"/>
      <c r="I894" s="356"/>
      <c r="J894" s="356"/>
      <c r="K894" s="356"/>
      <c r="L894" s="356"/>
      <c r="M894" s="356"/>
      <c r="N894" s="356"/>
      <c r="O894" s="356"/>
      <c r="P894" s="356"/>
      <c r="Q894" s="356"/>
      <c r="R894" s="356"/>
      <c r="S894" s="356"/>
      <c r="T894" s="356"/>
      <c r="U894" s="356"/>
      <c r="V894" s="356"/>
      <c r="W894" s="356"/>
      <c r="X894" s="356"/>
      <c r="Y894" s="356"/>
      <c r="Z894" s="356"/>
      <c r="AA894" s="356"/>
      <c r="AB894" s="356"/>
      <c r="BB894"/>
      <c r="BC894"/>
      <c r="BD894"/>
      <c r="BE894"/>
      <c r="BF894"/>
      <c r="BG894"/>
      <c r="BH894"/>
      <c r="BI894"/>
      <c r="BJ894"/>
      <c r="BK894"/>
      <c r="BL894"/>
      <c r="BM894"/>
      <c r="BN894"/>
      <c r="BO894"/>
      <c r="BP894"/>
      <c r="BQ894"/>
      <c r="BR894"/>
      <c r="BS894"/>
      <c r="BT894"/>
      <c r="BU894"/>
      <c r="BV894"/>
      <c r="BW894"/>
      <c r="BX894"/>
      <c r="BY894"/>
      <c r="BZ894"/>
      <c r="CA894"/>
      <c r="CB894"/>
      <c r="CC894"/>
    </row>
    <row r="895" spans="1:81" s="325" customFormat="1" ht="15.75" customHeight="1" x14ac:dyDescent="0.25">
      <c r="A895" s="356"/>
      <c r="B895" s="356"/>
      <c r="C895" s="356"/>
      <c r="D895" s="356"/>
      <c r="E895" s="356"/>
      <c r="F895" s="356"/>
      <c r="G895" s="356"/>
      <c r="H895" s="356"/>
      <c r="I895" s="356"/>
      <c r="J895" s="356"/>
      <c r="K895" s="356"/>
      <c r="L895" s="356"/>
      <c r="M895" s="356"/>
      <c r="N895" s="356"/>
      <c r="O895" s="356"/>
      <c r="P895" s="356"/>
      <c r="Q895" s="356"/>
      <c r="R895" s="356"/>
      <c r="S895" s="356"/>
      <c r="T895" s="356"/>
      <c r="U895" s="356"/>
      <c r="V895" s="356"/>
      <c r="W895" s="356"/>
      <c r="X895" s="356"/>
      <c r="Y895" s="356"/>
      <c r="Z895" s="356"/>
      <c r="AA895" s="356"/>
      <c r="AB895" s="356"/>
      <c r="BB895"/>
      <c r="BC895"/>
      <c r="BD895"/>
      <c r="BE895"/>
      <c r="BF895"/>
      <c r="BG895"/>
      <c r="BH895"/>
      <c r="BI895"/>
      <c r="BJ895"/>
      <c r="BK895"/>
      <c r="BL895"/>
      <c r="BM895"/>
      <c r="BN895"/>
      <c r="BO895"/>
      <c r="BP895"/>
      <c r="BQ895"/>
      <c r="BR895"/>
      <c r="BS895"/>
      <c r="BT895"/>
      <c r="BU895"/>
      <c r="BV895"/>
      <c r="BW895"/>
      <c r="BX895"/>
      <c r="BY895"/>
      <c r="BZ895"/>
      <c r="CA895"/>
      <c r="CB895"/>
      <c r="CC895"/>
    </row>
    <row r="896" spans="1:81" s="325" customFormat="1" ht="15.75" customHeight="1" x14ac:dyDescent="0.25">
      <c r="A896" s="356"/>
      <c r="B896" s="356"/>
      <c r="C896" s="356"/>
      <c r="D896" s="356"/>
      <c r="E896" s="356"/>
      <c r="F896" s="356"/>
      <c r="G896" s="356"/>
      <c r="H896" s="356"/>
      <c r="I896" s="356"/>
      <c r="J896" s="356"/>
      <c r="K896" s="356"/>
      <c r="L896" s="356"/>
      <c r="M896" s="356"/>
      <c r="N896" s="356"/>
      <c r="O896" s="356"/>
      <c r="P896" s="356"/>
      <c r="Q896" s="356"/>
      <c r="R896" s="356"/>
      <c r="S896" s="356"/>
      <c r="T896" s="356"/>
      <c r="U896" s="356"/>
      <c r="V896" s="356"/>
      <c r="W896" s="356"/>
      <c r="X896" s="356"/>
      <c r="Y896" s="356"/>
      <c r="Z896" s="356"/>
      <c r="AA896" s="356"/>
      <c r="AB896" s="356"/>
      <c r="BB896"/>
      <c r="BC896"/>
      <c r="BD896"/>
      <c r="BE896"/>
      <c r="BF896"/>
      <c r="BG896"/>
      <c r="BH896"/>
      <c r="BI896"/>
      <c r="BJ896"/>
      <c r="BK896"/>
      <c r="BL896"/>
      <c r="BM896"/>
      <c r="BN896"/>
      <c r="BO896"/>
      <c r="BP896"/>
      <c r="BQ896"/>
      <c r="BR896"/>
      <c r="BS896"/>
      <c r="BT896"/>
      <c r="BU896"/>
      <c r="BV896"/>
      <c r="BW896"/>
      <c r="BX896"/>
      <c r="BY896"/>
      <c r="BZ896"/>
      <c r="CA896"/>
      <c r="CB896"/>
      <c r="CC896"/>
    </row>
    <row r="897" spans="1:81" s="325" customFormat="1" ht="15.75" customHeight="1" x14ac:dyDescent="0.25">
      <c r="A897" s="356"/>
      <c r="B897" s="356"/>
      <c r="C897" s="356"/>
      <c r="D897" s="356"/>
      <c r="E897" s="356"/>
      <c r="F897" s="356"/>
      <c r="G897" s="356"/>
      <c r="H897" s="356"/>
      <c r="I897" s="356"/>
      <c r="J897" s="356"/>
      <c r="K897" s="356"/>
      <c r="L897" s="356"/>
      <c r="M897" s="356"/>
      <c r="N897" s="356"/>
      <c r="O897" s="356"/>
      <c r="P897" s="356"/>
      <c r="Q897" s="356"/>
      <c r="R897" s="356"/>
      <c r="S897" s="356"/>
      <c r="T897" s="356"/>
      <c r="U897" s="356"/>
      <c r="V897" s="356"/>
      <c r="W897" s="356"/>
      <c r="X897" s="356"/>
      <c r="Y897" s="356"/>
      <c r="Z897" s="356"/>
      <c r="AA897" s="356"/>
      <c r="AB897" s="356"/>
      <c r="BB897"/>
      <c r="BC897"/>
      <c r="BD897"/>
      <c r="BE897"/>
      <c r="BF897"/>
      <c r="BG897"/>
      <c r="BH897"/>
      <c r="BI897"/>
      <c r="BJ897"/>
      <c r="BK897"/>
      <c r="BL897"/>
      <c r="BM897"/>
      <c r="BN897"/>
      <c r="BO897"/>
      <c r="BP897"/>
      <c r="BQ897"/>
      <c r="BR897"/>
      <c r="BS897"/>
      <c r="BT897"/>
      <c r="BU897"/>
      <c r="BV897"/>
      <c r="BW897"/>
      <c r="BX897"/>
      <c r="BY897"/>
      <c r="BZ897"/>
      <c r="CA897"/>
      <c r="CB897"/>
      <c r="CC897"/>
    </row>
    <row r="898" spans="1:81" s="325" customFormat="1" ht="15.75" customHeight="1" x14ac:dyDescent="0.25">
      <c r="A898" s="356"/>
      <c r="B898" s="356"/>
      <c r="C898" s="356"/>
      <c r="D898" s="356"/>
      <c r="E898" s="356"/>
      <c r="F898" s="356"/>
      <c r="G898" s="356"/>
      <c r="H898" s="356"/>
      <c r="I898" s="356"/>
      <c r="J898" s="356"/>
      <c r="K898" s="356"/>
      <c r="L898" s="356"/>
      <c r="M898" s="356"/>
      <c r="N898" s="356"/>
      <c r="O898" s="356"/>
      <c r="P898" s="356"/>
      <c r="Q898" s="356"/>
      <c r="R898" s="356"/>
      <c r="S898" s="356"/>
      <c r="T898" s="356"/>
      <c r="U898" s="356"/>
      <c r="V898" s="356"/>
      <c r="W898" s="356"/>
      <c r="X898" s="356"/>
      <c r="Y898" s="356"/>
      <c r="Z898" s="356"/>
      <c r="AA898" s="356"/>
      <c r="AB898" s="356"/>
      <c r="BB898"/>
      <c r="BC898"/>
      <c r="BD898"/>
      <c r="BE898"/>
      <c r="BF898"/>
      <c r="BG898"/>
      <c r="BH898"/>
      <c r="BI898"/>
      <c r="BJ898"/>
      <c r="BK898"/>
      <c r="BL898"/>
      <c r="BM898"/>
      <c r="BN898"/>
      <c r="BO898"/>
      <c r="BP898"/>
      <c r="BQ898"/>
      <c r="BR898"/>
      <c r="BS898"/>
      <c r="BT898"/>
      <c r="BU898"/>
      <c r="BV898"/>
      <c r="BW898"/>
      <c r="BX898"/>
      <c r="BY898"/>
      <c r="BZ898"/>
      <c r="CA898"/>
      <c r="CB898"/>
      <c r="CC898"/>
    </row>
    <row r="899" spans="1:81" s="325" customFormat="1" ht="15.75" customHeight="1" x14ac:dyDescent="0.25">
      <c r="A899" s="356"/>
      <c r="B899" s="356"/>
      <c r="C899" s="356"/>
      <c r="D899" s="356"/>
      <c r="E899" s="356"/>
      <c r="F899" s="356"/>
      <c r="G899" s="356"/>
      <c r="H899" s="356"/>
      <c r="I899" s="356"/>
      <c r="J899" s="356"/>
      <c r="K899" s="356"/>
      <c r="L899" s="356"/>
      <c r="M899" s="356"/>
      <c r="N899" s="356"/>
      <c r="O899" s="356"/>
      <c r="P899" s="356"/>
      <c r="Q899" s="356"/>
      <c r="R899" s="356"/>
      <c r="S899" s="356"/>
      <c r="T899" s="356"/>
      <c r="U899" s="356"/>
      <c r="V899" s="356"/>
      <c r="W899" s="356"/>
      <c r="X899" s="356"/>
      <c r="Y899" s="356"/>
      <c r="Z899" s="356"/>
      <c r="AA899" s="356"/>
      <c r="AB899" s="356"/>
      <c r="BB899"/>
      <c r="BC899"/>
      <c r="BD899"/>
      <c r="BE899"/>
      <c r="BF899"/>
      <c r="BG899"/>
      <c r="BH899"/>
      <c r="BI899"/>
      <c r="BJ899"/>
      <c r="BK899"/>
      <c r="BL899"/>
      <c r="BM899"/>
      <c r="BN899"/>
      <c r="BO899"/>
      <c r="BP899"/>
      <c r="BQ899"/>
      <c r="BR899"/>
      <c r="BS899"/>
      <c r="BT899"/>
      <c r="BU899"/>
      <c r="BV899"/>
      <c r="BW899"/>
      <c r="BX899"/>
      <c r="BY899"/>
      <c r="BZ899"/>
      <c r="CA899"/>
      <c r="CB899"/>
      <c r="CC899"/>
    </row>
    <row r="900" spans="1:81" s="325" customFormat="1" ht="15.75" customHeight="1" x14ac:dyDescent="0.25">
      <c r="A900" s="356"/>
      <c r="B900" s="356"/>
      <c r="C900" s="356"/>
      <c r="D900" s="356"/>
      <c r="E900" s="356"/>
      <c r="F900" s="356"/>
      <c r="G900" s="356"/>
      <c r="H900" s="356"/>
      <c r="I900" s="356"/>
      <c r="J900" s="356"/>
      <c r="K900" s="356"/>
      <c r="L900" s="356"/>
      <c r="M900" s="356"/>
      <c r="N900" s="356"/>
      <c r="O900" s="356"/>
      <c r="P900" s="356"/>
      <c r="Q900" s="356"/>
      <c r="R900" s="356"/>
      <c r="S900" s="356"/>
      <c r="T900" s="356"/>
      <c r="U900" s="356"/>
      <c r="V900" s="356"/>
      <c r="W900" s="356"/>
      <c r="X900" s="356"/>
      <c r="Y900" s="356"/>
      <c r="Z900" s="356"/>
      <c r="AA900" s="356"/>
      <c r="AB900" s="356"/>
      <c r="BB900"/>
      <c r="BC900"/>
      <c r="BD900"/>
      <c r="BE900"/>
      <c r="BF900"/>
      <c r="BG900"/>
      <c r="BH900"/>
      <c r="BI900"/>
      <c r="BJ900"/>
      <c r="BK900"/>
      <c r="BL900"/>
      <c r="BM900"/>
      <c r="BN900"/>
      <c r="BO900"/>
      <c r="BP900"/>
      <c r="BQ900"/>
      <c r="BR900"/>
      <c r="BS900"/>
      <c r="BT900"/>
      <c r="BU900"/>
      <c r="BV900"/>
      <c r="BW900"/>
      <c r="BX900"/>
      <c r="BY900"/>
      <c r="BZ900"/>
      <c r="CA900"/>
      <c r="CB900"/>
      <c r="CC900"/>
    </row>
    <row r="901" spans="1:81" s="325" customFormat="1" ht="15.75" customHeight="1" x14ac:dyDescent="0.25">
      <c r="A901" s="356"/>
      <c r="B901" s="356"/>
      <c r="C901" s="356"/>
      <c r="D901" s="356"/>
      <c r="E901" s="356"/>
      <c r="F901" s="356"/>
      <c r="G901" s="356"/>
      <c r="H901" s="356"/>
      <c r="I901" s="356"/>
      <c r="J901" s="356"/>
      <c r="K901" s="356"/>
      <c r="L901" s="356"/>
      <c r="M901" s="356"/>
      <c r="N901" s="356"/>
      <c r="O901" s="356"/>
      <c r="P901" s="356"/>
      <c r="Q901" s="356"/>
      <c r="R901" s="356"/>
      <c r="S901" s="356"/>
      <c r="T901" s="356"/>
      <c r="U901" s="356"/>
      <c r="V901" s="356"/>
      <c r="W901" s="356"/>
      <c r="X901" s="356"/>
      <c r="Y901" s="356"/>
      <c r="Z901" s="356"/>
      <c r="AA901" s="356"/>
      <c r="AB901" s="356"/>
      <c r="BB901"/>
      <c r="BC901"/>
      <c r="BD901"/>
      <c r="BE901"/>
      <c r="BF901"/>
      <c r="BG901"/>
      <c r="BH901"/>
      <c r="BI901"/>
      <c r="BJ901"/>
      <c r="BK901"/>
      <c r="BL901"/>
      <c r="BM901"/>
      <c r="BN901"/>
      <c r="BO901"/>
      <c r="BP901"/>
      <c r="BQ901"/>
      <c r="BR901"/>
      <c r="BS901"/>
      <c r="BT901"/>
      <c r="BU901"/>
      <c r="BV901"/>
      <c r="BW901"/>
      <c r="BX901"/>
      <c r="BY901"/>
      <c r="BZ901"/>
      <c r="CA901"/>
      <c r="CB901"/>
      <c r="CC901"/>
    </row>
    <row r="902" spans="1:81" s="325" customFormat="1" ht="15.75" customHeight="1" x14ac:dyDescent="0.25">
      <c r="A902" s="356"/>
      <c r="B902" s="356"/>
      <c r="C902" s="356"/>
      <c r="D902" s="356"/>
      <c r="E902" s="356"/>
      <c r="F902" s="356"/>
      <c r="G902" s="356"/>
      <c r="H902" s="356"/>
      <c r="I902" s="356"/>
      <c r="J902" s="356"/>
      <c r="K902" s="356"/>
      <c r="L902" s="356"/>
      <c r="M902" s="356"/>
      <c r="N902" s="356"/>
      <c r="O902" s="356"/>
      <c r="P902" s="356"/>
      <c r="Q902" s="356"/>
      <c r="R902" s="356"/>
      <c r="S902" s="356"/>
      <c r="T902" s="356"/>
      <c r="U902" s="356"/>
      <c r="V902" s="356"/>
      <c r="W902" s="356"/>
      <c r="X902" s="356"/>
      <c r="Y902" s="356"/>
      <c r="Z902" s="356"/>
      <c r="AA902" s="356"/>
      <c r="AB902" s="356"/>
      <c r="BB902"/>
      <c r="BC902"/>
      <c r="BD902"/>
      <c r="BE902"/>
      <c r="BF902"/>
      <c r="BG902"/>
      <c r="BH902"/>
      <c r="BI902"/>
      <c r="BJ902"/>
      <c r="BK902"/>
      <c r="BL902"/>
      <c r="BM902"/>
      <c r="BN902"/>
      <c r="BO902"/>
      <c r="BP902"/>
      <c r="BQ902"/>
      <c r="BR902"/>
      <c r="BS902"/>
      <c r="BT902"/>
      <c r="BU902"/>
      <c r="BV902"/>
      <c r="BW902"/>
      <c r="BX902"/>
      <c r="BY902"/>
      <c r="BZ902"/>
      <c r="CA902"/>
      <c r="CB902"/>
      <c r="CC902"/>
    </row>
    <row r="903" spans="1:81" s="325" customFormat="1" ht="15.75" customHeight="1" x14ac:dyDescent="0.25">
      <c r="A903" s="356"/>
      <c r="B903" s="356"/>
      <c r="C903" s="356"/>
      <c r="D903" s="356"/>
      <c r="E903" s="356"/>
      <c r="F903" s="356"/>
      <c r="G903" s="356"/>
      <c r="H903" s="356"/>
      <c r="I903" s="356"/>
      <c r="J903" s="356"/>
      <c r="K903" s="356"/>
      <c r="L903" s="356"/>
      <c r="M903" s="356"/>
      <c r="N903" s="356"/>
      <c r="O903" s="356"/>
      <c r="P903" s="356"/>
      <c r="Q903" s="356"/>
      <c r="R903" s="356"/>
      <c r="S903" s="356"/>
      <c r="T903" s="356"/>
      <c r="U903" s="356"/>
      <c r="V903" s="356"/>
      <c r="W903" s="356"/>
      <c r="X903" s="356"/>
      <c r="Y903" s="356"/>
      <c r="Z903" s="356"/>
      <c r="AA903" s="356"/>
      <c r="AB903" s="356"/>
      <c r="BB903"/>
      <c r="BC903"/>
      <c r="BD903"/>
      <c r="BE903"/>
      <c r="BF903"/>
      <c r="BG903"/>
      <c r="BH903"/>
      <c r="BI903"/>
      <c r="BJ903"/>
      <c r="BK903"/>
      <c r="BL903"/>
      <c r="BM903"/>
      <c r="BN903"/>
      <c r="BO903"/>
      <c r="BP903"/>
      <c r="BQ903"/>
      <c r="BR903"/>
      <c r="BS903"/>
      <c r="BT903"/>
      <c r="BU903"/>
      <c r="BV903"/>
      <c r="BW903"/>
      <c r="BX903"/>
      <c r="BY903"/>
      <c r="BZ903"/>
      <c r="CA903"/>
      <c r="CB903"/>
      <c r="CC903"/>
    </row>
    <row r="904" spans="1:81" s="325" customFormat="1" ht="15.75" customHeight="1" x14ac:dyDescent="0.25">
      <c r="A904" s="356"/>
      <c r="B904" s="356"/>
      <c r="C904" s="356"/>
      <c r="D904" s="356"/>
      <c r="E904" s="356"/>
      <c r="F904" s="356"/>
      <c r="G904" s="356"/>
      <c r="H904" s="356"/>
      <c r="I904" s="356"/>
      <c r="J904" s="356"/>
      <c r="K904" s="356"/>
      <c r="L904" s="356"/>
      <c r="M904" s="356"/>
      <c r="N904" s="356"/>
      <c r="O904" s="356"/>
      <c r="P904" s="356"/>
      <c r="Q904" s="356"/>
      <c r="R904" s="356"/>
      <c r="S904" s="356"/>
      <c r="T904" s="356"/>
      <c r="U904" s="356"/>
      <c r="V904" s="356"/>
      <c r="W904" s="356"/>
      <c r="X904" s="356"/>
      <c r="Y904" s="356"/>
      <c r="Z904" s="356"/>
      <c r="AA904" s="356"/>
      <c r="AB904" s="356"/>
      <c r="BB904"/>
      <c r="BC904"/>
      <c r="BD904"/>
      <c r="BE904"/>
      <c r="BF904"/>
      <c r="BG904"/>
      <c r="BH904"/>
      <c r="BI904"/>
      <c r="BJ904"/>
      <c r="BK904"/>
      <c r="BL904"/>
      <c r="BM904"/>
      <c r="BN904"/>
      <c r="BO904"/>
      <c r="BP904"/>
      <c r="BQ904"/>
      <c r="BR904"/>
      <c r="BS904"/>
      <c r="BT904"/>
      <c r="BU904"/>
      <c r="BV904"/>
      <c r="BW904"/>
      <c r="BX904"/>
      <c r="BY904"/>
      <c r="BZ904"/>
      <c r="CA904"/>
      <c r="CB904"/>
      <c r="CC904"/>
    </row>
    <row r="905" spans="1:81" s="325" customFormat="1" ht="15.75" customHeight="1" x14ac:dyDescent="0.25">
      <c r="A905" s="356"/>
      <c r="B905" s="356"/>
      <c r="C905" s="356"/>
      <c r="D905" s="356"/>
      <c r="E905" s="356"/>
      <c r="F905" s="356"/>
      <c r="G905" s="356"/>
      <c r="H905" s="356"/>
      <c r="I905" s="356"/>
      <c r="J905" s="356"/>
      <c r="K905" s="356"/>
      <c r="L905" s="356"/>
      <c r="M905" s="356"/>
      <c r="N905" s="356"/>
      <c r="O905" s="356"/>
      <c r="P905" s="356"/>
      <c r="Q905" s="356"/>
      <c r="R905" s="356"/>
      <c r="S905" s="356"/>
      <c r="T905" s="356"/>
      <c r="U905" s="356"/>
      <c r="V905" s="356"/>
      <c r="W905" s="356"/>
      <c r="X905" s="356"/>
      <c r="Y905" s="356"/>
      <c r="Z905" s="356"/>
      <c r="AA905" s="356"/>
      <c r="AB905" s="356"/>
      <c r="BB905"/>
      <c r="BC905"/>
      <c r="BD905"/>
      <c r="BE905"/>
      <c r="BF905"/>
      <c r="BG905"/>
      <c r="BH905"/>
      <c r="BI905"/>
      <c r="BJ905"/>
      <c r="BK905"/>
      <c r="BL905"/>
      <c r="BM905"/>
      <c r="BN905"/>
      <c r="BO905"/>
      <c r="BP905"/>
      <c r="BQ905"/>
      <c r="BR905"/>
      <c r="BS905"/>
      <c r="BT905"/>
      <c r="BU905"/>
      <c r="BV905"/>
      <c r="BW905"/>
      <c r="BX905"/>
      <c r="BY905"/>
      <c r="BZ905"/>
      <c r="CA905"/>
      <c r="CB905"/>
      <c r="CC905"/>
    </row>
    <row r="906" spans="1:81" s="325" customFormat="1" ht="15.75" customHeight="1" x14ac:dyDescent="0.25">
      <c r="A906" s="356"/>
      <c r="B906" s="356"/>
      <c r="C906" s="356"/>
      <c r="D906" s="356"/>
      <c r="E906" s="356"/>
      <c r="F906" s="356"/>
      <c r="G906" s="356"/>
      <c r="H906" s="356"/>
      <c r="I906" s="356"/>
      <c r="J906" s="356"/>
      <c r="K906" s="356"/>
      <c r="L906" s="356"/>
      <c r="M906" s="356"/>
      <c r="N906" s="356"/>
      <c r="O906" s="356"/>
      <c r="P906" s="356"/>
      <c r="Q906" s="356"/>
      <c r="R906" s="356"/>
      <c r="S906" s="356"/>
      <c r="T906" s="356"/>
      <c r="U906" s="356"/>
      <c r="V906" s="356"/>
      <c r="W906" s="356"/>
      <c r="X906" s="356"/>
      <c r="Y906" s="356"/>
      <c r="Z906" s="356"/>
      <c r="AA906" s="356"/>
      <c r="AB906" s="356"/>
      <c r="BB906"/>
      <c r="BC906"/>
      <c r="BD906"/>
      <c r="BE906"/>
      <c r="BF906"/>
      <c r="BG906"/>
      <c r="BH906"/>
      <c r="BI906"/>
      <c r="BJ906"/>
      <c r="BK906"/>
      <c r="BL906"/>
      <c r="BM906"/>
      <c r="BN906"/>
      <c r="BO906"/>
      <c r="BP906"/>
      <c r="BQ906"/>
      <c r="BR906"/>
      <c r="BS906"/>
      <c r="BT906"/>
      <c r="BU906"/>
      <c r="BV906"/>
      <c r="BW906"/>
      <c r="BX906"/>
      <c r="BY906"/>
      <c r="BZ906"/>
      <c r="CA906"/>
      <c r="CB906"/>
      <c r="CC906"/>
    </row>
    <row r="907" spans="1:81" s="325" customFormat="1" ht="15.75" customHeight="1" x14ac:dyDescent="0.25">
      <c r="A907" s="356"/>
      <c r="B907" s="356"/>
      <c r="C907" s="356"/>
      <c r="D907" s="356"/>
      <c r="E907" s="356"/>
      <c r="F907" s="356"/>
      <c r="G907" s="356"/>
      <c r="H907" s="356"/>
      <c r="I907" s="356"/>
      <c r="J907" s="356"/>
      <c r="K907" s="356"/>
      <c r="L907" s="356"/>
      <c r="M907" s="356"/>
      <c r="N907" s="356"/>
      <c r="O907" s="356"/>
      <c r="P907" s="356"/>
      <c r="Q907" s="356"/>
      <c r="R907" s="356"/>
      <c r="S907" s="356"/>
      <c r="T907" s="356"/>
      <c r="U907" s="356"/>
      <c r="V907" s="356"/>
      <c r="W907" s="356"/>
      <c r="X907" s="356"/>
      <c r="Y907" s="356"/>
      <c r="Z907" s="356"/>
      <c r="AA907" s="356"/>
      <c r="AB907" s="356"/>
      <c r="BB907"/>
      <c r="BC907"/>
      <c r="BD907"/>
      <c r="BE907"/>
      <c r="BF907"/>
      <c r="BG907"/>
      <c r="BH907"/>
      <c r="BI907"/>
      <c r="BJ907"/>
      <c r="BK907"/>
      <c r="BL907"/>
      <c r="BM907"/>
      <c r="BN907"/>
      <c r="BO907"/>
      <c r="BP907"/>
      <c r="BQ907"/>
      <c r="BR907"/>
      <c r="BS907"/>
      <c r="BT907"/>
      <c r="BU907"/>
      <c r="BV907"/>
      <c r="BW907"/>
      <c r="BX907"/>
      <c r="BY907"/>
      <c r="BZ907"/>
      <c r="CA907"/>
      <c r="CB907"/>
      <c r="CC907"/>
    </row>
    <row r="908" spans="1:81" s="325" customFormat="1" ht="15.75" customHeight="1" x14ac:dyDescent="0.25">
      <c r="A908" s="356"/>
      <c r="B908" s="356"/>
      <c r="C908" s="356"/>
      <c r="D908" s="356"/>
      <c r="E908" s="356"/>
      <c r="F908" s="356"/>
      <c r="G908" s="356"/>
      <c r="H908" s="356"/>
      <c r="I908" s="356"/>
      <c r="J908" s="356"/>
      <c r="K908" s="356"/>
      <c r="L908" s="356"/>
      <c r="M908" s="356"/>
      <c r="N908" s="356"/>
      <c r="O908" s="356"/>
      <c r="P908" s="356"/>
      <c r="Q908" s="356"/>
      <c r="R908" s="356"/>
      <c r="S908" s="356"/>
      <c r="T908" s="356"/>
      <c r="U908" s="356"/>
      <c r="V908" s="356"/>
      <c r="W908" s="356"/>
      <c r="X908" s="356"/>
      <c r="Y908" s="356"/>
      <c r="Z908" s="356"/>
      <c r="AA908" s="356"/>
      <c r="AB908" s="356"/>
      <c r="BB908"/>
      <c r="BC908"/>
      <c r="BD908"/>
      <c r="BE908"/>
      <c r="BF908"/>
      <c r="BG908"/>
      <c r="BH908"/>
      <c r="BI908"/>
      <c r="BJ908"/>
      <c r="BK908"/>
      <c r="BL908"/>
      <c r="BM908"/>
      <c r="BN908"/>
      <c r="BO908"/>
      <c r="BP908"/>
      <c r="BQ908"/>
      <c r="BR908"/>
      <c r="BS908"/>
      <c r="BT908"/>
      <c r="BU908"/>
      <c r="BV908"/>
      <c r="BW908"/>
      <c r="BX908"/>
      <c r="BY908"/>
      <c r="BZ908"/>
      <c r="CA908"/>
      <c r="CB908"/>
      <c r="CC908"/>
    </row>
    <row r="909" spans="1:81" s="325" customFormat="1" ht="15.75" customHeight="1" x14ac:dyDescent="0.25">
      <c r="A909" s="356"/>
      <c r="B909" s="356"/>
      <c r="C909" s="356"/>
      <c r="D909" s="356"/>
      <c r="E909" s="356"/>
      <c r="F909" s="356"/>
      <c r="G909" s="356"/>
      <c r="H909" s="356"/>
      <c r="I909" s="356"/>
      <c r="J909" s="356"/>
      <c r="K909" s="356"/>
      <c r="L909" s="356"/>
      <c r="M909" s="356"/>
      <c r="N909" s="356"/>
      <c r="O909" s="356"/>
      <c r="P909" s="356"/>
      <c r="Q909" s="356"/>
      <c r="R909" s="356"/>
      <c r="S909" s="356"/>
      <c r="T909" s="356"/>
      <c r="U909" s="356"/>
      <c r="V909" s="356"/>
      <c r="W909" s="356"/>
      <c r="X909" s="356"/>
      <c r="Y909" s="356"/>
      <c r="Z909" s="356"/>
      <c r="AA909" s="356"/>
      <c r="AB909" s="356"/>
      <c r="BB909"/>
      <c r="BC909"/>
      <c r="BD909"/>
      <c r="BE909"/>
      <c r="BF909"/>
      <c r="BG909"/>
      <c r="BH909"/>
      <c r="BI909"/>
      <c r="BJ909"/>
      <c r="BK909"/>
      <c r="BL909"/>
      <c r="BM909"/>
      <c r="BN909"/>
      <c r="BO909"/>
      <c r="BP909"/>
      <c r="BQ909"/>
      <c r="BR909"/>
      <c r="BS909"/>
      <c r="BT909"/>
      <c r="BU909"/>
      <c r="BV909"/>
      <c r="BW909"/>
      <c r="BX909"/>
      <c r="BY909"/>
      <c r="BZ909"/>
      <c r="CA909"/>
      <c r="CB909"/>
      <c r="CC909"/>
    </row>
    <row r="910" spans="1:81" s="325" customFormat="1" ht="15.75" customHeight="1" x14ac:dyDescent="0.25">
      <c r="A910" s="356"/>
      <c r="B910" s="356"/>
      <c r="C910" s="356"/>
      <c r="D910" s="356"/>
      <c r="E910" s="356"/>
      <c r="F910" s="356"/>
      <c r="G910" s="356"/>
      <c r="H910" s="356"/>
      <c r="I910" s="356"/>
      <c r="J910" s="356"/>
      <c r="K910" s="356"/>
      <c r="L910" s="356"/>
      <c r="M910" s="356"/>
      <c r="N910" s="356"/>
      <c r="O910" s="356"/>
      <c r="P910" s="356"/>
      <c r="Q910" s="356"/>
      <c r="R910" s="356"/>
      <c r="S910" s="356"/>
      <c r="T910" s="356"/>
      <c r="U910" s="356"/>
      <c r="V910" s="356"/>
      <c r="W910" s="356"/>
      <c r="X910" s="356"/>
      <c r="Y910" s="356"/>
      <c r="Z910" s="356"/>
      <c r="AA910" s="356"/>
      <c r="AB910" s="356"/>
      <c r="BB910"/>
      <c r="BC910"/>
      <c r="BD910"/>
      <c r="BE910"/>
      <c r="BF910"/>
      <c r="BG910"/>
      <c r="BH910"/>
      <c r="BI910"/>
      <c r="BJ910"/>
      <c r="BK910"/>
      <c r="BL910"/>
      <c r="BM910"/>
      <c r="BN910"/>
      <c r="BO910"/>
      <c r="BP910"/>
      <c r="BQ910"/>
      <c r="BR910"/>
      <c r="BS910"/>
      <c r="BT910"/>
      <c r="BU910"/>
      <c r="BV910"/>
      <c r="BW910"/>
      <c r="BX910"/>
      <c r="BY910"/>
      <c r="BZ910"/>
      <c r="CA910"/>
      <c r="CB910"/>
      <c r="CC910"/>
    </row>
    <row r="911" spans="1:81" s="325" customFormat="1" ht="15.75" customHeight="1" x14ac:dyDescent="0.25">
      <c r="A911" s="356"/>
      <c r="B911" s="356"/>
      <c r="C911" s="356"/>
      <c r="D911" s="356"/>
      <c r="E911" s="356"/>
      <c r="F911" s="356"/>
      <c r="G911" s="356"/>
      <c r="H911" s="356"/>
      <c r="I911" s="356"/>
      <c r="J911" s="356"/>
      <c r="K911" s="356"/>
      <c r="L911" s="356"/>
      <c r="M911" s="356"/>
      <c r="N911" s="356"/>
      <c r="O911" s="356"/>
      <c r="P911" s="356"/>
      <c r="Q911" s="356"/>
      <c r="R911" s="356"/>
      <c r="S911" s="356"/>
      <c r="T911" s="356"/>
      <c r="U911" s="356"/>
      <c r="V911" s="356"/>
      <c r="W911" s="356"/>
      <c r="X911" s="356"/>
      <c r="Y911" s="356"/>
      <c r="Z911" s="356"/>
      <c r="AA911" s="356"/>
      <c r="AB911" s="356"/>
      <c r="BB911"/>
      <c r="BC911"/>
      <c r="BD911"/>
      <c r="BE911"/>
      <c r="BF911"/>
      <c r="BG911"/>
      <c r="BH911"/>
      <c r="BI911"/>
      <c r="BJ911"/>
      <c r="BK911"/>
      <c r="BL911"/>
      <c r="BM911"/>
      <c r="BN911"/>
      <c r="BO911"/>
      <c r="BP911"/>
      <c r="BQ911"/>
      <c r="BR911"/>
      <c r="BS911"/>
      <c r="BT911"/>
      <c r="BU911"/>
      <c r="BV911"/>
      <c r="BW911"/>
      <c r="BX911"/>
      <c r="BY911"/>
      <c r="BZ911"/>
      <c r="CA911"/>
      <c r="CB911"/>
      <c r="CC911"/>
    </row>
    <row r="912" spans="1:81" s="325" customFormat="1" ht="15.75" customHeight="1" x14ac:dyDescent="0.25">
      <c r="A912" s="356"/>
      <c r="B912" s="356"/>
      <c r="C912" s="356"/>
      <c r="D912" s="356"/>
      <c r="E912" s="356"/>
      <c r="F912" s="356"/>
      <c r="G912" s="356"/>
      <c r="H912" s="356"/>
      <c r="I912" s="356"/>
      <c r="J912" s="356"/>
      <c r="K912" s="356"/>
      <c r="L912" s="356"/>
      <c r="M912" s="356"/>
      <c r="N912" s="356"/>
      <c r="O912" s="356"/>
      <c r="P912" s="356"/>
      <c r="Q912" s="356"/>
      <c r="R912" s="356"/>
      <c r="S912" s="356"/>
      <c r="T912" s="356"/>
      <c r="U912" s="356"/>
      <c r="V912" s="356"/>
      <c r="W912" s="356"/>
      <c r="X912" s="356"/>
      <c r="Y912" s="356"/>
      <c r="Z912" s="356"/>
      <c r="AA912" s="356"/>
      <c r="AB912" s="356"/>
      <c r="BB912"/>
      <c r="BC912"/>
      <c r="BD912"/>
      <c r="BE912"/>
      <c r="BF912"/>
      <c r="BG912"/>
      <c r="BH912"/>
      <c r="BI912"/>
      <c r="BJ912"/>
      <c r="BK912"/>
      <c r="BL912"/>
      <c r="BM912"/>
      <c r="BN912"/>
      <c r="BO912"/>
      <c r="BP912"/>
      <c r="BQ912"/>
      <c r="BR912"/>
      <c r="BS912"/>
      <c r="BT912"/>
      <c r="BU912"/>
      <c r="BV912"/>
      <c r="BW912"/>
      <c r="BX912"/>
      <c r="BY912"/>
      <c r="BZ912"/>
      <c r="CA912"/>
      <c r="CB912"/>
      <c r="CC912"/>
    </row>
    <row r="913" spans="1:81" s="325" customFormat="1" ht="15.75" customHeight="1" x14ac:dyDescent="0.25">
      <c r="A913" s="356"/>
      <c r="B913" s="356"/>
      <c r="C913" s="356"/>
      <c r="D913" s="356"/>
      <c r="E913" s="356"/>
      <c r="F913" s="356"/>
      <c r="G913" s="356"/>
      <c r="H913" s="356"/>
      <c r="I913" s="356"/>
      <c r="J913" s="356"/>
      <c r="K913" s="356"/>
      <c r="L913" s="356"/>
      <c r="M913" s="356"/>
      <c r="N913" s="356"/>
      <c r="O913" s="356"/>
      <c r="P913" s="356"/>
      <c r="Q913" s="356"/>
      <c r="R913" s="356"/>
      <c r="S913" s="356"/>
      <c r="T913" s="356"/>
      <c r="U913" s="356"/>
      <c r="V913" s="356"/>
      <c r="W913" s="356"/>
      <c r="X913" s="356"/>
      <c r="Y913" s="356"/>
      <c r="Z913" s="356"/>
      <c r="AA913" s="356"/>
      <c r="AB913" s="356"/>
      <c r="BB913"/>
      <c r="BC913"/>
      <c r="BD913"/>
      <c r="BE913"/>
      <c r="BF913"/>
      <c r="BG913"/>
      <c r="BH913"/>
      <c r="BI913"/>
      <c r="BJ913"/>
      <c r="BK913"/>
      <c r="BL913"/>
      <c r="BM913"/>
      <c r="BN913"/>
      <c r="BO913"/>
      <c r="BP913"/>
      <c r="BQ913"/>
      <c r="BR913"/>
      <c r="BS913"/>
      <c r="BT913"/>
      <c r="BU913"/>
      <c r="BV913"/>
      <c r="BW913"/>
      <c r="BX913"/>
      <c r="BY913"/>
      <c r="BZ913"/>
      <c r="CA913"/>
      <c r="CB913"/>
      <c r="CC913"/>
    </row>
    <row r="914" spans="1:81" s="325" customFormat="1" ht="15.75" customHeight="1" x14ac:dyDescent="0.25">
      <c r="A914" s="356"/>
      <c r="B914" s="356"/>
      <c r="C914" s="356"/>
      <c r="D914" s="356"/>
      <c r="E914" s="356"/>
      <c r="F914" s="356"/>
      <c r="G914" s="356"/>
      <c r="H914" s="356"/>
      <c r="I914" s="356"/>
      <c r="J914" s="356"/>
      <c r="K914" s="356"/>
      <c r="L914" s="356"/>
      <c r="M914" s="356"/>
      <c r="N914" s="356"/>
      <c r="O914" s="356"/>
      <c r="P914" s="356"/>
      <c r="Q914" s="356"/>
      <c r="R914" s="356"/>
      <c r="S914" s="356"/>
      <c r="T914" s="356"/>
      <c r="U914" s="356"/>
      <c r="V914" s="356"/>
      <c r="W914" s="356"/>
      <c r="X914" s="356"/>
      <c r="Y914" s="356"/>
      <c r="Z914" s="356"/>
      <c r="AA914" s="356"/>
      <c r="AB914" s="356"/>
      <c r="BB914"/>
      <c r="BC914"/>
      <c r="BD914"/>
      <c r="BE914"/>
      <c r="BF914"/>
      <c r="BG914"/>
      <c r="BH914"/>
      <c r="BI914"/>
      <c r="BJ914"/>
      <c r="BK914"/>
      <c r="BL914"/>
      <c r="BM914"/>
      <c r="BN914"/>
      <c r="BO914"/>
      <c r="BP914"/>
      <c r="BQ914"/>
      <c r="BR914"/>
      <c r="BS914"/>
      <c r="BT914"/>
      <c r="BU914"/>
      <c r="BV914"/>
      <c r="BW914"/>
      <c r="BX914"/>
      <c r="BY914"/>
      <c r="BZ914"/>
      <c r="CA914"/>
      <c r="CB914"/>
      <c r="CC914"/>
    </row>
    <row r="915" spans="1:81" s="325" customFormat="1" ht="15.75" customHeight="1" x14ac:dyDescent="0.25">
      <c r="A915" s="356"/>
      <c r="B915" s="356"/>
      <c r="C915" s="356"/>
      <c r="D915" s="356"/>
      <c r="E915" s="356"/>
      <c r="F915" s="356"/>
      <c r="G915" s="356"/>
      <c r="H915" s="356"/>
      <c r="I915" s="356"/>
      <c r="J915" s="356"/>
      <c r="K915" s="356"/>
      <c r="L915" s="356"/>
      <c r="M915" s="356"/>
      <c r="N915" s="356"/>
      <c r="O915" s="356"/>
      <c r="P915" s="356"/>
      <c r="Q915" s="356"/>
      <c r="R915" s="356"/>
      <c r="S915" s="356"/>
      <c r="T915" s="356"/>
      <c r="U915" s="356"/>
      <c r="V915" s="356"/>
      <c r="W915" s="356"/>
      <c r="X915" s="356"/>
      <c r="Y915" s="356"/>
      <c r="Z915" s="356"/>
      <c r="AA915" s="356"/>
      <c r="AB915" s="356"/>
      <c r="BB915"/>
      <c r="BC915"/>
      <c r="BD915"/>
      <c r="BE915"/>
      <c r="BF915"/>
      <c r="BG915"/>
      <c r="BH915"/>
      <c r="BI915"/>
      <c r="BJ915"/>
      <c r="BK915"/>
      <c r="BL915"/>
      <c r="BM915"/>
      <c r="BN915"/>
      <c r="BO915"/>
      <c r="BP915"/>
      <c r="BQ915"/>
      <c r="BR915"/>
      <c r="BS915"/>
      <c r="BT915"/>
      <c r="BU915"/>
      <c r="BV915"/>
      <c r="BW915"/>
      <c r="BX915"/>
      <c r="BY915"/>
      <c r="BZ915"/>
      <c r="CA915"/>
      <c r="CB915"/>
      <c r="CC915"/>
    </row>
    <row r="916" spans="1:81" s="325" customFormat="1" ht="15.75" customHeight="1" x14ac:dyDescent="0.25">
      <c r="A916" s="356"/>
      <c r="B916" s="356"/>
      <c r="C916" s="356"/>
      <c r="D916" s="356"/>
      <c r="E916" s="356"/>
      <c r="F916" s="356"/>
      <c r="G916" s="356"/>
      <c r="H916" s="356"/>
      <c r="I916" s="356"/>
      <c r="J916" s="356"/>
      <c r="K916" s="356"/>
      <c r="L916" s="356"/>
      <c r="M916" s="356"/>
      <c r="N916" s="356"/>
      <c r="O916" s="356"/>
      <c r="P916" s="356"/>
      <c r="Q916" s="356"/>
      <c r="R916" s="356"/>
      <c r="S916" s="356"/>
      <c r="T916" s="356"/>
      <c r="U916" s="356"/>
      <c r="V916" s="356"/>
      <c r="W916" s="356"/>
      <c r="X916" s="356"/>
      <c r="Y916" s="356"/>
      <c r="Z916" s="356"/>
      <c r="AA916" s="356"/>
      <c r="AB916" s="356"/>
      <c r="BB916"/>
      <c r="BC916"/>
      <c r="BD916"/>
      <c r="BE916"/>
      <c r="BF916"/>
      <c r="BG916"/>
      <c r="BH916"/>
      <c r="BI916"/>
      <c r="BJ916"/>
      <c r="BK916"/>
      <c r="BL916"/>
      <c r="BM916"/>
      <c r="BN916"/>
      <c r="BO916"/>
      <c r="BP916"/>
      <c r="BQ916"/>
      <c r="BR916"/>
      <c r="BS916"/>
      <c r="BT916"/>
      <c r="BU916"/>
      <c r="BV916"/>
      <c r="BW916"/>
      <c r="BX916"/>
      <c r="BY916"/>
      <c r="BZ916"/>
      <c r="CA916"/>
      <c r="CB916"/>
      <c r="CC916"/>
    </row>
    <row r="917" spans="1:81" s="325" customFormat="1" ht="15.75" customHeight="1" x14ac:dyDescent="0.25">
      <c r="A917" s="356"/>
      <c r="B917" s="356"/>
      <c r="C917" s="356"/>
      <c r="D917" s="356"/>
      <c r="E917" s="356"/>
      <c r="F917" s="356"/>
      <c r="G917" s="356"/>
      <c r="H917" s="356"/>
      <c r="I917" s="356"/>
      <c r="J917" s="356"/>
      <c r="K917" s="356"/>
      <c r="L917" s="356"/>
      <c r="M917" s="356"/>
      <c r="N917" s="356"/>
      <c r="O917" s="356"/>
      <c r="P917" s="356"/>
      <c r="Q917" s="356"/>
      <c r="R917" s="356"/>
      <c r="S917" s="356"/>
      <c r="T917" s="356"/>
      <c r="U917" s="356"/>
      <c r="V917" s="356"/>
      <c r="W917" s="356"/>
      <c r="X917" s="356"/>
      <c r="Y917" s="356"/>
      <c r="Z917" s="356"/>
      <c r="AA917" s="356"/>
      <c r="AB917" s="356"/>
      <c r="BB917"/>
      <c r="BC917"/>
      <c r="BD917"/>
      <c r="BE917"/>
      <c r="BF917"/>
      <c r="BG917"/>
      <c r="BH917"/>
      <c r="BI917"/>
      <c r="BJ917"/>
      <c r="BK917"/>
      <c r="BL917"/>
      <c r="BM917"/>
      <c r="BN917"/>
      <c r="BO917"/>
      <c r="BP917"/>
      <c r="BQ917"/>
      <c r="BR917"/>
      <c r="BS917"/>
      <c r="BT917"/>
      <c r="BU917"/>
      <c r="BV917"/>
      <c r="BW917"/>
      <c r="BX917"/>
      <c r="BY917"/>
      <c r="BZ917"/>
      <c r="CA917"/>
      <c r="CB917"/>
      <c r="CC917"/>
    </row>
    <row r="918" spans="1:81" s="325" customFormat="1" ht="15.75" customHeight="1" x14ac:dyDescent="0.25">
      <c r="A918" s="356"/>
      <c r="B918" s="356"/>
      <c r="C918" s="356"/>
      <c r="D918" s="356"/>
      <c r="E918" s="356"/>
      <c r="F918" s="356"/>
      <c r="G918" s="356"/>
      <c r="H918" s="356"/>
      <c r="I918" s="356"/>
      <c r="J918" s="356"/>
      <c r="K918" s="356"/>
      <c r="L918" s="356"/>
      <c r="M918" s="356"/>
      <c r="N918" s="356"/>
      <c r="O918" s="356"/>
      <c r="P918" s="356"/>
      <c r="Q918" s="356"/>
      <c r="R918" s="356"/>
      <c r="S918" s="356"/>
      <c r="T918" s="356"/>
      <c r="U918" s="356"/>
      <c r="V918" s="356"/>
      <c r="W918" s="356"/>
      <c r="X918" s="356"/>
      <c r="Y918" s="356"/>
      <c r="Z918" s="356"/>
      <c r="AA918" s="356"/>
      <c r="AB918" s="356"/>
      <c r="BB918"/>
      <c r="BC918"/>
      <c r="BD918"/>
      <c r="BE918"/>
      <c r="BF918"/>
      <c r="BG918"/>
      <c r="BH918"/>
      <c r="BI918"/>
      <c r="BJ918"/>
      <c r="BK918"/>
      <c r="BL918"/>
      <c r="BM918"/>
      <c r="BN918"/>
      <c r="BO918"/>
      <c r="BP918"/>
      <c r="BQ918"/>
      <c r="BR918"/>
      <c r="BS918"/>
      <c r="BT918"/>
      <c r="BU918"/>
      <c r="BV918"/>
      <c r="BW918"/>
      <c r="BX918"/>
      <c r="BY918"/>
      <c r="BZ918"/>
      <c r="CA918"/>
      <c r="CB918"/>
      <c r="CC918"/>
    </row>
    <row r="919" spans="1:81" s="325" customFormat="1" ht="15.75" customHeight="1" x14ac:dyDescent="0.25">
      <c r="A919" s="356"/>
      <c r="B919" s="356"/>
      <c r="C919" s="356"/>
      <c r="D919" s="356"/>
      <c r="E919" s="356"/>
      <c r="F919" s="356"/>
      <c r="G919" s="356"/>
      <c r="H919" s="356"/>
      <c r="I919" s="356"/>
      <c r="J919" s="356"/>
      <c r="K919" s="356"/>
      <c r="L919" s="356"/>
      <c r="M919" s="356"/>
      <c r="N919" s="356"/>
      <c r="O919" s="356"/>
      <c r="P919" s="356"/>
      <c r="Q919" s="356"/>
      <c r="R919" s="356"/>
      <c r="S919" s="356"/>
      <c r="T919" s="356"/>
      <c r="U919" s="356"/>
      <c r="V919" s="356"/>
      <c r="W919" s="356"/>
      <c r="X919" s="356"/>
      <c r="Y919" s="356"/>
      <c r="Z919" s="356"/>
      <c r="AA919" s="356"/>
      <c r="AB919" s="356"/>
      <c r="BB919"/>
      <c r="BC919"/>
      <c r="BD919"/>
      <c r="BE919"/>
      <c r="BF919"/>
      <c r="BG919"/>
      <c r="BH919"/>
      <c r="BI919"/>
      <c r="BJ919"/>
      <c r="BK919"/>
      <c r="BL919"/>
      <c r="BM919"/>
      <c r="BN919"/>
      <c r="BO919"/>
      <c r="BP919"/>
      <c r="BQ919"/>
      <c r="BR919"/>
      <c r="BS919"/>
      <c r="BT919"/>
      <c r="BU919"/>
      <c r="BV919"/>
      <c r="BW919"/>
      <c r="BX919"/>
      <c r="BY919"/>
      <c r="BZ919"/>
      <c r="CA919"/>
      <c r="CB919"/>
      <c r="CC919"/>
    </row>
    <row r="920" spans="1:81" s="325" customFormat="1" ht="15.75" customHeight="1" x14ac:dyDescent="0.25">
      <c r="A920" s="356"/>
      <c r="B920" s="356"/>
      <c r="C920" s="356"/>
      <c r="D920" s="356"/>
      <c r="E920" s="356"/>
      <c r="F920" s="356"/>
      <c r="G920" s="356"/>
      <c r="H920" s="356"/>
      <c r="I920" s="356"/>
      <c r="J920" s="356"/>
      <c r="K920" s="356"/>
      <c r="L920" s="356"/>
      <c r="M920" s="356"/>
      <c r="N920" s="356"/>
      <c r="O920" s="356"/>
      <c r="P920" s="356"/>
      <c r="Q920" s="356"/>
      <c r="R920" s="356"/>
      <c r="S920" s="356"/>
      <c r="T920" s="356"/>
      <c r="U920" s="356"/>
      <c r="V920" s="356"/>
      <c r="W920" s="356"/>
      <c r="X920" s="356"/>
      <c r="Y920" s="356"/>
      <c r="Z920" s="356"/>
      <c r="AA920" s="356"/>
      <c r="AB920" s="356"/>
      <c r="BB920"/>
      <c r="BC920"/>
      <c r="BD920"/>
      <c r="BE920"/>
      <c r="BF920"/>
      <c r="BG920"/>
      <c r="BH920"/>
      <c r="BI920"/>
      <c r="BJ920"/>
      <c r="BK920"/>
      <c r="BL920"/>
      <c r="BM920"/>
      <c r="BN920"/>
      <c r="BO920"/>
      <c r="BP920"/>
      <c r="BQ920"/>
      <c r="BR920"/>
      <c r="BS920"/>
      <c r="BT920"/>
      <c r="BU920"/>
      <c r="BV920"/>
      <c r="BW920"/>
      <c r="BX920"/>
      <c r="BY920"/>
      <c r="BZ920"/>
      <c r="CA920"/>
      <c r="CB920"/>
      <c r="CC920"/>
    </row>
    <row r="921" spans="1:81" s="325" customFormat="1" ht="15.75" customHeight="1" x14ac:dyDescent="0.25">
      <c r="A921" s="356"/>
      <c r="B921" s="356"/>
      <c r="C921" s="356"/>
      <c r="D921" s="356"/>
      <c r="E921" s="356"/>
      <c r="F921" s="356"/>
      <c r="G921" s="356"/>
      <c r="H921" s="356"/>
      <c r="I921" s="356"/>
      <c r="J921" s="356"/>
      <c r="K921" s="356"/>
      <c r="L921" s="356"/>
      <c r="M921" s="356"/>
      <c r="N921" s="356"/>
      <c r="O921" s="356"/>
      <c r="P921" s="356"/>
      <c r="Q921" s="356"/>
      <c r="R921" s="356"/>
      <c r="S921" s="356"/>
      <c r="T921" s="356"/>
      <c r="U921" s="356"/>
      <c r="V921" s="356"/>
      <c r="W921" s="356"/>
      <c r="X921" s="356"/>
      <c r="Y921" s="356"/>
      <c r="Z921" s="356"/>
      <c r="AA921" s="356"/>
      <c r="AB921" s="356"/>
      <c r="BB921"/>
      <c r="BC921"/>
      <c r="BD921"/>
      <c r="BE921"/>
      <c r="BF921"/>
      <c r="BG921"/>
      <c r="BH921"/>
      <c r="BI921"/>
      <c r="BJ921"/>
      <c r="BK921"/>
      <c r="BL921"/>
      <c r="BM921"/>
      <c r="BN921"/>
      <c r="BO921"/>
      <c r="BP921"/>
      <c r="BQ921"/>
      <c r="BR921"/>
      <c r="BS921"/>
      <c r="BT921"/>
      <c r="BU921"/>
      <c r="BV921"/>
      <c r="BW921"/>
      <c r="BX921"/>
      <c r="BY921"/>
      <c r="BZ921"/>
      <c r="CA921"/>
      <c r="CB921"/>
      <c r="CC921"/>
    </row>
    <row r="922" spans="1:81" s="325" customFormat="1" ht="15.75" customHeight="1" x14ac:dyDescent="0.25">
      <c r="A922" s="356"/>
      <c r="B922" s="356"/>
      <c r="C922" s="356"/>
      <c r="D922" s="356"/>
      <c r="E922" s="356"/>
      <c r="F922" s="356"/>
      <c r="G922" s="356"/>
      <c r="H922" s="356"/>
      <c r="I922" s="356"/>
      <c r="J922" s="356"/>
      <c r="K922" s="356"/>
      <c r="L922" s="356"/>
      <c r="M922" s="356"/>
      <c r="N922" s="356"/>
      <c r="O922" s="356"/>
      <c r="P922" s="356"/>
      <c r="Q922" s="356"/>
      <c r="R922" s="356"/>
      <c r="S922" s="356"/>
      <c r="T922" s="356"/>
      <c r="U922" s="356"/>
      <c r="V922" s="356"/>
      <c r="W922" s="356"/>
      <c r="X922" s="356"/>
      <c r="Y922" s="356"/>
      <c r="Z922" s="356"/>
      <c r="AA922" s="356"/>
      <c r="AB922" s="356"/>
      <c r="BB922"/>
      <c r="BC922"/>
      <c r="BD922"/>
      <c r="BE922"/>
      <c r="BF922"/>
      <c r="BG922"/>
      <c r="BH922"/>
      <c r="BI922"/>
      <c r="BJ922"/>
      <c r="BK922"/>
      <c r="BL922"/>
      <c r="BM922"/>
      <c r="BN922"/>
      <c r="BO922"/>
      <c r="BP922"/>
      <c r="BQ922"/>
      <c r="BR922"/>
      <c r="BS922"/>
      <c r="BT922"/>
      <c r="BU922"/>
      <c r="BV922"/>
      <c r="BW922"/>
      <c r="BX922"/>
      <c r="BY922"/>
      <c r="BZ922"/>
      <c r="CA922"/>
      <c r="CB922"/>
      <c r="CC922"/>
    </row>
    <row r="923" spans="1:81" s="325" customFormat="1" ht="15.75" customHeight="1" x14ac:dyDescent="0.25">
      <c r="A923" s="356"/>
      <c r="B923" s="356"/>
      <c r="C923" s="356"/>
      <c r="D923" s="356"/>
      <c r="E923" s="356"/>
      <c r="F923" s="356"/>
      <c r="G923" s="356"/>
      <c r="H923" s="356"/>
      <c r="I923" s="356"/>
      <c r="J923" s="356"/>
      <c r="K923" s="356"/>
      <c r="L923" s="356"/>
      <c r="M923" s="356"/>
      <c r="N923" s="356"/>
      <c r="O923" s="356"/>
      <c r="P923" s="356"/>
      <c r="Q923" s="356"/>
      <c r="R923" s="356"/>
      <c r="S923" s="356"/>
      <c r="T923" s="356"/>
      <c r="U923" s="356"/>
      <c r="V923" s="356"/>
      <c r="W923" s="356"/>
      <c r="X923" s="356"/>
      <c r="Y923" s="356"/>
      <c r="Z923" s="356"/>
      <c r="AA923" s="356"/>
      <c r="AB923" s="356"/>
      <c r="BB923"/>
      <c r="BC923"/>
      <c r="BD923"/>
      <c r="BE923"/>
      <c r="BF923"/>
      <c r="BG923"/>
      <c r="BH923"/>
      <c r="BI923"/>
      <c r="BJ923"/>
      <c r="BK923"/>
      <c r="BL923"/>
      <c r="BM923"/>
      <c r="BN923"/>
      <c r="BO923"/>
      <c r="BP923"/>
      <c r="BQ923"/>
      <c r="BR923"/>
      <c r="BS923"/>
      <c r="BT923"/>
      <c r="BU923"/>
      <c r="BV923"/>
      <c r="BW923"/>
      <c r="BX923"/>
      <c r="BY923"/>
      <c r="BZ923"/>
      <c r="CA923"/>
      <c r="CB923"/>
      <c r="CC923"/>
    </row>
    <row r="924" spans="1:81" s="325" customFormat="1" ht="15.75" customHeight="1" x14ac:dyDescent="0.25">
      <c r="A924" s="356"/>
      <c r="B924" s="356"/>
      <c r="C924" s="356"/>
      <c r="D924" s="356"/>
      <c r="E924" s="356"/>
      <c r="F924" s="356"/>
      <c r="G924" s="356"/>
      <c r="H924" s="356"/>
      <c r="I924" s="356"/>
      <c r="J924" s="356"/>
      <c r="K924" s="356"/>
      <c r="L924" s="356"/>
      <c r="M924" s="356"/>
      <c r="N924" s="356"/>
      <c r="O924" s="356"/>
      <c r="P924" s="356"/>
      <c r="Q924" s="356"/>
      <c r="R924" s="356"/>
      <c r="S924" s="356"/>
      <c r="T924" s="356"/>
      <c r="U924" s="356"/>
      <c r="V924" s="356"/>
      <c r="W924" s="356"/>
      <c r="X924" s="356"/>
      <c r="Y924" s="356"/>
      <c r="Z924" s="356"/>
      <c r="AA924" s="356"/>
      <c r="AB924" s="356"/>
      <c r="BB924"/>
      <c r="BC924"/>
      <c r="BD924"/>
      <c r="BE924"/>
      <c r="BF924"/>
      <c r="BG924"/>
      <c r="BH924"/>
      <c r="BI924"/>
      <c r="BJ924"/>
      <c r="BK924"/>
      <c r="BL924"/>
      <c r="BM924"/>
      <c r="BN924"/>
      <c r="BO924"/>
      <c r="BP924"/>
      <c r="BQ924"/>
      <c r="BR924"/>
      <c r="BS924"/>
      <c r="BT924"/>
      <c r="BU924"/>
      <c r="BV924"/>
      <c r="BW924"/>
      <c r="BX924"/>
      <c r="BY924"/>
      <c r="BZ924"/>
      <c r="CA924"/>
      <c r="CB924"/>
      <c r="CC924"/>
    </row>
    <row r="925" spans="1:81" s="325" customFormat="1" ht="15.75" customHeight="1" x14ac:dyDescent="0.25">
      <c r="A925" s="356"/>
      <c r="B925" s="356"/>
      <c r="C925" s="356"/>
      <c r="D925" s="356"/>
      <c r="E925" s="356"/>
      <c r="F925" s="356"/>
      <c r="G925" s="356"/>
      <c r="H925" s="356"/>
      <c r="I925" s="356"/>
      <c r="J925" s="356"/>
      <c r="K925" s="356"/>
      <c r="L925" s="356"/>
      <c r="M925" s="356"/>
      <c r="N925" s="356"/>
      <c r="O925" s="356"/>
      <c r="P925" s="356"/>
      <c r="Q925" s="356"/>
      <c r="R925" s="356"/>
      <c r="S925" s="356"/>
      <c r="T925" s="356"/>
      <c r="U925" s="356"/>
      <c r="V925" s="356"/>
      <c r="W925" s="356"/>
      <c r="X925" s="356"/>
      <c r="Y925" s="356"/>
      <c r="Z925" s="356"/>
      <c r="AA925" s="356"/>
      <c r="AB925" s="356"/>
      <c r="BB925"/>
      <c r="BC925"/>
      <c r="BD925"/>
      <c r="BE925"/>
      <c r="BF925"/>
      <c r="BG925"/>
      <c r="BH925"/>
      <c r="BI925"/>
      <c r="BJ925"/>
      <c r="BK925"/>
      <c r="BL925"/>
      <c r="BM925"/>
      <c r="BN925"/>
      <c r="BO925"/>
      <c r="BP925"/>
      <c r="BQ925"/>
      <c r="BR925"/>
      <c r="BS925"/>
      <c r="BT925"/>
      <c r="BU925"/>
      <c r="BV925"/>
      <c r="BW925"/>
      <c r="BX925"/>
      <c r="BY925"/>
      <c r="BZ925"/>
      <c r="CA925"/>
      <c r="CB925"/>
      <c r="CC925"/>
    </row>
    <row r="926" spans="1:81" s="325" customFormat="1" ht="15.75" customHeight="1" x14ac:dyDescent="0.25">
      <c r="A926" s="356"/>
      <c r="B926" s="356"/>
      <c r="C926" s="356"/>
      <c r="D926" s="356"/>
      <c r="E926" s="356"/>
      <c r="F926" s="356"/>
      <c r="G926" s="356"/>
      <c r="H926" s="356"/>
      <c r="I926" s="356"/>
      <c r="J926" s="356"/>
      <c r="K926" s="356"/>
      <c r="L926" s="356"/>
      <c r="M926" s="356"/>
      <c r="N926" s="356"/>
      <c r="O926" s="356"/>
      <c r="P926" s="356"/>
      <c r="Q926" s="356"/>
      <c r="R926" s="356"/>
      <c r="S926" s="356"/>
      <c r="T926" s="356"/>
      <c r="U926" s="356"/>
      <c r="V926" s="356"/>
      <c r="W926" s="356"/>
      <c r="X926" s="356"/>
      <c r="Y926" s="356"/>
      <c r="Z926" s="356"/>
      <c r="AA926" s="356"/>
      <c r="AB926" s="356"/>
      <c r="BB926"/>
      <c r="BC926"/>
      <c r="BD926"/>
      <c r="BE926"/>
      <c r="BF926"/>
      <c r="BG926"/>
      <c r="BH926"/>
      <c r="BI926"/>
      <c r="BJ926"/>
      <c r="BK926"/>
      <c r="BL926"/>
      <c r="BM926"/>
      <c r="BN926"/>
      <c r="BO926"/>
      <c r="BP926"/>
      <c r="BQ926"/>
      <c r="BR926"/>
      <c r="BS926"/>
      <c r="BT926"/>
      <c r="BU926"/>
      <c r="BV926"/>
      <c r="BW926"/>
      <c r="BX926"/>
      <c r="BY926"/>
      <c r="BZ926"/>
      <c r="CA926"/>
      <c r="CB926"/>
      <c r="CC926"/>
    </row>
    <row r="927" spans="1:81" s="325" customFormat="1" ht="15.75" customHeight="1" x14ac:dyDescent="0.25">
      <c r="A927" s="356"/>
      <c r="B927" s="356"/>
      <c r="C927" s="356"/>
      <c r="D927" s="356"/>
      <c r="E927" s="356"/>
      <c r="F927" s="356"/>
      <c r="G927" s="356"/>
      <c r="H927" s="356"/>
      <c r="I927" s="356"/>
      <c r="J927" s="356"/>
      <c r="K927" s="356"/>
      <c r="L927" s="356"/>
      <c r="M927" s="356"/>
      <c r="N927" s="356"/>
      <c r="O927" s="356"/>
      <c r="P927" s="356"/>
      <c r="Q927" s="356"/>
      <c r="R927" s="356"/>
      <c r="S927" s="356"/>
      <c r="T927" s="356"/>
      <c r="U927" s="356"/>
      <c r="V927" s="356"/>
      <c r="W927" s="356"/>
      <c r="X927" s="356"/>
      <c r="Y927" s="356"/>
      <c r="Z927" s="356"/>
      <c r="AA927" s="356"/>
      <c r="AB927" s="356"/>
      <c r="BB927"/>
      <c r="BC927"/>
      <c r="BD927"/>
      <c r="BE927"/>
      <c r="BF927"/>
      <c r="BG927"/>
      <c r="BH927"/>
      <c r="BI927"/>
      <c r="BJ927"/>
      <c r="BK927"/>
      <c r="BL927"/>
      <c r="BM927"/>
      <c r="BN927"/>
      <c r="BO927"/>
      <c r="BP927"/>
      <c r="BQ927"/>
      <c r="BR927"/>
      <c r="BS927"/>
      <c r="BT927"/>
      <c r="BU927"/>
      <c r="BV927"/>
      <c r="BW927"/>
      <c r="BX927"/>
      <c r="BY927"/>
      <c r="BZ927"/>
      <c r="CA927"/>
      <c r="CB927"/>
      <c r="CC927"/>
    </row>
    <row r="928" spans="1:81" s="325" customFormat="1" ht="15.75" customHeight="1" x14ac:dyDescent="0.25">
      <c r="A928" s="356"/>
      <c r="B928" s="356"/>
      <c r="C928" s="356"/>
      <c r="D928" s="356"/>
      <c r="E928" s="356"/>
      <c r="F928" s="356"/>
      <c r="G928" s="356"/>
      <c r="H928" s="356"/>
      <c r="I928" s="356"/>
      <c r="J928" s="356"/>
      <c r="K928" s="356"/>
      <c r="L928" s="356"/>
      <c r="M928" s="356"/>
      <c r="N928" s="356"/>
      <c r="O928" s="356"/>
      <c r="P928" s="356"/>
      <c r="Q928" s="356"/>
      <c r="R928" s="356"/>
      <c r="S928" s="356"/>
      <c r="T928" s="356"/>
      <c r="U928" s="356"/>
      <c r="V928" s="356"/>
      <c r="W928" s="356"/>
      <c r="X928" s="356"/>
      <c r="Y928" s="356"/>
      <c r="Z928" s="356"/>
      <c r="AA928" s="356"/>
      <c r="AB928" s="356"/>
      <c r="BB928"/>
      <c r="BC928"/>
      <c r="BD928"/>
      <c r="BE928"/>
      <c r="BF928"/>
      <c r="BG928"/>
      <c r="BH928"/>
      <c r="BI928"/>
      <c r="BJ928"/>
      <c r="BK928"/>
      <c r="BL928"/>
      <c r="BM928"/>
      <c r="BN928"/>
      <c r="BO928"/>
      <c r="BP928"/>
      <c r="BQ928"/>
      <c r="BR928"/>
      <c r="BS928"/>
      <c r="BT928"/>
      <c r="BU928"/>
      <c r="BV928"/>
      <c r="BW928"/>
      <c r="BX928"/>
      <c r="BY928"/>
      <c r="BZ928"/>
      <c r="CA928"/>
      <c r="CB928"/>
      <c r="CC928"/>
    </row>
    <row r="929" spans="1:81" s="325" customFormat="1" ht="15.75" customHeight="1" x14ac:dyDescent="0.25">
      <c r="A929" s="356"/>
      <c r="B929" s="356"/>
      <c r="C929" s="356"/>
      <c r="D929" s="356"/>
      <c r="E929" s="356"/>
      <c r="F929" s="356"/>
      <c r="G929" s="356"/>
      <c r="H929" s="356"/>
      <c r="I929" s="356"/>
      <c r="J929" s="356"/>
      <c r="K929" s="356"/>
      <c r="L929" s="356"/>
      <c r="M929" s="356"/>
      <c r="N929" s="356"/>
      <c r="O929" s="356"/>
      <c r="P929" s="356"/>
      <c r="Q929" s="356"/>
      <c r="R929" s="356"/>
      <c r="S929" s="356"/>
      <c r="T929" s="356"/>
      <c r="U929" s="356"/>
      <c r="V929" s="356"/>
      <c r="W929" s="356"/>
      <c r="X929" s="356"/>
      <c r="Y929" s="356"/>
      <c r="Z929" s="356"/>
      <c r="AA929" s="356"/>
      <c r="AB929" s="356"/>
      <c r="BB929"/>
      <c r="BC929"/>
      <c r="BD929"/>
      <c r="BE929"/>
      <c r="BF929"/>
      <c r="BG929"/>
      <c r="BH929"/>
      <c r="BI929"/>
      <c r="BJ929"/>
      <c r="BK929"/>
      <c r="BL929"/>
      <c r="BM929"/>
      <c r="BN929"/>
      <c r="BO929"/>
      <c r="BP929"/>
      <c r="BQ929"/>
      <c r="BR929"/>
      <c r="BS929"/>
      <c r="BT929"/>
      <c r="BU929"/>
      <c r="BV929"/>
      <c r="BW929"/>
      <c r="BX929"/>
      <c r="BY929"/>
      <c r="BZ929"/>
      <c r="CA929"/>
      <c r="CB929"/>
      <c r="CC929"/>
    </row>
    <row r="930" spans="1:81" s="325" customFormat="1" ht="15.75" customHeight="1" x14ac:dyDescent="0.25">
      <c r="A930" s="356"/>
      <c r="B930" s="356"/>
      <c r="C930" s="356"/>
      <c r="D930" s="356"/>
      <c r="E930" s="356"/>
      <c r="F930" s="356"/>
      <c r="G930" s="356"/>
      <c r="H930" s="356"/>
      <c r="I930" s="356"/>
      <c r="J930" s="356"/>
      <c r="K930" s="356"/>
      <c r="L930" s="356"/>
      <c r="M930" s="356"/>
      <c r="N930" s="356"/>
      <c r="O930" s="356"/>
      <c r="P930" s="356"/>
      <c r="Q930" s="356"/>
      <c r="R930" s="356"/>
      <c r="S930" s="356"/>
      <c r="T930" s="356"/>
      <c r="U930" s="356"/>
      <c r="V930" s="356"/>
      <c r="W930" s="356"/>
      <c r="X930" s="356"/>
      <c r="Y930" s="356"/>
      <c r="Z930" s="356"/>
      <c r="AA930" s="356"/>
      <c r="AB930" s="356"/>
      <c r="BB930"/>
      <c r="BC930"/>
      <c r="BD930"/>
      <c r="BE930"/>
      <c r="BF930"/>
      <c r="BG930"/>
      <c r="BH930"/>
      <c r="BI930"/>
      <c r="BJ930"/>
      <c r="BK930"/>
      <c r="BL930"/>
      <c r="BM930"/>
      <c r="BN930"/>
      <c r="BO930"/>
      <c r="BP930"/>
      <c r="BQ930"/>
      <c r="BR930"/>
      <c r="BS930"/>
      <c r="BT930"/>
      <c r="BU930"/>
      <c r="BV930"/>
      <c r="BW930"/>
      <c r="BX930"/>
      <c r="BY930"/>
      <c r="BZ930"/>
      <c r="CA930"/>
      <c r="CB930"/>
      <c r="CC930"/>
    </row>
    <row r="931" spans="1:81" s="325" customFormat="1" ht="15.75" customHeight="1" x14ac:dyDescent="0.25">
      <c r="A931" s="356"/>
      <c r="B931" s="356"/>
      <c r="C931" s="356"/>
      <c r="D931" s="356"/>
      <c r="E931" s="356"/>
      <c r="F931" s="356"/>
      <c r="G931" s="356"/>
      <c r="H931" s="356"/>
      <c r="I931" s="356"/>
      <c r="J931" s="356"/>
      <c r="K931" s="356"/>
      <c r="L931" s="356"/>
      <c r="M931" s="356"/>
      <c r="N931" s="356"/>
      <c r="O931" s="356"/>
      <c r="P931" s="356"/>
      <c r="Q931" s="356"/>
      <c r="R931" s="356"/>
      <c r="S931" s="356"/>
      <c r="T931" s="356"/>
      <c r="U931" s="356"/>
      <c r="V931" s="356"/>
      <c r="W931" s="356"/>
      <c r="X931" s="356"/>
      <c r="Y931" s="356"/>
      <c r="Z931" s="356"/>
      <c r="AA931" s="356"/>
      <c r="AB931" s="356"/>
      <c r="BB931"/>
      <c r="BC931"/>
      <c r="BD931"/>
      <c r="BE931"/>
      <c r="BF931"/>
      <c r="BG931"/>
      <c r="BH931"/>
      <c r="BI931"/>
      <c r="BJ931"/>
      <c r="BK931"/>
      <c r="BL931"/>
      <c r="BM931"/>
      <c r="BN931"/>
      <c r="BO931"/>
      <c r="BP931"/>
      <c r="BQ931"/>
      <c r="BR931"/>
      <c r="BS931"/>
      <c r="BT931"/>
      <c r="BU931"/>
      <c r="BV931"/>
      <c r="BW931"/>
      <c r="BX931"/>
      <c r="BY931"/>
      <c r="BZ931"/>
      <c r="CA931"/>
      <c r="CB931"/>
      <c r="CC931"/>
    </row>
    <row r="932" spans="1:81" s="325" customFormat="1" ht="15.75" customHeight="1" x14ac:dyDescent="0.25">
      <c r="A932" s="356"/>
      <c r="B932" s="356"/>
      <c r="C932" s="356"/>
      <c r="D932" s="356"/>
      <c r="E932" s="356"/>
      <c r="F932" s="356"/>
      <c r="G932" s="356"/>
      <c r="H932" s="356"/>
      <c r="I932" s="356"/>
      <c r="J932" s="356"/>
      <c r="K932" s="356"/>
      <c r="L932" s="356"/>
      <c r="M932" s="356"/>
      <c r="N932" s="356"/>
      <c r="O932" s="356"/>
      <c r="P932" s="356"/>
      <c r="Q932" s="356"/>
      <c r="R932" s="356"/>
      <c r="S932" s="356"/>
      <c r="T932" s="356"/>
      <c r="U932" s="356"/>
      <c r="V932" s="356"/>
      <c r="W932" s="356"/>
      <c r="X932" s="356"/>
      <c r="Y932" s="356"/>
      <c r="Z932" s="356"/>
      <c r="AA932" s="356"/>
      <c r="AB932" s="356"/>
      <c r="BB932"/>
      <c r="BC932"/>
      <c r="BD932"/>
      <c r="BE932"/>
      <c r="BF932"/>
      <c r="BG932"/>
      <c r="BH932"/>
      <c r="BI932"/>
      <c r="BJ932"/>
      <c r="BK932"/>
      <c r="BL932"/>
      <c r="BM932"/>
      <c r="BN932"/>
      <c r="BO932"/>
      <c r="BP932"/>
      <c r="BQ932"/>
      <c r="BR932"/>
      <c r="BS932"/>
      <c r="BT932"/>
      <c r="BU932"/>
      <c r="BV932"/>
      <c r="BW932"/>
      <c r="BX932"/>
      <c r="BY932"/>
      <c r="BZ932"/>
      <c r="CA932"/>
      <c r="CB932"/>
      <c r="CC932"/>
    </row>
    <row r="933" spans="1:81" s="325" customFormat="1" ht="15.75" customHeight="1" x14ac:dyDescent="0.25">
      <c r="A933" s="356"/>
      <c r="B933" s="356"/>
      <c r="C933" s="356"/>
      <c r="D933" s="356"/>
      <c r="E933" s="356"/>
      <c r="F933" s="356"/>
      <c r="G933" s="356"/>
      <c r="H933" s="356"/>
      <c r="I933" s="356"/>
      <c r="J933" s="356"/>
      <c r="K933" s="356"/>
      <c r="L933" s="356"/>
      <c r="M933" s="356"/>
      <c r="N933" s="356"/>
      <c r="O933" s="356"/>
      <c r="P933" s="356"/>
      <c r="Q933" s="356"/>
      <c r="R933" s="356"/>
      <c r="S933" s="356"/>
      <c r="T933" s="356"/>
      <c r="U933" s="356"/>
      <c r="V933" s="356"/>
      <c r="W933" s="356"/>
      <c r="X933" s="356"/>
      <c r="Y933" s="356"/>
      <c r="Z933" s="356"/>
      <c r="AA933" s="356"/>
      <c r="AB933" s="356"/>
      <c r="BB933"/>
      <c r="BC933"/>
      <c r="BD933"/>
      <c r="BE933"/>
      <c r="BF933"/>
      <c r="BG933"/>
      <c r="BH933"/>
      <c r="BI933"/>
      <c r="BJ933"/>
      <c r="BK933"/>
      <c r="BL933"/>
      <c r="BM933"/>
      <c r="BN933"/>
      <c r="BO933"/>
      <c r="BP933"/>
      <c r="BQ933"/>
      <c r="BR933"/>
      <c r="BS933"/>
      <c r="BT933"/>
      <c r="BU933"/>
      <c r="BV933"/>
      <c r="BW933"/>
      <c r="BX933"/>
      <c r="BY933"/>
      <c r="BZ933"/>
      <c r="CA933"/>
      <c r="CB933"/>
      <c r="CC933"/>
    </row>
    <row r="934" spans="1:81" s="325" customFormat="1" ht="15.75" customHeight="1" x14ac:dyDescent="0.25">
      <c r="A934" s="356"/>
      <c r="B934" s="356"/>
      <c r="C934" s="356"/>
      <c r="D934" s="356"/>
      <c r="E934" s="356"/>
      <c r="F934" s="356"/>
      <c r="G934" s="356"/>
      <c r="H934" s="356"/>
      <c r="I934" s="356"/>
      <c r="J934" s="356"/>
      <c r="K934" s="356"/>
      <c r="L934" s="356"/>
      <c r="M934" s="356"/>
      <c r="N934" s="356"/>
      <c r="O934" s="356"/>
      <c r="P934" s="356"/>
      <c r="Q934" s="356"/>
      <c r="R934" s="356"/>
      <c r="S934" s="356"/>
      <c r="T934" s="356"/>
      <c r="U934" s="356"/>
      <c r="V934" s="356"/>
      <c r="W934" s="356"/>
      <c r="X934" s="356"/>
      <c r="Y934" s="356"/>
      <c r="Z934" s="356"/>
      <c r="AA934" s="356"/>
      <c r="AB934" s="356"/>
      <c r="BB934"/>
      <c r="BC934"/>
      <c r="BD934"/>
      <c r="BE934"/>
      <c r="BF934"/>
      <c r="BG934"/>
      <c r="BH934"/>
      <c r="BI934"/>
      <c r="BJ934"/>
      <c r="BK934"/>
      <c r="BL934"/>
      <c r="BM934"/>
      <c r="BN934"/>
      <c r="BO934"/>
      <c r="BP934"/>
      <c r="BQ934"/>
      <c r="BR934"/>
      <c r="BS934"/>
      <c r="BT934"/>
      <c r="BU934"/>
      <c r="BV934"/>
      <c r="BW934"/>
      <c r="BX934"/>
      <c r="BY934"/>
      <c r="BZ934"/>
      <c r="CA934"/>
      <c r="CB934"/>
      <c r="CC934"/>
    </row>
    <row r="935" spans="1:81" s="325" customFormat="1" ht="15.75" customHeight="1" x14ac:dyDescent="0.25">
      <c r="A935" s="356"/>
      <c r="B935" s="356"/>
      <c r="C935" s="356"/>
      <c r="D935" s="356"/>
      <c r="E935" s="356"/>
      <c r="F935" s="356"/>
      <c r="G935" s="356"/>
      <c r="H935" s="356"/>
      <c r="I935" s="356"/>
      <c r="J935" s="356"/>
      <c r="K935" s="356"/>
      <c r="L935" s="356"/>
      <c r="M935" s="356"/>
      <c r="N935" s="356"/>
      <c r="O935" s="356"/>
      <c r="P935" s="356"/>
      <c r="Q935" s="356"/>
      <c r="R935" s="356"/>
      <c r="S935" s="356"/>
      <c r="T935" s="356"/>
      <c r="U935" s="356"/>
      <c r="V935" s="356"/>
      <c r="W935" s="356"/>
      <c r="X935" s="356"/>
      <c r="Y935" s="356"/>
      <c r="Z935" s="356"/>
      <c r="AA935" s="356"/>
      <c r="AB935" s="356"/>
      <c r="BB935"/>
      <c r="BC935"/>
      <c r="BD935"/>
      <c r="BE935"/>
      <c r="BF935"/>
      <c r="BG935"/>
      <c r="BH935"/>
      <c r="BI935"/>
      <c r="BJ935"/>
      <c r="BK935"/>
      <c r="BL935"/>
      <c r="BM935"/>
      <c r="BN935"/>
      <c r="BO935"/>
      <c r="BP935"/>
      <c r="BQ935"/>
      <c r="BR935"/>
      <c r="BS935"/>
      <c r="BT935"/>
      <c r="BU935"/>
      <c r="BV935"/>
      <c r="BW935"/>
      <c r="BX935"/>
      <c r="BY935"/>
      <c r="BZ935"/>
      <c r="CA935"/>
      <c r="CB935"/>
      <c r="CC935"/>
    </row>
    <row r="936" spans="1:81" s="325" customFormat="1" ht="15.75" customHeight="1" x14ac:dyDescent="0.25">
      <c r="A936" s="356"/>
      <c r="B936" s="356"/>
      <c r="C936" s="356"/>
      <c r="D936" s="356"/>
      <c r="E936" s="356"/>
      <c r="F936" s="356"/>
      <c r="G936" s="356"/>
      <c r="H936" s="356"/>
      <c r="I936" s="356"/>
      <c r="J936" s="356"/>
      <c r="K936" s="356"/>
      <c r="L936" s="356"/>
      <c r="M936" s="356"/>
      <c r="N936" s="356"/>
      <c r="O936" s="356"/>
      <c r="P936" s="356"/>
      <c r="Q936" s="356"/>
      <c r="R936" s="356"/>
      <c r="S936" s="356"/>
      <c r="T936" s="356"/>
      <c r="U936" s="356"/>
      <c r="V936" s="356"/>
      <c r="W936" s="356"/>
      <c r="X936" s="356"/>
      <c r="Y936" s="356"/>
      <c r="Z936" s="356"/>
      <c r="AA936" s="356"/>
      <c r="AB936" s="356"/>
      <c r="BB936"/>
      <c r="BC936"/>
      <c r="BD936"/>
      <c r="BE936"/>
      <c r="BF936"/>
      <c r="BG936"/>
      <c r="BH936"/>
      <c r="BI936"/>
      <c r="BJ936"/>
      <c r="BK936"/>
      <c r="BL936"/>
      <c r="BM936"/>
      <c r="BN936"/>
      <c r="BO936"/>
      <c r="BP936"/>
      <c r="BQ936"/>
      <c r="BR936"/>
      <c r="BS936"/>
      <c r="BT936"/>
      <c r="BU936"/>
      <c r="BV936"/>
      <c r="BW936"/>
      <c r="BX936"/>
      <c r="BY936"/>
      <c r="BZ936"/>
      <c r="CA936"/>
      <c r="CB936"/>
      <c r="CC936"/>
    </row>
    <row r="937" spans="1:81" s="325" customFormat="1" ht="15.75" customHeight="1" x14ac:dyDescent="0.25">
      <c r="A937" s="356"/>
      <c r="B937" s="356"/>
      <c r="C937" s="356"/>
      <c r="D937" s="356"/>
      <c r="E937" s="356"/>
      <c r="F937" s="356"/>
      <c r="G937" s="356"/>
      <c r="H937" s="356"/>
      <c r="I937" s="356"/>
      <c r="J937" s="356"/>
      <c r="K937" s="356"/>
      <c r="L937" s="356"/>
      <c r="M937" s="356"/>
      <c r="N937" s="356"/>
      <c r="O937" s="356"/>
      <c r="P937" s="356"/>
      <c r="Q937" s="356"/>
      <c r="R937" s="356"/>
      <c r="S937" s="356"/>
      <c r="T937" s="356"/>
      <c r="U937" s="356"/>
      <c r="V937" s="356"/>
      <c r="W937" s="356"/>
      <c r="X937" s="356"/>
      <c r="Y937" s="356"/>
      <c r="Z937" s="356"/>
      <c r="AA937" s="356"/>
      <c r="AB937" s="356"/>
      <c r="BB937"/>
      <c r="BC937"/>
      <c r="BD937"/>
      <c r="BE937"/>
      <c r="BF937"/>
      <c r="BG937"/>
      <c r="BH937"/>
      <c r="BI937"/>
      <c r="BJ937"/>
      <c r="BK937"/>
      <c r="BL937"/>
      <c r="BM937"/>
      <c r="BN937"/>
      <c r="BO937"/>
      <c r="BP937"/>
      <c r="BQ937"/>
      <c r="BR937"/>
      <c r="BS937"/>
      <c r="BT937"/>
      <c r="BU937"/>
      <c r="BV937"/>
      <c r="BW937"/>
      <c r="BX937"/>
      <c r="BY937"/>
      <c r="BZ937"/>
      <c r="CA937"/>
      <c r="CB937"/>
      <c r="CC937"/>
    </row>
    <row r="938" spans="1:81" s="325" customFormat="1" ht="15.75" customHeight="1" x14ac:dyDescent="0.25">
      <c r="A938" s="356"/>
      <c r="B938" s="356"/>
      <c r="C938" s="356"/>
      <c r="D938" s="356"/>
      <c r="E938" s="356"/>
      <c r="F938" s="356"/>
      <c r="G938" s="356"/>
      <c r="H938" s="356"/>
      <c r="I938" s="356"/>
      <c r="J938" s="356"/>
      <c r="K938" s="356"/>
      <c r="L938" s="356"/>
      <c r="M938" s="356"/>
      <c r="N938" s="356"/>
      <c r="O938" s="356"/>
      <c r="P938" s="356"/>
      <c r="Q938" s="356"/>
      <c r="R938" s="356"/>
      <c r="S938" s="356"/>
      <c r="T938" s="356"/>
      <c r="U938" s="356"/>
      <c r="V938" s="356"/>
      <c r="W938" s="356"/>
      <c r="X938" s="356"/>
      <c r="Y938" s="356"/>
      <c r="Z938" s="356"/>
      <c r="AA938" s="356"/>
      <c r="AB938" s="356"/>
      <c r="BB938"/>
      <c r="BC938"/>
      <c r="BD938"/>
      <c r="BE938"/>
      <c r="BF938"/>
      <c r="BG938"/>
      <c r="BH938"/>
      <c r="BI938"/>
      <c r="BJ938"/>
      <c r="BK938"/>
      <c r="BL938"/>
      <c r="BM938"/>
      <c r="BN938"/>
      <c r="BO938"/>
      <c r="BP938"/>
      <c r="BQ938"/>
      <c r="BR938"/>
      <c r="BS938"/>
      <c r="BT938"/>
      <c r="BU938"/>
      <c r="BV938"/>
      <c r="BW938"/>
      <c r="BX938"/>
      <c r="BY938"/>
      <c r="BZ938"/>
      <c r="CA938"/>
      <c r="CB938"/>
      <c r="CC938"/>
    </row>
    <row r="939" spans="1:81" s="325" customFormat="1" ht="15.75" customHeight="1" x14ac:dyDescent="0.25">
      <c r="A939" s="356"/>
      <c r="B939" s="356"/>
      <c r="C939" s="356"/>
      <c r="D939" s="356"/>
      <c r="E939" s="356"/>
      <c r="F939" s="356"/>
      <c r="G939" s="356"/>
      <c r="H939" s="356"/>
      <c r="I939" s="356"/>
      <c r="J939" s="356"/>
      <c r="K939" s="356"/>
      <c r="L939" s="356"/>
      <c r="M939" s="356"/>
      <c r="N939" s="356"/>
      <c r="O939" s="356"/>
      <c r="P939" s="356"/>
      <c r="Q939" s="356"/>
      <c r="R939" s="356"/>
      <c r="S939" s="356"/>
      <c r="T939" s="356"/>
      <c r="U939" s="356"/>
      <c r="V939" s="356"/>
      <c r="W939" s="356"/>
      <c r="X939" s="356"/>
      <c r="Y939" s="356"/>
      <c r="Z939" s="356"/>
      <c r="AA939" s="356"/>
      <c r="AB939" s="356"/>
      <c r="BB939"/>
      <c r="BC939"/>
      <c r="BD939"/>
      <c r="BE939"/>
      <c r="BF939"/>
      <c r="BG939"/>
      <c r="BH939"/>
      <c r="BI939"/>
      <c r="BJ939"/>
      <c r="BK939"/>
      <c r="BL939"/>
      <c r="BM939"/>
      <c r="BN939"/>
      <c r="BO939"/>
      <c r="BP939"/>
      <c r="BQ939"/>
      <c r="BR939"/>
      <c r="BS939"/>
      <c r="BT939"/>
      <c r="BU939"/>
      <c r="BV939"/>
      <c r="BW939"/>
      <c r="BX939"/>
      <c r="BY939"/>
      <c r="BZ939"/>
      <c r="CA939"/>
      <c r="CB939"/>
      <c r="CC939"/>
    </row>
    <row r="940" spans="1:81" s="325" customFormat="1" ht="15.75" customHeight="1" x14ac:dyDescent="0.25">
      <c r="A940" s="356"/>
      <c r="B940" s="356"/>
      <c r="C940" s="356"/>
      <c r="D940" s="356"/>
      <c r="E940" s="356"/>
      <c r="F940" s="356"/>
      <c r="G940" s="356"/>
      <c r="H940" s="356"/>
      <c r="I940" s="356"/>
      <c r="J940" s="356"/>
      <c r="K940" s="356"/>
      <c r="L940" s="356"/>
      <c r="M940" s="356"/>
      <c r="N940" s="356"/>
      <c r="O940" s="356"/>
      <c r="P940" s="356"/>
      <c r="Q940" s="356"/>
      <c r="R940" s="356"/>
      <c r="S940" s="356"/>
      <c r="T940" s="356"/>
      <c r="U940" s="356"/>
      <c r="V940" s="356"/>
      <c r="W940" s="356"/>
      <c r="X940" s="356"/>
      <c r="Y940" s="356"/>
      <c r="Z940" s="356"/>
      <c r="AA940" s="356"/>
      <c r="AB940" s="356"/>
      <c r="BB940"/>
      <c r="BC940"/>
      <c r="BD940"/>
      <c r="BE940"/>
      <c r="BF940"/>
      <c r="BG940"/>
      <c r="BH940"/>
      <c r="BI940"/>
      <c r="BJ940"/>
      <c r="BK940"/>
      <c r="BL940"/>
      <c r="BM940"/>
      <c r="BN940"/>
      <c r="BO940"/>
      <c r="BP940"/>
      <c r="BQ940"/>
      <c r="BR940"/>
      <c r="BS940"/>
      <c r="BT940"/>
      <c r="BU940"/>
      <c r="BV940"/>
      <c r="BW940"/>
      <c r="BX940"/>
      <c r="BY940"/>
      <c r="BZ940"/>
      <c r="CA940"/>
      <c r="CB940"/>
      <c r="CC940"/>
    </row>
    <row r="941" spans="1:81" s="325" customFormat="1" ht="15.75" customHeight="1" x14ac:dyDescent="0.25">
      <c r="A941" s="356"/>
      <c r="B941" s="356"/>
      <c r="C941" s="356"/>
      <c r="D941" s="356"/>
      <c r="E941" s="356"/>
      <c r="F941" s="356"/>
      <c r="G941" s="356"/>
      <c r="H941" s="356"/>
      <c r="I941" s="356"/>
      <c r="J941" s="356"/>
      <c r="K941" s="356"/>
      <c r="L941" s="356"/>
      <c r="M941" s="356"/>
      <c r="N941" s="356"/>
      <c r="O941" s="356"/>
      <c r="P941" s="356"/>
      <c r="Q941" s="356"/>
      <c r="R941" s="356"/>
      <c r="S941" s="356"/>
      <c r="T941" s="356"/>
      <c r="U941" s="356"/>
      <c r="V941" s="356"/>
      <c r="W941" s="356"/>
      <c r="X941" s="356"/>
      <c r="Y941" s="356"/>
      <c r="Z941" s="356"/>
      <c r="AA941" s="356"/>
      <c r="AB941" s="356"/>
      <c r="BB941"/>
      <c r="BC941"/>
      <c r="BD941"/>
      <c r="BE941"/>
      <c r="BF941"/>
      <c r="BG941"/>
      <c r="BH941"/>
      <c r="BI941"/>
      <c r="BJ941"/>
      <c r="BK941"/>
      <c r="BL941"/>
      <c r="BM941"/>
      <c r="BN941"/>
      <c r="BO941"/>
      <c r="BP941"/>
      <c r="BQ941"/>
      <c r="BR941"/>
      <c r="BS941"/>
      <c r="BT941"/>
      <c r="BU941"/>
      <c r="BV941"/>
      <c r="BW941"/>
      <c r="BX941"/>
      <c r="BY941"/>
      <c r="BZ941"/>
      <c r="CA941"/>
      <c r="CB941"/>
      <c r="CC941"/>
    </row>
    <row r="942" spans="1:81" s="325" customFormat="1" ht="15.75" customHeight="1" x14ac:dyDescent="0.25">
      <c r="A942" s="356"/>
      <c r="B942" s="356"/>
      <c r="C942" s="356"/>
      <c r="D942" s="356"/>
      <c r="E942" s="356"/>
      <c r="F942" s="356"/>
      <c r="G942" s="356"/>
      <c r="H942" s="356"/>
      <c r="I942" s="356"/>
      <c r="J942" s="356"/>
      <c r="K942" s="356"/>
      <c r="L942" s="356"/>
      <c r="M942" s="356"/>
      <c r="N942" s="356"/>
      <c r="O942" s="356"/>
      <c r="P942" s="356"/>
      <c r="Q942" s="356"/>
      <c r="R942" s="356"/>
      <c r="S942" s="356"/>
      <c r="T942" s="356"/>
      <c r="U942" s="356"/>
      <c r="V942" s="356"/>
      <c r="W942" s="356"/>
      <c r="X942" s="356"/>
      <c r="Y942" s="356"/>
      <c r="Z942" s="356"/>
      <c r="AA942" s="356"/>
      <c r="AB942" s="356"/>
      <c r="BB942"/>
      <c r="BC942"/>
      <c r="BD942"/>
      <c r="BE942"/>
      <c r="BF942"/>
      <c r="BG942"/>
      <c r="BH942"/>
      <c r="BI942"/>
      <c r="BJ942"/>
      <c r="BK942"/>
      <c r="BL942"/>
      <c r="BM942"/>
      <c r="BN942"/>
      <c r="BO942"/>
      <c r="BP942"/>
      <c r="BQ942"/>
      <c r="BR942"/>
      <c r="BS942"/>
      <c r="BT942"/>
      <c r="BU942"/>
      <c r="BV942"/>
      <c r="BW942"/>
      <c r="BX942"/>
      <c r="BY942"/>
      <c r="BZ942"/>
      <c r="CA942"/>
      <c r="CB942"/>
      <c r="CC942"/>
    </row>
    <row r="943" spans="1:81" s="325" customFormat="1" ht="15.75" customHeight="1" x14ac:dyDescent="0.25">
      <c r="A943" s="356"/>
      <c r="B943" s="356"/>
      <c r="C943" s="356"/>
      <c r="D943" s="356"/>
      <c r="E943" s="356"/>
      <c r="F943" s="356"/>
      <c r="G943" s="356"/>
      <c r="H943" s="356"/>
      <c r="I943" s="356"/>
      <c r="J943" s="356"/>
      <c r="K943" s="356"/>
      <c r="L943" s="356"/>
      <c r="M943" s="356"/>
      <c r="N943" s="356"/>
      <c r="O943" s="356"/>
      <c r="P943" s="356"/>
      <c r="Q943" s="356"/>
      <c r="R943" s="356"/>
      <c r="S943" s="356"/>
      <c r="T943" s="356"/>
      <c r="U943" s="356"/>
      <c r="V943" s="356"/>
      <c r="W943" s="356"/>
      <c r="X943" s="356"/>
      <c r="Y943" s="356"/>
      <c r="Z943" s="356"/>
      <c r="AA943" s="356"/>
      <c r="AB943" s="356"/>
      <c r="BB943"/>
      <c r="BC943"/>
      <c r="BD943"/>
      <c r="BE943"/>
      <c r="BF943"/>
      <c r="BG943"/>
      <c r="BH943"/>
      <c r="BI943"/>
      <c r="BJ943"/>
      <c r="BK943"/>
      <c r="BL943"/>
      <c r="BM943"/>
      <c r="BN943"/>
      <c r="BO943"/>
      <c r="BP943"/>
      <c r="BQ943"/>
      <c r="BR943"/>
      <c r="BS943"/>
      <c r="BT943"/>
      <c r="BU943"/>
      <c r="BV943"/>
      <c r="BW943"/>
      <c r="BX943"/>
      <c r="BY943"/>
      <c r="BZ943"/>
      <c r="CA943"/>
      <c r="CB943"/>
      <c r="CC943"/>
    </row>
    <row r="944" spans="1:81" s="325" customFormat="1" ht="15.75" customHeight="1" x14ac:dyDescent="0.25">
      <c r="A944" s="356"/>
      <c r="B944" s="356"/>
      <c r="C944" s="356"/>
      <c r="D944" s="356"/>
      <c r="E944" s="356"/>
      <c r="F944" s="356"/>
      <c r="G944" s="356"/>
      <c r="H944" s="356"/>
      <c r="I944" s="356"/>
      <c r="J944" s="356"/>
      <c r="K944" s="356"/>
      <c r="L944" s="356"/>
      <c r="M944" s="356"/>
      <c r="N944" s="356"/>
      <c r="O944" s="356"/>
      <c r="P944" s="356"/>
      <c r="Q944" s="356"/>
      <c r="R944" s="356"/>
      <c r="S944" s="356"/>
      <c r="T944" s="356"/>
      <c r="U944" s="356"/>
      <c r="V944" s="356"/>
      <c r="W944" s="356"/>
      <c r="X944" s="356"/>
      <c r="Y944" s="356"/>
      <c r="Z944" s="356"/>
      <c r="AA944" s="356"/>
      <c r="AB944" s="356"/>
      <c r="BB944"/>
      <c r="BC944"/>
      <c r="BD944"/>
      <c r="BE944"/>
      <c r="BF944"/>
      <c r="BG944"/>
      <c r="BH944"/>
      <c r="BI944"/>
      <c r="BJ944"/>
      <c r="BK944"/>
      <c r="BL944"/>
      <c r="BM944"/>
      <c r="BN944"/>
      <c r="BO944"/>
      <c r="BP944"/>
      <c r="BQ944"/>
      <c r="BR944"/>
      <c r="BS944"/>
      <c r="BT944"/>
      <c r="BU944"/>
      <c r="BV944"/>
      <c r="BW944"/>
      <c r="BX944"/>
      <c r="BY944"/>
      <c r="BZ944"/>
      <c r="CA944"/>
      <c r="CB944"/>
      <c r="CC944"/>
    </row>
    <row r="945" spans="1:81" s="325" customFormat="1" ht="15.75" customHeight="1" x14ac:dyDescent="0.25">
      <c r="A945" s="356"/>
      <c r="B945" s="356"/>
      <c r="C945" s="356"/>
      <c r="D945" s="356"/>
      <c r="E945" s="356"/>
      <c r="F945" s="356"/>
      <c r="G945" s="356"/>
      <c r="H945" s="356"/>
      <c r="I945" s="356"/>
      <c r="J945" s="356"/>
      <c r="K945" s="356"/>
      <c r="L945" s="356"/>
      <c r="M945" s="356"/>
      <c r="N945" s="356"/>
      <c r="O945" s="356"/>
      <c r="P945" s="356"/>
      <c r="Q945" s="356"/>
      <c r="R945" s="356"/>
      <c r="S945" s="356"/>
      <c r="T945" s="356"/>
      <c r="U945" s="356"/>
      <c r="V945" s="356"/>
      <c r="W945" s="356"/>
      <c r="X945" s="356"/>
      <c r="Y945" s="356"/>
      <c r="Z945" s="356"/>
      <c r="AA945" s="356"/>
      <c r="AB945" s="356"/>
      <c r="BB945"/>
      <c r="BC945"/>
      <c r="BD945"/>
      <c r="BE945"/>
      <c r="BF945"/>
      <c r="BG945"/>
      <c r="BH945"/>
      <c r="BI945"/>
      <c r="BJ945"/>
      <c r="BK945"/>
      <c r="BL945"/>
      <c r="BM945"/>
      <c r="BN945"/>
      <c r="BO945"/>
      <c r="BP945"/>
      <c r="BQ945"/>
      <c r="BR945"/>
      <c r="BS945"/>
      <c r="BT945"/>
      <c r="BU945"/>
      <c r="BV945"/>
      <c r="BW945"/>
      <c r="BX945"/>
      <c r="BY945"/>
      <c r="BZ945"/>
      <c r="CA945"/>
      <c r="CB945"/>
      <c r="CC945"/>
    </row>
    <row r="946" spans="1:81" s="325" customFormat="1" ht="15.75" customHeight="1" x14ac:dyDescent="0.25">
      <c r="A946" s="356"/>
      <c r="B946" s="356"/>
      <c r="C946" s="356"/>
      <c r="D946" s="356"/>
      <c r="E946" s="356"/>
      <c r="F946" s="356"/>
      <c r="G946" s="356"/>
      <c r="H946" s="356"/>
      <c r="I946" s="356"/>
      <c r="J946" s="356"/>
      <c r="K946" s="356"/>
      <c r="L946" s="356"/>
      <c r="M946" s="356"/>
      <c r="N946" s="356"/>
      <c r="O946" s="356"/>
      <c r="P946" s="356"/>
      <c r="Q946" s="356"/>
      <c r="R946" s="356"/>
      <c r="S946" s="356"/>
      <c r="T946" s="356"/>
      <c r="U946" s="356"/>
      <c r="V946" s="356"/>
      <c r="W946" s="356"/>
      <c r="X946" s="356"/>
      <c r="Y946" s="356"/>
      <c r="Z946" s="356"/>
      <c r="AA946" s="356"/>
      <c r="AB946" s="356"/>
      <c r="BB946"/>
      <c r="BC946"/>
      <c r="BD946"/>
      <c r="BE946"/>
      <c r="BF946"/>
      <c r="BG946"/>
      <c r="BH946"/>
      <c r="BI946"/>
      <c r="BJ946"/>
      <c r="BK946"/>
      <c r="BL946"/>
      <c r="BM946"/>
      <c r="BN946"/>
      <c r="BO946"/>
      <c r="BP946"/>
      <c r="BQ946"/>
      <c r="BR946"/>
      <c r="BS946"/>
      <c r="BT946"/>
      <c r="BU946"/>
      <c r="BV946"/>
      <c r="BW946"/>
      <c r="BX946"/>
      <c r="BY946"/>
      <c r="BZ946"/>
      <c r="CA946"/>
      <c r="CB946"/>
      <c r="CC946"/>
    </row>
    <row r="947" spans="1:81" s="325" customFormat="1" ht="15.75" customHeight="1" x14ac:dyDescent="0.25">
      <c r="A947" s="356"/>
      <c r="B947" s="356"/>
      <c r="C947" s="356"/>
      <c r="D947" s="356"/>
      <c r="E947" s="356"/>
      <c r="F947" s="356"/>
      <c r="G947" s="356"/>
      <c r="H947" s="356"/>
      <c r="I947" s="356"/>
      <c r="J947" s="356"/>
      <c r="K947" s="356"/>
      <c r="L947" s="356"/>
      <c r="M947" s="356"/>
      <c r="N947" s="356"/>
      <c r="O947" s="356"/>
      <c r="P947" s="356"/>
      <c r="Q947" s="356"/>
      <c r="R947" s="356"/>
      <c r="S947" s="356"/>
      <c r="T947" s="356"/>
      <c r="U947" s="356"/>
      <c r="V947" s="356"/>
      <c r="W947" s="356"/>
      <c r="X947" s="356"/>
      <c r="Y947" s="356"/>
      <c r="Z947" s="356"/>
      <c r="AA947" s="356"/>
      <c r="AB947" s="356"/>
      <c r="BB947"/>
      <c r="BC947"/>
      <c r="BD947"/>
      <c r="BE947"/>
      <c r="BF947"/>
      <c r="BG947"/>
      <c r="BH947"/>
      <c r="BI947"/>
      <c r="BJ947"/>
      <c r="BK947"/>
      <c r="BL947"/>
      <c r="BM947"/>
      <c r="BN947"/>
      <c r="BO947"/>
      <c r="BP947"/>
      <c r="BQ947"/>
      <c r="BR947"/>
      <c r="BS947"/>
      <c r="BT947"/>
      <c r="BU947"/>
      <c r="BV947"/>
      <c r="BW947"/>
      <c r="BX947"/>
      <c r="BY947"/>
      <c r="BZ947"/>
      <c r="CA947"/>
      <c r="CB947"/>
      <c r="CC947"/>
    </row>
    <row r="948" spans="1:81" s="325" customFormat="1" ht="15.75" customHeight="1" x14ac:dyDescent="0.25">
      <c r="A948" s="356"/>
      <c r="B948" s="356"/>
      <c r="C948" s="356"/>
      <c r="D948" s="356"/>
      <c r="E948" s="356"/>
      <c r="F948" s="356"/>
      <c r="G948" s="356"/>
      <c r="H948" s="356"/>
      <c r="I948" s="356"/>
      <c r="J948" s="356"/>
      <c r="K948" s="356"/>
      <c r="L948" s="356"/>
      <c r="M948" s="356"/>
      <c r="N948" s="356"/>
      <c r="O948" s="356"/>
      <c r="P948" s="356"/>
      <c r="Q948" s="356"/>
      <c r="R948" s="356"/>
      <c r="S948" s="356"/>
      <c r="T948" s="356"/>
      <c r="U948" s="356"/>
      <c r="V948" s="356"/>
      <c r="W948" s="356"/>
      <c r="X948" s="356"/>
      <c r="Y948" s="356"/>
      <c r="Z948" s="356"/>
      <c r="AA948" s="356"/>
      <c r="AB948" s="356"/>
      <c r="BB948"/>
      <c r="BC948"/>
      <c r="BD948"/>
      <c r="BE948"/>
      <c r="BF948"/>
      <c r="BG948"/>
      <c r="BH948"/>
      <c r="BI948"/>
      <c r="BJ948"/>
      <c r="BK948"/>
      <c r="BL948"/>
      <c r="BM948"/>
      <c r="BN948"/>
      <c r="BO948"/>
      <c r="BP948"/>
      <c r="BQ948"/>
      <c r="BR948"/>
      <c r="BS948"/>
      <c r="BT948"/>
      <c r="BU948"/>
      <c r="BV948"/>
      <c r="BW948"/>
      <c r="BX948"/>
      <c r="BY948"/>
      <c r="BZ948"/>
      <c r="CA948"/>
      <c r="CB948"/>
      <c r="CC948"/>
    </row>
    <row r="949" spans="1:81" s="325" customFormat="1" ht="15.75" customHeight="1" x14ac:dyDescent="0.25">
      <c r="A949" s="356"/>
      <c r="B949" s="356"/>
      <c r="C949" s="356"/>
      <c r="D949" s="356"/>
      <c r="E949" s="356"/>
      <c r="F949" s="356"/>
      <c r="G949" s="356"/>
      <c r="H949" s="356"/>
      <c r="I949" s="356"/>
      <c r="J949" s="356"/>
      <c r="K949" s="356"/>
      <c r="L949" s="356"/>
      <c r="M949" s="356"/>
      <c r="N949" s="356"/>
      <c r="O949" s="356"/>
      <c r="P949" s="356"/>
      <c r="Q949" s="356"/>
      <c r="R949" s="356"/>
      <c r="S949" s="356"/>
      <c r="T949" s="356"/>
      <c r="U949" s="356"/>
      <c r="V949" s="356"/>
      <c r="W949" s="356"/>
      <c r="X949" s="356"/>
      <c r="Y949" s="356"/>
      <c r="Z949" s="356"/>
      <c r="AA949" s="356"/>
      <c r="AB949" s="356"/>
      <c r="BB949"/>
      <c r="BC949"/>
      <c r="BD949"/>
      <c r="BE949"/>
      <c r="BF949"/>
      <c r="BG949"/>
      <c r="BH949"/>
      <c r="BI949"/>
      <c r="BJ949"/>
      <c r="BK949"/>
      <c r="BL949"/>
      <c r="BM949"/>
      <c r="BN949"/>
      <c r="BO949"/>
      <c r="BP949"/>
      <c r="BQ949"/>
      <c r="BR949"/>
      <c r="BS949"/>
      <c r="BT949"/>
      <c r="BU949"/>
      <c r="BV949"/>
      <c r="BW949"/>
      <c r="BX949"/>
      <c r="BY949"/>
      <c r="BZ949"/>
      <c r="CA949"/>
      <c r="CB949"/>
      <c r="CC949"/>
    </row>
    <row r="950" spans="1:81" s="325" customFormat="1" ht="15.75" customHeight="1" x14ac:dyDescent="0.25">
      <c r="A950" s="356"/>
      <c r="B950" s="356"/>
      <c r="C950" s="356"/>
      <c r="D950" s="356"/>
      <c r="E950" s="356"/>
      <c r="F950" s="356"/>
      <c r="G950" s="356"/>
      <c r="H950" s="356"/>
      <c r="I950" s="356"/>
      <c r="J950" s="356"/>
      <c r="K950" s="356"/>
      <c r="L950" s="356"/>
      <c r="M950" s="356"/>
      <c r="N950" s="356"/>
      <c r="O950" s="356"/>
      <c r="P950" s="356"/>
      <c r="Q950" s="356"/>
      <c r="R950" s="356"/>
      <c r="S950" s="356"/>
      <c r="T950" s="356"/>
      <c r="U950" s="356"/>
      <c r="V950" s="356"/>
      <c r="W950" s="356"/>
      <c r="X950" s="356"/>
      <c r="Y950" s="356"/>
      <c r="Z950" s="356"/>
      <c r="AA950" s="356"/>
      <c r="AB950" s="356"/>
      <c r="BB950"/>
      <c r="BC950"/>
      <c r="BD950"/>
      <c r="BE950"/>
      <c r="BF950"/>
      <c r="BG950"/>
      <c r="BH950"/>
      <c r="BI950"/>
      <c r="BJ950"/>
      <c r="BK950"/>
      <c r="BL950"/>
      <c r="BM950"/>
      <c r="BN950"/>
      <c r="BO950"/>
      <c r="BP950"/>
      <c r="BQ950"/>
      <c r="BR950"/>
      <c r="BS950"/>
      <c r="BT950"/>
      <c r="BU950"/>
      <c r="BV950"/>
      <c r="BW950"/>
      <c r="BX950"/>
      <c r="BY950"/>
      <c r="BZ950"/>
      <c r="CA950"/>
      <c r="CB950"/>
      <c r="CC950"/>
    </row>
    <row r="951" spans="1:81" s="325" customFormat="1" ht="15.75" customHeight="1" x14ac:dyDescent="0.25">
      <c r="A951" s="356"/>
      <c r="B951" s="356"/>
      <c r="C951" s="356"/>
      <c r="D951" s="356"/>
      <c r="E951" s="356"/>
      <c r="F951" s="356"/>
      <c r="G951" s="356"/>
      <c r="H951" s="356"/>
      <c r="I951" s="356"/>
      <c r="J951" s="356"/>
      <c r="K951" s="356"/>
      <c r="L951" s="356"/>
      <c r="M951" s="356"/>
      <c r="N951" s="356"/>
      <c r="O951" s="356"/>
      <c r="P951" s="356"/>
      <c r="Q951" s="356"/>
      <c r="R951" s="356"/>
      <c r="S951" s="356"/>
      <c r="T951" s="356"/>
      <c r="U951" s="356"/>
      <c r="V951" s="356"/>
      <c r="W951" s="356"/>
      <c r="X951" s="356"/>
      <c r="Y951" s="356"/>
      <c r="Z951" s="356"/>
      <c r="AA951" s="356"/>
      <c r="AB951" s="356"/>
      <c r="BB951"/>
      <c r="BC951"/>
      <c r="BD951"/>
      <c r="BE951"/>
      <c r="BF951"/>
      <c r="BG951"/>
      <c r="BH951"/>
      <c r="BI951"/>
      <c r="BJ951"/>
      <c r="BK951"/>
      <c r="BL951"/>
      <c r="BM951"/>
      <c r="BN951"/>
      <c r="BO951"/>
      <c r="BP951"/>
      <c r="BQ951"/>
      <c r="BR951"/>
      <c r="BS951"/>
      <c r="BT951"/>
      <c r="BU951"/>
      <c r="BV951"/>
      <c r="BW951"/>
      <c r="BX951"/>
      <c r="BY951"/>
      <c r="BZ951"/>
      <c r="CA951"/>
      <c r="CB951"/>
      <c r="CC951"/>
    </row>
    <row r="952" spans="1:81" s="325" customFormat="1" ht="15.75" customHeight="1" x14ac:dyDescent="0.25">
      <c r="A952" s="356"/>
      <c r="B952" s="356"/>
      <c r="C952" s="356"/>
      <c r="D952" s="356"/>
      <c r="E952" s="356"/>
      <c r="F952" s="356"/>
      <c r="G952" s="356"/>
      <c r="H952" s="356"/>
      <c r="I952" s="356"/>
      <c r="J952" s="356"/>
      <c r="K952" s="356"/>
      <c r="L952" s="356"/>
      <c r="M952" s="356"/>
      <c r="N952" s="356"/>
      <c r="O952" s="356"/>
      <c r="P952" s="356"/>
      <c r="Q952" s="356"/>
      <c r="R952" s="356"/>
      <c r="S952" s="356"/>
      <c r="T952" s="356"/>
      <c r="U952" s="356"/>
      <c r="V952" s="356"/>
      <c r="W952" s="356"/>
      <c r="X952" s="356"/>
      <c r="Y952" s="356"/>
      <c r="Z952" s="356"/>
      <c r="AA952" s="356"/>
      <c r="AB952" s="356"/>
      <c r="BB952"/>
      <c r="BC952"/>
      <c r="BD952"/>
      <c r="BE952"/>
      <c r="BF952"/>
      <c r="BG952"/>
      <c r="BH952"/>
      <c r="BI952"/>
      <c r="BJ952"/>
      <c r="BK952"/>
      <c r="BL952"/>
      <c r="BM952"/>
      <c r="BN952"/>
      <c r="BO952"/>
      <c r="BP952"/>
      <c r="BQ952"/>
      <c r="BR952"/>
      <c r="BS952"/>
      <c r="BT952"/>
      <c r="BU952"/>
      <c r="BV952"/>
      <c r="BW952"/>
      <c r="BX952"/>
      <c r="BY952"/>
      <c r="BZ952"/>
      <c r="CA952"/>
      <c r="CB952"/>
      <c r="CC952"/>
    </row>
    <row r="953" spans="1:81" s="325" customFormat="1" ht="15.75" customHeight="1" x14ac:dyDescent="0.25">
      <c r="A953" s="356"/>
      <c r="B953" s="356"/>
      <c r="C953" s="356"/>
      <c r="D953" s="356"/>
      <c r="E953" s="356"/>
      <c r="F953" s="356"/>
      <c r="G953" s="356"/>
      <c r="H953" s="356"/>
      <c r="I953" s="356"/>
      <c r="J953" s="356"/>
      <c r="K953" s="356"/>
      <c r="L953" s="356"/>
      <c r="M953" s="356"/>
      <c r="N953" s="356"/>
      <c r="O953" s="356"/>
      <c r="P953" s="356"/>
      <c r="Q953" s="356"/>
      <c r="R953" s="356"/>
      <c r="S953" s="356"/>
      <c r="T953" s="356"/>
      <c r="U953" s="356"/>
      <c r="V953" s="356"/>
      <c r="W953" s="356"/>
      <c r="X953" s="356"/>
      <c r="Y953" s="356"/>
      <c r="Z953" s="356"/>
      <c r="AA953" s="356"/>
      <c r="AB953" s="356"/>
      <c r="BB953"/>
      <c r="BC953"/>
      <c r="BD953"/>
      <c r="BE953"/>
      <c r="BF953"/>
      <c r="BG953"/>
      <c r="BH953"/>
      <c r="BI953"/>
      <c r="BJ953"/>
      <c r="BK953"/>
      <c r="BL953"/>
      <c r="BM953"/>
      <c r="BN953"/>
      <c r="BO953"/>
      <c r="BP953"/>
      <c r="BQ953"/>
      <c r="BR953"/>
      <c r="BS953"/>
      <c r="BT953"/>
      <c r="BU953"/>
      <c r="BV953"/>
      <c r="BW953"/>
      <c r="BX953"/>
      <c r="BY953"/>
      <c r="BZ953"/>
      <c r="CA953"/>
      <c r="CB953"/>
      <c r="CC953"/>
    </row>
    <row r="954" spans="1:81" s="325" customFormat="1" ht="15.75" customHeight="1" x14ac:dyDescent="0.25">
      <c r="A954" s="356"/>
      <c r="B954" s="356"/>
      <c r="C954" s="356"/>
      <c r="D954" s="356"/>
      <c r="E954" s="356"/>
      <c r="F954" s="356"/>
      <c r="G954" s="356"/>
      <c r="H954" s="356"/>
      <c r="I954" s="356"/>
      <c r="J954" s="356"/>
      <c r="K954" s="356"/>
      <c r="L954" s="356"/>
      <c r="M954" s="356"/>
      <c r="N954" s="356"/>
      <c r="O954" s="356"/>
      <c r="P954" s="356"/>
      <c r="Q954" s="356"/>
      <c r="R954" s="356"/>
      <c r="S954" s="356"/>
      <c r="T954" s="356"/>
      <c r="U954" s="356"/>
      <c r="V954" s="356"/>
      <c r="W954" s="356"/>
      <c r="X954" s="356"/>
      <c r="Y954" s="356"/>
      <c r="Z954" s="356"/>
      <c r="AA954" s="356"/>
      <c r="AB954" s="356"/>
      <c r="BB954"/>
      <c r="BC954"/>
      <c r="BD954"/>
      <c r="BE954"/>
      <c r="BF954"/>
      <c r="BG954"/>
      <c r="BH954"/>
      <c r="BI954"/>
      <c r="BJ954"/>
      <c r="BK954"/>
      <c r="BL954"/>
      <c r="BM954"/>
      <c r="BN954"/>
      <c r="BO954"/>
      <c r="BP954"/>
      <c r="BQ954"/>
      <c r="BR954"/>
      <c r="BS954"/>
      <c r="BT954"/>
      <c r="BU954"/>
      <c r="BV954"/>
      <c r="BW954"/>
      <c r="BX954"/>
      <c r="BY954"/>
      <c r="BZ954"/>
      <c r="CA954"/>
      <c r="CB954"/>
      <c r="CC954"/>
    </row>
    <row r="955" spans="1:81" s="325" customFormat="1" ht="15.75" customHeight="1" x14ac:dyDescent="0.25">
      <c r="A955" s="356"/>
      <c r="B955" s="356"/>
      <c r="C955" s="356"/>
      <c r="D955" s="356"/>
      <c r="E955" s="356"/>
      <c r="F955" s="356"/>
      <c r="G955" s="356"/>
      <c r="H955" s="356"/>
      <c r="I955" s="356"/>
      <c r="J955" s="356"/>
      <c r="K955" s="356"/>
      <c r="L955" s="356"/>
      <c r="M955" s="356"/>
      <c r="N955" s="356"/>
      <c r="O955" s="356"/>
      <c r="P955" s="356"/>
      <c r="Q955" s="356"/>
      <c r="R955" s="356"/>
      <c r="S955" s="356"/>
      <c r="T955" s="356"/>
      <c r="U955" s="356"/>
      <c r="V955" s="356"/>
      <c r="W955" s="356"/>
      <c r="X955" s="356"/>
      <c r="Y955" s="356"/>
      <c r="Z955" s="356"/>
      <c r="AA955" s="356"/>
      <c r="AB955" s="356"/>
      <c r="BB955"/>
      <c r="BC955"/>
      <c r="BD955"/>
      <c r="BE955"/>
      <c r="BF955"/>
      <c r="BG955"/>
      <c r="BH955"/>
      <c r="BI955"/>
      <c r="BJ955"/>
      <c r="BK955"/>
      <c r="BL955"/>
      <c r="BM955"/>
      <c r="BN955"/>
      <c r="BO955"/>
      <c r="BP955"/>
      <c r="BQ955"/>
      <c r="BR955"/>
      <c r="BS955"/>
      <c r="BT955"/>
      <c r="BU955"/>
      <c r="BV955"/>
      <c r="BW955"/>
      <c r="BX955"/>
      <c r="BY955"/>
      <c r="BZ955"/>
      <c r="CA955"/>
      <c r="CB955"/>
      <c r="CC955"/>
    </row>
    <row r="956" spans="1:81" s="325" customFormat="1" ht="15.75" customHeight="1" x14ac:dyDescent="0.25">
      <c r="A956" s="356"/>
      <c r="B956" s="356"/>
      <c r="C956" s="356"/>
      <c r="D956" s="356"/>
      <c r="E956" s="356"/>
      <c r="F956" s="356"/>
      <c r="G956" s="356"/>
      <c r="H956" s="356"/>
      <c r="I956" s="356"/>
      <c r="J956" s="356"/>
      <c r="K956" s="356"/>
      <c r="L956" s="356"/>
      <c r="M956" s="356"/>
      <c r="N956" s="356"/>
      <c r="O956" s="356"/>
      <c r="P956" s="356"/>
      <c r="Q956" s="356"/>
      <c r="R956" s="356"/>
      <c r="S956" s="356"/>
      <c r="T956" s="356"/>
      <c r="U956" s="356"/>
      <c r="V956" s="356"/>
      <c r="W956" s="356"/>
      <c r="X956" s="356"/>
      <c r="Y956" s="356"/>
      <c r="Z956" s="356"/>
      <c r="AA956" s="356"/>
      <c r="AB956" s="356"/>
      <c r="BB956"/>
      <c r="BC956"/>
      <c r="BD956"/>
      <c r="BE956"/>
      <c r="BF956"/>
      <c r="BG956"/>
      <c r="BH956"/>
      <c r="BI956"/>
      <c r="BJ956"/>
      <c r="BK956"/>
      <c r="BL956"/>
      <c r="BM956"/>
      <c r="BN956"/>
      <c r="BO956"/>
      <c r="BP956"/>
      <c r="BQ956"/>
      <c r="BR956"/>
      <c r="BS956"/>
      <c r="BT956"/>
      <c r="BU956"/>
      <c r="BV956"/>
      <c r="BW956"/>
      <c r="BX956"/>
      <c r="BY956"/>
      <c r="BZ956"/>
      <c r="CA956"/>
      <c r="CB956"/>
      <c r="CC956"/>
    </row>
    <row r="957" spans="1:81" s="325" customFormat="1" ht="15.75" customHeight="1" x14ac:dyDescent="0.25">
      <c r="A957" s="356"/>
      <c r="B957" s="356"/>
      <c r="C957" s="356"/>
      <c r="D957" s="356"/>
      <c r="E957" s="356"/>
      <c r="F957" s="356"/>
      <c r="G957" s="356"/>
      <c r="H957" s="356"/>
      <c r="I957" s="356"/>
      <c r="J957" s="356"/>
      <c r="K957" s="356"/>
      <c r="L957" s="356"/>
      <c r="M957" s="356"/>
      <c r="N957" s="356"/>
      <c r="O957" s="356"/>
      <c r="P957" s="356"/>
      <c r="Q957" s="356"/>
      <c r="R957" s="356"/>
      <c r="S957" s="356"/>
      <c r="T957" s="356"/>
      <c r="U957" s="356"/>
      <c r="V957" s="356"/>
      <c r="W957" s="356"/>
      <c r="X957" s="356"/>
      <c r="Y957" s="356"/>
      <c r="Z957" s="356"/>
      <c r="AA957" s="356"/>
      <c r="AB957" s="356"/>
      <c r="BB957"/>
      <c r="BC957"/>
      <c r="BD957"/>
      <c r="BE957"/>
      <c r="BF957"/>
      <c r="BG957"/>
      <c r="BH957"/>
      <c r="BI957"/>
      <c r="BJ957"/>
      <c r="BK957"/>
      <c r="BL957"/>
      <c r="BM957"/>
      <c r="BN957"/>
      <c r="BO957"/>
      <c r="BP957"/>
      <c r="BQ957"/>
      <c r="BR957"/>
      <c r="BS957"/>
      <c r="BT957"/>
      <c r="BU957"/>
      <c r="BV957"/>
      <c r="BW957"/>
      <c r="BX957"/>
      <c r="BY957"/>
      <c r="BZ957"/>
      <c r="CA957"/>
      <c r="CB957"/>
      <c r="CC957"/>
    </row>
    <row r="958" spans="1:81" s="325" customFormat="1" ht="15.75" customHeight="1" x14ac:dyDescent="0.25">
      <c r="A958" s="356"/>
      <c r="B958" s="356"/>
      <c r="C958" s="356"/>
      <c r="D958" s="356"/>
      <c r="E958" s="356"/>
      <c r="F958" s="356"/>
      <c r="G958" s="356"/>
      <c r="H958" s="356"/>
      <c r="I958" s="356"/>
      <c r="J958" s="356"/>
      <c r="K958" s="356"/>
      <c r="L958" s="356"/>
      <c r="M958" s="356"/>
      <c r="N958" s="356"/>
      <c r="O958" s="356"/>
      <c r="P958" s="356"/>
      <c r="Q958" s="356"/>
      <c r="R958" s="356"/>
      <c r="S958" s="356"/>
      <c r="T958" s="356"/>
      <c r="U958" s="356"/>
      <c r="V958" s="356"/>
      <c r="W958" s="356"/>
      <c r="X958" s="356"/>
      <c r="Y958" s="356"/>
      <c r="Z958" s="356"/>
      <c r="AA958" s="356"/>
      <c r="AB958" s="356"/>
      <c r="BB958"/>
      <c r="BC958"/>
      <c r="BD958"/>
      <c r="BE958"/>
      <c r="BF958"/>
      <c r="BG958"/>
      <c r="BH958"/>
      <c r="BI958"/>
      <c r="BJ958"/>
      <c r="BK958"/>
      <c r="BL958"/>
      <c r="BM958"/>
      <c r="BN958"/>
      <c r="BO958"/>
      <c r="BP958"/>
      <c r="BQ958"/>
      <c r="BR958"/>
      <c r="BS958"/>
      <c r="BT958"/>
      <c r="BU958"/>
      <c r="BV958"/>
      <c r="BW958"/>
      <c r="BX958"/>
      <c r="BY958"/>
      <c r="BZ958"/>
      <c r="CA958"/>
      <c r="CB958"/>
      <c r="CC958"/>
    </row>
    <row r="959" spans="1:81" s="325" customFormat="1" ht="15.75" customHeight="1" x14ac:dyDescent="0.25">
      <c r="A959" s="356"/>
      <c r="B959" s="356"/>
      <c r="C959" s="356"/>
      <c r="D959" s="356"/>
      <c r="E959" s="356"/>
      <c r="F959" s="356"/>
      <c r="G959" s="356"/>
      <c r="H959" s="356"/>
      <c r="I959" s="356"/>
      <c r="J959" s="356"/>
      <c r="K959" s="356"/>
      <c r="L959" s="356"/>
      <c r="M959" s="356"/>
      <c r="N959" s="356"/>
      <c r="O959" s="356"/>
      <c r="P959" s="356"/>
      <c r="Q959" s="356"/>
      <c r="R959" s="356"/>
      <c r="S959" s="356"/>
      <c r="T959" s="356"/>
      <c r="U959" s="356"/>
      <c r="V959" s="356"/>
      <c r="W959" s="356"/>
      <c r="X959" s="356"/>
      <c r="Y959" s="356"/>
      <c r="Z959" s="356"/>
      <c r="AA959" s="356"/>
      <c r="AB959" s="356"/>
      <c r="BB959"/>
      <c r="BC959"/>
      <c r="BD959"/>
      <c r="BE959"/>
      <c r="BF959"/>
      <c r="BG959"/>
      <c r="BH959"/>
      <c r="BI959"/>
      <c r="BJ959"/>
      <c r="BK959"/>
      <c r="BL959"/>
      <c r="BM959"/>
      <c r="BN959"/>
      <c r="BO959"/>
      <c r="BP959"/>
      <c r="BQ959"/>
      <c r="BR959"/>
      <c r="BS959"/>
      <c r="BT959"/>
      <c r="BU959"/>
      <c r="BV959"/>
      <c r="BW959"/>
      <c r="BX959"/>
      <c r="BY959"/>
      <c r="BZ959"/>
      <c r="CA959"/>
      <c r="CB959"/>
      <c r="CC959"/>
    </row>
    <row r="960" spans="1:81" s="325" customFormat="1" ht="15.75" customHeight="1" x14ac:dyDescent="0.25">
      <c r="A960" s="356"/>
      <c r="B960" s="356"/>
      <c r="C960" s="356"/>
      <c r="D960" s="356"/>
      <c r="E960" s="356"/>
      <c r="F960" s="356"/>
      <c r="G960" s="356"/>
      <c r="H960" s="356"/>
      <c r="I960" s="356"/>
      <c r="J960" s="356"/>
      <c r="K960" s="356"/>
      <c r="L960" s="356"/>
      <c r="M960" s="356"/>
      <c r="N960" s="356"/>
      <c r="O960" s="356"/>
      <c r="P960" s="356"/>
      <c r="Q960" s="356"/>
      <c r="R960" s="356"/>
      <c r="S960" s="356"/>
      <c r="T960" s="356"/>
      <c r="U960" s="356"/>
      <c r="V960" s="356"/>
      <c r="W960" s="356"/>
      <c r="X960" s="356"/>
      <c r="Y960" s="356"/>
      <c r="Z960" s="356"/>
      <c r="AA960" s="356"/>
      <c r="AB960" s="356"/>
      <c r="BB960"/>
      <c r="BC960"/>
      <c r="BD960"/>
      <c r="BE960"/>
      <c r="BF960"/>
      <c r="BG960"/>
      <c r="BH960"/>
      <c r="BI960"/>
      <c r="BJ960"/>
      <c r="BK960"/>
      <c r="BL960"/>
      <c r="BM960"/>
      <c r="BN960"/>
      <c r="BO960"/>
      <c r="BP960"/>
      <c r="BQ960"/>
      <c r="BR960"/>
      <c r="BS960"/>
      <c r="BT960"/>
      <c r="BU960"/>
      <c r="BV960"/>
      <c r="BW960"/>
      <c r="BX960"/>
      <c r="BY960"/>
      <c r="BZ960"/>
      <c r="CA960"/>
      <c r="CB960"/>
      <c r="CC960"/>
    </row>
    <row r="961" spans="1:81" s="325" customFormat="1" ht="15.75" customHeight="1" x14ac:dyDescent="0.25">
      <c r="A961" s="356"/>
      <c r="B961" s="356"/>
      <c r="C961" s="356"/>
      <c r="D961" s="356"/>
      <c r="E961" s="356"/>
      <c r="F961" s="356"/>
      <c r="G961" s="356"/>
      <c r="H961" s="356"/>
      <c r="I961" s="356"/>
      <c r="J961" s="356"/>
      <c r="K961" s="356"/>
      <c r="L961" s="356"/>
      <c r="M961" s="356"/>
      <c r="N961" s="356"/>
      <c r="O961" s="356"/>
      <c r="P961" s="356"/>
      <c r="Q961" s="356"/>
      <c r="R961" s="356"/>
      <c r="S961" s="356"/>
      <c r="T961" s="356"/>
      <c r="U961" s="356"/>
      <c r="V961" s="356"/>
      <c r="W961" s="356"/>
      <c r="X961" s="356"/>
      <c r="Y961" s="356"/>
      <c r="Z961" s="356"/>
      <c r="AA961" s="356"/>
      <c r="AB961" s="356"/>
      <c r="BB961"/>
      <c r="BC961"/>
      <c r="BD961"/>
      <c r="BE961"/>
      <c r="BF961"/>
      <c r="BG961"/>
      <c r="BH961"/>
      <c r="BI961"/>
      <c r="BJ961"/>
      <c r="BK961"/>
      <c r="BL961"/>
      <c r="BM961"/>
      <c r="BN961"/>
      <c r="BO961"/>
      <c r="BP961"/>
      <c r="BQ961"/>
      <c r="BR961"/>
      <c r="BS961"/>
      <c r="BT961"/>
      <c r="BU961"/>
      <c r="BV961"/>
      <c r="BW961"/>
      <c r="BX961"/>
      <c r="BY961"/>
      <c r="BZ961"/>
      <c r="CA961"/>
      <c r="CB961"/>
      <c r="CC961"/>
    </row>
    <row r="962" spans="1:81" s="325" customFormat="1" ht="15.75" customHeight="1" x14ac:dyDescent="0.25">
      <c r="A962" s="356"/>
      <c r="B962" s="356"/>
      <c r="C962" s="356"/>
      <c r="D962" s="356"/>
      <c r="E962" s="356"/>
      <c r="F962" s="356"/>
      <c r="G962" s="356"/>
      <c r="H962" s="356"/>
      <c r="I962" s="356"/>
      <c r="J962" s="356"/>
      <c r="K962" s="356"/>
      <c r="L962" s="356"/>
      <c r="M962" s="356"/>
      <c r="N962" s="356"/>
      <c r="O962" s="356"/>
      <c r="P962" s="356"/>
      <c r="Q962" s="356"/>
      <c r="R962" s="356"/>
      <c r="S962" s="356"/>
      <c r="T962" s="356"/>
      <c r="U962" s="356"/>
      <c r="V962" s="356"/>
      <c r="W962" s="356"/>
      <c r="X962" s="356"/>
      <c r="Y962" s="356"/>
      <c r="Z962" s="356"/>
      <c r="AA962" s="356"/>
      <c r="AB962" s="356"/>
      <c r="BB962"/>
      <c r="BC962"/>
      <c r="BD962"/>
      <c r="BE962"/>
      <c r="BF962"/>
      <c r="BG962"/>
      <c r="BH962"/>
      <c r="BI962"/>
      <c r="BJ962"/>
      <c r="BK962"/>
      <c r="BL962"/>
      <c r="BM962"/>
      <c r="BN962"/>
      <c r="BO962"/>
      <c r="BP962"/>
      <c r="BQ962"/>
      <c r="BR962"/>
      <c r="BS962"/>
      <c r="BT962"/>
      <c r="BU962"/>
      <c r="BV962"/>
      <c r="BW962"/>
      <c r="BX962"/>
      <c r="BY962"/>
      <c r="BZ962"/>
      <c r="CA962"/>
      <c r="CB962"/>
      <c r="CC962"/>
    </row>
    <row r="963" spans="1:81" s="325" customFormat="1" ht="15.75" customHeight="1" x14ac:dyDescent="0.25">
      <c r="A963" s="356"/>
      <c r="B963" s="356"/>
      <c r="C963" s="356"/>
      <c r="D963" s="356"/>
      <c r="E963" s="356"/>
      <c r="F963" s="356"/>
      <c r="G963" s="356"/>
      <c r="H963" s="356"/>
      <c r="I963" s="356"/>
      <c r="J963" s="356"/>
      <c r="K963" s="356"/>
      <c r="L963" s="356"/>
      <c r="M963" s="356"/>
      <c r="N963" s="356"/>
      <c r="O963" s="356"/>
      <c r="P963" s="356"/>
      <c r="Q963" s="356"/>
      <c r="R963" s="356"/>
      <c r="S963" s="356"/>
      <c r="T963" s="356"/>
      <c r="U963" s="356"/>
      <c r="V963" s="356"/>
      <c r="W963" s="356"/>
      <c r="X963" s="356"/>
      <c r="Y963" s="356"/>
      <c r="Z963" s="356"/>
      <c r="AA963" s="356"/>
      <c r="AB963" s="356"/>
      <c r="BB963"/>
      <c r="BC963"/>
      <c r="BD963"/>
      <c r="BE963"/>
      <c r="BF963"/>
      <c r="BG963"/>
      <c r="BH963"/>
      <c r="BI963"/>
      <c r="BJ963"/>
      <c r="BK963"/>
      <c r="BL963"/>
      <c r="BM963"/>
      <c r="BN963"/>
      <c r="BO963"/>
      <c r="BP963"/>
      <c r="BQ963"/>
      <c r="BR963"/>
      <c r="BS963"/>
      <c r="BT963"/>
      <c r="BU963"/>
      <c r="BV963"/>
      <c r="BW963"/>
      <c r="BX963"/>
      <c r="BY963"/>
      <c r="BZ963"/>
      <c r="CA963"/>
      <c r="CB963"/>
      <c r="CC963"/>
    </row>
    <row r="964" spans="1:81" s="325" customFormat="1" ht="15.75" customHeight="1" x14ac:dyDescent="0.25">
      <c r="A964" s="356"/>
      <c r="B964" s="356"/>
      <c r="C964" s="356"/>
      <c r="D964" s="356"/>
      <c r="E964" s="356"/>
      <c r="F964" s="356"/>
      <c r="G964" s="356"/>
      <c r="H964" s="356"/>
      <c r="I964" s="356"/>
      <c r="J964" s="356"/>
      <c r="K964" s="356"/>
      <c r="L964" s="356"/>
      <c r="M964" s="356"/>
      <c r="N964" s="356"/>
      <c r="O964" s="356"/>
      <c r="P964" s="356"/>
      <c r="Q964" s="356"/>
      <c r="R964" s="356"/>
      <c r="S964" s="356"/>
      <c r="T964" s="356"/>
      <c r="U964" s="356"/>
      <c r="V964" s="356"/>
      <c r="W964" s="356"/>
      <c r="X964" s="356"/>
      <c r="Y964" s="356"/>
      <c r="Z964" s="356"/>
      <c r="AA964" s="356"/>
      <c r="AB964" s="356"/>
      <c r="BB964"/>
      <c r="BC964"/>
      <c r="BD964"/>
      <c r="BE964"/>
      <c r="BF964"/>
      <c r="BG964"/>
      <c r="BH964"/>
      <c r="BI964"/>
      <c r="BJ964"/>
      <c r="BK964"/>
      <c r="BL964"/>
      <c r="BM964"/>
      <c r="BN964"/>
      <c r="BO964"/>
      <c r="BP964"/>
      <c r="BQ964"/>
      <c r="BR964"/>
      <c r="BS964"/>
      <c r="BT964"/>
      <c r="BU964"/>
      <c r="BV964"/>
      <c r="BW964"/>
      <c r="BX964"/>
      <c r="BY964"/>
      <c r="BZ964"/>
      <c r="CA964"/>
      <c r="CB964"/>
      <c r="CC964"/>
    </row>
    <row r="965" spans="1:81" s="325" customFormat="1" ht="15.75" customHeight="1" x14ac:dyDescent="0.25">
      <c r="A965" s="356"/>
      <c r="B965" s="356"/>
      <c r="C965" s="356"/>
      <c r="D965" s="356"/>
      <c r="E965" s="356"/>
      <c r="F965" s="356"/>
      <c r="G965" s="356"/>
      <c r="H965" s="356"/>
      <c r="I965" s="356"/>
      <c r="J965" s="356"/>
      <c r="K965" s="356"/>
      <c r="L965" s="356"/>
      <c r="M965" s="356"/>
      <c r="N965" s="356"/>
      <c r="O965" s="356"/>
      <c r="P965" s="356"/>
      <c r="Q965" s="356"/>
      <c r="R965" s="356"/>
      <c r="S965" s="356"/>
      <c r="T965" s="356"/>
      <c r="U965" s="356"/>
      <c r="V965" s="356"/>
      <c r="W965" s="356"/>
      <c r="X965" s="356"/>
      <c r="Y965" s="356"/>
      <c r="Z965" s="356"/>
      <c r="AA965" s="356"/>
      <c r="AB965" s="356"/>
      <c r="BB965"/>
      <c r="BC965"/>
      <c r="BD965"/>
      <c r="BE965"/>
      <c r="BF965"/>
      <c r="BG965"/>
      <c r="BH965"/>
      <c r="BI965"/>
      <c r="BJ965"/>
      <c r="BK965"/>
      <c r="BL965"/>
      <c r="BM965"/>
      <c r="BN965"/>
      <c r="BO965"/>
      <c r="BP965"/>
      <c r="BQ965"/>
      <c r="BR965"/>
      <c r="BS965"/>
      <c r="BT965"/>
      <c r="BU965"/>
      <c r="BV965"/>
      <c r="BW965"/>
      <c r="BX965"/>
      <c r="BY965"/>
      <c r="BZ965"/>
      <c r="CA965"/>
      <c r="CB965"/>
      <c r="CC965"/>
    </row>
    <row r="966" spans="1:81" s="325" customFormat="1" ht="15.75" customHeight="1" x14ac:dyDescent="0.25">
      <c r="A966" s="356"/>
      <c r="B966" s="356"/>
      <c r="C966" s="356"/>
      <c r="D966" s="356"/>
      <c r="E966" s="356"/>
      <c r="F966" s="356"/>
      <c r="G966" s="356"/>
      <c r="H966" s="356"/>
      <c r="I966" s="356"/>
      <c r="J966" s="356"/>
      <c r="K966" s="356"/>
      <c r="L966" s="356"/>
      <c r="M966" s="356"/>
      <c r="N966" s="356"/>
      <c r="O966" s="356"/>
      <c r="P966" s="356"/>
      <c r="Q966" s="356"/>
      <c r="R966" s="356"/>
      <c r="S966" s="356"/>
      <c r="T966" s="356"/>
      <c r="U966" s="356"/>
      <c r="V966" s="356"/>
      <c r="W966" s="356"/>
      <c r="X966" s="356"/>
      <c r="Y966" s="356"/>
      <c r="Z966" s="356"/>
      <c r="AA966" s="356"/>
      <c r="AB966" s="356"/>
      <c r="BB966"/>
      <c r="BC966"/>
      <c r="BD966"/>
      <c r="BE966"/>
      <c r="BF966"/>
      <c r="BG966"/>
      <c r="BH966"/>
      <c r="BI966"/>
      <c r="BJ966"/>
      <c r="BK966"/>
      <c r="BL966"/>
      <c r="BM966"/>
      <c r="BN966"/>
      <c r="BO966"/>
      <c r="BP966"/>
      <c r="BQ966"/>
      <c r="BR966"/>
      <c r="BS966"/>
      <c r="BT966"/>
      <c r="BU966"/>
      <c r="BV966"/>
      <c r="BW966"/>
      <c r="BX966"/>
      <c r="BY966"/>
      <c r="BZ966"/>
      <c r="CA966"/>
      <c r="CB966"/>
      <c r="CC966"/>
    </row>
    <row r="967" spans="1:81" s="325" customFormat="1" ht="15.75" customHeight="1" x14ac:dyDescent="0.25">
      <c r="A967" s="356"/>
      <c r="B967" s="356"/>
      <c r="C967" s="356"/>
      <c r="D967" s="356"/>
      <c r="E967" s="356"/>
      <c r="F967" s="356"/>
      <c r="G967" s="356"/>
      <c r="H967" s="356"/>
      <c r="I967" s="356"/>
      <c r="J967" s="356"/>
      <c r="K967" s="356"/>
      <c r="L967" s="356"/>
      <c r="M967" s="356"/>
      <c r="N967" s="356"/>
      <c r="O967" s="356"/>
      <c r="P967" s="356"/>
      <c r="Q967" s="356"/>
      <c r="R967" s="356"/>
      <c r="S967" s="356"/>
      <c r="T967" s="356"/>
      <c r="U967" s="356"/>
      <c r="V967" s="356"/>
      <c r="W967" s="356"/>
      <c r="X967" s="356"/>
      <c r="Y967" s="356"/>
      <c r="Z967" s="356"/>
      <c r="AA967" s="356"/>
      <c r="AB967" s="356"/>
      <c r="BB967"/>
      <c r="BC967"/>
      <c r="BD967"/>
      <c r="BE967"/>
      <c r="BF967"/>
      <c r="BG967"/>
      <c r="BH967"/>
      <c r="BI967"/>
      <c r="BJ967"/>
      <c r="BK967"/>
      <c r="BL967"/>
      <c r="BM967"/>
      <c r="BN967"/>
      <c r="BO967"/>
      <c r="BP967"/>
      <c r="BQ967"/>
      <c r="BR967"/>
      <c r="BS967"/>
      <c r="BT967"/>
      <c r="BU967"/>
      <c r="BV967"/>
      <c r="BW967"/>
      <c r="BX967"/>
      <c r="BY967"/>
      <c r="BZ967"/>
      <c r="CA967"/>
      <c r="CB967"/>
      <c r="CC967"/>
    </row>
    <row r="968" spans="1:81" s="325" customFormat="1" ht="15.75" customHeight="1" x14ac:dyDescent="0.25">
      <c r="A968" s="356"/>
      <c r="B968" s="356"/>
      <c r="C968" s="356"/>
      <c r="D968" s="356"/>
      <c r="E968" s="356"/>
      <c r="F968" s="356"/>
      <c r="G968" s="356"/>
      <c r="H968" s="356"/>
      <c r="I968" s="356"/>
      <c r="J968" s="356"/>
      <c r="K968" s="356"/>
      <c r="L968" s="356"/>
      <c r="M968" s="356"/>
      <c r="N968" s="356"/>
      <c r="O968" s="356"/>
      <c r="P968" s="356"/>
      <c r="Q968" s="356"/>
      <c r="R968" s="356"/>
      <c r="S968" s="356"/>
      <c r="T968" s="356"/>
      <c r="U968" s="356"/>
      <c r="V968" s="356"/>
      <c r="W968" s="356"/>
      <c r="X968" s="356"/>
      <c r="Y968" s="356"/>
      <c r="Z968" s="356"/>
      <c r="AA968" s="356"/>
      <c r="AB968" s="356"/>
      <c r="BB968"/>
      <c r="BC968"/>
      <c r="BD968"/>
      <c r="BE968"/>
      <c r="BF968"/>
      <c r="BG968"/>
      <c r="BH968"/>
      <c r="BI968"/>
      <c r="BJ968"/>
      <c r="BK968"/>
      <c r="BL968"/>
      <c r="BM968"/>
      <c r="BN968"/>
      <c r="BO968"/>
      <c r="BP968"/>
      <c r="BQ968"/>
      <c r="BR968"/>
      <c r="BS968"/>
      <c r="BT968"/>
      <c r="BU968"/>
      <c r="BV968"/>
      <c r="BW968"/>
      <c r="BX968"/>
      <c r="BY968"/>
      <c r="BZ968"/>
      <c r="CA968"/>
      <c r="CB968"/>
      <c r="CC968"/>
    </row>
    <row r="969" spans="1:81" s="325" customFormat="1" ht="15.75" customHeight="1" x14ac:dyDescent="0.25">
      <c r="A969" s="356"/>
      <c r="B969" s="356"/>
      <c r="C969" s="356"/>
      <c r="D969" s="356"/>
      <c r="E969" s="356"/>
      <c r="F969" s="356"/>
      <c r="G969" s="356"/>
      <c r="H969" s="356"/>
      <c r="I969" s="356"/>
      <c r="J969" s="356"/>
      <c r="K969" s="356"/>
      <c r="L969" s="356"/>
      <c r="M969" s="356"/>
      <c r="N969" s="356"/>
      <c r="O969" s="356"/>
      <c r="P969" s="356"/>
      <c r="Q969" s="356"/>
      <c r="R969" s="356"/>
      <c r="S969" s="356"/>
      <c r="T969" s="356"/>
      <c r="U969" s="356"/>
      <c r="V969" s="356"/>
      <c r="W969" s="356"/>
      <c r="X969" s="356"/>
      <c r="Y969" s="356"/>
      <c r="Z969" s="356"/>
      <c r="AA969" s="356"/>
      <c r="AB969" s="356"/>
      <c r="BB969"/>
      <c r="BC969"/>
      <c r="BD969"/>
      <c r="BE969"/>
      <c r="BF969"/>
      <c r="BG969"/>
      <c r="BH969"/>
      <c r="BI969"/>
      <c r="BJ969"/>
      <c r="BK969"/>
      <c r="BL969"/>
      <c r="BM969"/>
      <c r="BN969"/>
      <c r="BO969"/>
      <c r="BP969"/>
      <c r="BQ969"/>
      <c r="BR969"/>
      <c r="BS969"/>
      <c r="BT969"/>
      <c r="BU969"/>
      <c r="BV969"/>
      <c r="BW969"/>
      <c r="BX969"/>
      <c r="BY969"/>
      <c r="BZ969"/>
      <c r="CA969"/>
      <c r="CB969"/>
      <c r="CC969"/>
    </row>
    <row r="970" spans="1:81" s="325" customFormat="1" ht="15.75" customHeight="1" x14ac:dyDescent="0.25">
      <c r="A970" s="356"/>
      <c r="B970" s="356"/>
      <c r="C970" s="356"/>
      <c r="D970" s="356"/>
      <c r="E970" s="356"/>
      <c r="F970" s="356"/>
      <c r="G970" s="356"/>
      <c r="H970" s="356"/>
      <c r="I970" s="356"/>
      <c r="J970" s="356"/>
      <c r="K970" s="356"/>
      <c r="L970" s="356"/>
      <c r="M970" s="356"/>
      <c r="N970" s="356"/>
      <c r="O970" s="356"/>
      <c r="P970" s="356"/>
      <c r="Q970" s="356"/>
      <c r="R970" s="356"/>
      <c r="S970" s="356"/>
      <c r="T970" s="356"/>
      <c r="U970" s="356"/>
      <c r="V970" s="356"/>
      <c r="W970" s="356"/>
      <c r="X970" s="356"/>
      <c r="Y970" s="356"/>
      <c r="Z970" s="356"/>
      <c r="AA970" s="356"/>
      <c r="AB970" s="356"/>
      <c r="BB970"/>
      <c r="BC970"/>
      <c r="BD970"/>
      <c r="BE970"/>
      <c r="BF970"/>
      <c r="BG970"/>
      <c r="BH970"/>
      <c r="BI970"/>
      <c r="BJ970"/>
      <c r="BK970"/>
      <c r="BL970"/>
      <c r="BM970"/>
      <c r="BN970"/>
      <c r="BO970"/>
      <c r="BP970"/>
      <c r="BQ970"/>
      <c r="BR970"/>
      <c r="BS970"/>
      <c r="BT970"/>
      <c r="BU970"/>
      <c r="BV970"/>
      <c r="BW970"/>
      <c r="BX970"/>
      <c r="BY970"/>
      <c r="BZ970"/>
      <c r="CA970"/>
      <c r="CB970"/>
      <c r="CC970"/>
    </row>
    <row r="971" spans="1:81" s="325" customFormat="1" ht="15.75" customHeight="1" x14ac:dyDescent="0.25">
      <c r="A971" s="356"/>
      <c r="B971" s="356"/>
      <c r="C971" s="356"/>
      <c r="D971" s="356"/>
      <c r="E971" s="356"/>
      <c r="F971" s="356"/>
      <c r="G971" s="356"/>
      <c r="H971" s="356"/>
      <c r="I971" s="356"/>
      <c r="J971" s="356"/>
      <c r="K971" s="356"/>
      <c r="L971" s="356"/>
      <c r="M971" s="356"/>
      <c r="N971" s="356"/>
      <c r="O971" s="356"/>
      <c r="P971" s="356"/>
      <c r="Q971" s="356"/>
      <c r="R971" s="356"/>
      <c r="S971" s="356"/>
      <c r="T971" s="356"/>
      <c r="U971" s="356"/>
      <c r="V971" s="356"/>
      <c r="W971" s="356"/>
      <c r="X971" s="356"/>
      <c r="Y971" s="356"/>
      <c r="Z971" s="356"/>
      <c r="AA971" s="356"/>
      <c r="AB971" s="356"/>
      <c r="BB971"/>
      <c r="BC971"/>
      <c r="BD971"/>
      <c r="BE971"/>
      <c r="BF971"/>
      <c r="BG971"/>
      <c r="BH971"/>
      <c r="BI971"/>
      <c r="BJ971"/>
      <c r="BK971"/>
      <c r="BL971"/>
      <c r="BM971"/>
      <c r="BN971"/>
      <c r="BO971"/>
      <c r="BP971"/>
      <c r="BQ971"/>
      <c r="BR971"/>
      <c r="BS971"/>
      <c r="BT971"/>
      <c r="BU971"/>
      <c r="BV971"/>
      <c r="BW971"/>
      <c r="BX971"/>
      <c r="BY971"/>
      <c r="BZ971"/>
      <c r="CA971"/>
      <c r="CB971"/>
      <c r="CC971"/>
    </row>
    <row r="972" spans="1:81" s="325" customFormat="1" ht="15.75" customHeight="1" x14ac:dyDescent="0.25">
      <c r="A972" s="356"/>
      <c r="B972" s="356"/>
      <c r="C972" s="356"/>
      <c r="D972" s="356"/>
      <c r="E972" s="356"/>
      <c r="F972" s="356"/>
      <c r="G972" s="356"/>
      <c r="H972" s="356"/>
      <c r="I972" s="356"/>
      <c r="J972" s="356"/>
      <c r="K972" s="356"/>
      <c r="L972" s="356"/>
      <c r="M972" s="356"/>
      <c r="N972" s="356"/>
      <c r="O972" s="356"/>
      <c r="P972" s="356"/>
      <c r="Q972" s="356"/>
      <c r="R972" s="356"/>
      <c r="S972" s="356"/>
      <c r="T972" s="356"/>
      <c r="U972" s="356"/>
      <c r="V972" s="356"/>
      <c r="W972" s="356"/>
      <c r="X972" s="356"/>
      <c r="Y972" s="356"/>
      <c r="Z972" s="356"/>
      <c r="AA972" s="356"/>
      <c r="AB972" s="356"/>
      <c r="BB972"/>
      <c r="BC972"/>
      <c r="BD972"/>
      <c r="BE972"/>
      <c r="BF972"/>
      <c r="BG972"/>
      <c r="BH972"/>
      <c r="BI972"/>
      <c r="BJ972"/>
      <c r="BK972"/>
      <c r="BL972"/>
      <c r="BM972"/>
      <c r="BN972"/>
      <c r="BO972"/>
      <c r="BP972"/>
      <c r="BQ972"/>
      <c r="BR972"/>
      <c r="BS972"/>
      <c r="BT972"/>
      <c r="BU972"/>
      <c r="BV972"/>
      <c r="BW972"/>
      <c r="BX972"/>
      <c r="BY972"/>
      <c r="BZ972"/>
      <c r="CA972"/>
      <c r="CB972"/>
      <c r="CC972"/>
    </row>
    <row r="973" spans="1:81" s="325" customFormat="1" ht="15.75" customHeight="1" x14ac:dyDescent="0.25">
      <c r="A973" s="356"/>
      <c r="B973" s="356"/>
      <c r="C973" s="356"/>
      <c r="D973" s="356"/>
      <c r="E973" s="356"/>
      <c r="F973" s="356"/>
      <c r="G973" s="356"/>
      <c r="H973" s="356"/>
      <c r="I973" s="356"/>
      <c r="J973" s="356"/>
      <c r="K973" s="356"/>
      <c r="L973" s="356"/>
      <c r="M973" s="356"/>
      <c r="N973" s="356"/>
      <c r="O973" s="356"/>
      <c r="P973" s="356"/>
      <c r="Q973" s="356"/>
      <c r="R973" s="356"/>
      <c r="S973" s="356"/>
      <c r="T973" s="356"/>
      <c r="U973" s="356"/>
      <c r="V973" s="356"/>
      <c r="W973" s="356"/>
      <c r="X973" s="356"/>
      <c r="Y973" s="356"/>
      <c r="Z973" s="356"/>
      <c r="AA973" s="356"/>
      <c r="AB973" s="356"/>
      <c r="BB973"/>
      <c r="BC973"/>
      <c r="BD973"/>
      <c r="BE973"/>
      <c r="BF973"/>
      <c r="BG973"/>
      <c r="BH973"/>
      <c r="BI973"/>
      <c r="BJ973"/>
      <c r="BK973"/>
      <c r="BL973"/>
      <c r="BM973"/>
      <c r="BN973"/>
      <c r="BO973"/>
      <c r="BP973"/>
      <c r="BQ973"/>
      <c r="BR973"/>
      <c r="BS973"/>
      <c r="BT973"/>
      <c r="BU973"/>
      <c r="BV973"/>
      <c r="BW973"/>
      <c r="BX973"/>
      <c r="BY973"/>
      <c r="BZ973"/>
      <c r="CA973"/>
      <c r="CB973"/>
      <c r="CC973"/>
    </row>
    <row r="974" spans="1:81" s="325" customFormat="1" ht="15.75" customHeight="1" x14ac:dyDescent="0.25">
      <c r="A974" s="356"/>
      <c r="B974" s="356"/>
      <c r="C974" s="356"/>
      <c r="D974" s="356"/>
      <c r="E974" s="356"/>
      <c r="F974" s="356"/>
      <c r="G974" s="356"/>
      <c r="H974" s="356"/>
      <c r="I974" s="356"/>
      <c r="J974" s="356"/>
      <c r="K974" s="356"/>
      <c r="L974" s="356"/>
      <c r="M974" s="356"/>
      <c r="N974" s="356"/>
      <c r="O974" s="356"/>
      <c r="P974" s="356"/>
      <c r="Q974" s="356"/>
      <c r="R974" s="356"/>
      <c r="S974" s="356"/>
      <c r="T974" s="356"/>
      <c r="U974" s="356"/>
      <c r="V974" s="356"/>
      <c r="W974" s="356"/>
      <c r="X974" s="356"/>
      <c r="Y974" s="356"/>
      <c r="Z974" s="356"/>
      <c r="AA974" s="356"/>
      <c r="AB974" s="356"/>
      <c r="BB974"/>
      <c r="BC974"/>
      <c r="BD974"/>
      <c r="BE974"/>
      <c r="BF974"/>
      <c r="BG974"/>
      <c r="BH974"/>
      <c r="BI974"/>
      <c r="BJ974"/>
      <c r="BK974"/>
      <c r="BL974"/>
      <c r="BM974"/>
      <c r="BN974"/>
      <c r="BO974"/>
      <c r="BP974"/>
      <c r="BQ974"/>
      <c r="BR974"/>
      <c r="BS974"/>
      <c r="BT974"/>
      <c r="BU974"/>
      <c r="BV974"/>
      <c r="BW974"/>
      <c r="BX974"/>
      <c r="BY974"/>
      <c r="BZ974"/>
      <c r="CA974"/>
      <c r="CB974"/>
      <c r="CC974"/>
    </row>
    <row r="975" spans="1:81" s="325" customFormat="1" ht="15.75" customHeight="1" x14ac:dyDescent="0.25">
      <c r="A975" s="356"/>
      <c r="B975" s="356"/>
      <c r="C975" s="356"/>
      <c r="D975" s="356"/>
      <c r="E975" s="356"/>
      <c r="F975" s="356"/>
      <c r="G975" s="356"/>
      <c r="H975" s="356"/>
      <c r="I975" s="356"/>
      <c r="J975" s="356"/>
      <c r="K975" s="356"/>
      <c r="L975" s="356"/>
      <c r="M975" s="356"/>
      <c r="N975" s="356"/>
      <c r="O975" s="356"/>
      <c r="P975" s="356"/>
      <c r="Q975" s="356"/>
      <c r="R975" s="356"/>
      <c r="S975" s="356"/>
      <c r="T975" s="356"/>
      <c r="U975" s="356"/>
      <c r="V975" s="356"/>
      <c r="W975" s="356"/>
      <c r="X975" s="356"/>
      <c r="Y975" s="356"/>
      <c r="Z975" s="356"/>
      <c r="AA975" s="356"/>
      <c r="AB975" s="356"/>
      <c r="BB975"/>
      <c r="BC975"/>
      <c r="BD975"/>
      <c r="BE975"/>
      <c r="BF975"/>
      <c r="BG975"/>
      <c r="BH975"/>
      <c r="BI975"/>
      <c r="BJ975"/>
      <c r="BK975"/>
      <c r="BL975"/>
      <c r="BM975"/>
      <c r="BN975"/>
      <c r="BO975"/>
      <c r="BP975"/>
      <c r="BQ975"/>
      <c r="BR975"/>
      <c r="BS975"/>
      <c r="BT975"/>
      <c r="BU975"/>
      <c r="BV975"/>
      <c r="BW975"/>
      <c r="BX975"/>
      <c r="BY975"/>
      <c r="BZ975"/>
      <c r="CA975"/>
      <c r="CB975"/>
      <c r="CC975"/>
    </row>
    <row r="976" spans="1:81" s="325" customFormat="1" ht="15.75" customHeight="1" x14ac:dyDescent="0.25">
      <c r="A976" s="356"/>
      <c r="B976" s="356"/>
      <c r="C976" s="356"/>
      <c r="D976" s="356"/>
      <c r="E976" s="356"/>
      <c r="F976" s="356"/>
      <c r="G976" s="356"/>
      <c r="H976" s="356"/>
      <c r="I976" s="356"/>
      <c r="J976" s="356"/>
      <c r="K976" s="356"/>
      <c r="L976" s="356"/>
      <c r="M976" s="356"/>
      <c r="N976" s="356"/>
      <c r="O976" s="356"/>
      <c r="P976" s="356"/>
      <c r="Q976" s="356"/>
      <c r="R976" s="356"/>
      <c r="S976" s="356"/>
      <c r="T976" s="356"/>
      <c r="U976" s="356"/>
      <c r="V976" s="356"/>
      <c r="W976" s="356"/>
      <c r="X976" s="356"/>
      <c r="Y976" s="356"/>
      <c r="Z976" s="356"/>
      <c r="AA976" s="356"/>
      <c r="AB976" s="356"/>
      <c r="BB976"/>
      <c r="BC976"/>
      <c r="BD976"/>
      <c r="BE976"/>
      <c r="BF976"/>
      <c r="BG976"/>
      <c r="BH976"/>
      <c r="BI976"/>
      <c r="BJ976"/>
      <c r="BK976"/>
      <c r="BL976"/>
      <c r="BM976"/>
      <c r="BN976"/>
      <c r="BO976"/>
      <c r="BP976"/>
      <c r="BQ976"/>
      <c r="BR976"/>
      <c r="BS976"/>
      <c r="BT976"/>
      <c r="BU976"/>
      <c r="BV976"/>
      <c r="BW976"/>
      <c r="BX976"/>
      <c r="BY976"/>
      <c r="BZ976"/>
      <c r="CA976"/>
      <c r="CB976"/>
      <c r="CC976"/>
    </row>
    <row r="977" spans="1:81" s="325" customFormat="1" ht="15.75" customHeight="1" x14ac:dyDescent="0.25">
      <c r="A977" s="356"/>
      <c r="B977" s="356"/>
      <c r="C977" s="356"/>
      <c r="D977" s="356"/>
      <c r="E977" s="356"/>
      <c r="F977" s="356"/>
      <c r="G977" s="356"/>
      <c r="H977" s="356"/>
      <c r="I977" s="356"/>
      <c r="J977" s="356"/>
      <c r="K977" s="356"/>
      <c r="L977" s="356"/>
      <c r="M977" s="356"/>
      <c r="N977" s="356"/>
      <c r="O977" s="356"/>
      <c r="P977" s="356"/>
      <c r="Q977" s="356"/>
      <c r="R977" s="356"/>
      <c r="S977" s="356"/>
      <c r="T977" s="356"/>
      <c r="U977" s="356"/>
      <c r="V977" s="356"/>
      <c r="W977" s="356"/>
      <c r="X977" s="356"/>
      <c r="Y977" s="356"/>
      <c r="Z977" s="356"/>
      <c r="AA977" s="356"/>
      <c r="AB977" s="356"/>
      <c r="BB977"/>
      <c r="BC977"/>
      <c r="BD977"/>
      <c r="BE977"/>
      <c r="BF977"/>
      <c r="BG977"/>
      <c r="BH977"/>
      <c r="BI977"/>
      <c r="BJ977"/>
      <c r="BK977"/>
      <c r="BL977"/>
      <c r="BM977"/>
      <c r="BN977"/>
      <c r="BO977"/>
      <c r="BP977"/>
      <c r="BQ977"/>
      <c r="BR977"/>
      <c r="BS977"/>
      <c r="BT977"/>
      <c r="BU977"/>
      <c r="BV977"/>
      <c r="BW977"/>
      <c r="BX977"/>
      <c r="BY977"/>
      <c r="BZ977"/>
      <c r="CA977"/>
      <c r="CB977"/>
      <c r="CC977"/>
    </row>
    <row r="978" spans="1:81" s="325" customFormat="1" ht="15.75" customHeight="1" x14ac:dyDescent="0.25">
      <c r="A978" s="356"/>
      <c r="B978" s="356"/>
      <c r="C978" s="356"/>
      <c r="D978" s="356"/>
      <c r="E978" s="356"/>
      <c r="F978" s="356"/>
      <c r="G978" s="356"/>
      <c r="H978" s="356"/>
      <c r="I978" s="356"/>
      <c r="J978" s="356"/>
      <c r="K978" s="356"/>
      <c r="L978" s="356"/>
      <c r="M978" s="356"/>
      <c r="N978" s="356"/>
      <c r="O978" s="356"/>
      <c r="P978" s="356"/>
      <c r="Q978" s="356"/>
      <c r="R978" s="356"/>
      <c r="S978" s="356"/>
      <c r="T978" s="356"/>
      <c r="U978" s="356"/>
      <c r="V978" s="356"/>
      <c r="W978" s="356"/>
      <c r="X978" s="356"/>
      <c r="Y978" s="356"/>
      <c r="Z978" s="356"/>
      <c r="AA978" s="356"/>
      <c r="AB978" s="356"/>
      <c r="BB978"/>
      <c r="BC978"/>
      <c r="BD978"/>
      <c r="BE978"/>
      <c r="BF978"/>
      <c r="BG978"/>
      <c r="BH978"/>
      <c r="BI978"/>
      <c r="BJ978"/>
      <c r="BK978"/>
      <c r="BL978"/>
      <c r="BM978"/>
      <c r="BN978"/>
      <c r="BO978"/>
      <c r="BP978"/>
      <c r="BQ978"/>
      <c r="BR978"/>
      <c r="BS978"/>
      <c r="BT978"/>
      <c r="BU978"/>
      <c r="BV978"/>
      <c r="BW978"/>
      <c r="BX978"/>
      <c r="BY978"/>
      <c r="BZ978"/>
      <c r="CA978"/>
      <c r="CB978"/>
      <c r="CC978"/>
    </row>
    <row r="979" spans="1:81" s="325" customFormat="1" ht="15.75" customHeight="1" x14ac:dyDescent="0.25">
      <c r="A979" s="356"/>
      <c r="B979" s="356"/>
      <c r="C979" s="356"/>
      <c r="D979" s="356"/>
      <c r="E979" s="356"/>
      <c r="F979" s="356"/>
      <c r="G979" s="356"/>
      <c r="H979" s="356"/>
      <c r="I979" s="356"/>
      <c r="J979" s="356"/>
      <c r="K979" s="356"/>
      <c r="L979" s="356"/>
      <c r="M979" s="356"/>
      <c r="N979" s="356"/>
      <c r="O979" s="356"/>
      <c r="P979" s="356"/>
      <c r="Q979" s="356"/>
      <c r="R979" s="356"/>
      <c r="S979" s="356"/>
      <c r="T979" s="356"/>
      <c r="U979" s="356"/>
      <c r="V979" s="356"/>
      <c r="W979" s="356"/>
      <c r="X979" s="356"/>
      <c r="Y979" s="356"/>
      <c r="Z979" s="356"/>
      <c r="AA979" s="356"/>
      <c r="AB979" s="356"/>
      <c r="BB979"/>
      <c r="BC979"/>
      <c r="BD979"/>
      <c r="BE979"/>
      <c r="BF979"/>
      <c r="BG979"/>
      <c r="BH979"/>
      <c r="BI979"/>
      <c r="BJ979"/>
      <c r="BK979"/>
      <c r="BL979"/>
      <c r="BM979"/>
      <c r="BN979"/>
      <c r="BO979"/>
      <c r="BP979"/>
      <c r="BQ979"/>
      <c r="BR979"/>
      <c r="BS979"/>
      <c r="BT979"/>
      <c r="BU979"/>
      <c r="BV979"/>
      <c r="BW979"/>
      <c r="BX979"/>
      <c r="BY979"/>
      <c r="BZ979"/>
      <c r="CA979"/>
      <c r="CB979"/>
      <c r="CC979"/>
    </row>
    <row r="980" spans="1:81" s="325" customFormat="1" ht="15.75" customHeight="1" x14ac:dyDescent="0.25">
      <c r="A980" s="356"/>
      <c r="B980" s="356"/>
      <c r="C980" s="356"/>
      <c r="D980" s="356"/>
      <c r="E980" s="356"/>
      <c r="F980" s="356"/>
      <c r="G980" s="356"/>
      <c r="H980" s="356"/>
      <c r="I980" s="356"/>
      <c r="J980" s="356"/>
      <c r="K980" s="356"/>
      <c r="L980" s="356"/>
      <c r="M980" s="356"/>
      <c r="N980" s="356"/>
      <c r="O980" s="356"/>
      <c r="P980" s="356"/>
      <c r="Q980" s="356"/>
      <c r="R980" s="356"/>
      <c r="S980" s="356"/>
      <c r="T980" s="356"/>
      <c r="U980" s="356"/>
      <c r="V980" s="356"/>
      <c r="W980" s="356"/>
      <c r="X980" s="356"/>
      <c r="Y980" s="356"/>
      <c r="Z980" s="356"/>
      <c r="AA980" s="356"/>
      <c r="AB980" s="356"/>
      <c r="BB980"/>
      <c r="BC980"/>
      <c r="BD980"/>
      <c r="BE980"/>
      <c r="BF980"/>
      <c r="BG980"/>
      <c r="BH980"/>
      <c r="BI980"/>
      <c r="BJ980"/>
      <c r="BK980"/>
      <c r="BL980"/>
      <c r="BM980"/>
      <c r="BN980"/>
      <c r="BO980"/>
      <c r="BP980"/>
      <c r="BQ980"/>
      <c r="BR980"/>
      <c r="BS980"/>
      <c r="BT980"/>
      <c r="BU980"/>
      <c r="BV980"/>
      <c r="BW980"/>
      <c r="BX980"/>
      <c r="BY980"/>
      <c r="BZ980"/>
      <c r="CA980"/>
      <c r="CB980"/>
      <c r="CC980"/>
    </row>
    <row r="981" spans="1:81" s="325" customFormat="1" ht="15.75" customHeight="1" x14ac:dyDescent="0.25">
      <c r="A981" s="356"/>
      <c r="B981" s="356"/>
      <c r="C981" s="356"/>
      <c r="D981" s="356"/>
      <c r="E981" s="356"/>
      <c r="F981" s="356"/>
      <c r="G981" s="356"/>
      <c r="H981" s="356"/>
      <c r="I981" s="356"/>
      <c r="J981" s="356"/>
      <c r="K981" s="356"/>
      <c r="L981" s="356"/>
      <c r="M981" s="356"/>
      <c r="N981" s="356"/>
      <c r="O981" s="356"/>
      <c r="P981" s="356"/>
      <c r="Q981" s="356"/>
      <c r="R981" s="356"/>
      <c r="S981" s="356"/>
      <c r="T981" s="356"/>
      <c r="U981" s="356"/>
      <c r="V981" s="356"/>
      <c r="W981" s="356"/>
      <c r="X981" s="356"/>
      <c r="Y981" s="356"/>
      <c r="Z981" s="356"/>
      <c r="AA981" s="356"/>
      <c r="AB981" s="356"/>
      <c r="BB981"/>
      <c r="BC981"/>
      <c r="BD981"/>
      <c r="BE981"/>
      <c r="BF981"/>
      <c r="BG981"/>
      <c r="BH981"/>
      <c r="BI981"/>
      <c r="BJ981"/>
      <c r="BK981"/>
      <c r="BL981"/>
      <c r="BM981"/>
      <c r="BN981"/>
      <c r="BO981"/>
      <c r="BP981"/>
      <c r="BQ981"/>
      <c r="BR981"/>
      <c r="BS981"/>
      <c r="BT981"/>
      <c r="BU981"/>
      <c r="BV981"/>
      <c r="BW981"/>
      <c r="BX981"/>
      <c r="BY981"/>
      <c r="BZ981"/>
      <c r="CA981"/>
      <c r="CB981"/>
      <c r="CC981"/>
    </row>
    <row r="982" spans="1:81" s="325" customFormat="1" ht="15.75" customHeight="1" x14ac:dyDescent="0.25">
      <c r="A982" s="356"/>
      <c r="B982" s="356"/>
      <c r="C982" s="356"/>
      <c r="D982" s="356"/>
      <c r="E982" s="356"/>
      <c r="F982" s="356"/>
      <c r="G982" s="356"/>
      <c r="H982" s="356"/>
      <c r="I982" s="356"/>
      <c r="J982" s="356"/>
      <c r="K982" s="356"/>
      <c r="L982" s="356"/>
      <c r="M982" s="356"/>
      <c r="N982" s="356"/>
      <c r="O982" s="356"/>
      <c r="P982" s="356"/>
      <c r="Q982" s="356"/>
      <c r="R982" s="356"/>
      <c r="S982" s="356"/>
      <c r="T982" s="356"/>
      <c r="U982" s="356"/>
      <c r="V982" s="356"/>
      <c r="W982" s="356"/>
      <c r="X982" s="356"/>
      <c r="Y982" s="356"/>
      <c r="Z982" s="356"/>
      <c r="AA982" s="356"/>
      <c r="AB982" s="356"/>
      <c r="BB982"/>
      <c r="BC982"/>
      <c r="BD982"/>
      <c r="BE982"/>
      <c r="BF982"/>
      <c r="BG982"/>
      <c r="BH982"/>
      <c r="BI982"/>
      <c r="BJ982"/>
      <c r="BK982"/>
      <c r="BL982"/>
      <c r="BM982"/>
      <c r="BN982"/>
      <c r="BO982"/>
      <c r="BP982"/>
      <c r="BQ982"/>
      <c r="BR982"/>
      <c r="BS982"/>
      <c r="BT982"/>
      <c r="BU982"/>
      <c r="BV982"/>
      <c r="BW982"/>
      <c r="BX982"/>
      <c r="BY982"/>
      <c r="BZ982"/>
      <c r="CA982"/>
      <c r="CB982"/>
      <c r="CC982"/>
    </row>
    <row r="983" spans="1:81" s="325" customFormat="1" ht="15.75" customHeight="1" x14ac:dyDescent="0.25">
      <c r="A983" s="356"/>
      <c r="B983" s="356"/>
      <c r="C983" s="356"/>
      <c r="D983" s="356"/>
      <c r="E983" s="356"/>
      <c r="F983" s="356"/>
      <c r="G983" s="356"/>
      <c r="H983" s="356"/>
      <c r="I983" s="356"/>
      <c r="J983" s="356"/>
      <c r="K983" s="356"/>
      <c r="L983" s="356"/>
      <c r="M983" s="356"/>
      <c r="N983" s="356"/>
      <c r="O983" s="356"/>
      <c r="P983" s="356"/>
      <c r="Q983" s="356"/>
      <c r="R983" s="356"/>
      <c r="S983" s="356"/>
      <c r="T983" s="356"/>
      <c r="U983" s="356"/>
      <c r="V983" s="356"/>
      <c r="W983" s="356"/>
      <c r="X983" s="356"/>
      <c r="Y983" s="356"/>
      <c r="Z983" s="356"/>
      <c r="AA983" s="356"/>
      <c r="AB983" s="356"/>
      <c r="BB983"/>
      <c r="BC983"/>
      <c r="BD983"/>
      <c r="BE983"/>
      <c r="BF983"/>
      <c r="BG983"/>
      <c r="BH983"/>
      <c r="BI983"/>
      <c r="BJ983"/>
      <c r="BK983"/>
      <c r="BL983"/>
      <c r="BM983"/>
      <c r="BN983"/>
      <c r="BO983"/>
      <c r="BP983"/>
      <c r="BQ983"/>
      <c r="BR983"/>
      <c r="BS983"/>
      <c r="BT983"/>
      <c r="BU983"/>
      <c r="BV983"/>
      <c r="BW983"/>
      <c r="BX983"/>
      <c r="BY983"/>
      <c r="BZ983"/>
      <c r="CA983"/>
      <c r="CB983"/>
      <c r="CC983"/>
    </row>
    <row r="984" spans="1:81" s="325" customFormat="1" ht="15.75" customHeight="1" x14ac:dyDescent="0.25">
      <c r="A984" s="356"/>
      <c r="B984" s="356"/>
      <c r="C984" s="356"/>
      <c r="D984" s="356"/>
      <c r="E984" s="356"/>
      <c r="F984" s="356"/>
      <c r="G984" s="356"/>
      <c r="H984" s="356"/>
      <c r="I984" s="356"/>
      <c r="J984" s="356"/>
      <c r="K984" s="356"/>
      <c r="L984" s="356"/>
      <c r="M984" s="356"/>
      <c r="N984" s="356"/>
      <c r="O984" s="356"/>
      <c r="P984" s="356"/>
      <c r="Q984" s="356"/>
      <c r="R984" s="356"/>
      <c r="S984" s="356"/>
      <c r="T984" s="356"/>
      <c r="U984" s="356"/>
      <c r="V984" s="356"/>
      <c r="W984" s="356"/>
      <c r="X984" s="356"/>
      <c r="Y984" s="356"/>
      <c r="Z984" s="356"/>
      <c r="AA984" s="356"/>
      <c r="AB984" s="356"/>
      <c r="BB984"/>
      <c r="BC984"/>
      <c r="BD984"/>
      <c r="BE984"/>
      <c r="BF984"/>
      <c r="BG984"/>
      <c r="BH984"/>
      <c r="BI984"/>
      <c r="BJ984"/>
      <c r="BK984"/>
      <c r="BL984"/>
      <c r="BM984"/>
      <c r="BN984"/>
      <c r="BO984"/>
      <c r="BP984"/>
      <c r="BQ984"/>
      <c r="BR984"/>
      <c r="BS984"/>
      <c r="BT984"/>
      <c r="BU984"/>
      <c r="BV984"/>
      <c r="BW984"/>
      <c r="BX984"/>
      <c r="BY984"/>
      <c r="BZ984"/>
      <c r="CA984"/>
      <c r="CB984"/>
      <c r="CC984"/>
    </row>
    <row r="985" spans="1:81" s="325" customFormat="1" ht="15.75" customHeight="1" x14ac:dyDescent="0.25">
      <c r="A985" s="356"/>
      <c r="B985" s="356"/>
      <c r="C985" s="356"/>
      <c r="D985" s="356"/>
      <c r="E985" s="356"/>
      <c r="F985" s="356"/>
      <c r="G985" s="356"/>
      <c r="H985" s="356"/>
      <c r="I985" s="356"/>
      <c r="J985" s="356"/>
      <c r="K985" s="356"/>
      <c r="L985" s="356"/>
      <c r="M985" s="356"/>
      <c r="N985" s="356"/>
      <c r="O985" s="356"/>
      <c r="P985" s="356"/>
      <c r="Q985" s="356"/>
      <c r="R985" s="356"/>
      <c r="S985" s="356"/>
      <c r="T985" s="356"/>
      <c r="U985" s="356"/>
      <c r="V985" s="356"/>
      <c r="W985" s="356"/>
      <c r="X985" s="356"/>
      <c r="Y985" s="356"/>
      <c r="Z985" s="356"/>
      <c r="AA985" s="356"/>
      <c r="AB985" s="356"/>
      <c r="BB985"/>
      <c r="BC985"/>
      <c r="BD985"/>
      <c r="BE985"/>
      <c r="BF985"/>
      <c r="BG985"/>
      <c r="BH985"/>
      <c r="BI985"/>
      <c r="BJ985"/>
      <c r="BK985"/>
      <c r="BL985"/>
      <c r="BM985"/>
      <c r="BN985"/>
      <c r="BO985"/>
      <c r="BP985"/>
      <c r="BQ985"/>
      <c r="BR985"/>
      <c r="BS985"/>
      <c r="BT985"/>
      <c r="BU985"/>
      <c r="BV985"/>
      <c r="BW985"/>
      <c r="BX985"/>
      <c r="BY985"/>
      <c r="BZ985"/>
      <c r="CA985"/>
      <c r="CB985"/>
      <c r="CC985"/>
    </row>
    <row r="986" spans="1:81" s="325" customFormat="1" ht="15.75" customHeight="1" x14ac:dyDescent="0.25">
      <c r="A986" s="356"/>
      <c r="B986" s="356"/>
      <c r="C986" s="356"/>
      <c r="D986" s="356"/>
      <c r="E986" s="356"/>
      <c r="F986" s="356"/>
      <c r="G986" s="356"/>
      <c r="H986" s="356"/>
      <c r="I986" s="356"/>
      <c r="J986" s="356"/>
      <c r="K986" s="356"/>
      <c r="L986" s="356"/>
      <c r="M986" s="356"/>
      <c r="N986" s="356"/>
      <c r="O986" s="356"/>
      <c r="P986" s="356"/>
      <c r="Q986" s="356"/>
      <c r="R986" s="356"/>
      <c r="S986" s="356"/>
      <c r="T986" s="356"/>
      <c r="U986" s="356"/>
      <c r="V986" s="356"/>
      <c r="W986" s="356"/>
      <c r="X986" s="356"/>
      <c r="Y986" s="356"/>
      <c r="Z986" s="356"/>
      <c r="AA986" s="356"/>
      <c r="AB986" s="356"/>
      <c r="BB986"/>
      <c r="BC986"/>
      <c r="BD986"/>
      <c r="BE986"/>
      <c r="BF986"/>
      <c r="BG986"/>
      <c r="BH986"/>
      <c r="BI986"/>
      <c r="BJ986"/>
      <c r="BK986"/>
      <c r="BL986"/>
      <c r="BM986"/>
      <c r="BN986"/>
      <c r="BO986"/>
      <c r="BP986"/>
      <c r="BQ986"/>
      <c r="BR986"/>
      <c r="BS986"/>
      <c r="BT986"/>
      <c r="BU986"/>
      <c r="BV986"/>
      <c r="BW986"/>
      <c r="BX986"/>
      <c r="BY986"/>
      <c r="BZ986"/>
      <c r="CA986"/>
      <c r="CB986"/>
      <c r="CC986"/>
    </row>
    <row r="987" spans="1:81" s="325" customFormat="1" ht="15.75" customHeight="1" x14ac:dyDescent="0.25">
      <c r="A987" s="356"/>
      <c r="B987" s="356"/>
      <c r="C987" s="356"/>
      <c r="D987" s="356"/>
      <c r="E987" s="356"/>
      <c r="F987" s="356"/>
      <c r="G987" s="356"/>
      <c r="H987" s="356"/>
      <c r="I987" s="356"/>
      <c r="J987" s="356"/>
      <c r="K987" s="356"/>
      <c r="L987" s="356"/>
      <c r="M987" s="356"/>
      <c r="N987" s="356"/>
      <c r="O987" s="356"/>
      <c r="P987" s="356"/>
      <c r="Q987" s="356"/>
      <c r="R987" s="356"/>
      <c r="S987" s="356"/>
      <c r="T987" s="356"/>
      <c r="U987" s="356"/>
      <c r="V987" s="356"/>
      <c r="W987" s="356"/>
      <c r="X987" s="356"/>
      <c r="Y987" s="356"/>
      <c r="Z987" s="356"/>
      <c r="AA987" s="356"/>
      <c r="AB987" s="356"/>
      <c r="BB987"/>
      <c r="BC987"/>
      <c r="BD987"/>
      <c r="BE987"/>
      <c r="BF987"/>
      <c r="BG987"/>
      <c r="BH987"/>
      <c r="BI987"/>
      <c r="BJ987"/>
      <c r="BK987"/>
      <c r="BL987"/>
      <c r="BM987"/>
      <c r="BN987"/>
      <c r="BO987"/>
      <c r="BP987"/>
      <c r="BQ987"/>
      <c r="BR987"/>
      <c r="BS987"/>
      <c r="BT987"/>
      <c r="BU987"/>
      <c r="BV987"/>
      <c r="BW987"/>
      <c r="BX987"/>
      <c r="BY987"/>
      <c r="BZ987"/>
      <c r="CA987"/>
      <c r="CB987"/>
      <c r="CC987"/>
    </row>
    <row r="988" spans="1:81" s="325" customFormat="1" ht="15.75" customHeight="1" x14ac:dyDescent="0.25">
      <c r="A988" s="356"/>
      <c r="B988" s="356"/>
      <c r="C988" s="356"/>
      <c r="D988" s="356"/>
      <c r="E988" s="356"/>
      <c r="F988" s="356"/>
      <c r="G988" s="356"/>
      <c r="H988" s="356"/>
      <c r="I988" s="356"/>
      <c r="J988" s="356"/>
      <c r="K988" s="356"/>
      <c r="L988" s="356"/>
      <c r="M988" s="356"/>
      <c r="N988" s="356"/>
      <c r="O988" s="356"/>
      <c r="P988" s="356"/>
      <c r="Q988" s="356"/>
      <c r="R988" s="356"/>
      <c r="S988" s="356"/>
      <c r="T988" s="356"/>
      <c r="U988" s="356"/>
      <c r="V988" s="356"/>
      <c r="W988" s="356"/>
      <c r="X988" s="356"/>
      <c r="Y988" s="356"/>
      <c r="Z988" s="356"/>
      <c r="AA988" s="356"/>
      <c r="AB988" s="356"/>
      <c r="BB988"/>
      <c r="BC988"/>
      <c r="BD988"/>
      <c r="BE988"/>
      <c r="BF988"/>
      <c r="BG988"/>
      <c r="BH988"/>
      <c r="BI988"/>
      <c r="BJ988"/>
      <c r="BK988"/>
      <c r="BL988"/>
      <c r="BM988"/>
      <c r="BN988"/>
      <c r="BO988"/>
      <c r="BP988"/>
      <c r="BQ988"/>
      <c r="BR988"/>
      <c r="BS988"/>
      <c r="BT988"/>
      <c r="BU988"/>
      <c r="BV988"/>
      <c r="BW988"/>
      <c r="BX988"/>
      <c r="BY988"/>
      <c r="BZ988"/>
      <c r="CA988"/>
      <c r="CB988"/>
      <c r="CC988"/>
    </row>
    <row r="989" spans="1:81" s="325" customFormat="1" ht="15.75" customHeight="1" x14ac:dyDescent="0.25">
      <c r="A989" s="356"/>
      <c r="B989" s="356"/>
      <c r="C989" s="356"/>
      <c r="D989" s="356"/>
      <c r="E989" s="356"/>
      <c r="F989" s="356"/>
      <c r="G989" s="356"/>
      <c r="H989" s="356"/>
      <c r="I989" s="356"/>
      <c r="J989" s="356"/>
      <c r="K989" s="356"/>
      <c r="L989" s="356"/>
      <c r="M989" s="356"/>
      <c r="N989" s="356"/>
      <c r="O989" s="356"/>
      <c r="P989" s="356"/>
      <c r="Q989" s="356"/>
      <c r="R989" s="356"/>
      <c r="S989" s="356"/>
      <c r="T989" s="356"/>
      <c r="U989" s="356"/>
      <c r="V989" s="356"/>
      <c r="W989" s="356"/>
      <c r="X989" s="356"/>
      <c r="Y989" s="356"/>
      <c r="Z989" s="356"/>
      <c r="AA989" s="356"/>
      <c r="AB989" s="356"/>
      <c r="BB989"/>
      <c r="BC989"/>
      <c r="BD989"/>
      <c r="BE989"/>
      <c r="BF989"/>
      <c r="BG989"/>
      <c r="BH989"/>
      <c r="BI989"/>
      <c r="BJ989"/>
      <c r="BK989"/>
      <c r="BL989"/>
      <c r="BM989"/>
      <c r="BN989"/>
      <c r="BO989"/>
      <c r="BP989"/>
      <c r="BQ989"/>
      <c r="BR989"/>
      <c r="BS989"/>
      <c r="BT989"/>
      <c r="BU989"/>
      <c r="BV989"/>
      <c r="BW989"/>
      <c r="BX989"/>
      <c r="BY989"/>
      <c r="BZ989"/>
      <c r="CA989"/>
      <c r="CB989"/>
      <c r="CC989"/>
    </row>
    <row r="990" spans="1:81" s="325" customFormat="1" ht="15.75" customHeight="1" x14ac:dyDescent="0.25">
      <c r="A990" s="356"/>
      <c r="B990" s="356"/>
      <c r="C990" s="356"/>
      <c r="D990" s="356"/>
      <c r="E990" s="356"/>
      <c r="F990" s="356"/>
      <c r="G990" s="356"/>
      <c r="H990" s="356"/>
      <c r="I990" s="356"/>
      <c r="J990" s="356"/>
      <c r="K990" s="356"/>
      <c r="L990" s="356"/>
      <c r="M990" s="356"/>
      <c r="N990" s="356"/>
      <c r="O990" s="356"/>
      <c r="P990" s="356"/>
      <c r="Q990" s="356"/>
      <c r="R990" s="356"/>
      <c r="S990" s="356"/>
      <c r="T990" s="356"/>
      <c r="U990" s="356"/>
      <c r="V990" s="356"/>
      <c r="W990" s="356"/>
      <c r="X990" s="356"/>
      <c r="Y990" s="356"/>
      <c r="Z990" s="356"/>
      <c r="AA990" s="356"/>
      <c r="AB990" s="356"/>
      <c r="BB990"/>
      <c r="BC990"/>
      <c r="BD990"/>
      <c r="BE990"/>
      <c r="BF990"/>
      <c r="BG990"/>
      <c r="BH990"/>
      <c r="BI990"/>
      <c r="BJ990"/>
      <c r="BK990"/>
      <c r="BL990"/>
      <c r="BM990"/>
      <c r="BN990"/>
      <c r="BO990"/>
      <c r="BP990"/>
      <c r="BQ990"/>
      <c r="BR990"/>
      <c r="BS990"/>
      <c r="BT990"/>
      <c r="BU990"/>
      <c r="BV990"/>
      <c r="BW990"/>
      <c r="BX990"/>
      <c r="BY990"/>
      <c r="BZ990"/>
      <c r="CA990"/>
      <c r="CB990"/>
      <c r="CC990"/>
    </row>
    <row r="991" spans="1:81" s="325" customFormat="1" ht="15.75" customHeight="1" x14ac:dyDescent="0.25">
      <c r="G991" s="356"/>
      <c r="I991" s="356"/>
      <c r="K991" s="356"/>
      <c r="L991" s="357"/>
      <c r="M991" s="356"/>
      <c r="N991" s="357"/>
      <c r="O991" s="356"/>
      <c r="Q991" s="356"/>
      <c r="S991" s="356"/>
      <c r="U991" s="356"/>
      <c r="W991" s="356"/>
      <c r="Y991" s="356"/>
      <c r="AA991" s="356"/>
      <c r="BB991"/>
      <c r="BC991"/>
      <c r="BD991"/>
      <c r="BE991"/>
      <c r="BF991"/>
      <c r="BG991"/>
      <c r="BH991"/>
      <c r="BI991"/>
      <c r="BJ991"/>
      <c r="BK991"/>
      <c r="BL991"/>
      <c r="BM991"/>
      <c r="BN991"/>
      <c r="BO991"/>
      <c r="BP991"/>
      <c r="BQ991"/>
      <c r="BR991"/>
      <c r="BS991"/>
      <c r="BT991"/>
      <c r="BU991"/>
      <c r="BV991"/>
      <c r="BW991"/>
      <c r="BX991"/>
      <c r="BY991"/>
      <c r="BZ991"/>
      <c r="CA991"/>
      <c r="CB991"/>
      <c r="CC991"/>
    </row>
    <row r="992" spans="1:81" s="325" customFormat="1" ht="15.75" customHeight="1" x14ac:dyDescent="0.25">
      <c r="G992" s="356"/>
      <c r="I992" s="356"/>
      <c r="K992" s="356"/>
      <c r="L992" s="357"/>
      <c r="M992" s="356"/>
      <c r="N992" s="357"/>
      <c r="O992" s="356"/>
      <c r="Q992" s="356"/>
      <c r="S992" s="356"/>
      <c r="U992" s="356"/>
      <c r="W992" s="356"/>
      <c r="Y992" s="356"/>
      <c r="AA992" s="356"/>
      <c r="BB992"/>
      <c r="BC992"/>
      <c r="BD992"/>
      <c r="BE992"/>
      <c r="BF992"/>
      <c r="BG992"/>
      <c r="BH992"/>
      <c r="BI992"/>
      <c r="BJ992"/>
      <c r="BK992"/>
      <c r="BL992"/>
      <c r="BM992"/>
      <c r="BN992"/>
      <c r="BO992"/>
      <c r="BP992"/>
      <c r="BQ992"/>
      <c r="BR992"/>
      <c r="BS992"/>
      <c r="BT992"/>
      <c r="BU992"/>
      <c r="BV992"/>
      <c r="BW992"/>
      <c r="BX992"/>
      <c r="BY992"/>
      <c r="BZ992"/>
      <c r="CA992"/>
      <c r="CB992"/>
      <c r="CC992"/>
    </row>
    <row r="993" spans="7:81" s="325" customFormat="1" ht="15.75" customHeight="1" x14ac:dyDescent="0.25">
      <c r="G993" s="356"/>
      <c r="I993" s="356"/>
      <c r="K993" s="356"/>
      <c r="L993" s="357"/>
      <c r="M993" s="356"/>
      <c r="N993" s="357"/>
      <c r="O993" s="356"/>
      <c r="Q993" s="356"/>
      <c r="S993" s="356"/>
      <c r="U993" s="356"/>
      <c r="W993" s="356"/>
      <c r="Y993" s="356"/>
      <c r="AA993" s="356"/>
      <c r="BB993"/>
      <c r="BC993"/>
      <c r="BD993"/>
      <c r="BE993"/>
      <c r="BF993"/>
      <c r="BG993"/>
      <c r="BH993"/>
      <c r="BI993"/>
      <c r="BJ993"/>
      <c r="BK993"/>
      <c r="BL993"/>
      <c r="BM993"/>
      <c r="BN993"/>
      <c r="BO993"/>
      <c r="BP993"/>
      <c r="BQ993"/>
      <c r="BR993"/>
      <c r="BS993"/>
      <c r="BT993"/>
      <c r="BU993"/>
      <c r="BV993"/>
      <c r="BW993"/>
      <c r="BX993"/>
      <c r="BY993"/>
      <c r="BZ993"/>
      <c r="CA993"/>
      <c r="CB993"/>
      <c r="CC993"/>
    </row>
    <row r="994" spans="7:81" s="325" customFormat="1" ht="15.75" customHeight="1" x14ac:dyDescent="0.25">
      <c r="G994" s="356"/>
      <c r="I994" s="356"/>
      <c r="K994" s="356"/>
      <c r="L994" s="357"/>
      <c r="M994" s="356"/>
      <c r="N994" s="357"/>
      <c r="O994" s="356"/>
      <c r="Q994" s="356"/>
      <c r="S994" s="356"/>
      <c r="U994" s="356"/>
      <c r="W994" s="356"/>
      <c r="Y994" s="356"/>
      <c r="AA994" s="356"/>
      <c r="BB994"/>
      <c r="BC994"/>
      <c r="BD994"/>
      <c r="BE994"/>
      <c r="BF994"/>
      <c r="BG994"/>
      <c r="BH994"/>
      <c r="BI994"/>
      <c r="BJ994"/>
      <c r="BK994"/>
      <c r="BL994"/>
      <c r="BM994"/>
      <c r="BN994"/>
      <c r="BO994"/>
      <c r="BP994"/>
      <c r="BQ994"/>
      <c r="BR994"/>
      <c r="BS994"/>
      <c r="BT994"/>
      <c r="BU994"/>
      <c r="BV994"/>
      <c r="BW994"/>
      <c r="BX994"/>
      <c r="BY994"/>
      <c r="BZ994"/>
      <c r="CA994"/>
      <c r="CB994"/>
      <c r="CC994"/>
    </row>
    <row r="995" spans="7:81" s="325" customFormat="1" ht="15.75" customHeight="1" x14ac:dyDescent="0.25">
      <c r="G995" s="356"/>
      <c r="I995" s="356"/>
      <c r="K995" s="356"/>
      <c r="L995" s="357"/>
      <c r="M995" s="356"/>
      <c r="N995" s="357"/>
      <c r="O995" s="356"/>
      <c r="Q995" s="356"/>
      <c r="S995" s="356"/>
      <c r="U995" s="356"/>
      <c r="W995" s="356"/>
      <c r="Y995" s="356"/>
      <c r="AA995" s="356"/>
      <c r="BB995"/>
      <c r="BC995"/>
      <c r="BD995"/>
      <c r="BE995"/>
      <c r="BF995"/>
      <c r="BG995"/>
      <c r="BH995"/>
      <c r="BI995"/>
      <c r="BJ995"/>
      <c r="BK995"/>
      <c r="BL995"/>
      <c r="BM995"/>
      <c r="BN995"/>
      <c r="BO995"/>
      <c r="BP995"/>
      <c r="BQ995"/>
      <c r="BR995"/>
      <c r="BS995"/>
      <c r="BT995"/>
      <c r="BU995"/>
      <c r="BV995"/>
      <c r="BW995"/>
      <c r="BX995"/>
      <c r="BY995"/>
      <c r="BZ995"/>
      <c r="CA995"/>
      <c r="CB995"/>
      <c r="CC995"/>
    </row>
    <row r="996" spans="7:81" s="325" customFormat="1" ht="15.75" customHeight="1" x14ac:dyDescent="0.25">
      <c r="G996" s="356"/>
      <c r="I996" s="356"/>
      <c r="K996" s="356"/>
      <c r="L996" s="357"/>
      <c r="M996" s="356"/>
      <c r="N996" s="357"/>
      <c r="O996" s="356"/>
      <c r="Q996" s="356"/>
      <c r="S996" s="356"/>
      <c r="U996" s="356"/>
      <c r="W996" s="356"/>
      <c r="Y996" s="356"/>
      <c r="AA996" s="356"/>
      <c r="BB996"/>
      <c r="BC996"/>
      <c r="BD996"/>
      <c r="BE996"/>
      <c r="BF996"/>
      <c r="BG996"/>
      <c r="BH996"/>
      <c r="BI996"/>
      <c r="BJ996"/>
      <c r="BK996"/>
      <c r="BL996"/>
      <c r="BM996"/>
      <c r="BN996"/>
      <c r="BO996"/>
      <c r="BP996"/>
      <c r="BQ996"/>
      <c r="BR996"/>
      <c r="BS996"/>
      <c r="BT996"/>
      <c r="BU996"/>
      <c r="BV996"/>
      <c r="BW996"/>
      <c r="BX996"/>
      <c r="BY996"/>
      <c r="BZ996"/>
      <c r="CA996"/>
      <c r="CB996"/>
      <c r="CC996"/>
    </row>
    <row r="997" spans="7:81" s="325" customFormat="1" ht="15.75" customHeight="1" x14ac:dyDescent="0.25">
      <c r="G997" s="356"/>
      <c r="I997" s="356"/>
      <c r="K997" s="356"/>
      <c r="L997" s="357"/>
      <c r="M997" s="356"/>
      <c r="N997" s="357"/>
      <c r="O997" s="356"/>
      <c r="Q997" s="356"/>
      <c r="S997" s="356"/>
      <c r="U997" s="356"/>
      <c r="W997" s="356"/>
      <c r="Y997" s="356"/>
      <c r="AA997" s="356"/>
      <c r="BB997"/>
      <c r="BC997"/>
      <c r="BD997"/>
      <c r="BE997"/>
      <c r="BF997"/>
      <c r="BG997"/>
      <c r="BH997"/>
      <c r="BI997"/>
      <c r="BJ997"/>
      <c r="BK997"/>
      <c r="BL997"/>
      <c r="BM997"/>
      <c r="BN997"/>
      <c r="BO997"/>
      <c r="BP997"/>
      <c r="BQ997"/>
      <c r="BR997"/>
      <c r="BS997"/>
      <c r="BT997"/>
      <c r="BU997"/>
      <c r="BV997"/>
      <c r="BW997"/>
      <c r="BX997"/>
      <c r="BY997"/>
      <c r="BZ997"/>
      <c r="CA997"/>
      <c r="CB997"/>
      <c r="CC997"/>
    </row>
    <row r="998" spans="7:81" s="325" customFormat="1" ht="15.75" customHeight="1" x14ac:dyDescent="0.25">
      <c r="G998" s="356"/>
      <c r="I998" s="356"/>
      <c r="K998" s="356"/>
      <c r="L998" s="357"/>
      <c r="M998" s="356"/>
      <c r="N998" s="357"/>
      <c r="O998" s="356"/>
      <c r="Q998" s="356"/>
      <c r="S998" s="356"/>
      <c r="U998" s="356"/>
      <c r="W998" s="356"/>
      <c r="Y998" s="356"/>
      <c r="AA998" s="356"/>
      <c r="BB998"/>
      <c r="BC998"/>
      <c r="BD998"/>
      <c r="BE998"/>
      <c r="BF998"/>
      <c r="BG998"/>
      <c r="BH998"/>
      <c r="BI998"/>
      <c r="BJ998"/>
      <c r="BK998"/>
      <c r="BL998"/>
      <c r="BM998"/>
      <c r="BN998"/>
      <c r="BO998"/>
      <c r="BP998"/>
      <c r="BQ998"/>
      <c r="BR998"/>
      <c r="BS998"/>
      <c r="BT998"/>
      <c r="BU998"/>
      <c r="BV998"/>
      <c r="BW998"/>
      <c r="BX998"/>
      <c r="BY998"/>
      <c r="BZ998"/>
      <c r="CA998"/>
      <c r="CB998"/>
      <c r="CC998"/>
    </row>
    <row r="999" spans="7:81" s="325" customFormat="1" ht="15.75" customHeight="1" x14ac:dyDescent="0.25">
      <c r="G999" s="356"/>
      <c r="I999" s="356"/>
      <c r="K999" s="356"/>
      <c r="L999" s="357"/>
      <c r="M999" s="356"/>
      <c r="N999" s="357"/>
      <c r="O999" s="356"/>
      <c r="Q999" s="356"/>
      <c r="S999" s="356"/>
      <c r="U999" s="356"/>
      <c r="W999" s="356"/>
      <c r="Y999" s="356"/>
      <c r="AA999" s="356"/>
      <c r="BB999"/>
      <c r="BC999"/>
      <c r="BD999"/>
      <c r="BE999"/>
      <c r="BF999"/>
      <c r="BG999"/>
      <c r="BH999"/>
      <c r="BI999"/>
      <c r="BJ999"/>
      <c r="BK999"/>
      <c r="BL999"/>
      <c r="BM999"/>
      <c r="BN999"/>
      <c r="BO999"/>
      <c r="BP999"/>
      <c r="BQ999"/>
      <c r="BR999"/>
      <c r="BS999"/>
      <c r="BT999"/>
      <c r="BU999"/>
      <c r="BV999"/>
      <c r="BW999"/>
      <c r="BX999"/>
      <c r="BY999"/>
      <c r="BZ999"/>
      <c r="CA999"/>
      <c r="CB999"/>
      <c r="CC999"/>
    </row>
    <row r="1000" spans="7:81" s="325" customFormat="1" ht="15.75" customHeight="1" x14ac:dyDescent="0.25">
      <c r="G1000" s="356"/>
      <c r="I1000" s="356"/>
      <c r="K1000" s="356"/>
      <c r="L1000" s="357"/>
      <c r="M1000" s="356"/>
      <c r="N1000" s="357"/>
      <c r="O1000" s="356"/>
      <c r="Q1000" s="356"/>
      <c r="S1000" s="356"/>
      <c r="U1000" s="356"/>
      <c r="W1000" s="356"/>
      <c r="Y1000" s="356"/>
      <c r="AA1000" s="356"/>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row>
    <row r="1001" spans="7:81" s="325" customFormat="1" ht="15.75" customHeight="1" x14ac:dyDescent="0.25">
      <c r="G1001" s="356"/>
      <c r="I1001" s="356"/>
      <c r="K1001" s="356"/>
      <c r="L1001" s="357"/>
      <c r="M1001" s="356"/>
      <c r="N1001" s="357"/>
      <c r="O1001" s="356"/>
      <c r="Q1001" s="356"/>
      <c r="S1001" s="356"/>
      <c r="U1001" s="356"/>
      <c r="W1001" s="356"/>
      <c r="Y1001" s="356"/>
      <c r="AA1001" s="356"/>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row>
    <row r="1002" spans="7:81" s="325" customFormat="1" ht="15" customHeight="1" x14ac:dyDescent="0.25">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row>
    <row r="1003" spans="7:81" s="325" customFormat="1" ht="15" customHeight="1" x14ac:dyDescent="0.25">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row>
    <row r="1004" spans="7:81" s="325" customFormat="1" ht="15" customHeight="1" x14ac:dyDescent="0.25">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row>
    <row r="1005" spans="7:81" s="325" customFormat="1" ht="15" customHeight="1" x14ac:dyDescent="0.2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row>
    <row r="1006" spans="7:81" s="325" customFormat="1" ht="15" customHeight="1" x14ac:dyDescent="0.25">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row>
    <row r="1007" spans="7:81" s="325" customFormat="1" ht="15" customHeight="1" x14ac:dyDescent="0.25">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row>
    <row r="1008" spans="7:81" s="325" customFormat="1" ht="15" customHeight="1" x14ac:dyDescent="0.25">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row>
    <row r="1009" spans="54:81" s="325" customFormat="1" ht="15" customHeight="1" x14ac:dyDescent="0.25">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row>
    <row r="1010" spans="54:81" s="325" customFormat="1" ht="15" customHeight="1" x14ac:dyDescent="0.25">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row>
    <row r="1011" spans="54:81" s="325" customFormat="1" ht="15" customHeight="1" x14ac:dyDescent="0.25">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row>
    <row r="1012" spans="54:81" s="325" customFormat="1" ht="15" customHeight="1" x14ac:dyDescent="0.25">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row>
    <row r="1013" spans="54:81" s="325" customFormat="1" ht="15" customHeight="1" x14ac:dyDescent="0.25">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row>
    <row r="1014" spans="54:81" s="325" customFormat="1" ht="15" customHeight="1" x14ac:dyDescent="0.25">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row>
    <row r="1015" spans="54:81" s="325" customFormat="1" ht="15" customHeight="1" x14ac:dyDescent="0.2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row>
    <row r="1016" spans="54:81" s="325" customFormat="1" ht="15" customHeight="1" x14ac:dyDescent="0.25">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row>
    <row r="1017" spans="54:81" s="325" customFormat="1" ht="15" customHeight="1" x14ac:dyDescent="0.25">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row>
    <row r="1018" spans="54:81" s="325" customFormat="1" ht="15" customHeight="1" x14ac:dyDescent="0.25">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row>
    <row r="1019" spans="54:81" s="325" customFormat="1" ht="15" customHeight="1" x14ac:dyDescent="0.25">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row>
    <row r="1020" spans="54:81" s="325" customFormat="1" ht="15" customHeight="1" x14ac:dyDescent="0.25">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row>
    <row r="1021" spans="54:81" s="325" customFormat="1" ht="15" customHeight="1" x14ac:dyDescent="0.25">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row>
    <row r="1022" spans="54:81" s="325" customFormat="1" ht="15" customHeight="1" x14ac:dyDescent="0.25">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row>
    <row r="1023" spans="54:81" s="325" customFormat="1" ht="15" customHeight="1" x14ac:dyDescent="0.25">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row>
    <row r="1024" spans="54:81" s="325" customFormat="1" ht="15" customHeight="1" x14ac:dyDescent="0.25">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row>
    <row r="1025" spans="54:81" s="325" customFormat="1" ht="15" customHeight="1" x14ac:dyDescent="0.25">
      <c r="BB1025"/>
      <c r="BC1025"/>
      <c r="BD1025"/>
      <c r="BE1025"/>
      <c r="BF1025"/>
      <c r="BG1025"/>
      <c r="BH1025"/>
      <c r="BI1025"/>
      <c r="BJ1025"/>
      <c r="BK1025"/>
      <c r="BL1025"/>
      <c r="BM1025"/>
      <c r="BN1025"/>
      <c r="BO1025"/>
      <c r="BP1025"/>
      <c r="BQ1025"/>
      <c r="BR1025"/>
      <c r="BS1025"/>
      <c r="BT1025"/>
      <c r="BU1025"/>
      <c r="BV1025"/>
      <c r="BW1025"/>
      <c r="BX1025"/>
      <c r="BY1025"/>
      <c r="BZ1025"/>
      <c r="CA1025"/>
      <c r="CB1025"/>
      <c r="CC1025"/>
    </row>
    <row r="1026" spans="54:81" s="325" customFormat="1" ht="15" customHeight="1" x14ac:dyDescent="0.25">
      <c r="BB1026"/>
      <c r="BC1026"/>
      <c r="BD1026"/>
      <c r="BE1026"/>
      <c r="BF1026"/>
      <c r="BG1026"/>
      <c r="BH1026"/>
      <c r="BI1026"/>
      <c r="BJ1026"/>
      <c r="BK1026"/>
      <c r="BL1026"/>
      <c r="BM1026"/>
      <c r="BN1026"/>
      <c r="BO1026"/>
      <c r="BP1026"/>
      <c r="BQ1026"/>
      <c r="BR1026"/>
      <c r="BS1026"/>
      <c r="BT1026"/>
      <c r="BU1026"/>
      <c r="BV1026"/>
      <c r="BW1026"/>
      <c r="BX1026"/>
      <c r="BY1026"/>
      <c r="BZ1026"/>
      <c r="CA1026"/>
      <c r="CB1026"/>
      <c r="CC1026"/>
    </row>
    <row r="1027" spans="54:81" s="325" customFormat="1" ht="15" customHeight="1" x14ac:dyDescent="0.25">
      <c r="BB1027"/>
      <c r="BC1027"/>
      <c r="BD1027"/>
      <c r="BE1027"/>
      <c r="BF1027"/>
      <c r="BG1027"/>
      <c r="BH1027"/>
      <c r="BI1027"/>
      <c r="BJ1027"/>
      <c r="BK1027"/>
      <c r="BL1027"/>
      <c r="BM1027"/>
      <c r="BN1027"/>
      <c r="BO1027"/>
      <c r="BP1027"/>
      <c r="BQ1027"/>
      <c r="BR1027"/>
      <c r="BS1027"/>
      <c r="BT1027"/>
      <c r="BU1027"/>
      <c r="BV1027"/>
      <c r="BW1027"/>
      <c r="BX1027"/>
      <c r="BY1027"/>
      <c r="BZ1027"/>
      <c r="CA1027"/>
      <c r="CB1027"/>
      <c r="CC1027"/>
    </row>
    <row r="1028" spans="54:81" s="325" customFormat="1" ht="15" customHeight="1" x14ac:dyDescent="0.25">
      <c r="BB1028"/>
      <c r="BC1028"/>
      <c r="BD1028"/>
      <c r="BE1028"/>
      <c r="BF1028"/>
      <c r="BG1028"/>
      <c r="BH1028"/>
      <c r="BI1028"/>
      <c r="BJ1028"/>
      <c r="BK1028"/>
      <c r="BL1028"/>
      <c r="BM1028"/>
      <c r="BN1028"/>
      <c r="BO1028"/>
      <c r="BP1028"/>
      <c r="BQ1028"/>
      <c r="BR1028"/>
      <c r="BS1028"/>
      <c r="BT1028"/>
      <c r="BU1028"/>
      <c r="BV1028"/>
      <c r="BW1028"/>
      <c r="BX1028"/>
      <c r="BY1028"/>
      <c r="BZ1028"/>
      <c r="CA1028"/>
      <c r="CB1028"/>
      <c r="CC1028"/>
    </row>
    <row r="1029" spans="54:81" s="325" customFormat="1" ht="15" customHeight="1" x14ac:dyDescent="0.25">
      <c r="BB1029"/>
      <c r="BC1029"/>
      <c r="BD1029"/>
      <c r="BE1029"/>
      <c r="BF1029"/>
      <c r="BG1029"/>
      <c r="BH1029"/>
      <c r="BI1029"/>
      <c r="BJ1029"/>
      <c r="BK1029"/>
      <c r="BL1029"/>
      <c r="BM1029"/>
      <c r="BN1029"/>
      <c r="BO1029"/>
      <c r="BP1029"/>
      <c r="BQ1029"/>
      <c r="BR1029"/>
      <c r="BS1029"/>
      <c r="BT1029"/>
      <c r="BU1029"/>
      <c r="BV1029"/>
      <c r="BW1029"/>
      <c r="BX1029"/>
      <c r="BY1029"/>
      <c r="BZ1029"/>
      <c r="CA1029"/>
      <c r="CB1029"/>
      <c r="CC1029"/>
    </row>
    <row r="1030" spans="54:81" s="325" customFormat="1" ht="15" customHeight="1" x14ac:dyDescent="0.25">
      <c r="BB1030"/>
      <c r="BC1030"/>
      <c r="BD1030"/>
      <c r="BE1030"/>
      <c r="BF1030"/>
      <c r="BG1030"/>
      <c r="BH1030"/>
      <c r="BI1030"/>
      <c r="BJ1030"/>
      <c r="BK1030"/>
      <c r="BL1030"/>
      <c r="BM1030"/>
      <c r="BN1030"/>
      <c r="BO1030"/>
      <c r="BP1030"/>
      <c r="BQ1030"/>
      <c r="BR1030"/>
      <c r="BS1030"/>
      <c r="BT1030"/>
      <c r="BU1030"/>
      <c r="BV1030"/>
      <c r="BW1030"/>
      <c r="BX1030"/>
      <c r="BY1030"/>
      <c r="BZ1030"/>
      <c r="CA1030"/>
      <c r="CB1030"/>
      <c r="CC1030"/>
    </row>
    <row r="1031" spans="54:81" s="325" customFormat="1" ht="15" customHeight="1" x14ac:dyDescent="0.25">
      <c r="BB1031"/>
      <c r="BC1031"/>
      <c r="BD1031"/>
      <c r="BE1031"/>
      <c r="BF1031"/>
      <c r="BG1031"/>
      <c r="BH1031"/>
      <c r="BI1031"/>
      <c r="BJ1031"/>
      <c r="BK1031"/>
      <c r="BL1031"/>
      <c r="BM1031"/>
      <c r="BN1031"/>
      <c r="BO1031"/>
      <c r="BP1031"/>
      <c r="BQ1031"/>
      <c r="BR1031"/>
      <c r="BS1031"/>
      <c r="BT1031"/>
      <c r="BU1031"/>
      <c r="BV1031"/>
      <c r="BW1031"/>
      <c r="BX1031"/>
      <c r="BY1031"/>
      <c r="BZ1031"/>
      <c r="CA1031"/>
      <c r="CB1031"/>
      <c r="CC1031"/>
    </row>
    <row r="1032" spans="54:81" s="325" customFormat="1" ht="15" customHeight="1" x14ac:dyDescent="0.25">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row>
    <row r="1033" spans="54:81" s="325" customFormat="1" ht="15" customHeight="1" x14ac:dyDescent="0.25">
      <c r="BB1033"/>
      <c r="BC1033"/>
      <c r="BD1033"/>
      <c r="BE1033"/>
      <c r="BF1033"/>
      <c r="BG1033"/>
      <c r="BH1033"/>
      <c r="BI1033"/>
      <c r="BJ1033"/>
      <c r="BK1033"/>
      <c r="BL1033"/>
      <c r="BM1033"/>
      <c r="BN1033"/>
      <c r="BO1033"/>
      <c r="BP1033"/>
      <c r="BQ1033"/>
      <c r="BR1033"/>
      <c r="BS1033"/>
      <c r="BT1033"/>
      <c r="BU1033"/>
      <c r="BV1033"/>
      <c r="BW1033"/>
      <c r="BX1033"/>
      <c r="BY1033"/>
      <c r="BZ1033"/>
      <c r="CA1033"/>
      <c r="CB1033"/>
      <c r="CC1033"/>
    </row>
    <row r="1034" spans="54:81" s="325" customFormat="1" ht="15" customHeight="1" x14ac:dyDescent="0.25">
      <c r="BB1034"/>
      <c r="BC1034"/>
      <c r="BD1034"/>
      <c r="BE1034"/>
      <c r="BF1034"/>
      <c r="BG1034"/>
      <c r="BH1034"/>
      <c r="BI1034"/>
      <c r="BJ1034"/>
      <c r="BK1034"/>
      <c r="BL1034"/>
      <c r="BM1034"/>
      <c r="BN1034"/>
      <c r="BO1034"/>
      <c r="BP1034"/>
      <c r="BQ1034"/>
      <c r="BR1034"/>
      <c r="BS1034"/>
      <c r="BT1034"/>
      <c r="BU1034"/>
      <c r="BV1034"/>
      <c r="BW1034"/>
      <c r="BX1034"/>
      <c r="BY1034"/>
      <c r="BZ1034"/>
      <c r="CA1034"/>
      <c r="CB1034"/>
      <c r="CC1034"/>
    </row>
    <row r="1035" spans="54:81" s="325" customFormat="1" ht="15" customHeight="1" x14ac:dyDescent="0.25">
      <c r="BB1035"/>
      <c r="BC1035"/>
      <c r="BD1035"/>
      <c r="BE1035"/>
      <c r="BF1035"/>
      <c r="BG1035"/>
      <c r="BH1035"/>
      <c r="BI1035"/>
      <c r="BJ1035"/>
      <c r="BK1035"/>
      <c r="BL1035"/>
      <c r="BM1035"/>
      <c r="BN1035"/>
      <c r="BO1035"/>
      <c r="BP1035"/>
      <c r="BQ1035"/>
      <c r="BR1035"/>
      <c r="BS1035"/>
      <c r="BT1035"/>
      <c r="BU1035"/>
      <c r="BV1035"/>
      <c r="BW1035"/>
      <c r="BX1035"/>
      <c r="BY1035"/>
      <c r="BZ1035"/>
      <c r="CA1035"/>
      <c r="CB1035"/>
      <c r="CC1035"/>
    </row>
    <row r="1036" spans="54:81" s="325" customFormat="1" ht="15" customHeight="1" x14ac:dyDescent="0.25">
      <c r="BB1036"/>
      <c r="BC1036"/>
      <c r="BD1036"/>
      <c r="BE1036"/>
      <c r="BF1036"/>
      <c r="BG1036"/>
      <c r="BH1036"/>
      <c r="BI1036"/>
      <c r="BJ1036"/>
      <c r="BK1036"/>
      <c r="BL1036"/>
      <c r="BM1036"/>
      <c r="BN1036"/>
      <c r="BO1036"/>
      <c r="BP1036"/>
      <c r="BQ1036"/>
      <c r="BR1036"/>
      <c r="BS1036"/>
      <c r="BT1036"/>
      <c r="BU1036"/>
      <c r="BV1036"/>
      <c r="BW1036"/>
      <c r="BX1036"/>
      <c r="BY1036"/>
      <c r="BZ1036"/>
      <c r="CA1036"/>
      <c r="CB1036"/>
      <c r="CC1036"/>
    </row>
    <row r="1037" spans="54:81" s="325" customFormat="1" ht="15" customHeight="1" x14ac:dyDescent="0.25">
      <c r="BB1037"/>
      <c r="BC1037"/>
      <c r="BD1037"/>
      <c r="BE1037"/>
      <c r="BF1037"/>
      <c r="BG1037"/>
      <c r="BH1037"/>
      <c r="BI1037"/>
      <c r="BJ1037"/>
      <c r="BK1037"/>
      <c r="BL1037"/>
      <c r="BM1037"/>
      <c r="BN1037"/>
      <c r="BO1037"/>
      <c r="BP1037"/>
      <c r="BQ1037"/>
      <c r="BR1037"/>
      <c r="BS1037"/>
      <c r="BT1037"/>
      <c r="BU1037"/>
      <c r="BV1037"/>
      <c r="BW1037"/>
      <c r="BX1037"/>
      <c r="BY1037"/>
      <c r="BZ1037"/>
      <c r="CA1037"/>
      <c r="CB1037"/>
      <c r="CC1037"/>
    </row>
    <row r="1038" spans="54:81" s="325" customFormat="1" ht="15" customHeight="1" x14ac:dyDescent="0.25">
      <c r="BB1038"/>
      <c r="BC1038"/>
      <c r="BD1038"/>
      <c r="BE1038"/>
      <c r="BF1038"/>
      <c r="BG1038"/>
      <c r="BH1038"/>
      <c r="BI1038"/>
      <c r="BJ1038"/>
      <c r="BK1038"/>
      <c r="BL1038"/>
      <c r="BM1038"/>
      <c r="BN1038"/>
      <c r="BO1038"/>
      <c r="BP1038"/>
      <c r="BQ1038"/>
      <c r="BR1038"/>
      <c r="BS1038"/>
      <c r="BT1038"/>
      <c r="BU1038"/>
      <c r="BV1038"/>
      <c r="BW1038"/>
      <c r="BX1038"/>
      <c r="BY1038"/>
      <c r="BZ1038"/>
      <c r="CA1038"/>
      <c r="CB1038"/>
      <c r="CC1038"/>
    </row>
    <row r="1039" spans="54:81" s="325" customFormat="1" ht="15" customHeight="1" x14ac:dyDescent="0.25">
      <c r="BB1039"/>
      <c r="BC1039"/>
      <c r="BD1039"/>
      <c r="BE1039"/>
      <c r="BF1039"/>
      <c r="BG1039"/>
      <c r="BH1039"/>
      <c r="BI1039"/>
      <c r="BJ1039"/>
      <c r="BK1039"/>
      <c r="BL1039"/>
      <c r="BM1039"/>
      <c r="BN1039"/>
      <c r="BO1039"/>
      <c r="BP1039"/>
      <c r="BQ1039"/>
      <c r="BR1039"/>
      <c r="BS1039"/>
      <c r="BT1039"/>
      <c r="BU1039"/>
      <c r="BV1039"/>
      <c r="BW1039"/>
      <c r="BX1039"/>
      <c r="BY1039"/>
      <c r="BZ1039"/>
      <c r="CA1039"/>
      <c r="CB1039"/>
      <c r="CC1039"/>
    </row>
    <row r="1040" spans="54:81" s="325" customFormat="1" ht="15" customHeight="1" x14ac:dyDescent="0.25">
      <c r="BB1040"/>
      <c r="BC1040"/>
      <c r="BD1040"/>
      <c r="BE1040"/>
      <c r="BF1040"/>
      <c r="BG1040"/>
      <c r="BH1040"/>
      <c r="BI1040"/>
      <c r="BJ1040"/>
      <c r="BK1040"/>
      <c r="BL1040"/>
      <c r="BM1040"/>
      <c r="BN1040"/>
      <c r="BO1040"/>
      <c r="BP1040"/>
      <c r="BQ1040"/>
      <c r="BR1040"/>
      <c r="BS1040"/>
      <c r="BT1040"/>
      <c r="BU1040"/>
      <c r="BV1040"/>
      <c r="BW1040"/>
      <c r="BX1040"/>
      <c r="BY1040"/>
      <c r="BZ1040"/>
      <c r="CA1040"/>
      <c r="CB1040"/>
      <c r="CC1040"/>
    </row>
    <row r="1041" spans="54:81" s="325" customFormat="1" ht="15" customHeight="1" x14ac:dyDescent="0.25">
      <c r="BB1041"/>
      <c r="BC1041"/>
      <c r="BD1041"/>
      <c r="BE1041"/>
      <c r="BF1041"/>
      <c r="BG1041"/>
      <c r="BH1041"/>
      <c r="BI1041"/>
      <c r="BJ1041"/>
      <c r="BK1041"/>
      <c r="BL1041"/>
      <c r="BM1041"/>
      <c r="BN1041"/>
      <c r="BO1041"/>
      <c r="BP1041"/>
      <c r="BQ1041"/>
      <c r="BR1041"/>
      <c r="BS1041"/>
      <c r="BT1041"/>
      <c r="BU1041"/>
      <c r="BV1041"/>
      <c r="BW1041"/>
      <c r="BX1041"/>
      <c r="BY1041"/>
      <c r="BZ1041"/>
      <c r="CA1041"/>
      <c r="CB1041"/>
      <c r="CC1041"/>
    </row>
    <row r="1042" spans="54:81" s="325" customFormat="1" ht="15" customHeight="1" x14ac:dyDescent="0.25">
      <c r="BB1042"/>
      <c r="BC1042"/>
      <c r="BD1042"/>
      <c r="BE1042"/>
      <c r="BF1042"/>
      <c r="BG1042"/>
      <c r="BH1042"/>
      <c r="BI1042"/>
      <c r="BJ1042"/>
      <c r="BK1042"/>
      <c r="BL1042"/>
      <c r="BM1042"/>
      <c r="BN1042"/>
      <c r="BO1042"/>
      <c r="BP1042"/>
      <c r="BQ1042"/>
      <c r="BR1042"/>
      <c r="BS1042"/>
      <c r="BT1042"/>
      <c r="BU1042"/>
      <c r="BV1042"/>
      <c r="BW1042"/>
      <c r="BX1042"/>
      <c r="BY1042"/>
      <c r="BZ1042"/>
      <c r="CA1042"/>
      <c r="CB1042"/>
      <c r="CC1042"/>
    </row>
    <row r="1043" spans="54:81" s="325" customFormat="1" ht="15" customHeight="1" x14ac:dyDescent="0.25">
      <c r="BB1043"/>
      <c r="BC1043"/>
      <c r="BD1043"/>
      <c r="BE1043"/>
      <c r="BF1043"/>
      <c r="BG1043"/>
      <c r="BH1043"/>
      <c r="BI1043"/>
      <c r="BJ1043"/>
      <c r="BK1043"/>
      <c r="BL1043"/>
      <c r="BM1043"/>
      <c r="BN1043"/>
      <c r="BO1043"/>
      <c r="BP1043"/>
      <c r="BQ1043"/>
      <c r="BR1043"/>
      <c r="BS1043"/>
      <c r="BT1043"/>
      <c r="BU1043"/>
      <c r="BV1043"/>
      <c r="BW1043"/>
      <c r="BX1043"/>
      <c r="BY1043"/>
      <c r="BZ1043"/>
      <c r="CA1043"/>
      <c r="CB1043"/>
      <c r="CC1043"/>
    </row>
    <row r="1044" spans="54:81" s="325" customFormat="1" ht="15" customHeight="1" x14ac:dyDescent="0.25">
      <c r="BB1044"/>
      <c r="BC1044"/>
      <c r="BD1044"/>
      <c r="BE1044"/>
      <c r="BF1044"/>
      <c r="BG1044"/>
      <c r="BH1044"/>
      <c r="BI1044"/>
      <c r="BJ1044"/>
      <c r="BK1044"/>
      <c r="BL1044"/>
      <c r="BM1044"/>
      <c r="BN1044"/>
      <c r="BO1044"/>
      <c r="BP1044"/>
      <c r="BQ1044"/>
      <c r="BR1044"/>
      <c r="BS1044"/>
      <c r="BT1044"/>
      <c r="BU1044"/>
      <c r="BV1044"/>
      <c r="BW1044"/>
      <c r="BX1044"/>
      <c r="BY1044"/>
      <c r="BZ1044"/>
      <c r="CA1044"/>
      <c r="CB1044"/>
      <c r="CC1044"/>
    </row>
    <row r="1045" spans="54:81" s="325" customFormat="1" ht="15" customHeight="1" x14ac:dyDescent="0.25">
      <c r="BB1045"/>
      <c r="BC1045"/>
      <c r="BD1045"/>
      <c r="BE1045"/>
      <c r="BF1045"/>
      <c r="BG1045"/>
      <c r="BH1045"/>
      <c r="BI1045"/>
      <c r="BJ1045"/>
      <c r="BK1045"/>
      <c r="BL1045"/>
      <c r="BM1045"/>
      <c r="BN1045"/>
      <c r="BO1045"/>
      <c r="BP1045"/>
      <c r="BQ1045"/>
      <c r="BR1045"/>
      <c r="BS1045"/>
      <c r="BT1045"/>
      <c r="BU1045"/>
      <c r="BV1045"/>
      <c r="BW1045"/>
      <c r="BX1045"/>
      <c r="BY1045"/>
      <c r="BZ1045"/>
      <c r="CA1045"/>
      <c r="CB1045"/>
      <c r="CC1045"/>
    </row>
    <row r="1046" spans="54:81" s="325" customFormat="1" ht="15" customHeight="1" x14ac:dyDescent="0.25">
      <c r="BB1046"/>
      <c r="BC1046"/>
      <c r="BD1046"/>
      <c r="BE1046"/>
      <c r="BF1046"/>
      <c r="BG1046"/>
      <c r="BH1046"/>
      <c r="BI1046"/>
      <c r="BJ1046"/>
      <c r="BK1046"/>
      <c r="BL1046"/>
      <c r="BM1046"/>
      <c r="BN1046"/>
      <c r="BO1046"/>
      <c r="BP1046"/>
      <c r="BQ1046"/>
      <c r="BR1046"/>
      <c r="BS1046"/>
      <c r="BT1046"/>
      <c r="BU1046"/>
      <c r="BV1046"/>
      <c r="BW1046"/>
      <c r="BX1046"/>
      <c r="BY1046"/>
      <c r="BZ1046"/>
      <c r="CA1046"/>
      <c r="CB1046"/>
      <c r="CC1046"/>
    </row>
    <row r="1047" spans="54:81" s="325" customFormat="1" ht="15" customHeight="1" x14ac:dyDescent="0.25">
      <c r="BB1047"/>
      <c r="BC1047"/>
      <c r="BD1047"/>
      <c r="BE1047"/>
      <c r="BF1047"/>
      <c r="BG1047"/>
      <c r="BH1047"/>
      <c r="BI1047"/>
      <c r="BJ1047"/>
      <c r="BK1047"/>
      <c r="BL1047"/>
      <c r="BM1047"/>
      <c r="BN1047"/>
      <c r="BO1047"/>
      <c r="BP1047"/>
      <c r="BQ1047"/>
      <c r="BR1047"/>
      <c r="BS1047"/>
      <c r="BT1047"/>
      <c r="BU1047"/>
      <c r="BV1047"/>
      <c r="BW1047"/>
      <c r="BX1047"/>
      <c r="BY1047"/>
      <c r="BZ1047"/>
      <c r="CA1047"/>
      <c r="CB1047"/>
      <c r="CC1047"/>
    </row>
    <row r="1048" spans="54:81" s="325" customFormat="1" ht="15" customHeight="1" x14ac:dyDescent="0.25">
      <c r="BB1048"/>
      <c r="BC1048"/>
      <c r="BD1048"/>
      <c r="BE1048"/>
      <c r="BF1048"/>
      <c r="BG1048"/>
      <c r="BH1048"/>
      <c r="BI1048"/>
      <c r="BJ1048"/>
      <c r="BK1048"/>
      <c r="BL1048"/>
      <c r="BM1048"/>
      <c r="BN1048"/>
      <c r="BO1048"/>
      <c r="BP1048"/>
      <c r="BQ1048"/>
      <c r="BR1048"/>
      <c r="BS1048"/>
      <c r="BT1048"/>
      <c r="BU1048"/>
      <c r="BV1048"/>
      <c r="BW1048"/>
      <c r="BX1048"/>
      <c r="BY1048"/>
      <c r="BZ1048"/>
      <c r="CA1048"/>
      <c r="CB1048"/>
      <c r="CC1048"/>
    </row>
    <row r="1049" spans="54:81" s="325" customFormat="1" ht="15" customHeight="1" x14ac:dyDescent="0.25">
      <c r="BB1049"/>
      <c r="BC1049"/>
      <c r="BD1049"/>
      <c r="BE1049"/>
      <c r="BF1049"/>
      <c r="BG1049"/>
      <c r="BH1049"/>
      <c r="BI1049"/>
      <c r="BJ1049"/>
      <c r="BK1049"/>
      <c r="BL1049"/>
      <c r="BM1049"/>
      <c r="BN1049"/>
      <c r="BO1049"/>
      <c r="BP1049"/>
      <c r="BQ1049"/>
      <c r="BR1049"/>
      <c r="BS1049"/>
      <c r="BT1049"/>
      <c r="BU1049"/>
      <c r="BV1049"/>
      <c r="BW1049"/>
      <c r="BX1049"/>
      <c r="BY1049"/>
      <c r="BZ1049"/>
      <c r="CA1049"/>
      <c r="CB1049"/>
      <c r="CC1049"/>
    </row>
    <row r="1050" spans="54:81" s="325" customFormat="1" ht="15" customHeight="1" x14ac:dyDescent="0.25">
      <c r="BB1050"/>
      <c r="BC1050"/>
      <c r="BD1050"/>
      <c r="BE1050"/>
      <c r="BF1050"/>
      <c r="BG1050"/>
      <c r="BH1050"/>
      <c r="BI1050"/>
      <c r="BJ1050"/>
      <c r="BK1050"/>
      <c r="BL1050"/>
      <c r="BM1050"/>
      <c r="BN1050"/>
      <c r="BO1050"/>
      <c r="BP1050"/>
      <c r="BQ1050"/>
      <c r="BR1050"/>
      <c r="BS1050"/>
      <c r="BT1050"/>
      <c r="BU1050"/>
      <c r="BV1050"/>
      <c r="BW1050"/>
      <c r="BX1050"/>
      <c r="BY1050"/>
      <c r="BZ1050"/>
      <c r="CA1050"/>
      <c r="CB1050"/>
      <c r="CC1050"/>
    </row>
    <row r="1051" spans="54:81" s="325" customFormat="1" ht="15" customHeight="1" x14ac:dyDescent="0.25">
      <c r="BB1051"/>
      <c r="BC1051"/>
      <c r="BD1051"/>
      <c r="BE1051"/>
      <c r="BF1051"/>
      <c r="BG1051"/>
      <c r="BH1051"/>
      <c r="BI1051"/>
      <c r="BJ1051"/>
      <c r="BK1051"/>
      <c r="BL1051"/>
      <c r="BM1051"/>
      <c r="BN1051"/>
      <c r="BO1051"/>
      <c r="BP1051"/>
      <c r="BQ1051"/>
      <c r="BR1051"/>
      <c r="BS1051"/>
      <c r="BT1051"/>
      <c r="BU1051"/>
      <c r="BV1051"/>
      <c r="BW1051"/>
      <c r="BX1051"/>
      <c r="BY1051"/>
      <c r="BZ1051"/>
      <c r="CA1051"/>
      <c r="CB1051"/>
      <c r="CC1051"/>
    </row>
    <row r="1052" spans="54:81" s="325" customFormat="1" ht="15" customHeight="1" x14ac:dyDescent="0.25">
      <c r="BB1052"/>
      <c r="BC1052"/>
      <c r="BD1052"/>
      <c r="BE1052"/>
      <c r="BF1052"/>
      <c r="BG1052"/>
      <c r="BH1052"/>
      <c r="BI1052"/>
      <c r="BJ1052"/>
      <c r="BK1052"/>
      <c r="BL1052"/>
      <c r="BM1052"/>
      <c r="BN1052"/>
      <c r="BO1052"/>
      <c r="BP1052"/>
      <c r="BQ1052"/>
      <c r="BR1052"/>
      <c r="BS1052"/>
      <c r="BT1052"/>
      <c r="BU1052"/>
      <c r="BV1052"/>
      <c r="BW1052"/>
      <c r="BX1052"/>
      <c r="BY1052"/>
      <c r="BZ1052"/>
      <c r="CA1052"/>
      <c r="CB1052"/>
      <c r="CC1052"/>
    </row>
    <row r="1053" spans="54:81" s="325" customFormat="1" ht="15" customHeight="1" x14ac:dyDescent="0.25">
      <c r="BB1053"/>
      <c r="BC1053"/>
      <c r="BD1053"/>
      <c r="BE1053"/>
      <c r="BF1053"/>
      <c r="BG1053"/>
      <c r="BH1053"/>
      <c r="BI1053"/>
      <c r="BJ1053"/>
      <c r="BK1053"/>
      <c r="BL1053"/>
      <c r="BM1053"/>
      <c r="BN1053"/>
      <c r="BO1053"/>
      <c r="BP1053"/>
      <c r="BQ1053"/>
      <c r="BR1053"/>
      <c r="BS1053"/>
      <c r="BT1053"/>
      <c r="BU1053"/>
      <c r="BV1053"/>
      <c r="BW1053"/>
      <c r="BX1053"/>
      <c r="BY1053"/>
      <c r="BZ1053"/>
      <c r="CA1053"/>
      <c r="CB1053"/>
      <c r="CC1053"/>
    </row>
    <row r="1054" spans="54:81" s="325" customFormat="1" ht="15" customHeight="1" x14ac:dyDescent="0.25">
      <c r="BB1054"/>
      <c r="BC1054"/>
      <c r="BD1054"/>
      <c r="BE1054"/>
      <c r="BF1054"/>
      <c r="BG1054"/>
      <c r="BH1054"/>
      <c r="BI1054"/>
      <c r="BJ1054"/>
      <c r="BK1054"/>
      <c r="BL1054"/>
      <c r="BM1054"/>
      <c r="BN1054"/>
      <c r="BO1054"/>
      <c r="BP1054"/>
      <c r="BQ1054"/>
      <c r="BR1054"/>
      <c r="BS1054"/>
      <c r="BT1054"/>
      <c r="BU1054"/>
      <c r="BV1054"/>
      <c r="BW1054"/>
      <c r="BX1054"/>
      <c r="BY1054"/>
      <c r="BZ1054"/>
      <c r="CA1054"/>
      <c r="CB1054"/>
      <c r="CC1054"/>
    </row>
    <row r="1055" spans="54:81" s="325" customFormat="1" ht="15" customHeight="1" x14ac:dyDescent="0.25">
      <c r="BB1055"/>
      <c r="BC1055"/>
      <c r="BD1055"/>
      <c r="BE1055"/>
      <c r="BF1055"/>
      <c r="BG1055"/>
      <c r="BH1055"/>
      <c r="BI1055"/>
      <c r="BJ1055"/>
      <c r="BK1055"/>
      <c r="BL1055"/>
      <c r="BM1055"/>
      <c r="BN1055"/>
      <c r="BO1055"/>
      <c r="BP1055"/>
      <c r="BQ1055"/>
      <c r="BR1055"/>
      <c r="BS1055"/>
      <c r="BT1055"/>
      <c r="BU1055"/>
      <c r="BV1055"/>
      <c r="BW1055"/>
      <c r="BX1055"/>
      <c r="BY1055"/>
      <c r="BZ1055"/>
      <c r="CA1055"/>
      <c r="CB1055"/>
      <c r="CC1055"/>
    </row>
    <row r="1056" spans="54:81" s="325" customFormat="1" ht="15" customHeight="1" x14ac:dyDescent="0.25">
      <c r="BB1056"/>
      <c r="BC1056"/>
      <c r="BD1056"/>
      <c r="BE1056"/>
      <c r="BF1056"/>
      <c r="BG1056"/>
      <c r="BH1056"/>
      <c r="BI1056"/>
      <c r="BJ1056"/>
      <c r="BK1056"/>
      <c r="BL1056"/>
      <c r="BM1056"/>
      <c r="BN1056"/>
      <c r="BO1056"/>
      <c r="BP1056"/>
      <c r="BQ1056"/>
      <c r="BR1056"/>
      <c r="BS1056"/>
      <c r="BT1056"/>
      <c r="BU1056"/>
      <c r="BV1056"/>
      <c r="BW1056"/>
      <c r="BX1056"/>
      <c r="BY1056"/>
      <c r="BZ1056"/>
      <c r="CA1056"/>
      <c r="CB1056"/>
      <c r="CC1056"/>
    </row>
    <row r="1057" spans="54:81" s="325" customFormat="1" ht="15" customHeight="1" x14ac:dyDescent="0.25">
      <c r="BB1057"/>
      <c r="BC1057"/>
      <c r="BD1057"/>
      <c r="BE1057"/>
      <c r="BF1057"/>
      <c r="BG1057"/>
      <c r="BH1057"/>
      <c r="BI1057"/>
      <c r="BJ1057"/>
      <c r="BK1057"/>
      <c r="BL1057"/>
      <c r="BM1057"/>
      <c r="BN1057"/>
      <c r="BO1057"/>
      <c r="BP1057"/>
      <c r="BQ1057"/>
      <c r="BR1057"/>
      <c r="BS1057"/>
      <c r="BT1057"/>
      <c r="BU1057"/>
      <c r="BV1057"/>
      <c r="BW1057"/>
      <c r="BX1057"/>
      <c r="BY1057"/>
      <c r="BZ1057"/>
      <c r="CA1057"/>
      <c r="CB1057"/>
      <c r="CC1057"/>
    </row>
    <row r="1058" spans="54:81" s="325" customFormat="1" ht="15" customHeight="1" x14ac:dyDescent="0.25">
      <c r="BB1058"/>
      <c r="BC1058"/>
      <c r="BD1058"/>
      <c r="BE1058"/>
      <c r="BF1058"/>
      <c r="BG1058"/>
      <c r="BH1058"/>
      <c r="BI1058"/>
      <c r="BJ1058"/>
      <c r="BK1058"/>
      <c r="BL1058"/>
      <c r="BM1058"/>
      <c r="BN1058"/>
      <c r="BO1058"/>
      <c r="BP1058"/>
      <c r="BQ1058"/>
      <c r="BR1058"/>
      <c r="BS1058"/>
      <c r="BT1058"/>
      <c r="BU1058"/>
      <c r="BV1058"/>
      <c r="BW1058"/>
      <c r="BX1058"/>
      <c r="BY1058"/>
      <c r="BZ1058"/>
      <c r="CA1058"/>
      <c r="CB1058"/>
      <c r="CC1058"/>
    </row>
    <row r="1059" spans="54:81" s="325" customFormat="1" ht="15" customHeight="1" x14ac:dyDescent="0.25">
      <c r="BB1059"/>
      <c r="BC1059"/>
      <c r="BD1059"/>
      <c r="BE1059"/>
      <c r="BF1059"/>
      <c r="BG1059"/>
      <c r="BH1059"/>
      <c r="BI1059"/>
      <c r="BJ1059"/>
      <c r="BK1059"/>
      <c r="BL1059"/>
      <c r="BM1059"/>
      <c r="BN1059"/>
      <c r="BO1059"/>
      <c r="BP1059"/>
      <c r="BQ1059"/>
      <c r="BR1059"/>
      <c r="BS1059"/>
      <c r="BT1059"/>
      <c r="BU1059"/>
      <c r="BV1059"/>
      <c r="BW1059"/>
      <c r="BX1059"/>
      <c r="BY1059"/>
      <c r="BZ1059"/>
      <c r="CA1059"/>
      <c r="CB1059"/>
      <c r="CC1059"/>
    </row>
    <row r="1060" spans="54:81" s="325" customFormat="1" ht="15" customHeight="1" x14ac:dyDescent="0.25">
      <c r="BB1060"/>
      <c r="BC1060"/>
      <c r="BD1060"/>
      <c r="BE1060"/>
      <c r="BF1060"/>
      <c r="BG1060"/>
      <c r="BH1060"/>
      <c r="BI1060"/>
      <c r="BJ1060"/>
      <c r="BK1060"/>
      <c r="BL1060"/>
      <c r="BM1060"/>
      <c r="BN1060"/>
      <c r="BO1060"/>
      <c r="BP1060"/>
      <c r="BQ1060"/>
      <c r="BR1060"/>
      <c r="BS1060"/>
      <c r="BT1060"/>
      <c r="BU1060"/>
      <c r="BV1060"/>
      <c r="BW1060"/>
      <c r="BX1060"/>
      <c r="BY1060"/>
      <c r="BZ1060"/>
      <c r="CA1060"/>
      <c r="CB1060"/>
      <c r="CC1060"/>
    </row>
    <row r="1061" spans="54:81" s="325" customFormat="1" ht="15" customHeight="1" x14ac:dyDescent="0.25">
      <c r="BB1061"/>
      <c r="BC1061"/>
      <c r="BD1061"/>
      <c r="BE1061"/>
      <c r="BF1061"/>
      <c r="BG1061"/>
      <c r="BH1061"/>
      <c r="BI1061"/>
      <c r="BJ1061"/>
      <c r="BK1061"/>
      <c r="BL1061"/>
      <c r="BM1061"/>
      <c r="BN1061"/>
      <c r="BO1061"/>
      <c r="BP1061"/>
      <c r="BQ1061"/>
      <c r="BR1061"/>
      <c r="BS1061"/>
      <c r="BT1061"/>
      <c r="BU1061"/>
      <c r="BV1061"/>
      <c r="BW1061"/>
      <c r="BX1061"/>
      <c r="BY1061"/>
      <c r="BZ1061"/>
      <c r="CA1061"/>
      <c r="CB1061"/>
      <c r="CC1061"/>
    </row>
    <row r="1062" spans="54:81" s="325" customFormat="1" ht="15" customHeight="1" x14ac:dyDescent="0.25">
      <c r="BB1062"/>
      <c r="BC1062"/>
      <c r="BD1062"/>
      <c r="BE1062"/>
      <c r="BF1062"/>
      <c r="BG1062"/>
      <c r="BH1062"/>
      <c r="BI1062"/>
      <c r="BJ1062"/>
      <c r="BK1062"/>
      <c r="BL1062"/>
      <c r="BM1062"/>
      <c r="BN1062"/>
      <c r="BO1062"/>
      <c r="BP1062"/>
      <c r="BQ1062"/>
      <c r="BR1062"/>
      <c r="BS1062"/>
      <c r="BT1062"/>
      <c r="BU1062"/>
      <c r="BV1062"/>
      <c r="BW1062"/>
      <c r="BX1062"/>
      <c r="BY1062"/>
      <c r="BZ1062"/>
      <c r="CA1062"/>
      <c r="CB1062"/>
      <c r="CC1062"/>
    </row>
    <row r="1063" spans="54:81" s="325" customFormat="1" ht="15" customHeight="1" x14ac:dyDescent="0.25">
      <c r="BB1063"/>
      <c r="BC1063"/>
      <c r="BD1063"/>
      <c r="BE1063"/>
      <c r="BF1063"/>
      <c r="BG1063"/>
      <c r="BH1063"/>
      <c r="BI1063"/>
      <c r="BJ1063"/>
      <c r="BK1063"/>
      <c r="BL1063"/>
      <c r="BM1063"/>
      <c r="BN1063"/>
      <c r="BO1063"/>
      <c r="BP1063"/>
      <c r="BQ1063"/>
      <c r="BR1063"/>
      <c r="BS1063"/>
      <c r="BT1063"/>
      <c r="BU1063"/>
      <c r="BV1063"/>
      <c r="BW1063"/>
      <c r="BX1063"/>
      <c r="BY1063"/>
      <c r="BZ1063"/>
      <c r="CA1063"/>
      <c r="CB1063"/>
      <c r="CC1063"/>
    </row>
    <row r="1064" spans="54:81" s="325" customFormat="1" ht="15" customHeight="1" x14ac:dyDescent="0.25">
      <c r="BB1064"/>
      <c r="BC1064"/>
      <c r="BD1064"/>
      <c r="BE1064"/>
      <c r="BF1064"/>
      <c r="BG1064"/>
      <c r="BH1064"/>
      <c r="BI1064"/>
      <c r="BJ1064"/>
      <c r="BK1064"/>
      <c r="BL1064"/>
      <c r="BM1064"/>
      <c r="BN1064"/>
      <c r="BO1064"/>
      <c r="BP1064"/>
      <c r="BQ1064"/>
      <c r="BR1064"/>
      <c r="BS1064"/>
      <c r="BT1064"/>
      <c r="BU1064"/>
      <c r="BV1064"/>
      <c r="BW1064"/>
      <c r="BX1064"/>
      <c r="BY1064"/>
      <c r="BZ1064"/>
      <c r="CA1064"/>
      <c r="CB1064"/>
      <c r="CC1064"/>
    </row>
    <row r="1065" spans="54:81" s="325" customFormat="1" ht="15" customHeight="1" x14ac:dyDescent="0.25">
      <c r="BB1065"/>
      <c r="BC1065"/>
      <c r="BD1065"/>
      <c r="BE1065"/>
      <c r="BF1065"/>
      <c r="BG1065"/>
      <c r="BH1065"/>
      <c r="BI1065"/>
      <c r="BJ1065"/>
      <c r="BK1065"/>
      <c r="BL1065"/>
      <c r="BM1065"/>
      <c r="BN1065"/>
      <c r="BO1065"/>
      <c r="BP1065"/>
      <c r="BQ1065"/>
      <c r="BR1065"/>
      <c r="BS1065"/>
      <c r="BT1065"/>
      <c r="BU1065"/>
      <c r="BV1065"/>
      <c r="BW1065"/>
      <c r="BX1065"/>
      <c r="BY1065"/>
      <c r="BZ1065"/>
      <c r="CA1065"/>
      <c r="CB1065"/>
      <c r="CC1065"/>
    </row>
    <row r="1066" spans="54:81" s="325" customFormat="1" ht="15" customHeight="1" x14ac:dyDescent="0.25">
      <c r="BB1066"/>
      <c r="BC1066"/>
      <c r="BD1066"/>
      <c r="BE1066"/>
      <c r="BF1066"/>
      <c r="BG1066"/>
      <c r="BH1066"/>
      <c r="BI1066"/>
      <c r="BJ1066"/>
      <c r="BK1066"/>
      <c r="BL1066"/>
      <c r="BM1066"/>
      <c r="BN1066"/>
      <c r="BO1066"/>
      <c r="BP1066"/>
      <c r="BQ1066"/>
      <c r="BR1066"/>
      <c r="BS1066"/>
      <c r="BT1066"/>
      <c r="BU1066"/>
      <c r="BV1066"/>
      <c r="BW1066"/>
      <c r="BX1066"/>
      <c r="BY1066"/>
      <c r="BZ1066"/>
      <c r="CA1066"/>
      <c r="CB1066"/>
      <c r="CC1066"/>
    </row>
    <row r="1067" spans="54:81" s="325" customFormat="1" ht="15" customHeight="1" x14ac:dyDescent="0.25">
      <c r="BB1067"/>
      <c r="BC1067"/>
      <c r="BD1067"/>
      <c r="BE1067"/>
      <c r="BF1067"/>
      <c r="BG1067"/>
      <c r="BH1067"/>
      <c r="BI1067"/>
      <c r="BJ1067"/>
      <c r="BK1067"/>
      <c r="BL1067"/>
      <c r="BM1067"/>
      <c r="BN1067"/>
      <c r="BO1067"/>
      <c r="BP1067"/>
      <c r="BQ1067"/>
      <c r="BR1067"/>
      <c r="BS1067"/>
      <c r="BT1067"/>
      <c r="BU1067"/>
      <c r="BV1067"/>
      <c r="BW1067"/>
      <c r="BX1067"/>
      <c r="BY1067"/>
      <c r="BZ1067"/>
      <c r="CA1067"/>
      <c r="CB1067"/>
      <c r="CC1067"/>
    </row>
    <row r="1068" spans="54:81" s="325" customFormat="1" ht="15" customHeight="1" x14ac:dyDescent="0.25">
      <c r="BB1068"/>
      <c r="BC1068"/>
      <c r="BD1068"/>
      <c r="BE1068"/>
      <c r="BF1068"/>
      <c r="BG1068"/>
      <c r="BH1068"/>
      <c r="BI1068"/>
      <c r="BJ1068"/>
      <c r="BK1068"/>
      <c r="BL1068"/>
      <c r="BM1068"/>
      <c r="BN1068"/>
      <c r="BO1068"/>
      <c r="BP1068"/>
      <c r="BQ1068"/>
      <c r="BR1068"/>
      <c r="BS1068"/>
      <c r="BT1068"/>
      <c r="BU1068"/>
      <c r="BV1068"/>
      <c r="BW1068"/>
      <c r="BX1068"/>
      <c r="BY1068"/>
      <c r="BZ1068"/>
      <c r="CA1068"/>
      <c r="CB1068"/>
      <c r="CC1068"/>
    </row>
    <row r="1069" spans="54:81" s="325" customFormat="1" ht="15" customHeight="1" x14ac:dyDescent="0.25">
      <c r="BB1069"/>
      <c r="BC1069"/>
      <c r="BD1069"/>
      <c r="BE1069"/>
      <c r="BF1069"/>
      <c r="BG1069"/>
      <c r="BH1069"/>
      <c r="BI1069"/>
      <c r="BJ1069"/>
      <c r="BK1069"/>
      <c r="BL1069"/>
      <c r="BM1069"/>
      <c r="BN1069"/>
      <c r="BO1069"/>
      <c r="BP1069"/>
      <c r="BQ1069"/>
      <c r="BR1069"/>
      <c r="BS1069"/>
      <c r="BT1069"/>
      <c r="BU1069"/>
      <c r="BV1069"/>
      <c r="BW1069"/>
      <c r="BX1069"/>
      <c r="BY1069"/>
      <c r="BZ1069"/>
      <c r="CA1069"/>
      <c r="CB1069"/>
      <c r="CC1069"/>
    </row>
    <row r="1070" spans="54:81" s="325" customFormat="1" ht="15" customHeight="1" x14ac:dyDescent="0.25">
      <c r="BB1070"/>
      <c r="BC1070"/>
      <c r="BD1070"/>
      <c r="BE1070"/>
      <c r="BF1070"/>
      <c r="BG1070"/>
      <c r="BH1070"/>
      <c r="BI1070"/>
      <c r="BJ1070"/>
      <c r="BK1070"/>
      <c r="BL1070"/>
      <c r="BM1070"/>
      <c r="BN1070"/>
      <c r="BO1070"/>
      <c r="BP1070"/>
      <c r="BQ1070"/>
      <c r="BR1070"/>
      <c r="BS1070"/>
      <c r="BT1070"/>
      <c r="BU1070"/>
      <c r="BV1070"/>
      <c r="BW1070"/>
      <c r="BX1070"/>
      <c r="BY1070"/>
      <c r="BZ1070"/>
      <c r="CA1070"/>
      <c r="CB1070"/>
      <c r="CC1070"/>
    </row>
    <row r="1071" spans="54:81" s="325" customFormat="1" ht="15" customHeight="1" x14ac:dyDescent="0.25">
      <c r="BB1071"/>
      <c r="BC1071"/>
      <c r="BD1071"/>
      <c r="BE1071"/>
      <c r="BF1071"/>
      <c r="BG1071"/>
      <c r="BH1071"/>
      <c r="BI1071"/>
      <c r="BJ1071"/>
      <c r="BK1071"/>
      <c r="BL1071"/>
      <c r="BM1071"/>
      <c r="BN1071"/>
      <c r="BO1071"/>
      <c r="BP1071"/>
      <c r="BQ1071"/>
      <c r="BR1071"/>
      <c r="BS1071"/>
      <c r="BT1071"/>
      <c r="BU1071"/>
      <c r="BV1071"/>
      <c r="BW1071"/>
      <c r="BX1071"/>
      <c r="BY1071"/>
      <c r="BZ1071"/>
      <c r="CA1071"/>
      <c r="CB1071"/>
      <c r="CC1071"/>
    </row>
    <row r="1072" spans="54:81" s="325" customFormat="1" ht="15" customHeight="1" x14ac:dyDescent="0.25">
      <c r="BB1072"/>
      <c r="BC1072"/>
      <c r="BD1072"/>
      <c r="BE1072"/>
      <c r="BF1072"/>
      <c r="BG1072"/>
      <c r="BH1072"/>
      <c r="BI1072"/>
      <c r="BJ1072"/>
      <c r="BK1072"/>
      <c r="BL1072"/>
      <c r="BM1072"/>
      <c r="BN1072"/>
      <c r="BO1072"/>
      <c r="BP1072"/>
      <c r="BQ1072"/>
      <c r="BR1072"/>
      <c r="BS1072"/>
      <c r="BT1072"/>
      <c r="BU1072"/>
      <c r="BV1072"/>
      <c r="BW1072"/>
      <c r="BX1072"/>
      <c r="BY1072"/>
      <c r="BZ1072"/>
      <c r="CA1072"/>
      <c r="CB1072"/>
      <c r="CC1072"/>
    </row>
    <row r="1073" spans="54:81" s="325" customFormat="1" ht="15" customHeight="1" x14ac:dyDescent="0.25">
      <c r="BB1073"/>
      <c r="BC1073"/>
      <c r="BD1073"/>
      <c r="BE1073"/>
      <c r="BF1073"/>
      <c r="BG1073"/>
      <c r="BH1073"/>
      <c r="BI1073"/>
      <c r="BJ1073"/>
      <c r="BK1073"/>
      <c r="BL1073"/>
      <c r="BM1073"/>
      <c r="BN1073"/>
      <c r="BO1073"/>
      <c r="BP1073"/>
      <c r="BQ1073"/>
      <c r="BR1073"/>
      <c r="BS1073"/>
      <c r="BT1073"/>
      <c r="BU1073"/>
      <c r="BV1073"/>
      <c r="BW1073"/>
      <c r="BX1073"/>
      <c r="BY1073"/>
      <c r="BZ1073"/>
      <c r="CA1073"/>
      <c r="CB1073"/>
      <c r="CC1073"/>
    </row>
    <row r="1074" spans="54:81" s="325" customFormat="1" ht="15" customHeight="1" x14ac:dyDescent="0.25">
      <c r="BB1074"/>
      <c r="BC1074"/>
      <c r="BD1074"/>
      <c r="BE1074"/>
      <c r="BF1074"/>
      <c r="BG1074"/>
      <c r="BH1074"/>
      <c r="BI1074"/>
      <c r="BJ1074"/>
      <c r="BK1074"/>
      <c r="BL1074"/>
      <c r="BM1074"/>
      <c r="BN1074"/>
      <c r="BO1074"/>
      <c r="BP1074"/>
      <c r="BQ1074"/>
      <c r="BR1074"/>
      <c r="BS1074"/>
      <c r="BT1074"/>
      <c r="BU1074"/>
      <c r="BV1074"/>
      <c r="BW1074"/>
      <c r="BX1074"/>
      <c r="BY1074"/>
      <c r="BZ1074"/>
      <c r="CA1074"/>
      <c r="CB1074"/>
      <c r="CC1074"/>
    </row>
    <row r="1075" spans="54:81" s="325" customFormat="1" ht="15" customHeight="1" x14ac:dyDescent="0.25">
      <c r="BB1075"/>
      <c r="BC1075"/>
      <c r="BD1075"/>
      <c r="BE1075"/>
      <c r="BF1075"/>
      <c r="BG1075"/>
      <c r="BH1075"/>
      <c r="BI1075"/>
      <c r="BJ1075"/>
      <c r="BK1075"/>
      <c r="BL1075"/>
      <c r="BM1075"/>
      <c r="BN1075"/>
      <c r="BO1075"/>
      <c r="BP1075"/>
      <c r="BQ1075"/>
      <c r="BR1075"/>
      <c r="BS1075"/>
      <c r="BT1075"/>
      <c r="BU1075"/>
      <c r="BV1075"/>
      <c r="BW1075"/>
      <c r="BX1075"/>
      <c r="BY1075"/>
      <c r="BZ1075"/>
      <c r="CA1075"/>
      <c r="CB1075"/>
      <c r="CC1075"/>
    </row>
    <row r="1076" spans="54:81" s="325" customFormat="1" ht="15" customHeight="1" x14ac:dyDescent="0.25">
      <c r="BB1076"/>
      <c r="BC1076"/>
      <c r="BD1076"/>
      <c r="BE1076"/>
      <c r="BF1076"/>
      <c r="BG1076"/>
      <c r="BH1076"/>
      <c r="BI1076"/>
      <c r="BJ1076"/>
      <c r="BK1076"/>
      <c r="BL1076"/>
      <c r="BM1076"/>
      <c r="BN1076"/>
      <c r="BO1076"/>
      <c r="BP1076"/>
      <c r="BQ1076"/>
      <c r="BR1076"/>
      <c r="BS1076"/>
      <c r="BT1076"/>
      <c r="BU1076"/>
      <c r="BV1076"/>
      <c r="BW1076"/>
      <c r="BX1076"/>
      <c r="BY1076"/>
      <c r="BZ1076"/>
      <c r="CA1076"/>
      <c r="CB1076"/>
      <c r="CC1076"/>
    </row>
    <row r="1077" spans="54:81" s="325" customFormat="1" ht="15" customHeight="1" x14ac:dyDescent="0.25">
      <c r="BB1077"/>
      <c r="BC1077"/>
      <c r="BD1077"/>
      <c r="BE1077"/>
      <c r="BF1077"/>
      <c r="BG1077"/>
      <c r="BH1077"/>
      <c r="BI1077"/>
      <c r="BJ1077"/>
      <c r="BK1077"/>
      <c r="BL1077"/>
      <c r="BM1077"/>
      <c r="BN1077"/>
      <c r="BO1077"/>
      <c r="BP1077"/>
      <c r="BQ1077"/>
      <c r="BR1077"/>
      <c r="BS1077"/>
      <c r="BT1077"/>
      <c r="BU1077"/>
      <c r="BV1077"/>
      <c r="BW1077"/>
      <c r="BX1077"/>
      <c r="BY1077"/>
      <c r="BZ1077"/>
      <c r="CA1077"/>
      <c r="CB1077"/>
      <c r="CC1077"/>
    </row>
    <row r="1078" spans="54:81" s="325" customFormat="1" ht="15" customHeight="1" x14ac:dyDescent="0.25">
      <c r="BB1078"/>
      <c r="BC1078"/>
      <c r="BD1078"/>
      <c r="BE1078"/>
      <c r="BF1078"/>
      <c r="BG1078"/>
      <c r="BH1078"/>
      <c r="BI1078"/>
      <c r="BJ1078"/>
      <c r="BK1078"/>
      <c r="BL1078"/>
      <c r="BM1078"/>
      <c r="BN1078"/>
      <c r="BO1078"/>
      <c r="BP1078"/>
      <c r="BQ1078"/>
      <c r="BR1078"/>
      <c r="BS1078"/>
      <c r="BT1078"/>
      <c r="BU1078"/>
      <c r="BV1078"/>
      <c r="BW1078"/>
      <c r="BX1078"/>
      <c r="BY1078"/>
      <c r="BZ1078"/>
      <c r="CA1078"/>
      <c r="CB1078"/>
      <c r="CC1078"/>
    </row>
    <row r="1079" spans="54:81" s="325" customFormat="1" ht="15" customHeight="1" x14ac:dyDescent="0.25">
      <c r="BB1079"/>
      <c r="BC1079"/>
      <c r="BD1079"/>
      <c r="BE1079"/>
      <c r="BF1079"/>
      <c r="BG1079"/>
      <c r="BH1079"/>
      <c r="BI1079"/>
      <c r="BJ1079"/>
      <c r="BK1079"/>
      <c r="BL1079"/>
      <c r="BM1079"/>
      <c r="BN1079"/>
      <c r="BO1079"/>
      <c r="BP1079"/>
      <c r="BQ1079"/>
      <c r="BR1079"/>
      <c r="BS1079"/>
      <c r="BT1079"/>
      <c r="BU1079"/>
      <c r="BV1079"/>
      <c r="BW1079"/>
      <c r="BX1079"/>
      <c r="BY1079"/>
      <c r="BZ1079"/>
      <c r="CA1079"/>
      <c r="CB1079"/>
      <c r="CC1079"/>
    </row>
    <row r="1080" spans="54:81" s="325" customFormat="1" ht="15" customHeight="1" x14ac:dyDescent="0.25">
      <c r="BB1080"/>
      <c r="BC1080"/>
      <c r="BD1080"/>
      <c r="BE1080"/>
      <c r="BF1080"/>
      <c r="BG1080"/>
      <c r="BH1080"/>
      <c r="BI1080"/>
      <c r="BJ1080"/>
      <c r="BK1080"/>
      <c r="BL1080"/>
      <c r="BM1080"/>
      <c r="BN1080"/>
      <c r="BO1080"/>
      <c r="BP1080"/>
      <c r="BQ1080"/>
      <c r="BR1080"/>
      <c r="BS1080"/>
      <c r="BT1080"/>
      <c r="BU1080"/>
      <c r="BV1080"/>
      <c r="BW1080"/>
      <c r="BX1080"/>
      <c r="BY1080"/>
      <c r="BZ1080"/>
      <c r="CA1080"/>
      <c r="CB1080"/>
      <c r="CC1080"/>
    </row>
    <row r="1081" spans="54:81" s="325" customFormat="1" ht="15" customHeight="1" x14ac:dyDescent="0.25">
      <c r="BB1081"/>
      <c r="BC1081"/>
      <c r="BD1081"/>
      <c r="BE1081"/>
      <c r="BF1081"/>
      <c r="BG1081"/>
      <c r="BH1081"/>
      <c r="BI1081"/>
      <c r="BJ1081"/>
      <c r="BK1081"/>
      <c r="BL1081"/>
      <c r="BM1081"/>
      <c r="BN1081"/>
      <c r="BO1081"/>
      <c r="BP1081"/>
      <c r="BQ1081"/>
      <c r="BR1081"/>
      <c r="BS1081"/>
      <c r="BT1081"/>
      <c r="BU1081"/>
      <c r="BV1081"/>
      <c r="BW1081"/>
      <c r="BX1081"/>
      <c r="BY1081"/>
      <c r="BZ1081"/>
      <c r="CA1081"/>
      <c r="CB1081"/>
      <c r="CC1081"/>
    </row>
    <row r="1082" spans="54:81" s="325" customFormat="1" ht="15" customHeight="1" x14ac:dyDescent="0.25">
      <c r="BB1082"/>
      <c r="BC1082"/>
      <c r="BD1082"/>
      <c r="BE1082"/>
      <c r="BF1082"/>
      <c r="BG1082"/>
      <c r="BH1082"/>
      <c r="BI1082"/>
      <c r="BJ1082"/>
      <c r="BK1082"/>
      <c r="BL1082"/>
      <c r="BM1082"/>
      <c r="BN1082"/>
      <c r="BO1082"/>
      <c r="BP1082"/>
      <c r="BQ1082"/>
      <c r="BR1082"/>
      <c r="BS1082"/>
      <c r="BT1082"/>
      <c r="BU1082"/>
      <c r="BV1082"/>
      <c r="BW1082"/>
      <c r="BX1082"/>
      <c r="BY1082"/>
      <c r="BZ1082"/>
      <c r="CA1082"/>
      <c r="CB1082"/>
      <c r="CC1082"/>
    </row>
    <row r="1083" spans="54:81" s="325" customFormat="1" ht="15" customHeight="1" x14ac:dyDescent="0.25">
      <c r="BB1083"/>
      <c r="BC1083"/>
      <c r="BD1083"/>
      <c r="BE1083"/>
      <c r="BF1083"/>
      <c r="BG1083"/>
      <c r="BH1083"/>
      <c r="BI1083"/>
      <c r="BJ1083"/>
      <c r="BK1083"/>
      <c r="BL1083"/>
      <c r="BM1083"/>
      <c r="BN1083"/>
      <c r="BO1083"/>
      <c r="BP1083"/>
      <c r="BQ1083"/>
      <c r="BR1083"/>
      <c r="BS1083"/>
      <c r="BT1083"/>
      <c r="BU1083"/>
      <c r="BV1083"/>
      <c r="BW1083"/>
      <c r="BX1083"/>
      <c r="BY1083"/>
      <c r="BZ1083"/>
      <c r="CA1083"/>
      <c r="CB1083"/>
      <c r="CC1083"/>
    </row>
    <row r="1084" spans="54:81" s="325" customFormat="1" ht="15" customHeight="1" x14ac:dyDescent="0.25">
      <c r="BB1084"/>
      <c r="BC1084"/>
      <c r="BD1084"/>
      <c r="BE1084"/>
      <c r="BF1084"/>
      <c r="BG1084"/>
      <c r="BH1084"/>
      <c r="BI1084"/>
      <c r="BJ1084"/>
      <c r="BK1084"/>
      <c r="BL1084"/>
      <c r="BM1084"/>
      <c r="BN1084"/>
      <c r="BO1084"/>
      <c r="BP1084"/>
      <c r="BQ1084"/>
      <c r="BR1084"/>
      <c r="BS1084"/>
      <c r="BT1084"/>
      <c r="BU1084"/>
      <c r="BV1084"/>
      <c r="BW1084"/>
      <c r="BX1084"/>
      <c r="BY1084"/>
      <c r="BZ1084"/>
      <c r="CA1084"/>
      <c r="CB1084"/>
      <c r="CC1084"/>
    </row>
    <row r="1085" spans="54:81" s="325" customFormat="1" ht="15" customHeight="1" x14ac:dyDescent="0.25">
      <c r="BB1085"/>
      <c r="BC1085"/>
      <c r="BD1085"/>
      <c r="BE1085"/>
      <c r="BF1085"/>
      <c r="BG1085"/>
      <c r="BH1085"/>
      <c r="BI1085"/>
      <c r="BJ1085"/>
      <c r="BK1085"/>
      <c r="BL1085"/>
      <c r="BM1085"/>
      <c r="BN1085"/>
      <c r="BO1085"/>
      <c r="BP1085"/>
      <c r="BQ1085"/>
      <c r="BR1085"/>
      <c r="BS1085"/>
      <c r="BT1085"/>
      <c r="BU1085"/>
      <c r="BV1085"/>
      <c r="BW1085"/>
      <c r="BX1085"/>
      <c r="BY1085"/>
      <c r="BZ1085"/>
      <c r="CA1085"/>
      <c r="CB1085"/>
      <c r="CC1085"/>
    </row>
    <row r="1086" spans="54:81" s="325" customFormat="1" ht="15" customHeight="1" x14ac:dyDescent="0.25">
      <c r="BB1086"/>
      <c r="BC1086"/>
      <c r="BD1086"/>
      <c r="BE1086"/>
      <c r="BF1086"/>
      <c r="BG1086"/>
      <c r="BH1086"/>
      <c r="BI1086"/>
      <c r="BJ1086"/>
      <c r="BK1086"/>
      <c r="BL1086"/>
      <c r="BM1086"/>
      <c r="BN1086"/>
      <c r="BO1086"/>
      <c r="BP1086"/>
      <c r="BQ1086"/>
      <c r="BR1086"/>
      <c r="BS1086"/>
      <c r="BT1086"/>
      <c r="BU1086"/>
      <c r="BV1086"/>
      <c r="BW1086"/>
      <c r="BX1086"/>
      <c r="BY1086"/>
      <c r="BZ1086"/>
      <c r="CA1086"/>
      <c r="CB1086"/>
      <c r="CC1086"/>
    </row>
    <row r="1087" spans="54:81" s="325" customFormat="1" ht="15" customHeight="1" x14ac:dyDescent="0.25">
      <c r="BB1087"/>
      <c r="BC1087"/>
      <c r="BD1087"/>
      <c r="BE1087"/>
      <c r="BF1087"/>
      <c r="BG1087"/>
      <c r="BH1087"/>
      <c r="BI1087"/>
      <c r="BJ1087"/>
      <c r="BK1087"/>
      <c r="BL1087"/>
      <c r="BM1087"/>
      <c r="BN1087"/>
      <c r="BO1087"/>
      <c r="BP1087"/>
      <c r="BQ1087"/>
      <c r="BR1087"/>
      <c r="BS1087"/>
      <c r="BT1087"/>
      <c r="BU1087"/>
      <c r="BV1087"/>
      <c r="BW1087"/>
      <c r="BX1087"/>
      <c r="BY1087"/>
      <c r="BZ1087"/>
      <c r="CA1087"/>
      <c r="CB1087"/>
      <c r="CC1087"/>
    </row>
    <row r="1088" spans="54:81" s="325" customFormat="1" ht="15" customHeight="1" x14ac:dyDescent="0.25">
      <c r="BB1088"/>
      <c r="BC1088"/>
      <c r="BD1088"/>
      <c r="BE1088"/>
      <c r="BF1088"/>
      <c r="BG1088"/>
      <c r="BH1088"/>
      <c r="BI1088"/>
      <c r="BJ1088"/>
      <c r="BK1088"/>
      <c r="BL1088"/>
      <c r="BM1088"/>
      <c r="BN1088"/>
      <c r="BO1088"/>
      <c r="BP1088"/>
      <c r="BQ1088"/>
      <c r="BR1088"/>
      <c r="BS1088"/>
      <c r="BT1088"/>
      <c r="BU1088"/>
      <c r="BV1088"/>
      <c r="BW1088"/>
      <c r="BX1088"/>
      <c r="BY1088"/>
      <c r="BZ1088"/>
      <c r="CA1088"/>
      <c r="CB1088"/>
      <c r="CC1088"/>
    </row>
    <row r="1089" spans="54:81" s="325" customFormat="1" ht="15" customHeight="1" x14ac:dyDescent="0.25">
      <c r="BB1089"/>
      <c r="BC1089"/>
      <c r="BD1089"/>
      <c r="BE1089"/>
      <c r="BF1089"/>
      <c r="BG1089"/>
      <c r="BH1089"/>
      <c r="BI1089"/>
      <c r="BJ1089"/>
      <c r="BK1089"/>
      <c r="BL1089"/>
      <c r="BM1089"/>
      <c r="BN1089"/>
      <c r="BO1089"/>
      <c r="BP1089"/>
      <c r="BQ1089"/>
      <c r="BR1089"/>
      <c r="BS1089"/>
      <c r="BT1089"/>
      <c r="BU1089"/>
      <c r="BV1089"/>
      <c r="BW1089"/>
      <c r="BX1089"/>
      <c r="BY1089"/>
      <c r="BZ1089"/>
      <c r="CA1089"/>
      <c r="CB1089"/>
      <c r="CC1089"/>
    </row>
    <row r="1090" spans="54:81" s="325" customFormat="1" ht="15" customHeight="1" x14ac:dyDescent="0.25">
      <c r="BB1090"/>
      <c r="BC1090"/>
      <c r="BD1090"/>
      <c r="BE1090"/>
      <c r="BF1090"/>
      <c r="BG1090"/>
      <c r="BH1090"/>
      <c r="BI1090"/>
      <c r="BJ1090"/>
      <c r="BK1090"/>
      <c r="BL1090"/>
      <c r="BM1090"/>
      <c r="BN1090"/>
      <c r="BO1090"/>
      <c r="BP1090"/>
      <c r="BQ1090"/>
      <c r="BR1090"/>
      <c r="BS1090"/>
      <c r="BT1090"/>
      <c r="BU1090"/>
      <c r="BV1090"/>
      <c r="BW1090"/>
      <c r="BX1090"/>
      <c r="BY1090"/>
      <c r="BZ1090"/>
      <c r="CA1090"/>
      <c r="CB1090"/>
      <c r="CC1090"/>
    </row>
    <row r="1091" spans="54:81" s="325" customFormat="1" ht="15" customHeight="1" x14ac:dyDescent="0.25">
      <c r="BB1091"/>
      <c r="BC1091"/>
      <c r="BD1091"/>
      <c r="BE1091"/>
      <c r="BF1091"/>
      <c r="BG1091"/>
      <c r="BH1091"/>
      <c r="BI1091"/>
      <c r="BJ1091"/>
      <c r="BK1091"/>
      <c r="BL1091"/>
      <c r="BM1091"/>
      <c r="BN1091"/>
      <c r="BO1091"/>
      <c r="BP1091"/>
      <c r="BQ1091"/>
      <c r="BR1091"/>
      <c r="BS1091"/>
      <c r="BT1091"/>
      <c r="BU1091"/>
      <c r="BV1091"/>
      <c r="BW1091"/>
      <c r="BX1091"/>
      <c r="BY1091"/>
      <c r="BZ1091"/>
      <c r="CA1091"/>
      <c r="CB1091"/>
      <c r="CC1091"/>
    </row>
    <row r="1092" spans="54:81" s="325" customFormat="1" ht="15" customHeight="1" x14ac:dyDescent="0.25">
      <c r="BB1092"/>
      <c r="BC1092"/>
      <c r="BD1092"/>
      <c r="BE1092"/>
      <c r="BF1092"/>
      <c r="BG1092"/>
      <c r="BH1092"/>
      <c r="BI1092"/>
      <c r="BJ1092"/>
      <c r="BK1092"/>
      <c r="BL1092"/>
      <c r="BM1092"/>
      <c r="BN1092"/>
      <c r="BO1092"/>
      <c r="BP1092"/>
      <c r="BQ1092"/>
      <c r="BR1092"/>
      <c r="BS1092"/>
      <c r="BT1092"/>
      <c r="BU1092"/>
      <c r="BV1092"/>
      <c r="BW1092"/>
      <c r="BX1092"/>
      <c r="BY1092"/>
      <c r="BZ1092"/>
      <c r="CA1092"/>
      <c r="CB1092"/>
      <c r="CC1092"/>
    </row>
    <row r="1093" spans="54:81" s="325" customFormat="1" ht="15" customHeight="1" x14ac:dyDescent="0.25">
      <c r="BB1093"/>
      <c r="BC1093"/>
      <c r="BD1093"/>
      <c r="BE1093"/>
      <c r="BF1093"/>
      <c r="BG1093"/>
      <c r="BH1093"/>
      <c r="BI1093"/>
      <c r="BJ1093"/>
      <c r="BK1093"/>
      <c r="BL1093"/>
      <c r="BM1093"/>
      <c r="BN1093"/>
      <c r="BO1093"/>
      <c r="BP1093"/>
      <c r="BQ1093"/>
      <c r="BR1093"/>
      <c r="BS1093"/>
      <c r="BT1093"/>
      <c r="BU1093"/>
      <c r="BV1093"/>
      <c r="BW1093"/>
      <c r="BX1093"/>
      <c r="BY1093"/>
      <c r="BZ1093"/>
      <c r="CA1093"/>
      <c r="CB1093"/>
      <c r="CC1093"/>
    </row>
    <row r="1094" spans="54:81" s="325" customFormat="1" ht="15" customHeight="1" x14ac:dyDescent="0.25">
      <c r="BB1094"/>
      <c r="BC1094"/>
      <c r="BD1094"/>
      <c r="BE1094"/>
      <c r="BF1094"/>
      <c r="BG1094"/>
      <c r="BH1094"/>
      <c r="BI1094"/>
      <c r="BJ1094"/>
      <c r="BK1094"/>
      <c r="BL1094"/>
      <c r="BM1094"/>
      <c r="BN1094"/>
      <c r="BO1094"/>
      <c r="BP1094"/>
      <c r="BQ1094"/>
      <c r="BR1094"/>
      <c r="BS1094"/>
      <c r="BT1094"/>
      <c r="BU1094"/>
      <c r="BV1094"/>
      <c r="BW1094"/>
      <c r="BX1094"/>
      <c r="BY1094"/>
      <c r="BZ1094"/>
      <c r="CA1094"/>
      <c r="CB1094"/>
      <c r="CC1094"/>
    </row>
    <row r="1095" spans="54:81" s="325" customFormat="1" ht="15" customHeight="1" x14ac:dyDescent="0.25">
      <c r="BB1095"/>
      <c r="BC1095"/>
      <c r="BD1095"/>
      <c r="BE1095"/>
      <c r="BF1095"/>
      <c r="BG1095"/>
      <c r="BH1095"/>
      <c r="BI1095"/>
      <c r="BJ1095"/>
      <c r="BK1095"/>
      <c r="BL1095"/>
      <c r="BM1095"/>
      <c r="BN1095"/>
      <c r="BO1095"/>
      <c r="BP1095"/>
      <c r="BQ1095"/>
      <c r="BR1095"/>
      <c r="BS1095"/>
      <c r="BT1095"/>
      <c r="BU1095"/>
      <c r="BV1095"/>
      <c r="BW1095"/>
      <c r="BX1095"/>
      <c r="BY1095"/>
      <c r="BZ1095"/>
      <c r="CA1095"/>
      <c r="CB1095"/>
      <c r="CC1095"/>
    </row>
    <row r="1096" spans="54:81" s="325" customFormat="1" ht="15" customHeight="1" x14ac:dyDescent="0.25">
      <c r="BB1096"/>
      <c r="BC1096"/>
      <c r="BD1096"/>
      <c r="BE1096"/>
      <c r="BF1096"/>
      <c r="BG1096"/>
      <c r="BH1096"/>
      <c r="BI1096"/>
      <c r="BJ1096"/>
      <c r="BK1096"/>
      <c r="BL1096"/>
      <c r="BM1096"/>
      <c r="BN1096"/>
      <c r="BO1096"/>
      <c r="BP1096"/>
      <c r="BQ1096"/>
      <c r="BR1096"/>
      <c r="BS1096"/>
      <c r="BT1096"/>
      <c r="BU1096"/>
      <c r="BV1096"/>
      <c r="BW1096"/>
      <c r="BX1096"/>
      <c r="BY1096"/>
      <c r="BZ1096"/>
      <c r="CA1096"/>
      <c r="CB1096"/>
      <c r="CC1096"/>
    </row>
    <row r="1097" spans="54:81" s="325" customFormat="1" ht="15" customHeight="1" x14ac:dyDescent="0.25">
      <c r="BB1097"/>
      <c r="BC1097"/>
      <c r="BD1097"/>
      <c r="BE1097"/>
      <c r="BF1097"/>
      <c r="BG1097"/>
      <c r="BH1097"/>
      <c r="BI1097"/>
      <c r="BJ1097"/>
      <c r="BK1097"/>
      <c r="BL1097"/>
      <c r="BM1097"/>
      <c r="BN1097"/>
      <c r="BO1097"/>
      <c r="BP1097"/>
      <c r="BQ1097"/>
      <c r="BR1097"/>
      <c r="BS1097"/>
      <c r="BT1097"/>
      <c r="BU1097"/>
      <c r="BV1097"/>
      <c r="BW1097"/>
      <c r="BX1097"/>
      <c r="BY1097"/>
      <c r="BZ1097"/>
      <c r="CA1097"/>
      <c r="CB1097"/>
      <c r="CC1097"/>
    </row>
    <row r="1098" spans="54:81" s="325" customFormat="1" ht="15" customHeight="1" x14ac:dyDescent="0.25">
      <c r="BB1098"/>
      <c r="BC1098"/>
      <c r="BD1098"/>
      <c r="BE1098"/>
      <c r="BF1098"/>
      <c r="BG1098"/>
      <c r="BH1098"/>
      <c r="BI1098"/>
      <c r="BJ1098"/>
      <c r="BK1098"/>
      <c r="BL1098"/>
      <c r="BM1098"/>
      <c r="BN1098"/>
      <c r="BO1098"/>
      <c r="BP1098"/>
      <c r="BQ1098"/>
      <c r="BR1098"/>
      <c r="BS1098"/>
      <c r="BT1098"/>
      <c r="BU1098"/>
      <c r="BV1098"/>
      <c r="BW1098"/>
      <c r="BX1098"/>
      <c r="BY1098"/>
      <c r="BZ1098"/>
      <c r="CA1098"/>
      <c r="CB1098"/>
      <c r="CC1098"/>
    </row>
    <row r="1099" spans="54:81" s="325" customFormat="1" ht="15" customHeight="1" x14ac:dyDescent="0.25">
      <c r="BB1099"/>
      <c r="BC1099"/>
      <c r="BD1099"/>
      <c r="BE1099"/>
      <c r="BF1099"/>
      <c r="BG1099"/>
      <c r="BH1099"/>
      <c r="BI1099"/>
      <c r="BJ1099"/>
      <c r="BK1099"/>
      <c r="BL1099"/>
      <c r="BM1099"/>
      <c r="BN1099"/>
      <c r="BO1099"/>
      <c r="BP1099"/>
      <c r="BQ1099"/>
      <c r="BR1099"/>
      <c r="BS1099"/>
      <c r="BT1099"/>
      <c r="BU1099"/>
      <c r="BV1099"/>
      <c r="BW1099"/>
      <c r="BX1099"/>
      <c r="BY1099"/>
      <c r="BZ1099"/>
      <c r="CA1099"/>
      <c r="CB1099"/>
      <c r="CC1099"/>
    </row>
    <row r="1100" spans="54:81" s="325" customFormat="1" ht="15" customHeight="1" x14ac:dyDescent="0.25">
      <c r="BB1100"/>
      <c r="BC1100"/>
      <c r="BD1100"/>
      <c r="BE1100"/>
      <c r="BF1100"/>
      <c r="BG1100"/>
      <c r="BH1100"/>
      <c r="BI1100"/>
      <c r="BJ1100"/>
      <c r="BK1100"/>
      <c r="BL1100"/>
      <c r="BM1100"/>
      <c r="BN1100"/>
      <c r="BO1100"/>
      <c r="BP1100"/>
      <c r="BQ1100"/>
      <c r="BR1100"/>
      <c r="BS1100"/>
      <c r="BT1100"/>
      <c r="BU1100"/>
      <c r="BV1100"/>
      <c r="BW1100"/>
      <c r="BX1100"/>
      <c r="BY1100"/>
      <c r="BZ1100"/>
      <c r="CA1100"/>
      <c r="CB1100"/>
      <c r="CC1100"/>
    </row>
    <row r="1101" spans="54:81" s="325" customFormat="1" ht="15" customHeight="1" x14ac:dyDescent="0.25">
      <c r="BB1101"/>
      <c r="BC1101"/>
      <c r="BD1101"/>
      <c r="BE1101"/>
      <c r="BF1101"/>
      <c r="BG1101"/>
      <c r="BH1101"/>
      <c r="BI1101"/>
      <c r="BJ1101"/>
      <c r="BK1101"/>
      <c r="BL1101"/>
      <c r="BM1101"/>
      <c r="BN1101"/>
      <c r="BO1101"/>
      <c r="BP1101"/>
      <c r="BQ1101"/>
      <c r="BR1101"/>
      <c r="BS1101"/>
      <c r="BT1101"/>
      <c r="BU1101"/>
      <c r="BV1101"/>
      <c r="BW1101"/>
      <c r="BX1101"/>
      <c r="BY1101"/>
      <c r="BZ1101"/>
      <c r="CA1101"/>
      <c r="CB1101"/>
      <c r="CC1101"/>
    </row>
    <row r="1102" spans="54:81" s="325" customFormat="1" ht="15" customHeight="1" x14ac:dyDescent="0.25">
      <c r="BB1102"/>
      <c r="BC1102"/>
      <c r="BD1102"/>
      <c r="BE1102"/>
      <c r="BF1102"/>
      <c r="BG1102"/>
      <c r="BH1102"/>
      <c r="BI1102"/>
      <c r="BJ1102"/>
      <c r="BK1102"/>
      <c r="BL1102"/>
      <c r="BM1102"/>
      <c r="BN1102"/>
      <c r="BO1102"/>
      <c r="BP1102"/>
      <c r="BQ1102"/>
      <c r="BR1102"/>
      <c r="BS1102"/>
      <c r="BT1102"/>
      <c r="BU1102"/>
      <c r="BV1102"/>
      <c r="BW1102"/>
      <c r="BX1102"/>
      <c r="BY1102"/>
      <c r="BZ1102"/>
      <c r="CA1102"/>
      <c r="CB1102"/>
      <c r="CC1102"/>
    </row>
    <row r="1103" spans="54:81" s="325" customFormat="1" ht="15" customHeight="1" x14ac:dyDescent="0.25">
      <c r="BB1103"/>
      <c r="BC1103"/>
      <c r="BD1103"/>
      <c r="BE1103"/>
      <c r="BF1103"/>
      <c r="BG1103"/>
      <c r="BH1103"/>
      <c r="BI1103"/>
      <c r="BJ1103"/>
      <c r="BK1103"/>
      <c r="BL1103"/>
      <c r="BM1103"/>
      <c r="BN1103"/>
      <c r="BO1103"/>
      <c r="BP1103"/>
      <c r="BQ1103"/>
      <c r="BR1103"/>
      <c r="BS1103"/>
      <c r="BT1103"/>
      <c r="BU1103"/>
      <c r="BV1103"/>
      <c r="BW1103"/>
      <c r="BX1103"/>
      <c r="BY1103"/>
      <c r="BZ1103"/>
      <c r="CA1103"/>
      <c r="CB1103"/>
      <c r="CC1103"/>
    </row>
    <row r="1104" spans="54:81" s="325" customFormat="1" ht="15" customHeight="1" x14ac:dyDescent="0.25">
      <c r="BB1104"/>
      <c r="BC1104"/>
      <c r="BD1104"/>
      <c r="BE1104"/>
      <c r="BF1104"/>
      <c r="BG1104"/>
      <c r="BH1104"/>
      <c r="BI1104"/>
      <c r="BJ1104"/>
      <c r="BK1104"/>
      <c r="BL1104"/>
      <c r="BM1104"/>
      <c r="BN1104"/>
      <c r="BO1104"/>
      <c r="BP1104"/>
      <c r="BQ1104"/>
      <c r="BR1104"/>
      <c r="BS1104"/>
      <c r="BT1104"/>
      <c r="BU1104"/>
      <c r="BV1104"/>
      <c r="BW1104"/>
      <c r="BX1104"/>
      <c r="BY1104"/>
      <c r="BZ1104"/>
      <c r="CA1104"/>
      <c r="CB1104"/>
      <c r="CC1104"/>
    </row>
    <row r="1105" spans="54:81" s="325" customFormat="1" ht="15" customHeight="1" x14ac:dyDescent="0.25">
      <c r="BB1105"/>
      <c r="BC1105"/>
      <c r="BD1105"/>
      <c r="BE1105"/>
      <c r="BF1105"/>
      <c r="BG1105"/>
      <c r="BH1105"/>
      <c r="BI1105"/>
      <c r="BJ1105"/>
      <c r="BK1105"/>
      <c r="BL1105"/>
      <c r="BM1105"/>
      <c r="BN1105"/>
      <c r="BO1105"/>
      <c r="BP1105"/>
      <c r="BQ1105"/>
      <c r="BR1105"/>
      <c r="BS1105"/>
      <c r="BT1105"/>
      <c r="BU1105"/>
      <c r="BV1105"/>
      <c r="BW1105"/>
      <c r="BX1105"/>
      <c r="BY1105"/>
      <c r="BZ1105"/>
      <c r="CA1105"/>
      <c r="CB1105"/>
      <c r="CC1105"/>
    </row>
    <row r="1106" spans="54:81" s="325" customFormat="1" ht="15" customHeight="1" x14ac:dyDescent="0.25">
      <c r="BB1106"/>
      <c r="BC1106"/>
      <c r="BD1106"/>
      <c r="BE1106"/>
      <c r="BF1106"/>
      <c r="BG1106"/>
      <c r="BH1106"/>
      <c r="BI1106"/>
      <c r="BJ1106"/>
      <c r="BK1106"/>
      <c r="BL1106"/>
      <c r="BM1106"/>
      <c r="BN1106"/>
      <c r="BO1106"/>
      <c r="BP1106"/>
      <c r="BQ1106"/>
      <c r="BR1106"/>
      <c r="BS1106"/>
      <c r="BT1106"/>
      <c r="BU1106"/>
      <c r="BV1106"/>
      <c r="BW1106"/>
      <c r="BX1106"/>
      <c r="BY1106"/>
      <c r="BZ1106"/>
      <c r="CA1106"/>
      <c r="CB1106"/>
      <c r="CC1106"/>
    </row>
    <row r="1107" spans="54:81" s="325" customFormat="1" ht="15" customHeight="1" x14ac:dyDescent="0.25">
      <c r="BB1107"/>
      <c r="BC1107"/>
      <c r="BD1107"/>
      <c r="BE1107"/>
      <c r="BF1107"/>
      <c r="BG1107"/>
      <c r="BH1107"/>
      <c r="BI1107"/>
      <c r="BJ1107"/>
      <c r="BK1107"/>
      <c r="BL1107"/>
      <c r="BM1107"/>
      <c r="BN1107"/>
      <c r="BO1107"/>
      <c r="BP1107"/>
      <c r="BQ1107"/>
      <c r="BR1107"/>
      <c r="BS1107"/>
      <c r="BT1107"/>
      <c r="BU1107"/>
      <c r="BV1107"/>
      <c r="BW1107"/>
      <c r="BX1107"/>
      <c r="BY1107"/>
      <c r="BZ1107"/>
      <c r="CA1107"/>
      <c r="CB1107"/>
      <c r="CC1107"/>
    </row>
    <row r="1108" spans="54:81" s="325" customFormat="1" ht="15" customHeight="1" x14ac:dyDescent="0.25">
      <c r="BB1108"/>
      <c r="BC1108"/>
      <c r="BD1108"/>
      <c r="BE1108"/>
      <c r="BF1108"/>
      <c r="BG1108"/>
      <c r="BH1108"/>
      <c r="BI1108"/>
      <c r="BJ1108"/>
      <c r="BK1108"/>
      <c r="BL1108"/>
      <c r="BM1108"/>
      <c r="BN1108"/>
      <c r="BO1108"/>
      <c r="BP1108"/>
      <c r="BQ1108"/>
      <c r="BR1108"/>
      <c r="BS1108"/>
      <c r="BT1108"/>
      <c r="BU1108"/>
      <c r="BV1108"/>
      <c r="BW1108"/>
      <c r="BX1108"/>
      <c r="BY1108"/>
      <c r="BZ1108"/>
      <c r="CA1108"/>
      <c r="CB1108"/>
      <c r="CC1108"/>
    </row>
    <row r="1109" spans="54:81" s="325" customFormat="1" ht="15" customHeight="1" x14ac:dyDescent="0.25">
      <c r="BB1109"/>
      <c r="BC1109"/>
      <c r="BD1109"/>
      <c r="BE1109"/>
      <c r="BF1109"/>
      <c r="BG1109"/>
      <c r="BH1109"/>
      <c r="BI1109"/>
      <c r="BJ1109"/>
      <c r="BK1109"/>
      <c r="BL1109"/>
      <c r="BM1109"/>
      <c r="BN1109"/>
      <c r="BO1109"/>
      <c r="BP1109"/>
      <c r="BQ1109"/>
      <c r="BR1109"/>
      <c r="BS1109"/>
      <c r="BT1109"/>
      <c r="BU1109"/>
      <c r="BV1109"/>
      <c r="BW1109"/>
      <c r="BX1109"/>
      <c r="BY1109"/>
      <c r="BZ1109"/>
      <c r="CA1109"/>
      <c r="CB1109"/>
      <c r="CC1109"/>
    </row>
    <row r="1110" spans="54:81" s="325" customFormat="1" ht="15" customHeight="1" x14ac:dyDescent="0.25">
      <c r="BB1110"/>
      <c r="BC1110"/>
      <c r="BD1110"/>
      <c r="BE1110"/>
      <c r="BF1110"/>
      <c r="BG1110"/>
      <c r="BH1110"/>
      <c r="BI1110"/>
      <c r="BJ1110"/>
      <c r="BK1110"/>
      <c r="BL1110"/>
      <c r="BM1110"/>
      <c r="BN1110"/>
      <c r="BO1110"/>
      <c r="BP1110"/>
      <c r="BQ1110"/>
      <c r="BR1110"/>
      <c r="BS1110"/>
      <c r="BT1110"/>
      <c r="BU1110"/>
      <c r="BV1110"/>
      <c r="BW1110"/>
      <c r="BX1110"/>
      <c r="BY1110"/>
      <c r="BZ1110"/>
      <c r="CA1110"/>
      <c r="CB1110"/>
      <c r="CC1110"/>
    </row>
    <row r="1111" spans="54:81" s="325" customFormat="1" ht="15" customHeight="1" x14ac:dyDescent="0.25">
      <c r="BB1111"/>
      <c r="BC1111"/>
      <c r="BD1111"/>
      <c r="BE1111"/>
      <c r="BF1111"/>
      <c r="BG1111"/>
      <c r="BH1111"/>
      <c r="BI1111"/>
      <c r="BJ1111"/>
      <c r="BK1111"/>
      <c r="BL1111"/>
      <c r="BM1111"/>
      <c r="BN1111"/>
      <c r="BO1111"/>
      <c r="BP1111"/>
      <c r="BQ1111"/>
      <c r="BR1111"/>
      <c r="BS1111"/>
      <c r="BT1111"/>
      <c r="BU1111"/>
      <c r="BV1111"/>
      <c r="BW1111"/>
      <c r="BX1111"/>
      <c r="BY1111"/>
      <c r="BZ1111"/>
      <c r="CA1111"/>
      <c r="CB1111"/>
      <c r="CC1111"/>
    </row>
    <row r="1112" spans="54:81" s="325" customFormat="1" ht="15" customHeight="1" x14ac:dyDescent="0.25">
      <c r="BB1112"/>
      <c r="BC1112"/>
      <c r="BD1112"/>
      <c r="BE1112"/>
      <c r="BF1112"/>
      <c r="BG1112"/>
      <c r="BH1112"/>
      <c r="BI1112"/>
      <c r="BJ1112"/>
      <c r="BK1112"/>
      <c r="BL1112"/>
      <c r="BM1112"/>
      <c r="BN1112"/>
      <c r="BO1112"/>
      <c r="BP1112"/>
      <c r="BQ1112"/>
      <c r="BR1112"/>
      <c r="BS1112"/>
      <c r="BT1112"/>
      <c r="BU1112"/>
      <c r="BV1112"/>
      <c r="BW1112"/>
      <c r="BX1112"/>
      <c r="BY1112"/>
      <c r="BZ1112"/>
      <c r="CA1112"/>
      <c r="CB1112"/>
      <c r="CC1112"/>
    </row>
    <row r="1113" spans="54:81" s="325" customFormat="1" ht="15" customHeight="1" x14ac:dyDescent="0.25">
      <c r="BB1113"/>
      <c r="BC1113"/>
      <c r="BD1113"/>
      <c r="BE1113"/>
      <c r="BF1113"/>
      <c r="BG1113"/>
      <c r="BH1113"/>
      <c r="BI1113"/>
      <c r="BJ1113"/>
      <c r="BK1113"/>
      <c r="BL1113"/>
      <c r="BM1113"/>
      <c r="BN1113"/>
      <c r="BO1113"/>
      <c r="BP1113"/>
      <c r="BQ1113"/>
      <c r="BR1113"/>
      <c r="BS1113"/>
      <c r="BT1113"/>
      <c r="BU1113"/>
      <c r="BV1113"/>
      <c r="BW1113"/>
      <c r="BX1113"/>
      <c r="BY1113"/>
      <c r="BZ1113"/>
      <c r="CA1113"/>
      <c r="CB1113"/>
      <c r="CC1113"/>
    </row>
    <row r="1114" spans="54:81" s="325" customFormat="1" ht="15" customHeight="1" x14ac:dyDescent="0.25">
      <c r="BB1114"/>
      <c r="BC1114"/>
      <c r="BD1114"/>
      <c r="BE1114"/>
      <c r="BF1114"/>
      <c r="BG1114"/>
      <c r="BH1114"/>
      <c r="BI1114"/>
      <c r="BJ1114"/>
      <c r="BK1114"/>
      <c r="BL1114"/>
      <c r="BM1114"/>
      <c r="BN1114"/>
      <c r="BO1114"/>
      <c r="BP1114"/>
      <c r="BQ1114"/>
      <c r="BR1114"/>
      <c r="BS1114"/>
      <c r="BT1114"/>
      <c r="BU1114"/>
      <c r="BV1114"/>
      <c r="BW1114"/>
      <c r="BX1114"/>
      <c r="BY1114"/>
      <c r="BZ1114"/>
      <c r="CA1114"/>
      <c r="CB1114"/>
      <c r="CC1114"/>
    </row>
    <row r="1115" spans="54:81" s="325" customFormat="1" ht="15" customHeight="1" x14ac:dyDescent="0.25">
      <c r="BB1115"/>
      <c r="BC1115"/>
      <c r="BD1115"/>
      <c r="BE1115"/>
      <c r="BF1115"/>
      <c r="BG1115"/>
      <c r="BH1115"/>
      <c r="BI1115"/>
      <c r="BJ1115"/>
      <c r="BK1115"/>
      <c r="BL1115"/>
      <c r="BM1115"/>
      <c r="BN1115"/>
      <c r="BO1115"/>
      <c r="BP1115"/>
      <c r="BQ1115"/>
      <c r="BR1115"/>
      <c r="BS1115"/>
      <c r="BT1115"/>
      <c r="BU1115"/>
      <c r="BV1115"/>
      <c r="BW1115"/>
      <c r="BX1115"/>
      <c r="BY1115"/>
      <c r="BZ1115"/>
      <c r="CA1115"/>
      <c r="CB1115"/>
      <c r="CC1115"/>
    </row>
    <row r="1116" spans="54:81" s="325" customFormat="1" ht="15" customHeight="1" x14ac:dyDescent="0.25">
      <c r="BB1116"/>
      <c r="BC1116"/>
      <c r="BD1116"/>
      <c r="BE1116"/>
      <c r="BF1116"/>
      <c r="BG1116"/>
      <c r="BH1116"/>
      <c r="BI1116"/>
      <c r="BJ1116"/>
      <c r="BK1116"/>
      <c r="BL1116"/>
      <c r="BM1116"/>
      <c r="BN1116"/>
      <c r="BO1116"/>
      <c r="BP1116"/>
      <c r="BQ1116"/>
      <c r="BR1116"/>
      <c r="BS1116"/>
      <c r="BT1116"/>
      <c r="BU1116"/>
      <c r="BV1116"/>
      <c r="BW1116"/>
      <c r="BX1116"/>
      <c r="BY1116"/>
      <c r="BZ1116"/>
      <c r="CA1116"/>
      <c r="CB1116"/>
      <c r="CC1116"/>
    </row>
    <row r="1117" spans="54:81" s="325" customFormat="1" ht="15" customHeight="1" x14ac:dyDescent="0.25">
      <c r="BB1117"/>
      <c r="BC1117"/>
      <c r="BD1117"/>
      <c r="BE1117"/>
      <c r="BF1117"/>
      <c r="BG1117"/>
      <c r="BH1117"/>
      <c r="BI1117"/>
      <c r="BJ1117"/>
      <c r="BK1117"/>
      <c r="BL1117"/>
      <c r="BM1117"/>
      <c r="BN1117"/>
      <c r="BO1117"/>
      <c r="BP1117"/>
      <c r="BQ1117"/>
      <c r="BR1117"/>
      <c r="BS1117"/>
      <c r="BT1117"/>
      <c r="BU1117"/>
      <c r="BV1117"/>
      <c r="BW1117"/>
      <c r="BX1117"/>
      <c r="BY1117"/>
      <c r="BZ1117"/>
      <c r="CA1117"/>
      <c r="CB1117"/>
      <c r="CC1117"/>
    </row>
    <row r="1118" spans="54:81" s="325" customFormat="1" ht="15" customHeight="1" x14ac:dyDescent="0.25">
      <c r="BB1118"/>
      <c r="BC1118"/>
      <c r="BD1118"/>
      <c r="BE1118"/>
      <c r="BF1118"/>
      <c r="BG1118"/>
      <c r="BH1118"/>
      <c r="BI1118"/>
      <c r="BJ1118"/>
      <c r="BK1118"/>
      <c r="BL1118"/>
      <c r="BM1118"/>
      <c r="BN1118"/>
      <c r="BO1118"/>
      <c r="BP1118"/>
      <c r="BQ1118"/>
      <c r="BR1118"/>
      <c r="BS1118"/>
      <c r="BT1118"/>
      <c r="BU1118"/>
      <c r="BV1118"/>
      <c r="BW1118"/>
      <c r="BX1118"/>
      <c r="BY1118"/>
      <c r="BZ1118"/>
      <c r="CA1118"/>
      <c r="CB1118"/>
      <c r="CC1118"/>
    </row>
    <row r="1119" spans="54:81" s="325" customFormat="1" ht="15" customHeight="1" x14ac:dyDescent="0.25">
      <c r="BB1119"/>
      <c r="BC1119"/>
      <c r="BD1119"/>
      <c r="BE1119"/>
      <c r="BF1119"/>
      <c r="BG1119"/>
      <c r="BH1119"/>
      <c r="BI1119"/>
      <c r="BJ1119"/>
      <c r="BK1119"/>
      <c r="BL1119"/>
      <c r="BM1119"/>
      <c r="BN1119"/>
      <c r="BO1119"/>
      <c r="BP1119"/>
      <c r="BQ1119"/>
      <c r="BR1119"/>
      <c r="BS1119"/>
      <c r="BT1119"/>
      <c r="BU1119"/>
      <c r="BV1119"/>
      <c r="BW1119"/>
      <c r="BX1119"/>
      <c r="BY1119"/>
      <c r="BZ1119"/>
      <c r="CA1119"/>
      <c r="CB1119"/>
      <c r="CC1119"/>
    </row>
    <row r="1120" spans="54:81" s="325" customFormat="1" ht="15" customHeight="1" x14ac:dyDescent="0.25">
      <c r="BB1120"/>
      <c r="BC1120"/>
      <c r="BD1120"/>
      <c r="BE1120"/>
      <c r="BF1120"/>
      <c r="BG1120"/>
      <c r="BH1120"/>
      <c r="BI1120"/>
      <c r="BJ1120"/>
      <c r="BK1120"/>
      <c r="BL1120"/>
      <c r="BM1120"/>
      <c r="BN1120"/>
      <c r="BO1120"/>
      <c r="BP1120"/>
      <c r="BQ1120"/>
      <c r="BR1120"/>
      <c r="BS1120"/>
      <c r="BT1120"/>
      <c r="BU1120"/>
      <c r="BV1120"/>
      <c r="BW1120"/>
      <c r="BX1120"/>
      <c r="BY1120"/>
      <c r="BZ1120"/>
      <c r="CA1120"/>
      <c r="CB1120"/>
      <c r="CC1120"/>
    </row>
    <row r="1121" spans="54:81" s="325" customFormat="1" ht="15" customHeight="1" x14ac:dyDescent="0.25">
      <c r="BB1121"/>
      <c r="BC1121"/>
      <c r="BD1121"/>
      <c r="BE1121"/>
      <c r="BF1121"/>
      <c r="BG1121"/>
      <c r="BH1121"/>
      <c r="BI1121"/>
      <c r="BJ1121"/>
      <c r="BK1121"/>
      <c r="BL1121"/>
      <c r="BM1121"/>
      <c r="BN1121"/>
      <c r="BO1121"/>
      <c r="BP1121"/>
      <c r="BQ1121"/>
      <c r="BR1121"/>
      <c r="BS1121"/>
      <c r="BT1121"/>
      <c r="BU1121"/>
      <c r="BV1121"/>
      <c r="BW1121"/>
      <c r="BX1121"/>
      <c r="BY1121"/>
      <c r="BZ1121"/>
      <c r="CA1121"/>
      <c r="CB1121"/>
      <c r="CC1121"/>
    </row>
    <row r="1122" spans="54:81" s="325" customFormat="1" ht="15" customHeight="1" x14ac:dyDescent="0.25">
      <c r="BB1122"/>
      <c r="BC1122"/>
      <c r="BD1122"/>
      <c r="BE1122"/>
      <c r="BF1122"/>
      <c r="BG1122"/>
      <c r="BH1122"/>
      <c r="BI1122"/>
      <c r="BJ1122"/>
      <c r="BK1122"/>
      <c r="BL1122"/>
      <c r="BM1122"/>
      <c r="BN1122"/>
      <c r="BO1122"/>
      <c r="BP1122"/>
      <c r="BQ1122"/>
      <c r="BR1122"/>
      <c r="BS1122"/>
      <c r="BT1122"/>
      <c r="BU1122"/>
      <c r="BV1122"/>
      <c r="BW1122"/>
      <c r="BX1122"/>
      <c r="BY1122"/>
      <c r="BZ1122"/>
      <c r="CA1122"/>
      <c r="CB1122"/>
      <c r="CC1122"/>
    </row>
    <row r="1123" spans="54:81" s="325" customFormat="1" ht="15" customHeight="1" x14ac:dyDescent="0.25">
      <c r="BB1123"/>
      <c r="BC1123"/>
      <c r="BD1123"/>
      <c r="BE1123"/>
      <c r="BF1123"/>
      <c r="BG1123"/>
      <c r="BH1123"/>
      <c r="BI1123"/>
      <c r="BJ1123"/>
      <c r="BK1123"/>
      <c r="BL1123"/>
      <c r="BM1123"/>
      <c r="BN1123"/>
      <c r="BO1123"/>
      <c r="BP1123"/>
      <c r="BQ1123"/>
      <c r="BR1123"/>
      <c r="BS1123"/>
      <c r="BT1123"/>
      <c r="BU1123"/>
      <c r="BV1123"/>
      <c r="BW1123"/>
      <c r="BX1123"/>
      <c r="BY1123"/>
      <c r="BZ1123"/>
      <c r="CA1123"/>
      <c r="CB1123"/>
      <c r="CC1123"/>
    </row>
    <row r="1124" spans="54:81" s="325" customFormat="1" ht="15" customHeight="1" x14ac:dyDescent="0.25">
      <c r="BB1124"/>
      <c r="BC1124"/>
      <c r="BD1124"/>
      <c r="BE1124"/>
      <c r="BF1124"/>
      <c r="BG1124"/>
      <c r="BH1124"/>
      <c r="BI1124"/>
      <c r="BJ1124"/>
      <c r="BK1124"/>
      <c r="BL1124"/>
      <c r="BM1124"/>
      <c r="BN1124"/>
      <c r="BO1124"/>
      <c r="BP1124"/>
      <c r="BQ1124"/>
      <c r="BR1124"/>
      <c r="BS1124"/>
      <c r="BT1124"/>
      <c r="BU1124"/>
      <c r="BV1124"/>
      <c r="BW1124"/>
      <c r="BX1124"/>
      <c r="BY1124"/>
      <c r="BZ1124"/>
      <c r="CA1124"/>
      <c r="CB1124"/>
      <c r="CC1124"/>
    </row>
    <row r="1125" spans="54:81" s="325" customFormat="1" ht="15" customHeight="1" x14ac:dyDescent="0.25">
      <c r="BB1125"/>
      <c r="BC1125"/>
      <c r="BD1125"/>
      <c r="BE1125"/>
      <c r="BF1125"/>
      <c r="BG1125"/>
      <c r="BH1125"/>
      <c r="BI1125"/>
      <c r="BJ1125"/>
      <c r="BK1125"/>
      <c r="BL1125"/>
      <c r="BM1125"/>
      <c r="BN1125"/>
      <c r="BO1125"/>
      <c r="BP1125"/>
      <c r="BQ1125"/>
      <c r="BR1125"/>
      <c r="BS1125"/>
      <c r="BT1125"/>
      <c r="BU1125"/>
      <c r="BV1125"/>
      <c r="BW1125"/>
      <c r="BX1125"/>
      <c r="BY1125"/>
      <c r="BZ1125"/>
      <c r="CA1125"/>
      <c r="CB1125"/>
      <c r="CC1125"/>
    </row>
    <row r="1126" spans="54:81" s="325" customFormat="1" ht="15" customHeight="1" x14ac:dyDescent="0.25">
      <c r="BB1126"/>
      <c r="BC1126"/>
      <c r="BD1126"/>
      <c r="BE1126"/>
      <c r="BF1126"/>
      <c r="BG1126"/>
      <c r="BH1126"/>
      <c r="BI1126"/>
      <c r="BJ1126"/>
      <c r="BK1126"/>
      <c r="BL1126"/>
      <c r="BM1126"/>
      <c r="BN1126"/>
      <c r="BO1126"/>
      <c r="BP1126"/>
      <c r="BQ1126"/>
      <c r="BR1126"/>
      <c r="BS1126"/>
      <c r="BT1126"/>
      <c r="BU1126"/>
      <c r="BV1126"/>
      <c r="BW1126"/>
      <c r="BX1126"/>
      <c r="BY1126"/>
      <c r="BZ1126"/>
      <c r="CA1126"/>
      <c r="CB1126"/>
      <c r="CC1126"/>
    </row>
    <row r="1127" spans="54:81" s="325" customFormat="1" ht="15" customHeight="1" x14ac:dyDescent="0.25">
      <c r="BB1127"/>
      <c r="BC1127"/>
      <c r="BD1127"/>
      <c r="BE1127"/>
      <c r="BF1127"/>
      <c r="BG1127"/>
      <c r="BH1127"/>
      <c r="BI1127"/>
      <c r="BJ1127"/>
      <c r="BK1127"/>
      <c r="BL1127"/>
      <c r="BM1127"/>
      <c r="BN1127"/>
      <c r="BO1127"/>
      <c r="BP1127"/>
      <c r="BQ1127"/>
      <c r="BR1127"/>
      <c r="BS1127"/>
      <c r="BT1127"/>
      <c r="BU1127"/>
      <c r="BV1127"/>
      <c r="BW1127"/>
      <c r="BX1127"/>
      <c r="BY1127"/>
      <c r="BZ1127"/>
      <c r="CA1127"/>
      <c r="CB1127"/>
      <c r="CC1127"/>
    </row>
    <row r="1128" spans="54:81" s="325" customFormat="1" ht="15" customHeight="1" x14ac:dyDescent="0.25">
      <c r="BB1128"/>
      <c r="BC1128"/>
      <c r="BD1128"/>
      <c r="BE1128"/>
      <c r="BF1128"/>
      <c r="BG1128"/>
      <c r="BH1128"/>
      <c r="BI1128"/>
      <c r="BJ1128"/>
      <c r="BK1128"/>
      <c r="BL1128"/>
      <c r="BM1128"/>
      <c r="BN1128"/>
      <c r="BO1128"/>
      <c r="BP1128"/>
      <c r="BQ1128"/>
      <c r="BR1128"/>
      <c r="BS1128"/>
      <c r="BT1128"/>
      <c r="BU1128"/>
      <c r="BV1128"/>
      <c r="BW1128"/>
      <c r="BX1128"/>
      <c r="BY1128"/>
      <c r="BZ1128"/>
      <c r="CA1128"/>
      <c r="CB1128"/>
      <c r="CC1128"/>
    </row>
    <row r="1129" spans="54:81" s="325" customFormat="1" ht="15" customHeight="1" x14ac:dyDescent="0.25">
      <c r="BB1129"/>
      <c r="BC1129"/>
      <c r="BD1129"/>
      <c r="BE1129"/>
      <c r="BF1129"/>
      <c r="BG1129"/>
      <c r="BH1129"/>
      <c r="BI1129"/>
      <c r="BJ1129"/>
      <c r="BK1129"/>
      <c r="BL1129"/>
      <c r="BM1129"/>
      <c r="BN1129"/>
      <c r="BO1129"/>
      <c r="BP1129"/>
      <c r="BQ1129"/>
      <c r="BR1129"/>
      <c r="BS1129"/>
      <c r="BT1129"/>
      <c r="BU1129"/>
      <c r="BV1129"/>
      <c r="BW1129"/>
      <c r="BX1129"/>
      <c r="BY1129"/>
      <c r="BZ1129"/>
      <c r="CA1129"/>
      <c r="CB1129"/>
      <c r="CC1129"/>
    </row>
    <row r="1130" spans="54:81" s="325" customFormat="1" ht="15" customHeight="1" x14ac:dyDescent="0.25">
      <c r="BB1130"/>
      <c r="BC1130"/>
      <c r="BD1130"/>
      <c r="BE1130"/>
      <c r="BF1130"/>
      <c r="BG1130"/>
      <c r="BH1130"/>
      <c r="BI1130"/>
      <c r="BJ1130"/>
      <c r="BK1130"/>
      <c r="BL1130"/>
      <c r="BM1130"/>
      <c r="BN1130"/>
      <c r="BO1130"/>
      <c r="BP1130"/>
      <c r="BQ1130"/>
      <c r="BR1130"/>
      <c r="BS1130"/>
      <c r="BT1130"/>
      <c r="BU1130"/>
      <c r="BV1130"/>
      <c r="BW1130"/>
      <c r="BX1130"/>
      <c r="BY1130"/>
      <c r="BZ1130"/>
      <c r="CA1130"/>
      <c r="CB1130"/>
      <c r="CC1130"/>
    </row>
    <row r="1131" spans="54:81" s="325" customFormat="1" ht="15" customHeight="1" x14ac:dyDescent="0.25">
      <c r="BB1131"/>
      <c r="BC1131"/>
      <c r="BD1131"/>
      <c r="BE1131"/>
      <c r="BF1131"/>
      <c r="BG1131"/>
      <c r="BH1131"/>
      <c r="BI1131"/>
      <c r="BJ1131"/>
      <c r="BK1131"/>
      <c r="BL1131"/>
      <c r="BM1131"/>
      <c r="BN1131"/>
      <c r="BO1131"/>
      <c r="BP1131"/>
      <c r="BQ1131"/>
      <c r="BR1131"/>
      <c r="BS1131"/>
      <c r="BT1131"/>
      <c r="BU1131"/>
      <c r="BV1131"/>
      <c r="BW1131"/>
      <c r="BX1131"/>
      <c r="BY1131"/>
      <c r="BZ1131"/>
      <c r="CA1131"/>
      <c r="CB1131"/>
      <c r="CC1131"/>
    </row>
    <row r="1132" spans="54:81" s="325" customFormat="1" ht="15" customHeight="1" x14ac:dyDescent="0.25">
      <c r="BB1132"/>
      <c r="BC1132"/>
      <c r="BD1132"/>
      <c r="BE1132"/>
      <c r="BF1132"/>
      <c r="BG1132"/>
      <c r="BH1132"/>
      <c r="BI1132"/>
      <c r="BJ1132"/>
      <c r="BK1132"/>
      <c r="BL1132"/>
      <c r="BM1132"/>
      <c r="BN1132"/>
      <c r="BO1132"/>
      <c r="BP1132"/>
      <c r="BQ1132"/>
      <c r="BR1132"/>
      <c r="BS1132"/>
      <c r="BT1132"/>
      <c r="BU1132"/>
      <c r="BV1132"/>
      <c r="BW1132"/>
      <c r="BX1132"/>
      <c r="BY1132"/>
      <c r="BZ1132"/>
      <c r="CA1132"/>
      <c r="CB1132"/>
      <c r="CC1132"/>
    </row>
    <row r="1133" spans="54:81" s="325" customFormat="1" ht="15" customHeight="1" x14ac:dyDescent="0.25">
      <c r="BB1133"/>
      <c r="BC1133"/>
      <c r="BD1133"/>
      <c r="BE1133"/>
      <c r="BF1133"/>
      <c r="BG1133"/>
      <c r="BH1133"/>
      <c r="BI1133"/>
      <c r="BJ1133"/>
      <c r="BK1133"/>
      <c r="BL1133"/>
      <c r="BM1133"/>
      <c r="BN1133"/>
      <c r="BO1133"/>
      <c r="BP1133"/>
      <c r="BQ1133"/>
      <c r="BR1133"/>
      <c r="BS1133"/>
      <c r="BT1133"/>
      <c r="BU1133"/>
      <c r="BV1133"/>
      <c r="BW1133"/>
      <c r="BX1133"/>
      <c r="BY1133"/>
      <c r="BZ1133"/>
      <c r="CA1133"/>
      <c r="CB1133"/>
      <c r="CC1133"/>
    </row>
    <row r="1134" spans="54:81" s="325" customFormat="1" ht="15" customHeight="1" x14ac:dyDescent="0.25">
      <c r="BB1134"/>
      <c r="BC1134"/>
      <c r="BD1134"/>
      <c r="BE1134"/>
      <c r="BF1134"/>
      <c r="BG1134"/>
      <c r="BH1134"/>
      <c r="BI1134"/>
      <c r="BJ1134"/>
      <c r="BK1134"/>
      <c r="BL1134"/>
      <c r="BM1134"/>
      <c r="BN1134"/>
      <c r="BO1134"/>
      <c r="BP1134"/>
      <c r="BQ1134"/>
      <c r="BR1134"/>
      <c r="BS1134"/>
      <c r="BT1134"/>
      <c r="BU1134"/>
      <c r="BV1134"/>
      <c r="BW1134"/>
      <c r="BX1134"/>
      <c r="BY1134"/>
      <c r="BZ1134"/>
      <c r="CA1134"/>
      <c r="CB1134"/>
      <c r="CC1134"/>
    </row>
    <row r="1135" spans="54:81" s="325" customFormat="1" ht="15" customHeight="1" x14ac:dyDescent="0.25">
      <c r="BB1135"/>
      <c r="BC1135"/>
      <c r="BD1135"/>
      <c r="BE1135"/>
      <c r="BF1135"/>
      <c r="BG1135"/>
      <c r="BH1135"/>
      <c r="BI1135"/>
      <c r="BJ1135"/>
      <c r="BK1135"/>
      <c r="BL1135"/>
      <c r="BM1135"/>
      <c r="BN1135"/>
      <c r="BO1135"/>
      <c r="BP1135"/>
      <c r="BQ1135"/>
      <c r="BR1135"/>
      <c r="BS1135"/>
      <c r="BT1135"/>
      <c r="BU1135"/>
      <c r="BV1135"/>
      <c r="BW1135"/>
      <c r="BX1135"/>
      <c r="BY1135"/>
      <c r="BZ1135"/>
      <c r="CA1135"/>
      <c r="CB1135"/>
      <c r="CC1135"/>
    </row>
    <row r="1136" spans="54:81" s="325" customFormat="1" ht="15" customHeight="1" x14ac:dyDescent="0.25">
      <c r="BB1136"/>
      <c r="BC1136"/>
      <c r="BD1136"/>
      <c r="BE1136"/>
      <c r="BF1136"/>
      <c r="BG1136"/>
      <c r="BH1136"/>
      <c r="BI1136"/>
      <c r="BJ1136"/>
      <c r="BK1136"/>
      <c r="BL1136"/>
      <c r="BM1136"/>
      <c r="BN1136"/>
      <c r="BO1136"/>
      <c r="BP1136"/>
      <c r="BQ1136"/>
      <c r="BR1136"/>
      <c r="BS1136"/>
      <c r="BT1136"/>
      <c r="BU1136"/>
      <c r="BV1136"/>
      <c r="BW1136"/>
      <c r="BX1136"/>
      <c r="BY1136"/>
      <c r="BZ1136"/>
      <c r="CA1136"/>
      <c r="CB1136"/>
      <c r="CC1136"/>
    </row>
    <row r="1137" spans="54:81" s="325" customFormat="1" ht="15" customHeight="1" x14ac:dyDescent="0.25">
      <c r="BB1137"/>
      <c r="BC1137"/>
      <c r="BD1137"/>
      <c r="BE1137"/>
      <c r="BF1137"/>
      <c r="BG1137"/>
      <c r="BH1137"/>
      <c r="BI1137"/>
      <c r="BJ1137"/>
      <c r="BK1137"/>
      <c r="BL1137"/>
      <c r="BM1137"/>
      <c r="BN1137"/>
      <c r="BO1137"/>
      <c r="BP1137"/>
      <c r="BQ1137"/>
      <c r="BR1137"/>
      <c r="BS1137"/>
      <c r="BT1137"/>
      <c r="BU1137"/>
      <c r="BV1137"/>
      <c r="BW1137"/>
      <c r="BX1137"/>
      <c r="BY1137"/>
      <c r="BZ1137"/>
      <c r="CA1137"/>
      <c r="CB1137"/>
      <c r="CC1137"/>
    </row>
    <row r="1138" spans="54:81" s="325" customFormat="1" ht="15" customHeight="1" x14ac:dyDescent="0.25">
      <c r="BB1138"/>
      <c r="BC1138"/>
      <c r="BD1138"/>
      <c r="BE1138"/>
      <c r="BF1138"/>
      <c r="BG1138"/>
      <c r="BH1138"/>
      <c r="BI1138"/>
      <c r="BJ1138"/>
      <c r="BK1138"/>
      <c r="BL1138"/>
      <c r="BM1138"/>
      <c r="BN1138"/>
      <c r="BO1138"/>
      <c r="BP1138"/>
      <c r="BQ1138"/>
      <c r="BR1138"/>
      <c r="BS1138"/>
      <c r="BT1138"/>
      <c r="BU1138"/>
      <c r="BV1138"/>
      <c r="BW1138"/>
      <c r="BX1138"/>
      <c r="BY1138"/>
      <c r="BZ1138"/>
      <c r="CA1138"/>
      <c r="CB1138"/>
      <c r="CC1138"/>
    </row>
    <row r="1139" spans="54:81" s="325" customFormat="1" ht="15" customHeight="1" x14ac:dyDescent="0.25">
      <c r="BB1139"/>
      <c r="BC1139"/>
      <c r="BD1139"/>
      <c r="BE1139"/>
      <c r="BF1139"/>
      <c r="BG1139"/>
      <c r="BH1139"/>
      <c r="BI1139"/>
      <c r="BJ1139"/>
      <c r="BK1139"/>
      <c r="BL1139"/>
      <c r="BM1139"/>
      <c r="BN1139"/>
      <c r="BO1139"/>
      <c r="BP1139"/>
      <c r="BQ1139"/>
      <c r="BR1139"/>
      <c r="BS1139"/>
      <c r="BT1139"/>
      <c r="BU1139"/>
      <c r="BV1139"/>
      <c r="BW1139"/>
      <c r="BX1139"/>
      <c r="BY1139"/>
      <c r="BZ1139"/>
      <c r="CA1139"/>
      <c r="CB1139"/>
      <c r="CC1139"/>
    </row>
    <row r="1140" spans="54:81" s="325" customFormat="1" ht="15" customHeight="1" x14ac:dyDescent="0.25">
      <c r="BB1140"/>
      <c r="BC1140"/>
      <c r="BD1140"/>
      <c r="BE1140"/>
      <c r="BF1140"/>
      <c r="BG1140"/>
      <c r="BH1140"/>
      <c r="BI1140"/>
      <c r="BJ1140"/>
      <c r="BK1140"/>
      <c r="BL1140"/>
      <c r="BM1140"/>
      <c r="BN1140"/>
      <c r="BO1140"/>
      <c r="BP1140"/>
      <c r="BQ1140"/>
      <c r="BR1140"/>
      <c r="BS1140"/>
      <c r="BT1140"/>
      <c r="BU1140"/>
      <c r="BV1140"/>
      <c r="BW1140"/>
      <c r="BX1140"/>
      <c r="BY1140"/>
      <c r="BZ1140"/>
      <c r="CA1140"/>
      <c r="CB1140"/>
      <c r="CC1140"/>
    </row>
    <row r="1141" spans="54:81" s="325" customFormat="1" ht="15" customHeight="1" x14ac:dyDescent="0.25">
      <c r="BB1141"/>
      <c r="BC1141"/>
      <c r="BD1141"/>
      <c r="BE1141"/>
      <c r="BF1141"/>
      <c r="BG1141"/>
      <c r="BH1141"/>
      <c r="BI1141"/>
      <c r="BJ1141"/>
      <c r="BK1141"/>
      <c r="BL1141"/>
      <c r="BM1141"/>
      <c r="BN1141"/>
      <c r="BO1141"/>
      <c r="BP1141"/>
      <c r="BQ1141"/>
      <c r="BR1141"/>
      <c r="BS1141"/>
      <c r="BT1141"/>
      <c r="BU1141"/>
      <c r="BV1141"/>
      <c r="BW1141"/>
      <c r="BX1141"/>
      <c r="BY1141"/>
      <c r="BZ1141"/>
      <c r="CA1141"/>
      <c r="CB1141"/>
      <c r="CC1141"/>
    </row>
    <row r="1142" spans="54:81" s="325" customFormat="1" ht="15" customHeight="1" x14ac:dyDescent="0.25">
      <c r="BB1142"/>
      <c r="BC1142"/>
      <c r="BD1142"/>
      <c r="BE1142"/>
      <c r="BF1142"/>
      <c r="BG1142"/>
      <c r="BH1142"/>
      <c r="BI1142"/>
      <c r="BJ1142"/>
      <c r="BK1142"/>
      <c r="BL1142"/>
      <c r="BM1142"/>
      <c r="BN1142"/>
      <c r="BO1142"/>
      <c r="BP1142"/>
      <c r="BQ1142"/>
      <c r="BR1142"/>
      <c r="BS1142"/>
      <c r="BT1142"/>
      <c r="BU1142"/>
      <c r="BV1142"/>
      <c r="BW1142"/>
      <c r="BX1142"/>
      <c r="BY1142"/>
      <c r="BZ1142"/>
      <c r="CA1142"/>
      <c r="CB1142"/>
      <c r="CC1142"/>
    </row>
    <row r="1143" spans="54:81" s="325" customFormat="1" ht="15" customHeight="1" x14ac:dyDescent="0.25">
      <c r="BB1143"/>
      <c r="BC1143"/>
      <c r="BD1143"/>
      <c r="BE1143"/>
      <c r="BF1143"/>
      <c r="BG1143"/>
      <c r="BH1143"/>
      <c r="BI1143"/>
      <c r="BJ1143"/>
      <c r="BK1143"/>
      <c r="BL1143"/>
      <c r="BM1143"/>
      <c r="BN1143"/>
      <c r="BO1143"/>
      <c r="BP1143"/>
      <c r="BQ1143"/>
      <c r="BR1143"/>
      <c r="BS1143"/>
      <c r="BT1143"/>
      <c r="BU1143"/>
      <c r="BV1143"/>
      <c r="BW1143"/>
      <c r="BX1143"/>
      <c r="BY1143"/>
      <c r="BZ1143"/>
      <c r="CA1143"/>
      <c r="CB1143"/>
      <c r="CC1143"/>
    </row>
    <row r="1144" spans="54:81" s="325" customFormat="1" ht="15" customHeight="1" x14ac:dyDescent="0.25">
      <c r="BB1144"/>
      <c r="BC1144"/>
      <c r="BD1144"/>
      <c r="BE1144"/>
      <c r="BF1144"/>
      <c r="BG1144"/>
      <c r="BH1144"/>
      <c r="BI1144"/>
      <c r="BJ1144"/>
      <c r="BK1144"/>
      <c r="BL1144"/>
      <c r="BM1144"/>
      <c r="BN1144"/>
      <c r="BO1144"/>
      <c r="BP1144"/>
      <c r="BQ1144"/>
      <c r="BR1144"/>
      <c r="BS1144"/>
      <c r="BT1144"/>
      <c r="BU1144"/>
      <c r="BV1144"/>
      <c r="BW1144"/>
      <c r="BX1144"/>
      <c r="BY1144"/>
      <c r="BZ1144"/>
      <c r="CA1144"/>
      <c r="CB1144"/>
      <c r="CC1144"/>
    </row>
    <row r="1145" spans="54:81" s="325" customFormat="1" ht="15" customHeight="1" x14ac:dyDescent="0.25">
      <c r="BB1145"/>
      <c r="BC1145"/>
      <c r="BD1145"/>
      <c r="BE1145"/>
      <c r="BF1145"/>
      <c r="BG1145"/>
      <c r="BH1145"/>
      <c r="BI1145"/>
      <c r="BJ1145"/>
      <c r="BK1145"/>
      <c r="BL1145"/>
      <c r="BM1145"/>
      <c r="BN1145"/>
      <c r="BO1145"/>
      <c r="BP1145"/>
      <c r="BQ1145"/>
      <c r="BR1145"/>
      <c r="BS1145"/>
      <c r="BT1145"/>
      <c r="BU1145"/>
      <c r="BV1145"/>
      <c r="BW1145"/>
      <c r="BX1145"/>
      <c r="BY1145"/>
      <c r="BZ1145"/>
      <c r="CA1145"/>
      <c r="CB1145"/>
      <c r="CC1145"/>
    </row>
    <row r="1146" spans="54:81" s="325" customFormat="1" ht="15" customHeight="1" x14ac:dyDescent="0.25">
      <c r="BB1146"/>
      <c r="BC1146"/>
      <c r="BD1146"/>
      <c r="BE1146"/>
      <c r="BF1146"/>
      <c r="BG1146"/>
      <c r="BH1146"/>
      <c r="BI1146"/>
      <c r="BJ1146"/>
      <c r="BK1146"/>
      <c r="BL1146"/>
      <c r="BM1146"/>
      <c r="BN1146"/>
      <c r="BO1146"/>
      <c r="BP1146"/>
      <c r="BQ1146"/>
      <c r="BR1146"/>
      <c r="BS1146"/>
      <c r="BT1146"/>
      <c r="BU1146"/>
      <c r="BV1146"/>
      <c r="BW1146"/>
      <c r="BX1146"/>
      <c r="BY1146"/>
      <c r="BZ1146"/>
      <c r="CA1146"/>
      <c r="CB1146"/>
      <c r="CC1146"/>
    </row>
    <row r="1147" spans="54:81" s="325" customFormat="1" ht="15" customHeight="1" x14ac:dyDescent="0.25">
      <c r="BB1147"/>
      <c r="BC1147"/>
      <c r="BD1147"/>
      <c r="BE1147"/>
      <c r="BF1147"/>
      <c r="BG1147"/>
      <c r="BH1147"/>
      <c r="BI1147"/>
      <c r="BJ1147"/>
      <c r="BK1147"/>
      <c r="BL1147"/>
      <c r="BM1147"/>
      <c r="BN1147"/>
      <c r="BO1147"/>
      <c r="BP1147"/>
      <c r="BQ1147"/>
      <c r="BR1147"/>
      <c r="BS1147"/>
      <c r="BT1147"/>
      <c r="BU1147"/>
      <c r="BV1147"/>
      <c r="BW1147"/>
      <c r="BX1147"/>
      <c r="BY1147"/>
      <c r="BZ1147"/>
      <c r="CA1147"/>
      <c r="CB1147"/>
      <c r="CC1147"/>
    </row>
    <row r="1148" spans="54:81" s="325" customFormat="1" ht="15" customHeight="1" x14ac:dyDescent="0.25">
      <c r="BB1148"/>
      <c r="BC1148"/>
      <c r="BD1148"/>
      <c r="BE1148"/>
      <c r="BF1148"/>
      <c r="BG1148"/>
      <c r="BH1148"/>
      <c r="BI1148"/>
      <c r="BJ1148"/>
      <c r="BK1148"/>
      <c r="BL1148"/>
      <c r="BM1148"/>
      <c r="BN1148"/>
      <c r="BO1148"/>
      <c r="BP1148"/>
      <c r="BQ1148"/>
      <c r="BR1148"/>
      <c r="BS1148"/>
      <c r="BT1148"/>
      <c r="BU1148"/>
      <c r="BV1148"/>
      <c r="BW1148"/>
      <c r="BX1148"/>
      <c r="BY1148"/>
      <c r="BZ1148"/>
      <c r="CA1148"/>
      <c r="CB1148"/>
      <c r="CC1148"/>
    </row>
    <row r="1149" spans="54:81" s="325" customFormat="1" ht="15" customHeight="1" x14ac:dyDescent="0.25">
      <c r="BB1149"/>
      <c r="BC1149"/>
      <c r="BD1149"/>
      <c r="BE1149"/>
      <c r="BF1149"/>
      <c r="BG1149"/>
      <c r="BH1149"/>
      <c r="BI1149"/>
      <c r="BJ1149"/>
      <c r="BK1149"/>
      <c r="BL1149"/>
      <c r="BM1149"/>
      <c r="BN1149"/>
      <c r="BO1149"/>
      <c r="BP1149"/>
      <c r="BQ1149"/>
      <c r="BR1149"/>
      <c r="BS1149"/>
      <c r="BT1149"/>
      <c r="BU1149"/>
      <c r="BV1149"/>
      <c r="BW1149"/>
      <c r="BX1149"/>
      <c r="BY1149"/>
      <c r="BZ1149"/>
      <c r="CA1149"/>
      <c r="CB1149"/>
      <c r="CC1149"/>
    </row>
    <row r="1150" spans="54:81" s="325" customFormat="1" ht="15" customHeight="1" x14ac:dyDescent="0.25">
      <c r="BB1150"/>
      <c r="BC1150"/>
      <c r="BD1150"/>
      <c r="BE1150"/>
      <c r="BF1150"/>
      <c r="BG1150"/>
      <c r="BH1150"/>
      <c r="BI1150"/>
      <c r="BJ1150"/>
      <c r="BK1150"/>
      <c r="BL1150"/>
      <c r="BM1150"/>
      <c r="BN1150"/>
      <c r="BO1150"/>
      <c r="BP1150"/>
      <c r="BQ1150"/>
      <c r="BR1150"/>
      <c r="BS1150"/>
      <c r="BT1150"/>
      <c r="BU1150"/>
      <c r="BV1150"/>
      <c r="BW1150"/>
      <c r="BX1150"/>
      <c r="BY1150"/>
      <c r="BZ1150"/>
      <c r="CA1150"/>
      <c r="CB1150"/>
      <c r="CC1150"/>
    </row>
    <row r="1151" spans="54:81" s="325" customFormat="1" ht="15" customHeight="1" x14ac:dyDescent="0.25">
      <c r="BB1151"/>
      <c r="BC1151"/>
      <c r="BD1151"/>
      <c r="BE1151"/>
      <c r="BF1151"/>
      <c r="BG1151"/>
      <c r="BH1151"/>
      <c r="BI1151"/>
      <c r="BJ1151"/>
      <c r="BK1151"/>
      <c r="BL1151"/>
      <c r="BM1151"/>
      <c r="BN1151"/>
      <c r="BO1151"/>
      <c r="BP1151"/>
      <c r="BQ1151"/>
      <c r="BR1151"/>
      <c r="BS1151"/>
      <c r="BT1151"/>
      <c r="BU1151"/>
      <c r="BV1151"/>
      <c r="BW1151"/>
      <c r="BX1151"/>
      <c r="BY1151"/>
      <c r="BZ1151"/>
      <c r="CA1151"/>
      <c r="CB1151"/>
      <c r="CC1151"/>
    </row>
    <row r="1152" spans="54:81" s="325" customFormat="1" ht="15" customHeight="1" x14ac:dyDescent="0.25">
      <c r="BB1152"/>
      <c r="BC1152"/>
      <c r="BD1152"/>
      <c r="BE1152"/>
      <c r="BF1152"/>
      <c r="BG1152"/>
      <c r="BH1152"/>
      <c r="BI1152"/>
      <c r="BJ1152"/>
      <c r="BK1152"/>
      <c r="BL1152"/>
      <c r="BM1152"/>
      <c r="BN1152"/>
      <c r="BO1152"/>
      <c r="BP1152"/>
      <c r="BQ1152"/>
      <c r="BR1152"/>
      <c r="BS1152"/>
      <c r="BT1152"/>
      <c r="BU1152"/>
      <c r="BV1152"/>
      <c r="BW1152"/>
      <c r="BX1152"/>
      <c r="BY1152"/>
      <c r="BZ1152"/>
      <c r="CA1152"/>
      <c r="CB1152"/>
      <c r="CC1152"/>
    </row>
    <row r="1153" spans="54:81" s="325" customFormat="1" ht="15" customHeight="1" x14ac:dyDescent="0.25">
      <c r="BB1153"/>
      <c r="BC1153"/>
      <c r="BD1153"/>
      <c r="BE1153"/>
      <c r="BF1153"/>
      <c r="BG1153"/>
      <c r="BH1153"/>
      <c r="BI1153"/>
      <c r="BJ1153"/>
      <c r="BK1153"/>
      <c r="BL1153"/>
      <c r="BM1153"/>
      <c r="BN1153"/>
      <c r="BO1153"/>
      <c r="BP1153"/>
      <c r="BQ1153"/>
      <c r="BR1153"/>
      <c r="BS1153"/>
      <c r="BT1153"/>
      <c r="BU1153"/>
      <c r="BV1153"/>
      <c r="BW1153"/>
      <c r="BX1153"/>
      <c r="BY1153"/>
      <c r="BZ1153"/>
      <c r="CA1153"/>
      <c r="CB1153"/>
      <c r="CC1153"/>
    </row>
    <row r="1154" spans="54:81" s="325" customFormat="1" ht="15" customHeight="1" x14ac:dyDescent="0.25">
      <c r="BB1154"/>
      <c r="BC1154"/>
      <c r="BD1154"/>
      <c r="BE1154"/>
      <c r="BF1154"/>
      <c r="BG1154"/>
      <c r="BH1154"/>
      <c r="BI1154"/>
      <c r="BJ1154"/>
      <c r="BK1154"/>
      <c r="BL1154"/>
      <c r="BM1154"/>
      <c r="BN1154"/>
      <c r="BO1154"/>
      <c r="BP1154"/>
      <c r="BQ1154"/>
      <c r="BR1154"/>
      <c r="BS1154"/>
      <c r="BT1154"/>
      <c r="BU1154"/>
      <c r="BV1154"/>
      <c r="BW1154"/>
      <c r="BX1154"/>
      <c r="BY1154"/>
      <c r="BZ1154"/>
      <c r="CA1154"/>
      <c r="CB1154"/>
      <c r="CC1154"/>
    </row>
    <row r="1155" spans="54:81" s="325" customFormat="1" ht="15" customHeight="1" x14ac:dyDescent="0.25">
      <c r="BB1155"/>
      <c r="BC1155"/>
      <c r="BD1155"/>
      <c r="BE1155"/>
      <c r="BF1155"/>
      <c r="BG1155"/>
      <c r="BH1155"/>
      <c r="BI1155"/>
      <c r="BJ1155"/>
      <c r="BK1155"/>
      <c r="BL1155"/>
      <c r="BM1155"/>
      <c r="BN1155"/>
      <c r="BO1155"/>
      <c r="BP1155"/>
      <c r="BQ1155"/>
      <c r="BR1155"/>
      <c r="BS1155"/>
      <c r="BT1155"/>
      <c r="BU1155"/>
      <c r="BV1155"/>
      <c r="BW1155"/>
      <c r="BX1155"/>
      <c r="BY1155"/>
      <c r="BZ1155"/>
      <c r="CA1155"/>
      <c r="CB1155"/>
      <c r="CC1155"/>
    </row>
    <row r="1156" spans="54:81" s="325" customFormat="1" ht="15" customHeight="1" x14ac:dyDescent="0.25">
      <c r="BB1156"/>
      <c r="BC1156"/>
      <c r="BD1156"/>
      <c r="BE1156"/>
      <c r="BF1156"/>
      <c r="BG1156"/>
      <c r="BH1156"/>
      <c r="BI1156"/>
      <c r="BJ1156"/>
      <c r="BK1156"/>
      <c r="BL1156"/>
      <c r="BM1156"/>
      <c r="BN1156"/>
      <c r="BO1156"/>
      <c r="BP1156"/>
      <c r="BQ1156"/>
      <c r="BR1156"/>
      <c r="BS1156"/>
      <c r="BT1156"/>
      <c r="BU1156"/>
      <c r="BV1156"/>
      <c r="BW1156"/>
      <c r="BX1156"/>
      <c r="BY1156"/>
      <c r="BZ1156"/>
      <c r="CA1156"/>
      <c r="CB1156"/>
      <c r="CC1156"/>
    </row>
    <row r="1157" spans="54:81" s="325" customFormat="1" ht="15" customHeight="1" x14ac:dyDescent="0.25">
      <c r="BB1157"/>
      <c r="BC1157"/>
      <c r="BD1157"/>
      <c r="BE1157"/>
      <c r="BF1157"/>
      <c r="BG1157"/>
      <c r="BH1157"/>
      <c r="BI1157"/>
      <c r="BJ1157"/>
      <c r="BK1157"/>
      <c r="BL1157"/>
      <c r="BM1157"/>
      <c r="BN1157"/>
      <c r="BO1157"/>
      <c r="BP1157"/>
      <c r="BQ1157"/>
      <c r="BR1157"/>
      <c r="BS1157"/>
      <c r="BT1157"/>
      <c r="BU1157"/>
      <c r="BV1157"/>
      <c r="BW1157"/>
      <c r="BX1157"/>
      <c r="BY1157"/>
      <c r="BZ1157"/>
      <c r="CA1157"/>
      <c r="CB1157"/>
      <c r="CC1157"/>
    </row>
    <row r="1158" spans="54:81" s="325" customFormat="1" ht="15" customHeight="1" x14ac:dyDescent="0.25">
      <c r="BB1158"/>
      <c r="BC1158"/>
      <c r="BD1158"/>
      <c r="BE1158"/>
      <c r="BF1158"/>
      <c r="BG1158"/>
      <c r="BH1158"/>
      <c r="BI1158"/>
      <c r="BJ1158"/>
      <c r="BK1158"/>
      <c r="BL1158"/>
      <c r="BM1158"/>
      <c r="BN1158"/>
      <c r="BO1158"/>
      <c r="BP1158"/>
      <c r="BQ1158"/>
      <c r="BR1158"/>
      <c r="BS1158"/>
      <c r="BT1158"/>
      <c r="BU1158"/>
      <c r="BV1158"/>
      <c r="BW1158"/>
      <c r="BX1158"/>
      <c r="BY1158"/>
      <c r="BZ1158"/>
      <c r="CA1158"/>
      <c r="CB1158"/>
      <c r="CC1158"/>
    </row>
    <row r="1159" spans="54:81" s="325" customFormat="1" ht="15" customHeight="1" x14ac:dyDescent="0.25">
      <c r="BB1159"/>
      <c r="BC1159"/>
      <c r="BD1159"/>
      <c r="BE1159"/>
      <c r="BF1159"/>
      <c r="BG1159"/>
      <c r="BH1159"/>
      <c r="BI1159"/>
      <c r="BJ1159"/>
      <c r="BK1159"/>
      <c r="BL1159"/>
      <c r="BM1159"/>
      <c r="BN1159"/>
      <c r="BO1159"/>
      <c r="BP1159"/>
      <c r="BQ1159"/>
      <c r="BR1159"/>
      <c r="BS1159"/>
      <c r="BT1159"/>
      <c r="BU1159"/>
      <c r="BV1159"/>
      <c r="BW1159"/>
      <c r="BX1159"/>
      <c r="BY1159"/>
      <c r="BZ1159"/>
      <c r="CA1159"/>
      <c r="CB1159"/>
      <c r="CC1159"/>
    </row>
    <row r="1160" spans="54:81" s="325" customFormat="1" ht="15" customHeight="1" x14ac:dyDescent="0.25">
      <c r="BB1160"/>
      <c r="BC1160"/>
      <c r="BD1160"/>
      <c r="BE1160"/>
      <c r="BF1160"/>
      <c r="BG1160"/>
      <c r="BH1160"/>
      <c r="BI1160"/>
      <c r="BJ1160"/>
      <c r="BK1160"/>
      <c r="BL1160"/>
      <c r="BM1160"/>
      <c r="BN1160"/>
      <c r="BO1160"/>
      <c r="BP1160"/>
      <c r="BQ1160"/>
      <c r="BR1160"/>
      <c r="BS1160"/>
      <c r="BT1160"/>
      <c r="BU1160"/>
      <c r="BV1160"/>
      <c r="BW1160"/>
      <c r="BX1160"/>
      <c r="BY1160"/>
      <c r="BZ1160"/>
      <c r="CA1160"/>
      <c r="CB1160"/>
      <c r="CC1160"/>
    </row>
    <row r="1161" spans="54:81" s="325" customFormat="1" ht="15" customHeight="1" x14ac:dyDescent="0.25">
      <c r="BB1161"/>
      <c r="BC1161"/>
      <c r="BD1161"/>
      <c r="BE1161"/>
      <c r="BF1161"/>
      <c r="BG1161"/>
      <c r="BH1161"/>
      <c r="BI1161"/>
      <c r="BJ1161"/>
      <c r="BK1161"/>
      <c r="BL1161"/>
      <c r="BM1161"/>
      <c r="BN1161"/>
      <c r="BO1161"/>
      <c r="BP1161"/>
      <c r="BQ1161"/>
      <c r="BR1161"/>
      <c r="BS1161"/>
      <c r="BT1161"/>
      <c r="BU1161"/>
      <c r="BV1161"/>
      <c r="BW1161"/>
      <c r="BX1161"/>
      <c r="BY1161"/>
      <c r="BZ1161"/>
      <c r="CA1161"/>
      <c r="CB1161"/>
      <c r="CC1161"/>
    </row>
    <row r="1162" spans="54:81" s="325" customFormat="1" ht="15" customHeight="1" x14ac:dyDescent="0.25">
      <c r="BB1162"/>
      <c r="BC1162"/>
      <c r="BD1162"/>
      <c r="BE1162"/>
      <c r="BF1162"/>
      <c r="BG1162"/>
      <c r="BH1162"/>
      <c r="BI1162"/>
      <c r="BJ1162"/>
      <c r="BK1162"/>
      <c r="BL1162"/>
      <c r="BM1162"/>
      <c r="BN1162"/>
      <c r="BO1162"/>
      <c r="BP1162"/>
      <c r="BQ1162"/>
      <c r="BR1162"/>
      <c r="BS1162"/>
      <c r="BT1162"/>
      <c r="BU1162"/>
      <c r="BV1162"/>
      <c r="BW1162"/>
      <c r="BX1162"/>
      <c r="BY1162"/>
      <c r="BZ1162"/>
      <c r="CA1162"/>
      <c r="CB1162"/>
      <c r="CC1162"/>
    </row>
    <row r="1163" spans="54:81" s="325" customFormat="1" ht="15" customHeight="1" x14ac:dyDescent="0.25">
      <c r="BB1163"/>
      <c r="BC1163"/>
      <c r="BD1163"/>
      <c r="BE1163"/>
      <c r="BF1163"/>
      <c r="BG1163"/>
      <c r="BH1163"/>
      <c r="BI1163"/>
      <c r="BJ1163"/>
      <c r="BK1163"/>
      <c r="BL1163"/>
      <c r="BM1163"/>
      <c r="BN1163"/>
      <c r="BO1163"/>
      <c r="BP1163"/>
      <c r="BQ1163"/>
      <c r="BR1163"/>
      <c r="BS1163"/>
      <c r="BT1163"/>
      <c r="BU1163"/>
      <c r="BV1163"/>
      <c r="BW1163"/>
      <c r="BX1163"/>
      <c r="BY1163"/>
      <c r="BZ1163"/>
      <c r="CA1163"/>
      <c r="CB1163"/>
      <c r="CC1163"/>
    </row>
    <row r="1164" spans="54:81" s="325" customFormat="1" ht="15" customHeight="1" x14ac:dyDescent="0.25">
      <c r="BB1164"/>
      <c r="BC1164"/>
      <c r="BD1164"/>
      <c r="BE1164"/>
      <c r="BF1164"/>
      <c r="BG1164"/>
      <c r="BH1164"/>
      <c r="BI1164"/>
      <c r="BJ1164"/>
      <c r="BK1164"/>
      <c r="BL1164"/>
      <c r="BM1164"/>
      <c r="BN1164"/>
      <c r="BO1164"/>
      <c r="BP1164"/>
      <c r="BQ1164"/>
      <c r="BR1164"/>
      <c r="BS1164"/>
      <c r="BT1164"/>
      <c r="BU1164"/>
      <c r="BV1164"/>
      <c r="BW1164"/>
      <c r="BX1164"/>
      <c r="BY1164"/>
      <c r="BZ1164"/>
      <c r="CA1164"/>
      <c r="CB1164"/>
      <c r="CC1164"/>
    </row>
    <row r="1165" spans="54:81" s="325" customFormat="1" ht="15" customHeight="1" x14ac:dyDescent="0.25">
      <c r="BB1165"/>
      <c r="BC1165"/>
      <c r="BD1165"/>
      <c r="BE1165"/>
      <c r="BF1165"/>
      <c r="BG1165"/>
      <c r="BH1165"/>
      <c r="BI1165"/>
      <c r="BJ1165"/>
      <c r="BK1165"/>
      <c r="BL1165"/>
      <c r="BM1165"/>
      <c r="BN1165"/>
      <c r="BO1165"/>
      <c r="BP1165"/>
      <c r="BQ1165"/>
      <c r="BR1165"/>
      <c r="BS1165"/>
      <c r="BT1165"/>
      <c r="BU1165"/>
      <c r="BV1165"/>
      <c r="BW1165"/>
      <c r="BX1165"/>
      <c r="BY1165"/>
      <c r="BZ1165"/>
      <c r="CA1165"/>
      <c r="CB1165"/>
      <c r="CC1165"/>
    </row>
    <row r="1166" spans="54:81" s="325" customFormat="1" ht="15" customHeight="1" x14ac:dyDescent="0.25">
      <c r="BB1166"/>
      <c r="BC1166"/>
      <c r="BD1166"/>
      <c r="BE1166"/>
      <c r="BF1166"/>
      <c r="BG1166"/>
      <c r="BH1166"/>
      <c r="BI1166"/>
      <c r="BJ1166"/>
      <c r="BK1166"/>
      <c r="BL1166"/>
      <c r="BM1166"/>
      <c r="BN1166"/>
      <c r="BO1166"/>
      <c r="BP1166"/>
      <c r="BQ1166"/>
      <c r="BR1166"/>
      <c r="BS1166"/>
      <c r="BT1166"/>
      <c r="BU1166"/>
      <c r="BV1166"/>
      <c r="BW1166"/>
      <c r="BX1166"/>
      <c r="BY1166"/>
      <c r="BZ1166"/>
      <c r="CA1166"/>
      <c r="CB1166"/>
      <c r="CC1166"/>
    </row>
    <row r="1167" spans="54:81" s="325" customFormat="1" ht="15" customHeight="1" x14ac:dyDescent="0.25">
      <c r="BB1167"/>
      <c r="BC1167"/>
      <c r="BD1167"/>
      <c r="BE1167"/>
      <c r="BF1167"/>
      <c r="BG1167"/>
      <c r="BH1167"/>
      <c r="BI1167"/>
      <c r="BJ1167"/>
      <c r="BK1167"/>
      <c r="BL1167"/>
      <c r="BM1167"/>
      <c r="BN1167"/>
      <c r="BO1167"/>
      <c r="BP1167"/>
      <c r="BQ1167"/>
      <c r="BR1167"/>
      <c r="BS1167"/>
      <c r="BT1167"/>
      <c r="BU1167"/>
      <c r="BV1167"/>
      <c r="BW1167"/>
      <c r="BX1167"/>
      <c r="BY1167"/>
      <c r="BZ1167"/>
      <c r="CA1167"/>
      <c r="CB1167"/>
      <c r="CC1167"/>
    </row>
    <row r="1168" spans="54:81" s="325" customFormat="1" ht="15" customHeight="1" x14ac:dyDescent="0.25">
      <c r="BB1168"/>
      <c r="BC1168"/>
      <c r="BD1168"/>
      <c r="BE1168"/>
      <c r="BF1168"/>
      <c r="BG1168"/>
      <c r="BH1168"/>
      <c r="BI1168"/>
      <c r="BJ1168"/>
      <c r="BK1168"/>
      <c r="BL1168"/>
      <c r="BM1168"/>
      <c r="BN1168"/>
      <c r="BO1168"/>
      <c r="BP1168"/>
      <c r="BQ1168"/>
      <c r="BR1168"/>
      <c r="BS1168"/>
      <c r="BT1168"/>
      <c r="BU1168"/>
      <c r="BV1168"/>
      <c r="BW1168"/>
      <c r="BX1168"/>
      <c r="BY1168"/>
      <c r="BZ1168"/>
      <c r="CA1168"/>
      <c r="CB1168"/>
      <c r="CC1168"/>
    </row>
    <row r="1169" spans="54:81" s="325" customFormat="1" ht="15" customHeight="1" x14ac:dyDescent="0.25">
      <c r="BB1169"/>
      <c r="BC1169"/>
      <c r="BD1169"/>
      <c r="BE1169"/>
      <c r="BF1169"/>
      <c r="BG1169"/>
      <c r="BH1169"/>
      <c r="BI1169"/>
      <c r="BJ1169"/>
      <c r="BK1169"/>
      <c r="BL1169"/>
      <c r="BM1169"/>
      <c r="BN1169"/>
      <c r="BO1169"/>
      <c r="BP1169"/>
      <c r="BQ1169"/>
      <c r="BR1169"/>
      <c r="BS1169"/>
      <c r="BT1169"/>
      <c r="BU1169"/>
      <c r="BV1169"/>
      <c r="BW1169"/>
      <c r="BX1169"/>
      <c r="BY1169"/>
      <c r="BZ1169"/>
      <c r="CA1169"/>
      <c r="CB1169"/>
      <c r="CC1169"/>
    </row>
    <row r="1170" spans="54:81" s="325" customFormat="1" ht="15" customHeight="1" x14ac:dyDescent="0.25">
      <c r="BB1170"/>
      <c r="BC1170"/>
      <c r="BD1170"/>
      <c r="BE1170"/>
      <c r="BF1170"/>
      <c r="BG1170"/>
      <c r="BH1170"/>
      <c r="BI1170"/>
      <c r="BJ1170"/>
      <c r="BK1170"/>
      <c r="BL1170"/>
      <c r="BM1170"/>
      <c r="BN1170"/>
      <c r="BO1170"/>
      <c r="BP1170"/>
      <c r="BQ1170"/>
      <c r="BR1170"/>
      <c r="BS1170"/>
      <c r="BT1170"/>
      <c r="BU1170"/>
      <c r="BV1170"/>
      <c r="BW1170"/>
      <c r="BX1170"/>
      <c r="BY1170"/>
      <c r="BZ1170"/>
      <c r="CA1170"/>
      <c r="CB1170"/>
      <c r="CC1170"/>
    </row>
    <row r="1171" spans="54:81" s="325" customFormat="1" ht="15" customHeight="1" x14ac:dyDescent="0.25">
      <c r="BB1171"/>
      <c r="BC1171"/>
      <c r="BD1171"/>
      <c r="BE1171"/>
      <c r="BF1171"/>
      <c r="BG1171"/>
      <c r="BH1171"/>
      <c r="BI1171"/>
      <c r="BJ1171"/>
      <c r="BK1171"/>
      <c r="BL1171"/>
      <c r="BM1171"/>
      <c r="BN1171"/>
      <c r="BO1171"/>
      <c r="BP1171"/>
      <c r="BQ1171"/>
      <c r="BR1171"/>
      <c r="BS1171"/>
      <c r="BT1171"/>
      <c r="BU1171"/>
      <c r="BV1171"/>
      <c r="BW1171"/>
      <c r="BX1171"/>
      <c r="BY1171"/>
      <c r="BZ1171"/>
      <c r="CA1171"/>
      <c r="CB1171"/>
      <c r="CC1171"/>
    </row>
    <row r="1172" spans="54:81" s="325" customFormat="1" ht="15" customHeight="1" x14ac:dyDescent="0.25">
      <c r="BB1172"/>
      <c r="BC1172"/>
      <c r="BD1172"/>
      <c r="BE1172"/>
      <c r="BF1172"/>
      <c r="BG1172"/>
      <c r="BH1172"/>
      <c r="BI1172"/>
      <c r="BJ1172"/>
      <c r="BK1172"/>
      <c r="BL1172"/>
      <c r="BM1172"/>
      <c r="BN1172"/>
      <c r="BO1172"/>
      <c r="BP1172"/>
      <c r="BQ1172"/>
      <c r="BR1172"/>
      <c r="BS1172"/>
      <c r="BT1172"/>
      <c r="BU1172"/>
      <c r="BV1172"/>
      <c r="BW1172"/>
      <c r="BX1172"/>
      <c r="BY1172"/>
      <c r="BZ1172"/>
      <c r="CA1172"/>
      <c r="CB1172"/>
      <c r="CC1172"/>
    </row>
    <row r="1173" spans="54:81" s="325" customFormat="1" ht="15" customHeight="1" x14ac:dyDescent="0.25">
      <c r="BB1173"/>
      <c r="BC1173"/>
      <c r="BD1173"/>
      <c r="BE1173"/>
      <c r="BF1173"/>
      <c r="BG1173"/>
      <c r="BH1173"/>
      <c r="BI1173"/>
      <c r="BJ1173"/>
      <c r="BK1173"/>
      <c r="BL1173"/>
      <c r="BM1173"/>
      <c r="BN1173"/>
      <c r="BO1173"/>
      <c r="BP1173"/>
      <c r="BQ1173"/>
      <c r="BR1173"/>
      <c r="BS1173"/>
      <c r="BT1173"/>
      <c r="BU1173"/>
      <c r="BV1173"/>
      <c r="BW1173"/>
      <c r="BX1173"/>
      <c r="BY1173"/>
      <c r="BZ1173"/>
      <c r="CA1173"/>
      <c r="CB1173"/>
      <c r="CC1173"/>
    </row>
    <row r="1174" spans="54:81" s="325" customFormat="1" ht="15" customHeight="1" x14ac:dyDescent="0.25">
      <c r="BB1174"/>
      <c r="BC1174"/>
      <c r="BD1174"/>
      <c r="BE1174"/>
      <c r="BF1174"/>
      <c r="BG1174"/>
      <c r="BH1174"/>
      <c r="BI1174"/>
      <c r="BJ1174"/>
      <c r="BK1174"/>
      <c r="BL1174"/>
      <c r="BM1174"/>
      <c r="BN1174"/>
      <c r="BO1174"/>
      <c r="BP1174"/>
      <c r="BQ1174"/>
      <c r="BR1174"/>
      <c r="BS1174"/>
      <c r="BT1174"/>
      <c r="BU1174"/>
      <c r="BV1174"/>
      <c r="BW1174"/>
      <c r="BX1174"/>
      <c r="BY1174"/>
      <c r="BZ1174"/>
      <c r="CA1174"/>
      <c r="CB1174"/>
      <c r="CC1174"/>
    </row>
    <row r="1175" spans="54:81" s="325" customFormat="1" ht="15" customHeight="1" x14ac:dyDescent="0.25">
      <c r="BB1175"/>
      <c r="BC1175"/>
      <c r="BD1175"/>
      <c r="BE1175"/>
      <c r="BF1175"/>
      <c r="BG1175"/>
      <c r="BH1175"/>
      <c r="BI1175"/>
      <c r="BJ1175"/>
      <c r="BK1175"/>
      <c r="BL1175"/>
      <c r="BM1175"/>
      <c r="BN1175"/>
      <c r="BO1175"/>
      <c r="BP1175"/>
      <c r="BQ1175"/>
      <c r="BR1175"/>
      <c r="BS1175"/>
      <c r="BT1175"/>
      <c r="BU1175"/>
      <c r="BV1175"/>
      <c r="BW1175"/>
      <c r="BX1175"/>
      <c r="BY1175"/>
      <c r="BZ1175"/>
      <c r="CA1175"/>
      <c r="CB1175"/>
      <c r="CC1175"/>
    </row>
    <row r="1176" spans="54:81" s="325" customFormat="1" ht="15" customHeight="1" x14ac:dyDescent="0.25">
      <c r="BB1176"/>
      <c r="BC1176"/>
      <c r="BD1176"/>
      <c r="BE1176"/>
      <c r="BF1176"/>
      <c r="BG1176"/>
      <c r="BH1176"/>
      <c r="BI1176"/>
      <c r="BJ1176"/>
      <c r="BK1176"/>
      <c r="BL1176"/>
      <c r="BM1176"/>
      <c r="BN1176"/>
      <c r="BO1176"/>
      <c r="BP1176"/>
      <c r="BQ1176"/>
      <c r="BR1176"/>
      <c r="BS1176"/>
      <c r="BT1176"/>
      <c r="BU1176"/>
      <c r="BV1176"/>
      <c r="BW1176"/>
      <c r="BX1176"/>
      <c r="BY1176"/>
      <c r="BZ1176"/>
      <c r="CA1176"/>
      <c r="CB1176"/>
      <c r="CC1176"/>
    </row>
    <row r="1177" spans="54:81" s="325" customFormat="1" ht="15" customHeight="1" x14ac:dyDescent="0.25">
      <c r="BB1177"/>
      <c r="BC1177"/>
      <c r="BD1177"/>
      <c r="BE1177"/>
      <c r="BF1177"/>
      <c r="BG1177"/>
      <c r="BH1177"/>
      <c r="BI1177"/>
      <c r="BJ1177"/>
      <c r="BK1177"/>
      <c r="BL1177"/>
      <c r="BM1177"/>
      <c r="BN1177"/>
      <c r="BO1177"/>
      <c r="BP1177"/>
      <c r="BQ1177"/>
      <c r="BR1177"/>
      <c r="BS1177"/>
      <c r="BT1177"/>
      <c r="BU1177"/>
      <c r="BV1177"/>
      <c r="BW1177"/>
      <c r="BX1177"/>
      <c r="BY1177"/>
      <c r="BZ1177"/>
      <c r="CA1177"/>
      <c r="CB1177"/>
      <c r="CC1177"/>
    </row>
    <row r="1178" spans="54:81" s="325" customFormat="1" ht="15" customHeight="1" x14ac:dyDescent="0.25">
      <c r="BB1178"/>
      <c r="BC1178"/>
      <c r="BD1178"/>
      <c r="BE1178"/>
      <c r="BF1178"/>
      <c r="BG1178"/>
      <c r="BH1178"/>
      <c r="BI1178"/>
      <c r="BJ1178"/>
      <c r="BK1178"/>
      <c r="BL1178"/>
      <c r="BM1178"/>
      <c r="BN1178"/>
      <c r="BO1178"/>
      <c r="BP1178"/>
      <c r="BQ1178"/>
      <c r="BR1178"/>
      <c r="BS1178"/>
      <c r="BT1178"/>
      <c r="BU1178"/>
      <c r="BV1178"/>
      <c r="BW1178"/>
      <c r="BX1178"/>
      <c r="BY1178"/>
      <c r="BZ1178"/>
      <c r="CA1178"/>
      <c r="CB1178"/>
      <c r="CC1178"/>
    </row>
    <row r="1179" spans="54:81" s="325" customFormat="1" ht="15" customHeight="1" x14ac:dyDescent="0.25">
      <c r="BB1179"/>
      <c r="BC1179"/>
      <c r="BD1179"/>
      <c r="BE1179"/>
      <c r="BF1179"/>
      <c r="BG1179"/>
      <c r="BH1179"/>
      <c r="BI1179"/>
      <c r="BJ1179"/>
      <c r="BK1179"/>
      <c r="BL1179"/>
      <c r="BM1179"/>
      <c r="BN1179"/>
      <c r="BO1179"/>
      <c r="BP1179"/>
      <c r="BQ1179"/>
      <c r="BR1179"/>
      <c r="BS1179"/>
      <c r="BT1179"/>
      <c r="BU1179"/>
      <c r="BV1179"/>
      <c r="BW1179"/>
      <c r="BX1179"/>
      <c r="BY1179"/>
      <c r="BZ1179"/>
      <c r="CA1179"/>
      <c r="CB1179"/>
      <c r="CC1179"/>
    </row>
    <row r="1180" spans="54:81" s="325" customFormat="1" ht="15" customHeight="1" x14ac:dyDescent="0.25">
      <c r="BB1180"/>
      <c r="BC1180"/>
      <c r="BD1180"/>
      <c r="BE1180"/>
      <c r="BF1180"/>
      <c r="BG1180"/>
      <c r="BH1180"/>
      <c r="BI1180"/>
      <c r="BJ1180"/>
      <c r="BK1180"/>
      <c r="BL1180"/>
      <c r="BM1180"/>
      <c r="BN1180"/>
      <c r="BO1180"/>
      <c r="BP1180"/>
      <c r="BQ1180"/>
      <c r="BR1180"/>
      <c r="BS1180"/>
      <c r="BT1180"/>
      <c r="BU1180"/>
      <c r="BV1180"/>
      <c r="BW1180"/>
      <c r="BX1180"/>
      <c r="BY1180"/>
      <c r="BZ1180"/>
      <c r="CA1180"/>
      <c r="CB1180"/>
      <c r="CC1180"/>
    </row>
    <row r="1181" spans="54:81" s="325" customFormat="1" ht="15" customHeight="1" x14ac:dyDescent="0.25">
      <c r="BB1181"/>
      <c r="BC1181"/>
      <c r="BD1181"/>
      <c r="BE1181"/>
      <c r="BF1181"/>
      <c r="BG1181"/>
      <c r="BH1181"/>
      <c r="BI1181"/>
      <c r="BJ1181"/>
      <c r="BK1181"/>
      <c r="BL1181"/>
      <c r="BM1181"/>
      <c r="BN1181"/>
      <c r="BO1181"/>
      <c r="BP1181"/>
      <c r="BQ1181"/>
      <c r="BR1181"/>
      <c r="BS1181"/>
      <c r="BT1181"/>
      <c r="BU1181"/>
      <c r="BV1181"/>
      <c r="BW1181"/>
      <c r="BX1181"/>
      <c r="BY1181"/>
      <c r="BZ1181"/>
      <c r="CA1181"/>
      <c r="CB1181"/>
      <c r="CC1181"/>
    </row>
    <row r="1182" spans="54:81" s="325" customFormat="1" ht="15" customHeight="1" x14ac:dyDescent="0.25">
      <c r="BB1182"/>
      <c r="BC1182"/>
      <c r="BD1182"/>
      <c r="BE1182"/>
      <c r="BF1182"/>
      <c r="BG1182"/>
      <c r="BH1182"/>
      <c r="BI1182"/>
      <c r="BJ1182"/>
      <c r="BK1182"/>
      <c r="BL1182"/>
      <c r="BM1182"/>
      <c r="BN1182"/>
      <c r="BO1182"/>
      <c r="BP1182"/>
      <c r="BQ1182"/>
      <c r="BR1182"/>
      <c r="BS1182"/>
      <c r="BT1182"/>
      <c r="BU1182"/>
      <c r="BV1182"/>
      <c r="BW1182"/>
      <c r="BX1182"/>
      <c r="BY1182"/>
      <c r="BZ1182"/>
      <c r="CA1182"/>
      <c r="CB1182"/>
      <c r="CC1182"/>
    </row>
    <row r="1183" spans="54:81" s="325" customFormat="1" ht="15" customHeight="1" x14ac:dyDescent="0.25">
      <c r="BB1183"/>
      <c r="BC1183"/>
      <c r="BD1183"/>
      <c r="BE1183"/>
      <c r="BF1183"/>
      <c r="BG1183"/>
      <c r="BH1183"/>
      <c r="BI1183"/>
      <c r="BJ1183"/>
      <c r="BK1183"/>
      <c r="BL1183"/>
      <c r="BM1183"/>
      <c r="BN1183"/>
      <c r="BO1183"/>
      <c r="BP1183"/>
      <c r="BQ1183"/>
      <c r="BR1183"/>
      <c r="BS1183"/>
      <c r="BT1183"/>
      <c r="BU1183"/>
      <c r="BV1183"/>
      <c r="BW1183"/>
      <c r="BX1183"/>
      <c r="BY1183"/>
      <c r="BZ1183"/>
      <c r="CA1183"/>
      <c r="CB1183"/>
      <c r="CC1183"/>
    </row>
    <row r="1184" spans="54:81" s="325" customFormat="1" ht="15" customHeight="1" x14ac:dyDescent="0.25">
      <c r="BB1184"/>
      <c r="BC1184"/>
      <c r="BD1184"/>
      <c r="BE1184"/>
      <c r="BF1184"/>
      <c r="BG1184"/>
      <c r="BH1184"/>
      <c r="BI1184"/>
      <c r="BJ1184"/>
      <c r="BK1184"/>
      <c r="BL1184"/>
      <c r="BM1184"/>
      <c r="BN1184"/>
      <c r="BO1184"/>
      <c r="BP1184"/>
      <c r="BQ1184"/>
      <c r="BR1184"/>
      <c r="BS1184"/>
      <c r="BT1184"/>
      <c r="BU1184"/>
      <c r="BV1184"/>
      <c r="BW1184"/>
      <c r="BX1184"/>
      <c r="BY1184"/>
      <c r="BZ1184"/>
      <c r="CA1184"/>
      <c r="CB1184"/>
      <c r="CC1184"/>
    </row>
    <row r="1185" spans="54:81" s="325" customFormat="1" ht="15" customHeight="1" x14ac:dyDescent="0.25">
      <c r="BB1185"/>
      <c r="BC1185"/>
      <c r="BD1185"/>
      <c r="BE1185"/>
      <c r="BF1185"/>
      <c r="BG1185"/>
      <c r="BH1185"/>
      <c r="BI1185"/>
      <c r="BJ1185"/>
      <c r="BK1185"/>
      <c r="BL1185"/>
      <c r="BM1185"/>
      <c r="BN1185"/>
      <c r="BO1185"/>
      <c r="BP1185"/>
      <c r="BQ1185"/>
      <c r="BR1185"/>
      <c r="BS1185"/>
      <c r="BT1185"/>
      <c r="BU1185"/>
      <c r="BV1185"/>
      <c r="BW1185"/>
      <c r="BX1185"/>
      <c r="BY1185"/>
      <c r="BZ1185"/>
      <c r="CA1185"/>
      <c r="CB1185"/>
      <c r="CC1185"/>
    </row>
    <row r="1186" spans="54:81" s="325" customFormat="1" ht="15" customHeight="1" x14ac:dyDescent="0.25">
      <c r="BB1186"/>
      <c r="BC1186"/>
      <c r="BD1186"/>
      <c r="BE1186"/>
      <c r="BF1186"/>
      <c r="BG1186"/>
      <c r="BH1186"/>
      <c r="BI1186"/>
      <c r="BJ1186"/>
      <c r="BK1186"/>
      <c r="BL1186"/>
      <c r="BM1186"/>
      <c r="BN1186"/>
      <c r="BO1186"/>
      <c r="BP1186"/>
      <c r="BQ1186"/>
      <c r="BR1186"/>
      <c r="BS1186"/>
      <c r="BT1186"/>
      <c r="BU1186"/>
      <c r="BV1186"/>
      <c r="BW1186"/>
      <c r="BX1186"/>
      <c r="BY1186"/>
      <c r="BZ1186"/>
      <c r="CA1186"/>
      <c r="CB1186"/>
      <c r="CC1186"/>
    </row>
    <row r="1187" spans="54:81" s="325" customFormat="1" ht="15" customHeight="1" x14ac:dyDescent="0.25">
      <c r="BB1187"/>
      <c r="BC1187"/>
      <c r="BD1187"/>
      <c r="BE1187"/>
      <c r="BF1187"/>
      <c r="BG1187"/>
      <c r="BH1187"/>
      <c r="BI1187"/>
      <c r="BJ1187"/>
      <c r="BK1187"/>
      <c r="BL1187"/>
      <c r="BM1187"/>
      <c r="BN1187"/>
      <c r="BO1187"/>
      <c r="BP1187"/>
      <c r="BQ1187"/>
      <c r="BR1187"/>
      <c r="BS1187"/>
      <c r="BT1187"/>
      <c r="BU1187"/>
      <c r="BV1187"/>
      <c r="BW1187"/>
      <c r="BX1187"/>
      <c r="BY1187"/>
      <c r="BZ1187"/>
      <c r="CA1187"/>
      <c r="CB1187"/>
      <c r="CC1187"/>
    </row>
    <row r="1188" spans="54:81" s="325" customFormat="1" ht="15" customHeight="1" x14ac:dyDescent="0.25">
      <c r="BB1188"/>
      <c r="BC1188"/>
      <c r="BD1188"/>
      <c r="BE1188"/>
      <c r="BF1188"/>
      <c r="BG1188"/>
      <c r="BH1188"/>
      <c r="BI1188"/>
      <c r="BJ1188"/>
      <c r="BK1188"/>
      <c r="BL1188"/>
      <c r="BM1188"/>
      <c r="BN1188"/>
      <c r="BO1188"/>
      <c r="BP1188"/>
      <c r="BQ1188"/>
      <c r="BR1188"/>
      <c r="BS1188"/>
      <c r="BT1188"/>
      <c r="BU1188"/>
      <c r="BV1188"/>
      <c r="BW1188"/>
      <c r="BX1188"/>
      <c r="BY1188"/>
      <c r="BZ1188"/>
      <c r="CA1188"/>
      <c r="CB1188"/>
      <c r="CC1188"/>
    </row>
    <row r="1189" spans="54:81" s="325" customFormat="1" ht="15" customHeight="1" x14ac:dyDescent="0.25">
      <c r="BB1189"/>
      <c r="BC1189"/>
      <c r="BD1189"/>
      <c r="BE1189"/>
      <c r="BF1189"/>
      <c r="BG1189"/>
      <c r="BH1189"/>
      <c r="BI1189"/>
      <c r="BJ1189"/>
      <c r="BK1189"/>
      <c r="BL1189"/>
      <c r="BM1189"/>
      <c r="BN1189"/>
      <c r="BO1189"/>
      <c r="BP1189"/>
      <c r="BQ1189"/>
      <c r="BR1189"/>
      <c r="BS1189"/>
      <c r="BT1189"/>
      <c r="BU1189"/>
      <c r="BV1189"/>
      <c r="BW1189"/>
      <c r="BX1189"/>
      <c r="BY1189"/>
      <c r="BZ1189"/>
      <c r="CA1189"/>
      <c r="CB1189"/>
      <c r="CC1189"/>
    </row>
    <row r="1190" spans="54:81" s="325" customFormat="1" ht="15" customHeight="1" x14ac:dyDescent="0.25">
      <c r="BB1190"/>
      <c r="BC1190"/>
      <c r="BD1190"/>
      <c r="BE1190"/>
      <c r="BF1190"/>
      <c r="BG1190"/>
      <c r="BH1190"/>
      <c r="BI1190"/>
      <c r="BJ1190"/>
      <c r="BK1190"/>
      <c r="BL1190"/>
      <c r="BM1190"/>
      <c r="BN1190"/>
      <c r="BO1190"/>
      <c r="BP1190"/>
      <c r="BQ1190"/>
      <c r="BR1190"/>
      <c r="BS1190"/>
      <c r="BT1190"/>
      <c r="BU1190"/>
      <c r="BV1190"/>
      <c r="BW1190"/>
      <c r="BX1190"/>
      <c r="BY1190"/>
      <c r="BZ1190"/>
      <c r="CA1190"/>
      <c r="CB1190"/>
      <c r="CC1190"/>
    </row>
    <row r="1191" spans="54:81" s="325" customFormat="1" ht="15" customHeight="1" x14ac:dyDescent="0.25">
      <c r="BB1191"/>
      <c r="BC1191"/>
      <c r="BD1191"/>
      <c r="BE1191"/>
      <c r="BF1191"/>
      <c r="BG1191"/>
      <c r="BH1191"/>
      <c r="BI1191"/>
      <c r="BJ1191"/>
      <c r="BK1191"/>
      <c r="BL1191"/>
      <c r="BM1191"/>
      <c r="BN1191"/>
      <c r="BO1191"/>
      <c r="BP1191"/>
      <c r="BQ1191"/>
      <c r="BR1191"/>
      <c r="BS1191"/>
      <c r="BT1191"/>
      <c r="BU1191"/>
      <c r="BV1191"/>
      <c r="BW1191"/>
      <c r="BX1191"/>
      <c r="BY1191"/>
      <c r="BZ1191"/>
      <c r="CA1191"/>
      <c r="CB1191"/>
      <c r="CC1191"/>
    </row>
    <row r="1192" spans="54:81" s="325" customFormat="1" ht="15" customHeight="1" x14ac:dyDescent="0.25">
      <c r="BB1192"/>
      <c r="BC1192"/>
      <c r="BD1192"/>
      <c r="BE1192"/>
      <c r="BF1192"/>
      <c r="BG1192"/>
      <c r="BH1192"/>
      <c r="BI1192"/>
      <c r="BJ1192"/>
      <c r="BK1192"/>
      <c r="BL1192"/>
      <c r="BM1192"/>
      <c r="BN1192"/>
      <c r="BO1192"/>
      <c r="BP1192"/>
      <c r="BQ1192"/>
      <c r="BR1192"/>
      <c r="BS1192"/>
      <c r="BT1192"/>
      <c r="BU1192"/>
      <c r="BV1192"/>
      <c r="BW1192"/>
      <c r="BX1192"/>
      <c r="BY1192"/>
      <c r="BZ1192"/>
      <c r="CA1192"/>
      <c r="CB1192"/>
      <c r="CC1192"/>
    </row>
    <row r="1193" spans="54:81" s="325" customFormat="1" ht="15" customHeight="1" x14ac:dyDescent="0.25">
      <c r="BB1193"/>
      <c r="BC1193"/>
      <c r="BD1193"/>
      <c r="BE1193"/>
      <c r="BF1193"/>
      <c r="BG1193"/>
      <c r="BH1193"/>
      <c r="BI1193"/>
      <c r="BJ1193"/>
      <c r="BK1193"/>
      <c r="BL1193"/>
      <c r="BM1193"/>
      <c r="BN1193"/>
      <c r="BO1193"/>
      <c r="BP1193"/>
      <c r="BQ1193"/>
      <c r="BR1193"/>
      <c r="BS1193"/>
      <c r="BT1193"/>
      <c r="BU1193"/>
      <c r="BV1193"/>
      <c r="BW1193"/>
      <c r="BX1193"/>
      <c r="BY1193"/>
      <c r="BZ1193"/>
      <c r="CA1193"/>
      <c r="CB1193"/>
      <c r="CC1193"/>
    </row>
    <row r="1194" spans="54:81" s="325" customFormat="1" ht="15" customHeight="1" x14ac:dyDescent="0.25">
      <c r="BB1194"/>
      <c r="BC1194"/>
      <c r="BD1194"/>
      <c r="BE1194"/>
      <c r="BF1194"/>
      <c r="BG1194"/>
      <c r="BH1194"/>
      <c r="BI1194"/>
      <c r="BJ1194"/>
      <c r="BK1194"/>
      <c r="BL1194"/>
      <c r="BM1194"/>
      <c r="BN1194"/>
      <c r="BO1194"/>
      <c r="BP1194"/>
      <c r="BQ1194"/>
      <c r="BR1194"/>
      <c r="BS1194"/>
      <c r="BT1194"/>
      <c r="BU1194"/>
      <c r="BV1194"/>
      <c r="BW1194"/>
      <c r="BX1194"/>
      <c r="BY1194"/>
      <c r="BZ1194"/>
      <c r="CA1194"/>
      <c r="CB1194"/>
      <c r="CC1194"/>
    </row>
    <row r="1195" spans="54:81" s="325" customFormat="1" ht="15" customHeight="1" x14ac:dyDescent="0.25">
      <c r="BB1195"/>
      <c r="BC1195"/>
      <c r="BD1195"/>
      <c r="BE1195"/>
      <c r="BF1195"/>
      <c r="BG1195"/>
      <c r="BH1195"/>
      <c r="BI1195"/>
      <c r="BJ1195"/>
      <c r="BK1195"/>
      <c r="BL1195"/>
      <c r="BM1195"/>
      <c r="BN1195"/>
      <c r="BO1195"/>
      <c r="BP1195"/>
      <c r="BQ1195"/>
      <c r="BR1195"/>
      <c r="BS1195"/>
      <c r="BT1195"/>
      <c r="BU1195"/>
      <c r="BV1195"/>
      <c r="BW1195"/>
      <c r="BX1195"/>
      <c r="BY1195"/>
      <c r="BZ1195"/>
      <c r="CA1195"/>
      <c r="CB1195"/>
      <c r="CC1195"/>
    </row>
    <row r="1196" spans="54:81" s="325" customFormat="1" ht="15" customHeight="1" x14ac:dyDescent="0.25">
      <c r="BB1196"/>
      <c r="BC1196"/>
      <c r="BD1196"/>
      <c r="BE1196"/>
      <c r="BF1196"/>
      <c r="BG1196"/>
      <c r="BH1196"/>
      <c r="BI1196"/>
      <c r="BJ1196"/>
      <c r="BK1196"/>
      <c r="BL1196"/>
      <c r="BM1196"/>
      <c r="BN1196"/>
      <c r="BO1196"/>
      <c r="BP1196"/>
      <c r="BQ1196"/>
      <c r="BR1196"/>
      <c r="BS1196"/>
      <c r="BT1196"/>
      <c r="BU1196"/>
      <c r="BV1196"/>
      <c r="BW1196"/>
      <c r="BX1196"/>
      <c r="BY1196"/>
      <c r="BZ1196"/>
      <c r="CA1196"/>
      <c r="CB1196"/>
      <c r="CC1196"/>
    </row>
    <row r="1197" spans="54:81" s="325" customFormat="1" ht="15" customHeight="1" x14ac:dyDescent="0.25">
      <c r="BB1197"/>
      <c r="BC1197"/>
      <c r="BD1197"/>
      <c r="BE1197"/>
      <c r="BF1197"/>
      <c r="BG1197"/>
      <c r="BH1197"/>
      <c r="BI1197"/>
      <c r="BJ1197"/>
      <c r="BK1197"/>
      <c r="BL1197"/>
      <c r="BM1197"/>
      <c r="BN1197"/>
      <c r="BO1197"/>
      <c r="BP1197"/>
      <c r="BQ1197"/>
      <c r="BR1197"/>
      <c r="BS1197"/>
      <c r="BT1197"/>
      <c r="BU1197"/>
      <c r="BV1197"/>
      <c r="BW1197"/>
      <c r="BX1197"/>
      <c r="BY1197"/>
      <c r="BZ1197"/>
      <c r="CA1197"/>
      <c r="CB1197"/>
      <c r="CC1197"/>
    </row>
    <row r="1198" spans="54:81" s="325" customFormat="1" ht="15" customHeight="1" x14ac:dyDescent="0.25">
      <c r="BB1198"/>
      <c r="BC1198"/>
      <c r="BD1198"/>
      <c r="BE1198"/>
      <c r="BF1198"/>
      <c r="BG1198"/>
      <c r="BH1198"/>
      <c r="BI1198"/>
      <c r="BJ1198"/>
      <c r="BK1198"/>
      <c r="BL1198"/>
      <c r="BM1198"/>
      <c r="BN1198"/>
      <c r="BO1198"/>
      <c r="BP1198"/>
      <c r="BQ1198"/>
      <c r="BR1198"/>
      <c r="BS1198"/>
      <c r="BT1198"/>
      <c r="BU1198"/>
      <c r="BV1198"/>
      <c r="BW1198"/>
      <c r="BX1198"/>
      <c r="BY1198"/>
      <c r="BZ1198"/>
      <c r="CA1198"/>
      <c r="CB1198"/>
      <c r="CC1198"/>
    </row>
    <row r="1199" spans="54:81" s="325" customFormat="1" ht="15" customHeight="1" x14ac:dyDescent="0.25">
      <c r="BB1199"/>
      <c r="BC1199"/>
      <c r="BD1199"/>
      <c r="BE1199"/>
      <c r="BF1199"/>
      <c r="BG1199"/>
      <c r="BH1199"/>
      <c r="BI1199"/>
      <c r="BJ1199"/>
      <c r="BK1199"/>
      <c r="BL1199"/>
      <c r="BM1199"/>
      <c r="BN1199"/>
      <c r="BO1199"/>
      <c r="BP1199"/>
      <c r="BQ1199"/>
      <c r="BR1199"/>
      <c r="BS1199"/>
      <c r="BT1199"/>
      <c r="BU1199"/>
      <c r="BV1199"/>
      <c r="BW1199"/>
      <c r="BX1199"/>
      <c r="BY1199"/>
      <c r="BZ1199"/>
      <c r="CA1199"/>
      <c r="CB1199"/>
      <c r="CC1199"/>
    </row>
    <row r="1200" spans="54:81" s="325" customFormat="1" ht="15" customHeight="1" x14ac:dyDescent="0.25">
      <c r="BB1200"/>
      <c r="BC1200"/>
      <c r="BD1200"/>
      <c r="BE1200"/>
      <c r="BF1200"/>
      <c r="BG1200"/>
      <c r="BH1200"/>
      <c r="BI1200"/>
      <c r="BJ1200"/>
      <c r="BK1200"/>
      <c r="BL1200"/>
      <c r="BM1200"/>
      <c r="BN1200"/>
      <c r="BO1200"/>
      <c r="BP1200"/>
      <c r="BQ1200"/>
      <c r="BR1200"/>
      <c r="BS1200"/>
      <c r="BT1200"/>
      <c r="BU1200"/>
      <c r="BV1200"/>
      <c r="BW1200"/>
      <c r="BX1200"/>
      <c r="BY1200"/>
      <c r="BZ1200"/>
      <c r="CA1200"/>
      <c r="CB1200"/>
      <c r="CC1200"/>
    </row>
    <row r="1201" spans="54:81" s="325" customFormat="1" ht="15" customHeight="1" x14ac:dyDescent="0.25">
      <c r="BB1201"/>
      <c r="BC1201"/>
      <c r="BD1201"/>
      <c r="BE1201"/>
      <c r="BF1201"/>
      <c r="BG1201"/>
      <c r="BH1201"/>
      <c r="BI1201"/>
      <c r="BJ1201"/>
      <c r="BK1201"/>
      <c r="BL1201"/>
      <c r="BM1201"/>
      <c r="BN1201"/>
      <c r="BO1201"/>
      <c r="BP1201"/>
      <c r="BQ1201"/>
      <c r="BR1201"/>
      <c r="BS1201"/>
      <c r="BT1201"/>
      <c r="BU1201"/>
      <c r="BV1201"/>
      <c r="BW1201"/>
      <c r="BX1201"/>
      <c r="BY1201"/>
      <c r="BZ1201"/>
      <c r="CA1201"/>
      <c r="CB1201"/>
      <c r="CC1201"/>
    </row>
    <row r="1202" spans="54:81" s="325" customFormat="1" ht="15" customHeight="1" x14ac:dyDescent="0.25">
      <c r="BB1202"/>
      <c r="BC1202"/>
      <c r="BD1202"/>
      <c r="BE1202"/>
      <c r="BF1202"/>
      <c r="BG1202"/>
      <c r="BH1202"/>
      <c r="BI1202"/>
      <c r="BJ1202"/>
      <c r="BK1202"/>
      <c r="BL1202"/>
      <c r="BM1202"/>
      <c r="BN1202"/>
      <c r="BO1202"/>
      <c r="BP1202"/>
      <c r="BQ1202"/>
      <c r="BR1202"/>
      <c r="BS1202"/>
      <c r="BT1202"/>
      <c r="BU1202"/>
      <c r="BV1202"/>
      <c r="BW1202"/>
      <c r="BX1202"/>
      <c r="BY1202"/>
      <c r="BZ1202"/>
      <c r="CA1202"/>
      <c r="CB1202"/>
      <c r="CC1202"/>
    </row>
    <row r="1203" spans="54:81" s="325" customFormat="1" ht="15" customHeight="1" x14ac:dyDescent="0.25">
      <c r="BB1203"/>
      <c r="BC1203"/>
      <c r="BD1203"/>
      <c r="BE1203"/>
      <c r="BF1203"/>
      <c r="BG1203"/>
      <c r="BH1203"/>
      <c r="BI1203"/>
      <c r="BJ1203"/>
      <c r="BK1203"/>
      <c r="BL1203"/>
      <c r="BM1203"/>
      <c r="BN1203"/>
      <c r="BO1203"/>
      <c r="BP1203"/>
      <c r="BQ1203"/>
      <c r="BR1203"/>
      <c r="BS1203"/>
      <c r="BT1203"/>
      <c r="BU1203"/>
      <c r="BV1203"/>
      <c r="BW1203"/>
      <c r="BX1203"/>
      <c r="BY1203"/>
      <c r="BZ1203"/>
      <c r="CA1203"/>
      <c r="CB1203"/>
      <c r="CC1203"/>
    </row>
    <row r="1204" spans="54:81" s="325" customFormat="1" ht="15" customHeight="1" x14ac:dyDescent="0.25">
      <c r="BB1204"/>
      <c r="BC1204"/>
      <c r="BD1204"/>
      <c r="BE1204"/>
      <c r="BF1204"/>
      <c r="BG1204"/>
      <c r="BH1204"/>
      <c r="BI1204"/>
      <c r="BJ1204"/>
      <c r="BK1204"/>
      <c r="BL1204"/>
      <c r="BM1204"/>
      <c r="BN1204"/>
      <c r="BO1204"/>
      <c r="BP1204"/>
      <c r="BQ1204"/>
      <c r="BR1204"/>
      <c r="BS1204"/>
      <c r="BT1204"/>
      <c r="BU1204"/>
      <c r="BV1204"/>
      <c r="BW1204"/>
      <c r="BX1204"/>
      <c r="BY1204"/>
      <c r="BZ1204"/>
      <c r="CA1204"/>
      <c r="CB1204"/>
      <c r="CC1204"/>
    </row>
    <row r="1205" spans="54:81" s="325" customFormat="1" ht="15" customHeight="1" x14ac:dyDescent="0.25">
      <c r="BB1205"/>
      <c r="BC1205"/>
      <c r="BD1205"/>
      <c r="BE1205"/>
      <c r="BF1205"/>
      <c r="BG1205"/>
      <c r="BH1205"/>
      <c r="BI1205"/>
      <c r="BJ1205"/>
      <c r="BK1205"/>
      <c r="BL1205"/>
      <c r="BM1205"/>
      <c r="BN1205"/>
      <c r="BO1205"/>
      <c r="BP1205"/>
      <c r="BQ1205"/>
      <c r="BR1205"/>
      <c r="BS1205"/>
      <c r="BT1205"/>
      <c r="BU1205"/>
      <c r="BV1205"/>
      <c r="BW1205"/>
      <c r="BX1205"/>
      <c r="BY1205"/>
      <c r="BZ1205"/>
      <c r="CA1205"/>
      <c r="CB1205"/>
      <c r="CC1205"/>
    </row>
    <row r="1206" spans="54:81" s="325" customFormat="1" ht="15" customHeight="1" x14ac:dyDescent="0.25">
      <c r="BB1206"/>
      <c r="BC1206"/>
      <c r="BD1206"/>
      <c r="BE1206"/>
      <c r="BF1206"/>
      <c r="BG1206"/>
      <c r="BH1206"/>
      <c r="BI1206"/>
      <c r="BJ1206"/>
      <c r="BK1206"/>
      <c r="BL1206"/>
      <c r="BM1206"/>
      <c r="BN1206"/>
      <c r="BO1206"/>
      <c r="BP1206"/>
      <c r="BQ1206"/>
      <c r="BR1206"/>
      <c r="BS1206"/>
      <c r="BT1206"/>
      <c r="BU1206"/>
      <c r="BV1206"/>
      <c r="BW1206"/>
      <c r="BX1206"/>
      <c r="BY1206"/>
      <c r="BZ1206"/>
      <c r="CA1206"/>
      <c r="CB1206"/>
      <c r="CC1206"/>
    </row>
    <row r="1207" spans="54:81" s="325" customFormat="1" ht="15" customHeight="1" x14ac:dyDescent="0.25">
      <c r="BB1207"/>
      <c r="BC1207"/>
      <c r="BD1207"/>
      <c r="BE1207"/>
      <c r="BF1207"/>
      <c r="BG1207"/>
      <c r="BH1207"/>
      <c r="BI1207"/>
      <c r="BJ1207"/>
      <c r="BK1207"/>
      <c r="BL1207"/>
      <c r="BM1207"/>
      <c r="BN1207"/>
      <c r="BO1207"/>
      <c r="BP1207"/>
      <c r="BQ1207"/>
      <c r="BR1207"/>
      <c r="BS1207"/>
      <c r="BT1207"/>
      <c r="BU1207"/>
      <c r="BV1207"/>
      <c r="BW1207"/>
      <c r="BX1207"/>
      <c r="BY1207"/>
      <c r="BZ1207"/>
      <c r="CA1207"/>
      <c r="CB1207"/>
      <c r="CC1207"/>
    </row>
    <row r="1208" spans="54:81" s="325" customFormat="1" ht="15" customHeight="1" x14ac:dyDescent="0.25">
      <c r="BB1208"/>
      <c r="BC1208"/>
      <c r="BD1208"/>
      <c r="BE1208"/>
      <c r="BF1208"/>
      <c r="BG1208"/>
      <c r="BH1208"/>
      <c r="BI1208"/>
      <c r="BJ1208"/>
      <c r="BK1208"/>
      <c r="BL1208"/>
      <c r="BM1208"/>
      <c r="BN1208"/>
      <c r="BO1208"/>
      <c r="BP1208"/>
      <c r="BQ1208"/>
      <c r="BR1208"/>
      <c r="BS1208"/>
      <c r="BT1208"/>
      <c r="BU1208"/>
      <c r="BV1208"/>
      <c r="BW1208"/>
      <c r="BX1208"/>
      <c r="BY1208"/>
      <c r="BZ1208"/>
      <c r="CA1208"/>
      <c r="CB1208"/>
      <c r="CC1208"/>
    </row>
    <row r="1209" spans="54:81" s="325" customFormat="1" ht="15" customHeight="1" x14ac:dyDescent="0.25">
      <c r="BB1209"/>
      <c r="BC1209"/>
      <c r="BD1209"/>
      <c r="BE1209"/>
      <c r="BF1209"/>
      <c r="BG1209"/>
      <c r="BH1209"/>
      <c r="BI1209"/>
      <c r="BJ1209"/>
      <c r="BK1209"/>
      <c r="BL1209"/>
      <c r="BM1209"/>
      <c r="BN1209"/>
      <c r="BO1209"/>
      <c r="BP1209"/>
      <c r="BQ1209"/>
      <c r="BR1209"/>
      <c r="BS1209"/>
      <c r="BT1209"/>
      <c r="BU1209"/>
      <c r="BV1209"/>
      <c r="BW1209"/>
      <c r="BX1209"/>
      <c r="BY1209"/>
      <c r="BZ1209"/>
      <c r="CA1209"/>
      <c r="CB1209"/>
      <c r="CC1209"/>
    </row>
    <row r="1210" spans="54:81" s="325" customFormat="1" ht="15" customHeight="1" x14ac:dyDescent="0.25">
      <c r="BB1210"/>
      <c r="BC1210"/>
      <c r="BD1210"/>
      <c r="BE1210"/>
      <c r="BF1210"/>
      <c r="BG1210"/>
      <c r="BH1210"/>
      <c r="BI1210"/>
      <c r="BJ1210"/>
      <c r="BK1210"/>
      <c r="BL1210"/>
      <c r="BM1210"/>
      <c r="BN1210"/>
      <c r="BO1210"/>
      <c r="BP1210"/>
      <c r="BQ1210"/>
      <c r="BR1210"/>
      <c r="BS1210"/>
      <c r="BT1210"/>
      <c r="BU1210"/>
      <c r="BV1210"/>
      <c r="BW1210"/>
      <c r="BX1210"/>
      <c r="BY1210"/>
      <c r="BZ1210"/>
      <c r="CA1210"/>
      <c r="CB1210"/>
      <c r="CC1210"/>
    </row>
    <row r="1211" spans="54:81" s="325" customFormat="1" ht="15" customHeight="1" x14ac:dyDescent="0.25">
      <c r="BB1211"/>
      <c r="BC1211"/>
      <c r="BD1211"/>
      <c r="BE1211"/>
      <c r="BF1211"/>
      <c r="BG1211"/>
      <c r="BH1211"/>
      <c r="BI1211"/>
      <c r="BJ1211"/>
      <c r="BK1211"/>
      <c r="BL1211"/>
      <c r="BM1211"/>
      <c r="BN1211"/>
      <c r="BO1211"/>
      <c r="BP1211"/>
      <c r="BQ1211"/>
      <c r="BR1211"/>
      <c r="BS1211"/>
      <c r="BT1211"/>
      <c r="BU1211"/>
      <c r="BV1211"/>
      <c r="BW1211"/>
      <c r="BX1211"/>
      <c r="BY1211"/>
      <c r="BZ1211"/>
      <c r="CA1211"/>
      <c r="CB1211"/>
      <c r="CC1211"/>
    </row>
    <row r="1212" spans="54:81" s="325" customFormat="1" ht="15" customHeight="1" x14ac:dyDescent="0.25">
      <c r="BB1212"/>
      <c r="BC1212"/>
      <c r="BD1212"/>
      <c r="BE1212"/>
      <c r="BF1212"/>
      <c r="BG1212"/>
      <c r="BH1212"/>
      <c r="BI1212"/>
      <c r="BJ1212"/>
      <c r="BK1212"/>
      <c r="BL1212"/>
      <c r="BM1212"/>
      <c r="BN1212"/>
      <c r="BO1212"/>
      <c r="BP1212"/>
      <c r="BQ1212"/>
      <c r="BR1212"/>
      <c r="BS1212"/>
      <c r="BT1212"/>
      <c r="BU1212"/>
      <c r="BV1212"/>
      <c r="BW1212"/>
      <c r="BX1212"/>
      <c r="BY1212"/>
      <c r="BZ1212"/>
      <c r="CA1212"/>
      <c r="CB1212"/>
      <c r="CC1212"/>
    </row>
    <row r="1213" spans="54:81" s="325" customFormat="1" ht="15" customHeight="1" x14ac:dyDescent="0.25">
      <c r="BB1213"/>
      <c r="BC1213"/>
      <c r="BD1213"/>
      <c r="BE1213"/>
      <c r="BF1213"/>
      <c r="BG1213"/>
      <c r="BH1213"/>
      <c r="BI1213"/>
      <c r="BJ1213"/>
      <c r="BK1213"/>
      <c r="BL1213"/>
      <c r="BM1213"/>
      <c r="BN1213"/>
      <c r="BO1213"/>
      <c r="BP1213"/>
      <c r="BQ1213"/>
      <c r="BR1213"/>
      <c r="BS1213"/>
      <c r="BT1213"/>
      <c r="BU1213"/>
      <c r="BV1213"/>
      <c r="BW1213"/>
      <c r="BX1213"/>
      <c r="BY1213"/>
      <c r="BZ1213"/>
      <c r="CA1213"/>
      <c r="CB1213"/>
      <c r="CC1213"/>
    </row>
    <row r="1214" spans="54:81" s="325" customFormat="1" ht="15" customHeight="1" x14ac:dyDescent="0.25">
      <c r="BB1214"/>
      <c r="BC1214"/>
      <c r="BD1214"/>
      <c r="BE1214"/>
      <c r="BF1214"/>
      <c r="BG1214"/>
      <c r="BH1214"/>
      <c r="BI1214"/>
      <c r="BJ1214"/>
      <c r="BK1214"/>
      <c r="BL1214"/>
      <c r="BM1214"/>
      <c r="BN1214"/>
      <c r="BO1214"/>
      <c r="BP1214"/>
      <c r="BQ1214"/>
      <c r="BR1214"/>
      <c r="BS1214"/>
      <c r="BT1214"/>
      <c r="BU1214"/>
      <c r="BV1214"/>
      <c r="BW1214"/>
      <c r="BX1214"/>
      <c r="BY1214"/>
      <c r="BZ1214"/>
      <c r="CA1214"/>
      <c r="CB1214"/>
      <c r="CC1214"/>
    </row>
    <row r="1215" spans="54:81" s="325" customFormat="1" ht="15" customHeight="1" x14ac:dyDescent="0.25">
      <c r="BB1215"/>
      <c r="BC1215"/>
      <c r="BD1215"/>
      <c r="BE1215"/>
      <c r="BF1215"/>
      <c r="BG1215"/>
      <c r="BH1215"/>
      <c r="BI1215"/>
      <c r="BJ1215"/>
      <c r="BK1215"/>
      <c r="BL1215"/>
      <c r="BM1215"/>
      <c r="BN1215"/>
      <c r="BO1215"/>
      <c r="BP1215"/>
      <c r="BQ1215"/>
      <c r="BR1215"/>
      <c r="BS1215"/>
      <c r="BT1215"/>
      <c r="BU1215"/>
      <c r="BV1215"/>
      <c r="BW1215"/>
      <c r="BX1215"/>
      <c r="BY1215"/>
      <c r="BZ1215"/>
      <c r="CA1215"/>
      <c r="CB1215"/>
      <c r="CC1215"/>
    </row>
    <row r="1216" spans="54:81" s="325" customFormat="1" ht="15" customHeight="1" x14ac:dyDescent="0.25">
      <c r="BB1216"/>
      <c r="BC1216"/>
      <c r="BD1216"/>
      <c r="BE1216"/>
      <c r="BF1216"/>
      <c r="BG1216"/>
      <c r="BH1216"/>
      <c r="BI1216"/>
      <c r="BJ1216"/>
      <c r="BK1216"/>
      <c r="BL1216"/>
      <c r="BM1216"/>
      <c r="BN1216"/>
      <c r="BO1216"/>
      <c r="BP1216"/>
      <c r="BQ1216"/>
      <c r="BR1216"/>
      <c r="BS1216"/>
      <c r="BT1216"/>
      <c r="BU1216"/>
      <c r="BV1216"/>
      <c r="BW1216"/>
      <c r="BX1216"/>
      <c r="BY1216"/>
      <c r="BZ1216"/>
      <c r="CA1216"/>
      <c r="CB1216"/>
      <c r="CC1216"/>
    </row>
    <row r="1217" spans="54:81" s="325" customFormat="1" ht="15" customHeight="1" x14ac:dyDescent="0.25">
      <c r="BB1217"/>
      <c r="BC1217"/>
      <c r="BD1217"/>
      <c r="BE1217"/>
      <c r="BF1217"/>
      <c r="BG1217"/>
      <c r="BH1217"/>
      <c r="BI1217"/>
      <c r="BJ1217"/>
      <c r="BK1217"/>
      <c r="BL1217"/>
      <c r="BM1217"/>
      <c r="BN1217"/>
      <c r="BO1217"/>
      <c r="BP1217"/>
      <c r="BQ1217"/>
      <c r="BR1217"/>
      <c r="BS1217"/>
      <c r="BT1217"/>
      <c r="BU1217"/>
      <c r="BV1217"/>
      <c r="BW1217"/>
      <c r="BX1217"/>
      <c r="BY1217"/>
      <c r="BZ1217"/>
      <c r="CA1217"/>
      <c r="CB1217"/>
      <c r="CC1217"/>
    </row>
    <row r="1218" spans="54:81" s="325" customFormat="1" ht="15" customHeight="1" x14ac:dyDescent="0.25">
      <c r="BB1218"/>
      <c r="BC1218"/>
      <c r="BD1218"/>
      <c r="BE1218"/>
      <c r="BF1218"/>
      <c r="BG1218"/>
      <c r="BH1218"/>
      <c r="BI1218"/>
      <c r="BJ1218"/>
      <c r="BK1218"/>
      <c r="BL1218"/>
      <c r="BM1218"/>
      <c r="BN1218"/>
      <c r="BO1218"/>
      <c r="BP1218"/>
      <c r="BQ1218"/>
      <c r="BR1218"/>
      <c r="BS1218"/>
      <c r="BT1218"/>
      <c r="BU1218"/>
      <c r="BV1218"/>
      <c r="BW1218"/>
      <c r="BX1218"/>
      <c r="BY1218"/>
      <c r="BZ1218"/>
      <c r="CA1218"/>
      <c r="CB1218"/>
      <c r="CC1218"/>
    </row>
    <row r="1219" spans="54:81" s="325" customFormat="1" ht="15" customHeight="1" x14ac:dyDescent="0.25">
      <c r="BB1219"/>
      <c r="BC1219"/>
      <c r="BD1219"/>
      <c r="BE1219"/>
      <c r="BF1219"/>
      <c r="BG1219"/>
      <c r="BH1219"/>
      <c r="BI1219"/>
      <c r="BJ1219"/>
      <c r="BK1219"/>
      <c r="BL1219"/>
      <c r="BM1219"/>
      <c r="BN1219"/>
      <c r="BO1219"/>
      <c r="BP1219"/>
      <c r="BQ1219"/>
      <c r="BR1219"/>
      <c r="BS1219"/>
      <c r="BT1219"/>
      <c r="BU1219"/>
      <c r="BV1219"/>
      <c r="BW1219"/>
      <c r="BX1219"/>
      <c r="BY1219"/>
      <c r="BZ1219"/>
      <c r="CA1219"/>
      <c r="CB1219"/>
      <c r="CC1219"/>
    </row>
    <row r="1220" spans="54:81" s="325" customFormat="1" ht="15" customHeight="1" x14ac:dyDescent="0.25">
      <c r="BB1220"/>
      <c r="BC1220"/>
      <c r="BD1220"/>
      <c r="BE1220"/>
      <c r="BF1220"/>
      <c r="BG1220"/>
      <c r="BH1220"/>
      <c r="BI1220"/>
      <c r="BJ1220"/>
      <c r="BK1220"/>
      <c r="BL1220"/>
      <c r="BM1220"/>
      <c r="BN1220"/>
      <c r="BO1220"/>
      <c r="BP1220"/>
      <c r="BQ1220"/>
      <c r="BR1220"/>
      <c r="BS1220"/>
      <c r="BT1220"/>
      <c r="BU1220"/>
      <c r="BV1220"/>
      <c r="BW1220"/>
      <c r="BX1220"/>
      <c r="BY1220"/>
      <c r="BZ1220"/>
      <c r="CA1220"/>
      <c r="CB1220"/>
      <c r="CC1220"/>
    </row>
    <row r="1221" spans="54:81" s="325" customFormat="1" ht="15" customHeight="1" x14ac:dyDescent="0.25">
      <c r="BB1221"/>
      <c r="BC1221"/>
      <c r="BD1221"/>
      <c r="BE1221"/>
      <c r="BF1221"/>
      <c r="BG1221"/>
      <c r="BH1221"/>
      <c r="BI1221"/>
      <c r="BJ1221"/>
      <c r="BK1221"/>
      <c r="BL1221"/>
      <c r="BM1221"/>
      <c r="BN1221"/>
      <c r="BO1221"/>
      <c r="BP1221"/>
      <c r="BQ1221"/>
      <c r="BR1221"/>
      <c r="BS1221"/>
      <c r="BT1221"/>
      <c r="BU1221"/>
      <c r="BV1221"/>
      <c r="BW1221"/>
      <c r="BX1221"/>
      <c r="BY1221"/>
      <c r="BZ1221"/>
      <c r="CA1221"/>
      <c r="CB1221"/>
      <c r="CC1221"/>
    </row>
    <row r="1222" spans="54:81" s="325" customFormat="1" ht="15" customHeight="1" x14ac:dyDescent="0.25">
      <c r="BB1222"/>
      <c r="BC1222"/>
      <c r="BD1222"/>
      <c r="BE1222"/>
      <c r="BF1222"/>
      <c r="BG1222"/>
      <c r="BH1222"/>
      <c r="BI1222"/>
      <c r="BJ1222"/>
      <c r="BK1222"/>
      <c r="BL1222"/>
      <c r="BM1222"/>
      <c r="BN1222"/>
      <c r="BO1222"/>
      <c r="BP1222"/>
      <c r="BQ1222"/>
      <c r="BR1222"/>
      <c r="BS1222"/>
      <c r="BT1222"/>
      <c r="BU1222"/>
      <c r="BV1222"/>
      <c r="BW1222"/>
      <c r="BX1222"/>
      <c r="BY1222"/>
      <c r="BZ1222"/>
      <c r="CA1222"/>
      <c r="CB1222"/>
      <c r="CC1222"/>
    </row>
    <row r="1223" spans="54:81" s="325" customFormat="1" ht="15" customHeight="1" x14ac:dyDescent="0.25">
      <c r="BB1223"/>
      <c r="BC1223"/>
      <c r="BD1223"/>
      <c r="BE1223"/>
      <c r="BF1223"/>
      <c r="BG1223"/>
      <c r="BH1223"/>
      <c r="BI1223"/>
      <c r="BJ1223"/>
      <c r="BK1223"/>
      <c r="BL1223"/>
      <c r="BM1223"/>
      <c r="BN1223"/>
      <c r="BO1223"/>
      <c r="BP1223"/>
      <c r="BQ1223"/>
      <c r="BR1223"/>
      <c r="BS1223"/>
      <c r="BT1223"/>
      <c r="BU1223"/>
      <c r="BV1223"/>
      <c r="BW1223"/>
      <c r="BX1223"/>
      <c r="BY1223"/>
      <c r="BZ1223"/>
      <c r="CA1223"/>
      <c r="CB1223"/>
      <c r="CC1223"/>
    </row>
    <row r="1224" spans="54:81" s="325" customFormat="1" ht="15" customHeight="1" x14ac:dyDescent="0.25">
      <c r="BB1224"/>
      <c r="BC1224"/>
      <c r="BD1224"/>
      <c r="BE1224"/>
      <c r="BF1224"/>
      <c r="BG1224"/>
      <c r="BH1224"/>
      <c r="BI1224"/>
      <c r="BJ1224"/>
      <c r="BK1224"/>
      <c r="BL1224"/>
      <c r="BM1224"/>
      <c r="BN1224"/>
      <c r="BO1224"/>
      <c r="BP1224"/>
      <c r="BQ1224"/>
      <c r="BR1224"/>
      <c r="BS1224"/>
      <c r="BT1224"/>
      <c r="BU1224"/>
      <c r="BV1224"/>
      <c r="BW1224"/>
      <c r="BX1224"/>
      <c r="BY1224"/>
      <c r="BZ1224"/>
      <c r="CA1224"/>
      <c r="CB1224"/>
      <c r="CC1224"/>
    </row>
    <row r="1225" spans="54:81" s="325" customFormat="1" ht="15" customHeight="1" x14ac:dyDescent="0.25">
      <c r="BB1225"/>
      <c r="BC1225"/>
      <c r="BD1225"/>
      <c r="BE1225"/>
      <c r="BF1225"/>
      <c r="BG1225"/>
      <c r="BH1225"/>
      <c r="BI1225"/>
      <c r="BJ1225"/>
      <c r="BK1225"/>
      <c r="BL1225"/>
      <c r="BM1225"/>
      <c r="BN1225"/>
      <c r="BO1225"/>
      <c r="BP1225"/>
      <c r="BQ1225"/>
      <c r="BR1225"/>
      <c r="BS1225"/>
      <c r="BT1225"/>
      <c r="BU1225"/>
      <c r="BV1225"/>
      <c r="BW1225"/>
      <c r="BX1225"/>
      <c r="BY1225"/>
      <c r="BZ1225"/>
      <c r="CA1225"/>
      <c r="CB1225"/>
      <c r="CC1225"/>
    </row>
    <row r="1226" spans="54:81" s="325" customFormat="1" ht="15" customHeight="1" x14ac:dyDescent="0.25">
      <c r="BB1226"/>
      <c r="BC1226"/>
      <c r="BD1226"/>
      <c r="BE1226"/>
      <c r="BF1226"/>
      <c r="BG1226"/>
      <c r="BH1226"/>
      <c r="BI1226"/>
      <c r="BJ1226"/>
      <c r="BK1226"/>
      <c r="BL1226"/>
      <c r="BM1226"/>
      <c r="BN1226"/>
      <c r="BO1226"/>
      <c r="BP1226"/>
      <c r="BQ1226"/>
      <c r="BR1226"/>
      <c r="BS1226"/>
      <c r="BT1226"/>
      <c r="BU1226"/>
      <c r="BV1226"/>
      <c r="BW1226"/>
      <c r="BX1226"/>
      <c r="BY1226"/>
      <c r="BZ1226"/>
      <c r="CA1226"/>
      <c r="CB1226"/>
      <c r="CC1226"/>
    </row>
    <row r="1227" spans="54:81" s="325" customFormat="1" ht="15" customHeight="1" x14ac:dyDescent="0.25">
      <c r="BB1227"/>
      <c r="BC1227"/>
      <c r="BD1227"/>
      <c r="BE1227"/>
      <c r="BF1227"/>
      <c r="BG1227"/>
      <c r="BH1227"/>
      <c r="BI1227"/>
      <c r="BJ1227"/>
      <c r="BK1227"/>
      <c r="BL1227"/>
      <c r="BM1227"/>
      <c r="BN1227"/>
      <c r="BO1227"/>
      <c r="BP1227"/>
      <c r="BQ1227"/>
      <c r="BR1227"/>
      <c r="BS1227"/>
      <c r="BT1227"/>
      <c r="BU1227"/>
      <c r="BV1227"/>
      <c r="BW1227"/>
      <c r="BX1227"/>
      <c r="BY1227"/>
      <c r="BZ1227"/>
      <c r="CA1227"/>
      <c r="CB1227"/>
      <c r="CC1227"/>
    </row>
    <row r="1228" spans="54:81" s="325" customFormat="1" ht="15" customHeight="1" x14ac:dyDescent="0.25">
      <c r="BB1228"/>
      <c r="BC1228"/>
      <c r="BD1228"/>
      <c r="BE1228"/>
      <c r="BF1228"/>
      <c r="BG1228"/>
      <c r="BH1228"/>
      <c r="BI1228"/>
      <c r="BJ1228"/>
      <c r="BK1228"/>
      <c r="BL1228"/>
      <c r="BM1228"/>
      <c r="BN1228"/>
      <c r="BO1228"/>
      <c r="BP1228"/>
      <c r="BQ1228"/>
      <c r="BR1228"/>
      <c r="BS1228"/>
      <c r="BT1228"/>
      <c r="BU1228"/>
      <c r="BV1228"/>
      <c r="BW1228"/>
      <c r="BX1228"/>
      <c r="BY1228"/>
      <c r="BZ1228"/>
      <c r="CA1228"/>
      <c r="CB1228"/>
      <c r="CC1228"/>
    </row>
    <row r="1229" spans="54:81" s="325" customFormat="1" ht="15" customHeight="1" x14ac:dyDescent="0.25">
      <c r="BB1229"/>
      <c r="BC1229"/>
      <c r="BD1229"/>
      <c r="BE1229"/>
      <c r="BF1229"/>
      <c r="BG1229"/>
      <c r="BH1229"/>
      <c r="BI1229"/>
      <c r="BJ1229"/>
      <c r="BK1229"/>
      <c r="BL1229"/>
      <c r="BM1229"/>
      <c r="BN1229"/>
      <c r="BO1229"/>
      <c r="BP1229"/>
      <c r="BQ1229"/>
      <c r="BR1229"/>
      <c r="BS1229"/>
      <c r="BT1229"/>
      <c r="BU1229"/>
      <c r="BV1229"/>
      <c r="BW1229"/>
      <c r="BX1229"/>
      <c r="BY1229"/>
      <c r="BZ1229"/>
      <c r="CA1229"/>
      <c r="CB1229"/>
      <c r="CC1229"/>
    </row>
    <row r="1230" spans="54:81" s="325" customFormat="1" ht="15" customHeight="1" x14ac:dyDescent="0.25">
      <c r="BB1230"/>
      <c r="BC1230"/>
      <c r="BD1230"/>
      <c r="BE1230"/>
      <c r="BF1230"/>
      <c r="BG1230"/>
      <c r="BH1230"/>
      <c r="BI1230"/>
      <c r="BJ1230"/>
      <c r="BK1230"/>
      <c r="BL1230"/>
      <c r="BM1230"/>
      <c r="BN1230"/>
      <c r="BO1230"/>
      <c r="BP1230"/>
      <c r="BQ1230"/>
      <c r="BR1230"/>
      <c r="BS1230"/>
      <c r="BT1230"/>
      <c r="BU1230"/>
      <c r="BV1230"/>
      <c r="BW1230"/>
      <c r="BX1230"/>
      <c r="BY1230"/>
      <c r="BZ1230"/>
      <c r="CA1230"/>
      <c r="CB1230"/>
      <c r="CC1230"/>
    </row>
    <row r="1231" spans="54:81" s="325" customFormat="1" ht="15" customHeight="1" x14ac:dyDescent="0.25">
      <c r="BB1231"/>
      <c r="BC1231"/>
      <c r="BD1231"/>
      <c r="BE1231"/>
      <c r="BF1231"/>
      <c r="BG1231"/>
      <c r="BH1231"/>
      <c r="BI1231"/>
      <c r="BJ1231"/>
      <c r="BK1231"/>
      <c r="BL1231"/>
      <c r="BM1231"/>
      <c r="BN1231"/>
      <c r="BO1231"/>
      <c r="BP1231"/>
      <c r="BQ1231"/>
      <c r="BR1231"/>
      <c r="BS1231"/>
      <c r="BT1231"/>
      <c r="BU1231"/>
      <c r="BV1231"/>
      <c r="BW1231"/>
      <c r="BX1231"/>
      <c r="BY1231"/>
      <c r="BZ1231"/>
      <c r="CA1231"/>
      <c r="CB1231"/>
      <c r="CC1231"/>
    </row>
    <row r="1232" spans="54:81" s="325" customFormat="1" ht="15" customHeight="1" x14ac:dyDescent="0.25">
      <c r="BB1232"/>
      <c r="BC1232"/>
      <c r="BD1232"/>
      <c r="BE1232"/>
      <c r="BF1232"/>
      <c r="BG1232"/>
      <c r="BH1232"/>
      <c r="BI1232"/>
      <c r="BJ1232"/>
      <c r="BK1232"/>
      <c r="BL1232"/>
      <c r="BM1232"/>
      <c r="BN1232"/>
      <c r="BO1232"/>
      <c r="BP1232"/>
      <c r="BQ1232"/>
      <c r="BR1232"/>
      <c r="BS1232"/>
      <c r="BT1232"/>
      <c r="BU1232"/>
      <c r="BV1232"/>
      <c r="BW1232"/>
      <c r="BX1232"/>
      <c r="BY1232"/>
      <c r="BZ1232"/>
      <c r="CA1232"/>
      <c r="CB1232"/>
      <c r="CC1232"/>
    </row>
    <row r="1233" spans="54:81" s="325" customFormat="1" ht="15" customHeight="1" x14ac:dyDescent="0.25">
      <c r="BB1233"/>
      <c r="BC1233"/>
      <c r="BD1233"/>
      <c r="BE1233"/>
      <c r="BF1233"/>
      <c r="BG1233"/>
      <c r="BH1233"/>
      <c r="BI1233"/>
      <c r="BJ1233"/>
      <c r="BK1233"/>
      <c r="BL1233"/>
      <c r="BM1233"/>
      <c r="BN1233"/>
      <c r="BO1233"/>
      <c r="BP1233"/>
      <c r="BQ1233"/>
      <c r="BR1233"/>
      <c r="BS1233"/>
      <c r="BT1233"/>
      <c r="BU1233"/>
      <c r="BV1233"/>
      <c r="BW1233"/>
      <c r="BX1233"/>
      <c r="BY1233"/>
      <c r="BZ1233"/>
      <c r="CA1233"/>
      <c r="CB1233"/>
      <c r="CC1233"/>
    </row>
    <row r="1234" spans="54:81" s="325" customFormat="1" ht="15" customHeight="1" x14ac:dyDescent="0.25">
      <c r="BB1234"/>
      <c r="BC1234"/>
      <c r="BD1234"/>
      <c r="BE1234"/>
      <c r="BF1234"/>
      <c r="BG1234"/>
      <c r="BH1234"/>
      <c r="BI1234"/>
      <c r="BJ1234"/>
      <c r="BK1234"/>
      <c r="BL1234"/>
      <c r="BM1234"/>
      <c r="BN1234"/>
      <c r="BO1234"/>
      <c r="BP1234"/>
      <c r="BQ1234"/>
      <c r="BR1234"/>
      <c r="BS1234"/>
      <c r="BT1234"/>
      <c r="BU1234"/>
      <c r="BV1234"/>
      <c r="BW1234"/>
      <c r="BX1234"/>
      <c r="BY1234"/>
      <c r="BZ1234"/>
      <c r="CA1234"/>
      <c r="CB1234"/>
      <c r="CC1234"/>
    </row>
    <row r="1235" spans="54:81" s="325" customFormat="1" ht="15" customHeight="1" x14ac:dyDescent="0.25">
      <c r="BB1235"/>
      <c r="BC1235"/>
      <c r="BD1235"/>
      <c r="BE1235"/>
      <c r="BF1235"/>
      <c r="BG1235"/>
      <c r="BH1235"/>
      <c r="BI1235"/>
      <c r="BJ1235"/>
      <c r="BK1235"/>
      <c r="BL1235"/>
      <c r="BM1235"/>
      <c r="BN1235"/>
      <c r="BO1235"/>
      <c r="BP1235"/>
      <c r="BQ1235"/>
      <c r="BR1235"/>
      <c r="BS1235"/>
      <c r="BT1235"/>
      <c r="BU1235"/>
      <c r="BV1235"/>
      <c r="BW1235"/>
      <c r="BX1235"/>
      <c r="BY1235"/>
      <c r="BZ1235"/>
      <c r="CA1235"/>
      <c r="CB1235"/>
      <c r="CC1235"/>
    </row>
    <row r="1236" spans="54:81" s="325" customFormat="1" ht="15" customHeight="1" x14ac:dyDescent="0.25">
      <c r="BB1236"/>
      <c r="BC1236"/>
      <c r="BD1236"/>
      <c r="BE1236"/>
      <c r="BF1236"/>
      <c r="BG1236"/>
      <c r="BH1236"/>
      <c r="BI1236"/>
      <c r="BJ1236"/>
      <c r="BK1236"/>
      <c r="BL1236"/>
      <c r="BM1236"/>
      <c r="BN1236"/>
      <c r="BO1236"/>
      <c r="BP1236"/>
      <c r="BQ1236"/>
      <c r="BR1236"/>
      <c r="BS1236"/>
      <c r="BT1236"/>
      <c r="BU1236"/>
      <c r="BV1236"/>
      <c r="BW1236"/>
      <c r="BX1236"/>
      <c r="BY1236"/>
      <c r="BZ1236"/>
      <c r="CA1236"/>
      <c r="CB1236"/>
      <c r="CC1236"/>
    </row>
    <row r="1237" spans="54:81" s="325" customFormat="1" ht="15" customHeight="1" x14ac:dyDescent="0.25">
      <c r="BB1237"/>
      <c r="BC1237"/>
      <c r="BD1237"/>
      <c r="BE1237"/>
      <c r="BF1237"/>
      <c r="BG1237"/>
      <c r="BH1237"/>
      <c r="BI1237"/>
      <c r="BJ1237"/>
      <c r="BK1237"/>
      <c r="BL1237"/>
      <c r="BM1237"/>
      <c r="BN1237"/>
      <c r="BO1237"/>
      <c r="BP1237"/>
      <c r="BQ1237"/>
      <c r="BR1237"/>
      <c r="BS1237"/>
      <c r="BT1237"/>
      <c r="BU1237"/>
      <c r="BV1237"/>
      <c r="BW1237"/>
      <c r="BX1237"/>
      <c r="BY1237"/>
      <c r="BZ1237"/>
      <c r="CA1237"/>
      <c r="CB1237"/>
      <c r="CC1237"/>
    </row>
    <row r="1238" spans="54:81" s="325" customFormat="1" ht="15" customHeight="1" x14ac:dyDescent="0.25">
      <c r="BB1238"/>
      <c r="BC1238"/>
      <c r="BD1238"/>
      <c r="BE1238"/>
      <c r="BF1238"/>
      <c r="BG1238"/>
      <c r="BH1238"/>
      <c r="BI1238"/>
      <c r="BJ1238"/>
      <c r="BK1238"/>
      <c r="BL1238"/>
      <c r="BM1238"/>
      <c r="BN1238"/>
      <c r="BO1238"/>
      <c r="BP1238"/>
      <c r="BQ1238"/>
      <c r="BR1238"/>
      <c r="BS1238"/>
      <c r="BT1238"/>
      <c r="BU1238"/>
      <c r="BV1238"/>
      <c r="BW1238"/>
      <c r="BX1238"/>
      <c r="BY1238"/>
      <c r="BZ1238"/>
      <c r="CA1238"/>
      <c r="CB1238"/>
      <c r="CC1238"/>
    </row>
    <row r="1239" spans="54:81" s="325" customFormat="1" ht="15" customHeight="1" x14ac:dyDescent="0.25">
      <c r="BB1239"/>
      <c r="BC1239"/>
      <c r="BD1239"/>
      <c r="BE1239"/>
      <c r="BF1239"/>
      <c r="BG1239"/>
      <c r="BH1239"/>
      <c r="BI1239"/>
      <c r="BJ1239"/>
      <c r="BK1239"/>
      <c r="BL1239"/>
      <c r="BM1239"/>
      <c r="BN1239"/>
      <c r="BO1239"/>
      <c r="BP1239"/>
      <c r="BQ1239"/>
      <c r="BR1239"/>
      <c r="BS1239"/>
      <c r="BT1239"/>
      <c r="BU1239"/>
      <c r="BV1239"/>
      <c r="BW1239"/>
      <c r="BX1239"/>
      <c r="BY1239"/>
      <c r="BZ1239"/>
      <c r="CA1239"/>
      <c r="CB1239"/>
      <c r="CC1239"/>
    </row>
    <row r="1240" spans="54:81" s="325" customFormat="1" ht="15" customHeight="1" x14ac:dyDescent="0.25">
      <c r="BB1240"/>
      <c r="BC1240"/>
      <c r="BD1240"/>
      <c r="BE1240"/>
      <c r="BF1240"/>
      <c r="BG1240"/>
      <c r="BH1240"/>
      <c r="BI1240"/>
      <c r="BJ1240"/>
      <c r="BK1240"/>
      <c r="BL1240"/>
      <c r="BM1240"/>
      <c r="BN1240"/>
      <c r="BO1240"/>
      <c r="BP1240"/>
      <c r="BQ1240"/>
      <c r="BR1240"/>
      <c r="BS1240"/>
      <c r="BT1240"/>
      <c r="BU1240"/>
      <c r="BV1240"/>
      <c r="BW1240"/>
      <c r="BX1240"/>
      <c r="BY1240"/>
      <c r="BZ1240"/>
      <c r="CA1240"/>
      <c r="CB1240"/>
      <c r="CC1240"/>
    </row>
    <row r="1241" spans="54:81" s="325" customFormat="1" ht="15" customHeight="1" x14ac:dyDescent="0.25">
      <c r="BB1241"/>
      <c r="BC1241"/>
      <c r="BD1241"/>
      <c r="BE1241"/>
      <c r="BF1241"/>
      <c r="BG1241"/>
      <c r="BH1241"/>
      <c r="BI1241"/>
      <c r="BJ1241"/>
      <c r="BK1241"/>
      <c r="BL1241"/>
      <c r="BM1241"/>
      <c r="BN1241"/>
      <c r="BO1241"/>
      <c r="BP1241"/>
      <c r="BQ1241"/>
      <c r="BR1241"/>
      <c r="BS1241"/>
      <c r="BT1241"/>
      <c r="BU1241"/>
      <c r="BV1241"/>
      <c r="BW1241"/>
      <c r="BX1241"/>
      <c r="BY1241"/>
      <c r="BZ1241"/>
      <c r="CA1241"/>
      <c r="CB1241"/>
      <c r="CC1241"/>
    </row>
    <row r="1242" spans="54:81" s="325" customFormat="1" ht="15" customHeight="1" x14ac:dyDescent="0.25">
      <c r="BB1242"/>
      <c r="BC1242"/>
      <c r="BD1242"/>
      <c r="BE1242"/>
      <c r="BF1242"/>
      <c r="BG1242"/>
      <c r="BH1242"/>
      <c r="BI1242"/>
      <c r="BJ1242"/>
      <c r="BK1242"/>
      <c r="BL1242"/>
      <c r="BM1242"/>
      <c r="BN1242"/>
      <c r="BO1242"/>
      <c r="BP1242"/>
      <c r="BQ1242"/>
      <c r="BR1242"/>
      <c r="BS1242"/>
      <c r="BT1242"/>
      <c r="BU1242"/>
      <c r="BV1242"/>
      <c r="BW1242"/>
      <c r="BX1242"/>
      <c r="BY1242"/>
      <c r="BZ1242"/>
      <c r="CA1242"/>
      <c r="CB1242"/>
      <c r="CC1242"/>
    </row>
    <row r="1243" spans="54:81" s="325" customFormat="1" ht="15" customHeight="1" x14ac:dyDescent="0.25">
      <c r="BB1243"/>
      <c r="BC1243"/>
      <c r="BD1243"/>
      <c r="BE1243"/>
      <c r="BF1243"/>
      <c r="BG1243"/>
      <c r="BH1243"/>
      <c r="BI1243"/>
      <c r="BJ1243"/>
      <c r="BK1243"/>
      <c r="BL1243"/>
      <c r="BM1243"/>
      <c r="BN1243"/>
      <c r="BO1243"/>
      <c r="BP1243"/>
      <c r="BQ1243"/>
      <c r="BR1243"/>
      <c r="BS1243"/>
      <c r="BT1243"/>
      <c r="BU1243"/>
      <c r="BV1243"/>
      <c r="BW1243"/>
      <c r="BX1243"/>
      <c r="BY1243"/>
      <c r="BZ1243"/>
      <c r="CA1243"/>
      <c r="CB1243"/>
      <c r="CC1243"/>
    </row>
    <row r="1244" spans="54:81" s="325" customFormat="1" ht="15" customHeight="1" x14ac:dyDescent="0.25">
      <c r="BB1244"/>
      <c r="BC1244"/>
      <c r="BD1244"/>
      <c r="BE1244"/>
      <c r="BF1244"/>
      <c r="BG1244"/>
      <c r="BH1244"/>
      <c r="BI1244"/>
      <c r="BJ1244"/>
      <c r="BK1244"/>
      <c r="BL1244"/>
      <c r="BM1244"/>
      <c r="BN1244"/>
      <c r="BO1244"/>
      <c r="BP1244"/>
      <c r="BQ1244"/>
      <c r="BR1244"/>
      <c r="BS1244"/>
      <c r="BT1244"/>
      <c r="BU1244"/>
      <c r="BV1244"/>
      <c r="BW1244"/>
      <c r="BX1244"/>
      <c r="BY1244"/>
      <c r="BZ1244"/>
      <c r="CA1244"/>
      <c r="CB1244"/>
      <c r="CC1244"/>
    </row>
    <row r="1245" spans="54:81" s="325" customFormat="1" ht="15" customHeight="1" x14ac:dyDescent="0.25">
      <c r="BB1245"/>
      <c r="BC1245"/>
      <c r="BD1245"/>
      <c r="BE1245"/>
      <c r="BF1245"/>
      <c r="BG1245"/>
      <c r="BH1245"/>
      <c r="BI1245"/>
      <c r="BJ1245"/>
      <c r="BK1245"/>
      <c r="BL1245"/>
      <c r="BM1245"/>
      <c r="BN1245"/>
      <c r="BO1245"/>
      <c r="BP1245"/>
      <c r="BQ1245"/>
      <c r="BR1245"/>
      <c r="BS1245"/>
      <c r="BT1245"/>
      <c r="BU1245"/>
      <c r="BV1245"/>
      <c r="BW1245"/>
      <c r="BX1245"/>
      <c r="BY1245"/>
      <c r="BZ1245"/>
      <c r="CA1245"/>
      <c r="CB1245"/>
      <c r="CC1245"/>
    </row>
    <row r="1246" spans="54:81" s="325" customFormat="1" ht="15" customHeight="1" x14ac:dyDescent="0.25">
      <c r="BB1246"/>
      <c r="BC1246"/>
      <c r="BD1246"/>
      <c r="BE1246"/>
      <c r="BF1246"/>
      <c r="BG1246"/>
      <c r="BH1246"/>
      <c r="BI1246"/>
      <c r="BJ1246"/>
      <c r="BK1246"/>
      <c r="BL1246"/>
      <c r="BM1246"/>
      <c r="BN1246"/>
      <c r="BO1246"/>
      <c r="BP1246"/>
      <c r="BQ1246"/>
      <c r="BR1246"/>
      <c r="BS1246"/>
      <c r="BT1246"/>
      <c r="BU1246"/>
      <c r="BV1246"/>
      <c r="BW1246"/>
      <c r="BX1246"/>
      <c r="BY1246"/>
      <c r="BZ1246"/>
      <c r="CA1246"/>
      <c r="CB1246"/>
      <c r="CC1246"/>
    </row>
    <row r="1247" spans="54:81" s="325" customFormat="1" ht="15" customHeight="1" x14ac:dyDescent="0.25">
      <c r="BB1247"/>
      <c r="BC1247"/>
      <c r="BD1247"/>
      <c r="BE1247"/>
      <c r="BF1247"/>
      <c r="BG1247"/>
      <c r="BH1247"/>
      <c r="BI1247"/>
      <c r="BJ1247"/>
      <c r="BK1247"/>
      <c r="BL1247"/>
      <c r="BM1247"/>
      <c r="BN1247"/>
      <c r="BO1247"/>
      <c r="BP1247"/>
      <c r="BQ1247"/>
      <c r="BR1247"/>
      <c r="BS1247"/>
      <c r="BT1247"/>
      <c r="BU1247"/>
      <c r="BV1247"/>
      <c r="BW1247"/>
      <c r="BX1247"/>
      <c r="BY1247"/>
      <c r="BZ1247"/>
      <c r="CA1247"/>
      <c r="CB1247"/>
      <c r="CC1247"/>
    </row>
    <row r="1248" spans="54:81" s="325" customFormat="1" ht="15" customHeight="1" x14ac:dyDescent="0.25">
      <c r="BB1248"/>
      <c r="BC1248"/>
      <c r="BD1248"/>
      <c r="BE1248"/>
      <c r="BF1248"/>
      <c r="BG1248"/>
      <c r="BH1248"/>
      <c r="BI1248"/>
      <c r="BJ1248"/>
      <c r="BK1248"/>
      <c r="BL1248"/>
      <c r="BM1248"/>
      <c r="BN1248"/>
      <c r="BO1248"/>
      <c r="BP1248"/>
      <c r="BQ1248"/>
      <c r="BR1248"/>
      <c r="BS1248"/>
      <c r="BT1248"/>
      <c r="BU1248"/>
      <c r="BV1248"/>
      <c r="BW1248"/>
      <c r="BX1248"/>
      <c r="BY1248"/>
      <c r="BZ1248"/>
      <c r="CA1248"/>
      <c r="CB1248"/>
      <c r="CC1248"/>
    </row>
    <row r="1249" spans="54:81" s="325" customFormat="1" ht="15" customHeight="1" x14ac:dyDescent="0.25">
      <c r="BB1249"/>
      <c r="BC1249"/>
      <c r="BD1249"/>
      <c r="BE1249"/>
      <c r="BF1249"/>
      <c r="BG1249"/>
      <c r="BH1249"/>
      <c r="BI1249"/>
      <c r="BJ1249"/>
      <c r="BK1249"/>
      <c r="BL1249"/>
      <c r="BM1249"/>
      <c r="BN1249"/>
      <c r="BO1249"/>
      <c r="BP1249"/>
      <c r="BQ1249"/>
      <c r="BR1249"/>
      <c r="BS1249"/>
      <c r="BT1249"/>
      <c r="BU1249"/>
      <c r="BV1249"/>
      <c r="BW1249"/>
      <c r="BX1249"/>
      <c r="BY1249"/>
      <c r="BZ1249"/>
      <c r="CA1249"/>
      <c r="CB1249"/>
      <c r="CC1249"/>
    </row>
    <row r="1250" spans="54:81" s="325" customFormat="1" ht="15" customHeight="1" x14ac:dyDescent="0.25">
      <c r="BB1250"/>
      <c r="BC1250"/>
      <c r="BD1250"/>
      <c r="BE1250"/>
      <c r="BF1250"/>
      <c r="BG1250"/>
      <c r="BH1250"/>
      <c r="BI1250"/>
      <c r="BJ1250"/>
      <c r="BK1250"/>
      <c r="BL1250"/>
      <c r="BM1250"/>
      <c r="BN1250"/>
      <c r="BO1250"/>
      <c r="BP1250"/>
      <c r="BQ1250"/>
      <c r="BR1250"/>
      <c r="BS1250"/>
      <c r="BT1250"/>
      <c r="BU1250"/>
      <c r="BV1250"/>
      <c r="BW1250"/>
      <c r="BX1250"/>
      <c r="BY1250"/>
      <c r="BZ1250"/>
      <c r="CA1250"/>
      <c r="CB1250"/>
      <c r="CC1250"/>
    </row>
    <row r="1251" spans="54:81" s="325" customFormat="1" ht="15" customHeight="1" x14ac:dyDescent="0.25">
      <c r="BB1251"/>
      <c r="BC1251"/>
      <c r="BD1251"/>
      <c r="BE1251"/>
      <c r="BF1251"/>
      <c r="BG1251"/>
      <c r="BH1251"/>
      <c r="BI1251"/>
      <c r="BJ1251"/>
      <c r="BK1251"/>
      <c r="BL1251"/>
      <c r="BM1251"/>
      <c r="BN1251"/>
      <c r="BO1251"/>
      <c r="BP1251"/>
      <c r="BQ1251"/>
      <c r="BR1251"/>
      <c r="BS1251"/>
      <c r="BT1251"/>
      <c r="BU1251"/>
      <c r="BV1251"/>
      <c r="BW1251"/>
      <c r="BX1251"/>
      <c r="BY1251"/>
      <c r="BZ1251"/>
      <c r="CA1251"/>
      <c r="CB1251"/>
      <c r="CC1251"/>
    </row>
    <row r="1252" spans="54:81" s="325" customFormat="1" ht="15" customHeight="1" x14ac:dyDescent="0.25">
      <c r="BB1252"/>
      <c r="BC1252"/>
      <c r="BD1252"/>
      <c r="BE1252"/>
      <c r="BF1252"/>
      <c r="BG1252"/>
      <c r="BH1252"/>
      <c r="BI1252"/>
      <c r="BJ1252"/>
      <c r="BK1252"/>
      <c r="BL1252"/>
      <c r="BM1252"/>
      <c r="BN1252"/>
      <c r="BO1252"/>
      <c r="BP1252"/>
      <c r="BQ1252"/>
      <c r="BR1252"/>
      <c r="BS1252"/>
      <c r="BT1252"/>
      <c r="BU1252"/>
      <c r="BV1252"/>
      <c r="BW1252"/>
      <c r="BX1252"/>
      <c r="BY1252"/>
      <c r="BZ1252"/>
      <c r="CA1252"/>
      <c r="CB1252"/>
      <c r="CC1252"/>
    </row>
    <row r="1253" spans="54:81" s="325" customFormat="1" ht="15" customHeight="1" x14ac:dyDescent="0.25">
      <c r="BB1253"/>
      <c r="BC1253"/>
      <c r="BD1253"/>
      <c r="BE1253"/>
      <c r="BF1253"/>
      <c r="BG1253"/>
      <c r="BH1253"/>
      <c r="BI1253"/>
      <c r="BJ1253"/>
      <c r="BK1253"/>
      <c r="BL1253"/>
      <c r="BM1253"/>
      <c r="BN1253"/>
      <c r="BO1253"/>
      <c r="BP1253"/>
      <c r="BQ1253"/>
      <c r="BR1253"/>
      <c r="BS1253"/>
      <c r="BT1253"/>
      <c r="BU1253"/>
      <c r="BV1253"/>
      <c r="BW1253"/>
      <c r="BX1253"/>
      <c r="BY1253"/>
      <c r="BZ1253"/>
      <c r="CA1253"/>
      <c r="CB1253"/>
      <c r="CC1253"/>
    </row>
    <row r="1254" spans="54:81" s="325" customFormat="1" ht="15" customHeight="1" x14ac:dyDescent="0.25">
      <c r="BB1254"/>
      <c r="BC1254"/>
      <c r="BD1254"/>
      <c r="BE1254"/>
      <c r="BF1254"/>
      <c r="BG1254"/>
      <c r="BH1254"/>
      <c r="BI1254"/>
      <c r="BJ1254"/>
      <c r="BK1254"/>
      <c r="BL1254"/>
      <c r="BM1254"/>
      <c r="BN1254"/>
      <c r="BO1254"/>
      <c r="BP1254"/>
      <c r="BQ1254"/>
      <c r="BR1254"/>
      <c r="BS1254"/>
      <c r="BT1254"/>
      <c r="BU1254"/>
      <c r="BV1254"/>
      <c r="BW1254"/>
      <c r="BX1254"/>
      <c r="BY1254"/>
      <c r="BZ1254"/>
      <c r="CA1254"/>
      <c r="CB1254"/>
      <c r="CC1254"/>
    </row>
    <row r="1255" spans="54:81" s="325" customFormat="1" ht="15" customHeight="1" x14ac:dyDescent="0.25">
      <c r="BB1255"/>
      <c r="BC1255"/>
      <c r="BD1255"/>
      <c r="BE1255"/>
      <c r="BF1255"/>
      <c r="BG1255"/>
      <c r="BH1255"/>
      <c r="BI1255"/>
      <c r="BJ1255"/>
      <c r="BK1255"/>
      <c r="BL1255"/>
      <c r="BM1255"/>
      <c r="BN1255"/>
      <c r="BO1255"/>
      <c r="BP1255"/>
      <c r="BQ1255"/>
      <c r="BR1255"/>
      <c r="BS1255"/>
      <c r="BT1255"/>
      <c r="BU1255"/>
      <c r="BV1255"/>
      <c r="BW1255"/>
      <c r="BX1255"/>
      <c r="BY1255"/>
      <c r="BZ1255"/>
      <c r="CA1255"/>
      <c r="CB1255"/>
      <c r="CC1255"/>
    </row>
    <row r="1256" spans="54:81" s="325" customFormat="1" ht="15" customHeight="1" x14ac:dyDescent="0.25">
      <c r="BB1256"/>
      <c r="BC1256"/>
      <c r="BD1256"/>
      <c r="BE1256"/>
      <c r="BF1256"/>
      <c r="BG1256"/>
      <c r="BH1256"/>
      <c r="BI1256"/>
      <c r="BJ1256"/>
      <c r="BK1256"/>
      <c r="BL1256"/>
      <c r="BM1256"/>
      <c r="BN1256"/>
      <c r="BO1256"/>
      <c r="BP1256"/>
      <c r="BQ1256"/>
      <c r="BR1256"/>
      <c r="BS1256"/>
      <c r="BT1256"/>
      <c r="BU1256"/>
      <c r="BV1256"/>
      <c r="BW1256"/>
      <c r="BX1256"/>
      <c r="BY1256"/>
      <c r="BZ1256"/>
      <c r="CA1256"/>
      <c r="CB1256"/>
      <c r="CC1256"/>
    </row>
    <row r="1257" spans="54:81" s="325" customFormat="1" ht="15" customHeight="1" x14ac:dyDescent="0.25">
      <c r="BB1257"/>
      <c r="BC1257"/>
      <c r="BD1257"/>
      <c r="BE1257"/>
      <c r="BF1257"/>
      <c r="BG1257"/>
      <c r="BH1257"/>
      <c r="BI1257"/>
      <c r="BJ1257"/>
      <c r="BK1257"/>
      <c r="BL1257"/>
      <c r="BM1257"/>
      <c r="BN1257"/>
      <c r="BO1257"/>
      <c r="BP1257"/>
      <c r="BQ1257"/>
      <c r="BR1257"/>
      <c r="BS1257"/>
      <c r="BT1257"/>
      <c r="BU1257"/>
      <c r="BV1257"/>
      <c r="BW1257"/>
      <c r="BX1257"/>
      <c r="BY1257"/>
      <c r="BZ1257"/>
      <c r="CA1257"/>
      <c r="CB1257"/>
      <c r="CC1257"/>
    </row>
    <row r="1258" spans="54:81" s="325" customFormat="1" ht="15" customHeight="1" x14ac:dyDescent="0.25">
      <c r="BB1258"/>
      <c r="BC1258"/>
      <c r="BD1258"/>
      <c r="BE1258"/>
      <c r="BF1258"/>
      <c r="BG1258"/>
      <c r="BH1258"/>
      <c r="BI1258"/>
      <c r="BJ1258"/>
      <c r="BK1258"/>
      <c r="BL1258"/>
      <c r="BM1258"/>
      <c r="BN1258"/>
      <c r="BO1258"/>
      <c r="BP1258"/>
      <c r="BQ1258"/>
      <c r="BR1258"/>
      <c r="BS1258"/>
      <c r="BT1258"/>
      <c r="BU1258"/>
      <c r="BV1258"/>
      <c r="BW1258"/>
      <c r="BX1258"/>
      <c r="BY1258"/>
      <c r="BZ1258"/>
      <c r="CA1258"/>
      <c r="CB1258"/>
      <c r="CC1258"/>
    </row>
    <row r="1259" spans="54:81" s="325" customFormat="1" ht="15" customHeight="1" x14ac:dyDescent="0.25">
      <c r="BB1259"/>
      <c r="BC1259"/>
      <c r="BD1259"/>
      <c r="BE1259"/>
      <c r="BF1259"/>
      <c r="BG1259"/>
      <c r="BH1259"/>
      <c r="BI1259"/>
      <c r="BJ1259"/>
      <c r="BK1259"/>
      <c r="BL1259"/>
      <c r="BM1259"/>
      <c r="BN1259"/>
      <c r="BO1259"/>
      <c r="BP1259"/>
      <c r="BQ1259"/>
      <c r="BR1259"/>
      <c r="BS1259"/>
      <c r="BT1259"/>
      <c r="BU1259"/>
      <c r="BV1259"/>
      <c r="BW1259"/>
      <c r="BX1259"/>
      <c r="BY1259"/>
      <c r="BZ1259"/>
      <c r="CA1259"/>
      <c r="CB1259"/>
      <c r="CC1259"/>
    </row>
    <row r="1260" spans="54:81" s="325" customFormat="1" ht="15" customHeight="1" x14ac:dyDescent="0.25">
      <c r="BB1260"/>
      <c r="BC1260"/>
      <c r="BD1260"/>
      <c r="BE1260"/>
      <c r="BF1260"/>
      <c r="BG1260"/>
      <c r="BH1260"/>
      <c r="BI1260"/>
      <c r="BJ1260"/>
      <c r="BK1260"/>
      <c r="BL1260"/>
      <c r="BM1260"/>
      <c r="BN1260"/>
      <c r="BO1260"/>
      <c r="BP1260"/>
      <c r="BQ1260"/>
      <c r="BR1260"/>
      <c r="BS1260"/>
      <c r="BT1260"/>
      <c r="BU1260"/>
      <c r="BV1260"/>
      <c r="BW1260"/>
      <c r="BX1260"/>
      <c r="BY1260"/>
      <c r="BZ1260"/>
      <c r="CA1260"/>
      <c r="CB1260"/>
      <c r="CC1260"/>
    </row>
    <row r="1261" spans="54:81" s="325" customFormat="1" ht="15" customHeight="1" x14ac:dyDescent="0.25">
      <c r="BB1261"/>
      <c r="BC1261"/>
      <c r="BD1261"/>
      <c r="BE1261"/>
      <c r="BF1261"/>
      <c r="BG1261"/>
      <c r="BH1261"/>
      <c r="BI1261"/>
      <c r="BJ1261"/>
      <c r="BK1261"/>
      <c r="BL1261"/>
      <c r="BM1261"/>
      <c r="BN1261"/>
      <c r="BO1261"/>
      <c r="BP1261"/>
      <c r="BQ1261"/>
      <c r="BR1261"/>
      <c r="BS1261"/>
      <c r="BT1261"/>
      <c r="BU1261"/>
      <c r="BV1261"/>
      <c r="BW1261"/>
      <c r="BX1261"/>
      <c r="BY1261"/>
      <c r="BZ1261"/>
      <c r="CA1261"/>
      <c r="CB1261"/>
      <c r="CC1261"/>
    </row>
    <row r="1262" spans="54:81" s="325" customFormat="1" ht="15" customHeight="1" x14ac:dyDescent="0.25">
      <c r="BB1262"/>
      <c r="BC1262"/>
      <c r="BD1262"/>
      <c r="BE1262"/>
      <c r="BF1262"/>
      <c r="BG1262"/>
      <c r="BH1262"/>
      <c r="BI1262"/>
      <c r="BJ1262"/>
      <c r="BK1262"/>
      <c r="BL1262"/>
      <c r="BM1262"/>
      <c r="BN1262"/>
      <c r="BO1262"/>
      <c r="BP1262"/>
      <c r="BQ1262"/>
      <c r="BR1262"/>
      <c r="BS1262"/>
      <c r="BT1262"/>
      <c r="BU1262"/>
      <c r="BV1262"/>
      <c r="BW1262"/>
      <c r="BX1262"/>
      <c r="BY1262"/>
      <c r="BZ1262"/>
      <c r="CA1262"/>
      <c r="CB1262"/>
      <c r="CC1262"/>
    </row>
    <row r="1263" spans="54:81" s="325" customFormat="1" ht="15" customHeight="1" x14ac:dyDescent="0.25">
      <c r="BB1263"/>
      <c r="BC1263"/>
      <c r="BD1263"/>
      <c r="BE1263"/>
      <c r="BF1263"/>
      <c r="BG1263"/>
      <c r="BH1263"/>
      <c r="BI1263"/>
      <c r="BJ1263"/>
      <c r="BK1263"/>
      <c r="BL1263"/>
      <c r="BM1263"/>
      <c r="BN1263"/>
      <c r="BO1263"/>
      <c r="BP1263"/>
      <c r="BQ1263"/>
      <c r="BR1263"/>
      <c r="BS1263"/>
      <c r="BT1263"/>
      <c r="BU1263"/>
      <c r="BV1263"/>
      <c r="BW1263"/>
      <c r="BX1263"/>
      <c r="BY1263"/>
      <c r="BZ1263"/>
      <c r="CA1263"/>
      <c r="CB1263"/>
      <c r="CC1263"/>
    </row>
    <row r="1264" spans="54:81" s="325" customFormat="1" ht="15" customHeight="1" x14ac:dyDescent="0.25">
      <c r="BB1264"/>
      <c r="BC1264"/>
      <c r="BD1264"/>
      <c r="BE1264"/>
      <c r="BF1264"/>
      <c r="BG1264"/>
      <c r="BH1264"/>
      <c r="BI1264"/>
      <c r="BJ1264"/>
      <c r="BK1264"/>
      <c r="BL1264"/>
      <c r="BM1264"/>
      <c r="BN1264"/>
      <c r="BO1264"/>
      <c r="BP1264"/>
      <c r="BQ1264"/>
      <c r="BR1264"/>
      <c r="BS1264"/>
      <c r="BT1264"/>
      <c r="BU1264"/>
      <c r="BV1264"/>
      <c r="BW1264"/>
      <c r="BX1264"/>
      <c r="BY1264"/>
      <c r="BZ1264"/>
      <c r="CA1264"/>
      <c r="CB1264"/>
      <c r="CC1264"/>
    </row>
    <row r="1265" spans="54:81" s="325" customFormat="1" ht="15" customHeight="1" x14ac:dyDescent="0.25">
      <c r="BB1265"/>
      <c r="BC1265"/>
      <c r="BD1265"/>
      <c r="BE1265"/>
      <c r="BF1265"/>
      <c r="BG1265"/>
      <c r="BH1265"/>
      <c r="BI1265"/>
      <c r="BJ1265"/>
      <c r="BK1265"/>
      <c r="BL1265"/>
      <c r="BM1265"/>
      <c r="BN1265"/>
      <c r="BO1265"/>
      <c r="BP1265"/>
      <c r="BQ1265"/>
      <c r="BR1265"/>
      <c r="BS1265"/>
      <c r="BT1265"/>
      <c r="BU1265"/>
      <c r="BV1265"/>
      <c r="BW1265"/>
      <c r="BX1265"/>
      <c r="BY1265"/>
      <c r="BZ1265"/>
      <c r="CA1265"/>
      <c r="CB1265"/>
      <c r="CC1265"/>
    </row>
    <row r="1266" spans="54:81" s="325" customFormat="1" ht="15" customHeight="1" x14ac:dyDescent="0.25">
      <c r="BB1266"/>
      <c r="BC1266"/>
      <c r="BD1266"/>
      <c r="BE1266"/>
      <c r="BF1266"/>
      <c r="BG1266"/>
      <c r="BH1266"/>
      <c r="BI1266"/>
      <c r="BJ1266"/>
      <c r="BK1266"/>
      <c r="BL1266"/>
      <c r="BM1266"/>
      <c r="BN1266"/>
      <c r="BO1266"/>
      <c r="BP1266"/>
      <c r="BQ1266"/>
      <c r="BR1266"/>
      <c r="BS1266"/>
      <c r="BT1266"/>
      <c r="BU1266"/>
      <c r="BV1266"/>
      <c r="BW1266"/>
      <c r="BX1266"/>
      <c r="BY1266"/>
      <c r="BZ1266"/>
      <c r="CA1266"/>
      <c r="CB1266"/>
      <c r="CC1266"/>
    </row>
    <row r="1267" spans="54:81" s="325" customFormat="1" ht="15" customHeight="1" x14ac:dyDescent="0.25">
      <c r="BB1267"/>
      <c r="BC1267"/>
      <c r="BD1267"/>
      <c r="BE1267"/>
      <c r="BF1267"/>
      <c r="BG1267"/>
      <c r="BH1267"/>
      <c r="BI1267"/>
      <c r="BJ1267"/>
      <c r="BK1267"/>
      <c r="BL1267"/>
      <c r="BM1267"/>
      <c r="BN1267"/>
      <c r="BO1267"/>
      <c r="BP1267"/>
      <c r="BQ1267"/>
      <c r="BR1267"/>
      <c r="BS1267"/>
      <c r="BT1267"/>
      <c r="BU1267"/>
      <c r="BV1267"/>
      <c r="BW1267"/>
      <c r="BX1267"/>
      <c r="BY1267"/>
      <c r="BZ1267"/>
      <c r="CA1267"/>
      <c r="CB1267"/>
      <c r="CC1267"/>
    </row>
    <row r="1268" spans="54:81" s="325" customFormat="1" ht="15" customHeight="1" x14ac:dyDescent="0.25">
      <c r="BB1268"/>
      <c r="BC1268"/>
      <c r="BD1268"/>
      <c r="BE1268"/>
      <c r="BF1268"/>
      <c r="BG1268"/>
      <c r="BH1268"/>
      <c r="BI1268"/>
      <c r="BJ1268"/>
      <c r="BK1268"/>
      <c r="BL1268"/>
      <c r="BM1268"/>
      <c r="BN1268"/>
      <c r="BO1268"/>
      <c r="BP1268"/>
      <c r="BQ1268"/>
      <c r="BR1268"/>
      <c r="BS1268"/>
      <c r="BT1268"/>
      <c r="BU1268"/>
      <c r="BV1268"/>
      <c r="BW1268"/>
      <c r="BX1268"/>
      <c r="BY1268"/>
      <c r="BZ1268"/>
      <c r="CA1268"/>
      <c r="CB1268"/>
      <c r="CC1268"/>
    </row>
    <row r="1269" spans="54:81" s="325" customFormat="1" ht="15" customHeight="1" x14ac:dyDescent="0.25">
      <c r="BB1269"/>
      <c r="BC1269"/>
      <c r="BD1269"/>
      <c r="BE1269"/>
      <c r="BF1269"/>
      <c r="BG1269"/>
      <c r="BH1269"/>
      <c r="BI1269"/>
      <c r="BJ1269"/>
      <c r="BK1269"/>
      <c r="BL1269"/>
      <c r="BM1269"/>
      <c r="BN1269"/>
      <c r="BO1269"/>
      <c r="BP1269"/>
      <c r="BQ1269"/>
      <c r="BR1269"/>
      <c r="BS1269"/>
      <c r="BT1269"/>
      <c r="BU1269"/>
      <c r="BV1269"/>
      <c r="BW1269"/>
      <c r="BX1269"/>
      <c r="BY1269"/>
      <c r="BZ1269"/>
      <c r="CA1269"/>
      <c r="CB1269"/>
      <c r="CC1269"/>
    </row>
    <row r="1270" spans="54:81" s="325" customFormat="1" ht="15" customHeight="1" x14ac:dyDescent="0.25">
      <c r="BB1270"/>
      <c r="BC1270"/>
      <c r="BD1270"/>
      <c r="BE1270"/>
      <c r="BF1270"/>
      <c r="BG1270"/>
      <c r="BH1270"/>
      <c r="BI1270"/>
      <c r="BJ1270"/>
      <c r="BK1270"/>
      <c r="BL1270"/>
      <c r="BM1270"/>
      <c r="BN1270"/>
      <c r="BO1270"/>
      <c r="BP1270"/>
      <c r="BQ1270"/>
      <c r="BR1270"/>
      <c r="BS1270"/>
      <c r="BT1270"/>
      <c r="BU1270"/>
      <c r="BV1270"/>
      <c r="BW1270"/>
      <c r="BX1270"/>
      <c r="BY1270"/>
      <c r="BZ1270"/>
      <c r="CA1270"/>
      <c r="CB1270"/>
      <c r="CC1270"/>
    </row>
    <row r="1271" spans="54:81" s="325" customFormat="1" ht="15" customHeight="1" x14ac:dyDescent="0.25">
      <c r="BB1271"/>
      <c r="BC1271"/>
      <c r="BD1271"/>
      <c r="BE1271"/>
      <c r="BF1271"/>
      <c r="BG1271"/>
      <c r="BH1271"/>
      <c r="BI1271"/>
      <c r="BJ1271"/>
      <c r="BK1271"/>
      <c r="BL1271"/>
      <c r="BM1271"/>
      <c r="BN1271"/>
      <c r="BO1271"/>
      <c r="BP1271"/>
      <c r="BQ1271"/>
      <c r="BR1271"/>
      <c r="BS1271"/>
      <c r="BT1271"/>
      <c r="BU1271"/>
      <c r="BV1271"/>
      <c r="BW1271"/>
      <c r="BX1271"/>
      <c r="BY1271"/>
      <c r="BZ1271"/>
      <c r="CA1271"/>
      <c r="CB1271"/>
      <c r="CC1271"/>
    </row>
    <row r="1272" spans="54:81" s="325" customFormat="1" ht="15" customHeight="1" x14ac:dyDescent="0.25">
      <c r="BB1272"/>
      <c r="BC1272"/>
      <c r="BD1272"/>
      <c r="BE1272"/>
      <c r="BF1272"/>
      <c r="BG1272"/>
      <c r="BH1272"/>
      <c r="BI1272"/>
      <c r="BJ1272"/>
      <c r="BK1272"/>
      <c r="BL1272"/>
      <c r="BM1272"/>
      <c r="BN1272"/>
      <c r="BO1272"/>
      <c r="BP1272"/>
      <c r="BQ1272"/>
      <c r="BR1272"/>
      <c r="BS1272"/>
      <c r="BT1272"/>
      <c r="BU1272"/>
      <c r="BV1272"/>
      <c r="BW1272"/>
      <c r="BX1272"/>
      <c r="BY1272"/>
      <c r="BZ1272"/>
      <c r="CA1272"/>
      <c r="CB1272"/>
      <c r="CC1272"/>
    </row>
    <row r="1273" spans="54:81" s="325" customFormat="1" ht="15" customHeight="1" x14ac:dyDescent="0.25">
      <c r="BB1273"/>
      <c r="BC1273"/>
      <c r="BD1273"/>
      <c r="BE1273"/>
      <c r="BF1273"/>
      <c r="BG1273"/>
      <c r="BH1273"/>
      <c r="BI1273"/>
      <c r="BJ1273"/>
      <c r="BK1273"/>
      <c r="BL1273"/>
      <c r="BM1273"/>
      <c r="BN1273"/>
      <c r="BO1273"/>
      <c r="BP1273"/>
      <c r="BQ1273"/>
      <c r="BR1273"/>
      <c r="BS1273"/>
      <c r="BT1273"/>
      <c r="BU1273"/>
      <c r="BV1273"/>
      <c r="BW1273"/>
      <c r="BX1273"/>
      <c r="BY1273"/>
      <c r="BZ1273"/>
      <c r="CA1273"/>
      <c r="CB1273"/>
      <c r="CC1273"/>
    </row>
    <row r="1274" spans="54:81" s="325" customFormat="1" ht="15" customHeight="1" x14ac:dyDescent="0.25">
      <c r="BB1274"/>
      <c r="BC1274"/>
      <c r="BD1274"/>
      <c r="BE1274"/>
      <c r="BF1274"/>
      <c r="BG1274"/>
      <c r="BH1274"/>
      <c r="BI1274"/>
      <c r="BJ1274"/>
      <c r="BK1274"/>
      <c r="BL1274"/>
      <c r="BM1274"/>
      <c r="BN1274"/>
      <c r="BO1274"/>
      <c r="BP1274"/>
      <c r="BQ1274"/>
      <c r="BR1274"/>
      <c r="BS1274"/>
      <c r="BT1274"/>
      <c r="BU1274"/>
      <c r="BV1274"/>
      <c r="BW1274"/>
      <c r="BX1274"/>
      <c r="BY1274"/>
      <c r="BZ1274"/>
      <c r="CA1274"/>
      <c r="CB1274"/>
      <c r="CC1274"/>
    </row>
    <row r="1275" spans="54:81" s="325" customFormat="1" ht="15" customHeight="1" x14ac:dyDescent="0.25">
      <c r="BB1275"/>
      <c r="BC1275"/>
      <c r="BD1275"/>
      <c r="BE1275"/>
      <c r="BF1275"/>
      <c r="BG1275"/>
      <c r="BH1275"/>
      <c r="BI1275"/>
      <c r="BJ1275"/>
      <c r="BK1275"/>
      <c r="BL1275"/>
      <c r="BM1275"/>
      <c r="BN1275"/>
      <c r="BO1275"/>
      <c r="BP1275"/>
      <c r="BQ1275"/>
      <c r="BR1275"/>
      <c r="BS1275"/>
      <c r="BT1275"/>
      <c r="BU1275"/>
      <c r="BV1275"/>
      <c r="BW1275"/>
      <c r="BX1275"/>
      <c r="BY1275"/>
      <c r="BZ1275"/>
      <c r="CA1275"/>
      <c r="CB1275"/>
      <c r="CC1275"/>
    </row>
    <row r="1276" spans="54:81" s="325" customFormat="1" ht="15" customHeight="1" x14ac:dyDescent="0.25">
      <c r="BB1276"/>
      <c r="BC1276"/>
      <c r="BD1276"/>
      <c r="BE1276"/>
      <c r="BF1276"/>
      <c r="BG1276"/>
      <c r="BH1276"/>
      <c r="BI1276"/>
      <c r="BJ1276"/>
      <c r="BK1276"/>
      <c r="BL1276"/>
      <c r="BM1276"/>
      <c r="BN1276"/>
      <c r="BO1276"/>
      <c r="BP1276"/>
      <c r="BQ1276"/>
      <c r="BR1276"/>
      <c r="BS1276"/>
      <c r="BT1276"/>
      <c r="BU1276"/>
      <c r="BV1276"/>
      <c r="BW1276"/>
      <c r="BX1276"/>
      <c r="BY1276"/>
      <c r="BZ1276"/>
      <c r="CA1276"/>
      <c r="CB1276"/>
      <c r="CC1276"/>
    </row>
    <row r="1277" spans="54:81" s="325" customFormat="1" ht="15" customHeight="1" x14ac:dyDescent="0.25">
      <c r="BB1277"/>
      <c r="BC1277"/>
      <c r="BD1277"/>
      <c r="BE1277"/>
      <c r="BF1277"/>
      <c r="BG1277"/>
      <c r="BH1277"/>
      <c r="BI1277"/>
      <c r="BJ1277"/>
      <c r="BK1277"/>
      <c r="BL1277"/>
      <c r="BM1277"/>
      <c r="BN1277"/>
      <c r="BO1277"/>
      <c r="BP1277"/>
      <c r="BQ1277"/>
      <c r="BR1277"/>
      <c r="BS1277"/>
      <c r="BT1277"/>
      <c r="BU1277"/>
      <c r="BV1277"/>
      <c r="BW1277"/>
      <c r="BX1277"/>
      <c r="BY1277"/>
      <c r="BZ1277"/>
      <c r="CA1277"/>
      <c r="CB1277"/>
      <c r="CC1277"/>
    </row>
    <row r="1278" spans="54:81" s="325" customFormat="1" ht="15" customHeight="1" x14ac:dyDescent="0.25">
      <c r="BB1278"/>
      <c r="BC1278"/>
      <c r="BD1278"/>
      <c r="BE1278"/>
      <c r="BF1278"/>
      <c r="BG1278"/>
      <c r="BH1278"/>
      <c r="BI1278"/>
      <c r="BJ1278"/>
      <c r="BK1278"/>
      <c r="BL1278"/>
      <c r="BM1278"/>
      <c r="BN1278"/>
      <c r="BO1278"/>
      <c r="BP1278"/>
      <c r="BQ1278"/>
      <c r="BR1278"/>
      <c r="BS1278"/>
      <c r="BT1278"/>
      <c r="BU1278"/>
      <c r="BV1278"/>
      <c r="BW1278"/>
      <c r="BX1278"/>
      <c r="BY1278"/>
      <c r="BZ1278"/>
      <c r="CA1278"/>
      <c r="CB1278"/>
      <c r="CC1278"/>
    </row>
    <row r="1279" spans="54:81" s="325" customFormat="1" ht="15" customHeight="1" x14ac:dyDescent="0.25">
      <c r="BB1279"/>
      <c r="BC1279"/>
      <c r="BD1279"/>
      <c r="BE1279"/>
      <c r="BF1279"/>
      <c r="BG1279"/>
      <c r="BH1279"/>
      <c r="BI1279"/>
      <c r="BJ1279"/>
      <c r="BK1279"/>
      <c r="BL1279"/>
      <c r="BM1279"/>
      <c r="BN1279"/>
      <c r="BO1279"/>
      <c r="BP1279"/>
      <c r="BQ1279"/>
      <c r="BR1279"/>
      <c r="BS1279"/>
      <c r="BT1279"/>
      <c r="BU1279"/>
      <c r="BV1279"/>
      <c r="BW1279"/>
      <c r="BX1279"/>
      <c r="BY1279"/>
      <c r="BZ1279"/>
      <c r="CA1279"/>
      <c r="CB1279"/>
      <c r="CC1279"/>
    </row>
    <row r="1280" spans="54:81" s="325" customFormat="1" ht="15" customHeight="1" x14ac:dyDescent="0.25">
      <c r="BB1280"/>
      <c r="BC1280"/>
      <c r="BD1280"/>
      <c r="BE1280"/>
      <c r="BF1280"/>
      <c r="BG1280"/>
      <c r="BH1280"/>
      <c r="BI1280"/>
      <c r="BJ1280"/>
      <c r="BK1280"/>
      <c r="BL1280"/>
      <c r="BM1280"/>
      <c r="BN1280"/>
      <c r="BO1280"/>
      <c r="BP1280"/>
      <c r="BQ1280"/>
      <c r="BR1280"/>
      <c r="BS1280"/>
      <c r="BT1280"/>
      <c r="BU1280"/>
      <c r="BV1280"/>
      <c r="BW1280"/>
      <c r="BX1280"/>
      <c r="BY1280"/>
      <c r="BZ1280"/>
      <c r="CA1280"/>
      <c r="CB1280"/>
      <c r="CC1280"/>
    </row>
    <row r="1281" spans="54:81" s="325" customFormat="1" ht="15" customHeight="1" x14ac:dyDescent="0.25">
      <c r="BB1281"/>
      <c r="BC1281"/>
      <c r="BD1281"/>
      <c r="BE1281"/>
      <c r="BF1281"/>
      <c r="BG1281"/>
      <c r="BH1281"/>
      <c r="BI1281"/>
      <c r="BJ1281"/>
      <c r="BK1281"/>
      <c r="BL1281"/>
      <c r="BM1281"/>
      <c r="BN1281"/>
      <c r="BO1281"/>
      <c r="BP1281"/>
      <c r="BQ1281"/>
      <c r="BR1281"/>
      <c r="BS1281"/>
      <c r="BT1281"/>
      <c r="BU1281"/>
      <c r="BV1281"/>
      <c r="BW1281"/>
      <c r="BX1281"/>
      <c r="BY1281"/>
      <c r="BZ1281"/>
      <c r="CA1281"/>
      <c r="CB1281"/>
      <c r="CC1281"/>
    </row>
    <row r="1282" spans="54:81" s="325" customFormat="1" ht="15" customHeight="1" x14ac:dyDescent="0.25">
      <c r="BB1282"/>
      <c r="BC1282"/>
      <c r="BD1282"/>
      <c r="BE1282"/>
      <c r="BF1282"/>
      <c r="BG1282"/>
      <c r="BH1282"/>
      <c r="BI1282"/>
      <c r="BJ1282"/>
      <c r="BK1282"/>
      <c r="BL1282"/>
      <c r="BM1282"/>
      <c r="BN1282"/>
      <c r="BO1282"/>
      <c r="BP1282"/>
      <c r="BQ1282"/>
      <c r="BR1282"/>
      <c r="BS1282"/>
      <c r="BT1282"/>
      <c r="BU1282"/>
      <c r="BV1282"/>
      <c r="BW1282"/>
      <c r="BX1282"/>
      <c r="BY1282"/>
      <c r="BZ1282"/>
      <c r="CA1282"/>
      <c r="CB1282"/>
      <c r="CC1282"/>
    </row>
    <row r="1283" spans="54:81" s="325" customFormat="1" ht="15" customHeight="1" x14ac:dyDescent="0.25">
      <c r="BB1283"/>
      <c r="BC1283"/>
      <c r="BD1283"/>
      <c r="BE1283"/>
      <c r="BF1283"/>
      <c r="BG1283"/>
      <c r="BH1283"/>
      <c r="BI1283"/>
      <c r="BJ1283"/>
      <c r="BK1283"/>
      <c r="BL1283"/>
      <c r="BM1283"/>
      <c r="BN1283"/>
      <c r="BO1283"/>
      <c r="BP1283"/>
      <c r="BQ1283"/>
      <c r="BR1283"/>
      <c r="BS1283"/>
      <c r="BT1283"/>
      <c r="BU1283"/>
      <c r="BV1283"/>
      <c r="BW1283"/>
      <c r="BX1283"/>
      <c r="BY1283"/>
      <c r="BZ1283"/>
      <c r="CA1283"/>
      <c r="CB1283"/>
      <c r="CC1283"/>
    </row>
    <row r="1284" spans="54:81" s="325" customFormat="1" ht="15" customHeight="1" x14ac:dyDescent="0.25">
      <c r="BB1284"/>
      <c r="BC1284"/>
      <c r="BD1284"/>
      <c r="BE1284"/>
      <c r="BF1284"/>
      <c r="BG1284"/>
      <c r="BH1284"/>
      <c r="BI1284"/>
      <c r="BJ1284"/>
      <c r="BK1284"/>
      <c r="BL1284"/>
      <c r="BM1284"/>
      <c r="BN1284"/>
      <c r="BO1284"/>
      <c r="BP1284"/>
      <c r="BQ1284"/>
      <c r="BR1284"/>
      <c r="BS1284"/>
      <c r="BT1284"/>
      <c r="BU1284"/>
      <c r="BV1284"/>
      <c r="BW1284"/>
      <c r="BX1284"/>
      <c r="BY1284"/>
      <c r="BZ1284"/>
      <c r="CA1284"/>
      <c r="CB1284"/>
      <c r="CC1284"/>
    </row>
    <row r="1285" spans="54:81" s="325" customFormat="1" ht="15" customHeight="1" x14ac:dyDescent="0.25">
      <c r="BB1285"/>
      <c r="BC1285"/>
      <c r="BD1285"/>
      <c r="BE1285"/>
      <c r="BF1285"/>
      <c r="BG1285"/>
      <c r="BH1285"/>
      <c r="BI1285"/>
      <c r="BJ1285"/>
      <c r="BK1285"/>
      <c r="BL1285"/>
      <c r="BM1285"/>
      <c r="BN1285"/>
      <c r="BO1285"/>
      <c r="BP1285"/>
      <c r="BQ1285"/>
      <c r="BR1285"/>
      <c r="BS1285"/>
      <c r="BT1285"/>
      <c r="BU1285"/>
      <c r="BV1285"/>
      <c r="BW1285"/>
      <c r="BX1285"/>
      <c r="BY1285"/>
      <c r="BZ1285"/>
      <c r="CA1285"/>
      <c r="CB1285"/>
      <c r="CC1285"/>
    </row>
    <row r="1286" spans="54:81" s="325" customFormat="1" ht="15" customHeight="1" x14ac:dyDescent="0.25">
      <c r="BB1286"/>
      <c r="BC1286"/>
      <c r="BD1286"/>
      <c r="BE1286"/>
      <c r="BF1286"/>
      <c r="BG1286"/>
      <c r="BH1286"/>
      <c r="BI1286"/>
      <c r="BJ1286"/>
      <c r="BK1286"/>
      <c r="BL1286"/>
      <c r="BM1286"/>
      <c r="BN1286"/>
      <c r="BO1286"/>
      <c r="BP1286"/>
      <c r="BQ1286"/>
      <c r="BR1286"/>
      <c r="BS1286"/>
      <c r="BT1286"/>
      <c r="BU1286"/>
      <c r="BV1286"/>
      <c r="BW1286"/>
      <c r="BX1286"/>
      <c r="BY1286"/>
      <c r="BZ1286"/>
      <c r="CA1286"/>
      <c r="CB1286"/>
      <c r="CC1286"/>
    </row>
    <row r="1287" spans="54:81" s="325" customFormat="1" ht="15" customHeight="1" x14ac:dyDescent="0.25">
      <c r="BB1287"/>
      <c r="BC1287"/>
      <c r="BD1287"/>
      <c r="BE1287"/>
      <c r="BF1287"/>
      <c r="BG1287"/>
      <c r="BH1287"/>
      <c r="BI1287"/>
      <c r="BJ1287"/>
      <c r="BK1287"/>
      <c r="BL1287"/>
      <c r="BM1287"/>
      <c r="BN1287"/>
      <c r="BO1287"/>
      <c r="BP1287"/>
      <c r="BQ1287"/>
      <c r="BR1287"/>
      <c r="BS1287"/>
      <c r="BT1287"/>
      <c r="BU1287"/>
      <c r="BV1287"/>
      <c r="BW1287"/>
      <c r="BX1287"/>
      <c r="BY1287"/>
      <c r="BZ1287"/>
      <c r="CA1287"/>
      <c r="CB1287"/>
      <c r="CC1287"/>
    </row>
    <row r="1288" spans="54:81" s="325" customFormat="1" ht="15" customHeight="1" x14ac:dyDescent="0.25">
      <c r="BB1288"/>
      <c r="BC1288"/>
      <c r="BD1288"/>
      <c r="BE1288"/>
      <c r="BF1288"/>
      <c r="BG1288"/>
      <c r="BH1288"/>
      <c r="BI1288"/>
      <c r="BJ1288"/>
      <c r="BK1288"/>
      <c r="BL1288"/>
      <c r="BM1288"/>
      <c r="BN1288"/>
      <c r="BO1288"/>
      <c r="BP1288"/>
      <c r="BQ1288"/>
      <c r="BR1288"/>
      <c r="BS1288"/>
      <c r="BT1288"/>
      <c r="BU1288"/>
      <c r="BV1288"/>
      <c r="BW1288"/>
      <c r="BX1288"/>
      <c r="BY1288"/>
      <c r="BZ1288"/>
      <c r="CA1288"/>
      <c r="CB1288"/>
      <c r="CC1288"/>
    </row>
    <row r="1289" spans="54:81" s="325" customFormat="1" ht="15" customHeight="1" x14ac:dyDescent="0.25">
      <c r="BB1289"/>
      <c r="BC1289"/>
      <c r="BD1289"/>
      <c r="BE1289"/>
      <c r="BF1289"/>
      <c r="BG1289"/>
      <c r="BH1289"/>
      <c r="BI1289"/>
      <c r="BJ1289"/>
      <c r="BK1289"/>
      <c r="BL1289"/>
      <c r="BM1289"/>
      <c r="BN1289"/>
      <c r="BO1289"/>
      <c r="BP1289"/>
      <c r="BQ1289"/>
      <c r="BR1289"/>
      <c r="BS1289"/>
      <c r="BT1289"/>
      <c r="BU1289"/>
      <c r="BV1289"/>
      <c r="BW1289"/>
      <c r="BX1289"/>
      <c r="BY1289"/>
      <c r="BZ1289"/>
      <c r="CA1289"/>
      <c r="CB1289"/>
      <c r="CC1289"/>
    </row>
    <row r="1290" spans="54:81" s="325" customFormat="1" ht="15" customHeight="1" x14ac:dyDescent="0.25">
      <c r="BB1290"/>
      <c r="BC1290"/>
      <c r="BD1290"/>
      <c r="BE1290"/>
      <c r="BF1290"/>
      <c r="BG1290"/>
      <c r="BH1290"/>
      <c r="BI1290"/>
      <c r="BJ1290"/>
      <c r="BK1290"/>
      <c r="BL1290"/>
      <c r="BM1290"/>
      <c r="BN1290"/>
      <c r="BO1290"/>
      <c r="BP1290"/>
      <c r="BQ1290"/>
      <c r="BR1290"/>
      <c r="BS1290"/>
      <c r="BT1290"/>
      <c r="BU1290"/>
      <c r="BV1290"/>
      <c r="BW1290"/>
      <c r="BX1290"/>
      <c r="BY1290"/>
      <c r="BZ1290"/>
      <c r="CA1290"/>
      <c r="CB1290"/>
      <c r="CC1290"/>
    </row>
    <row r="1291" spans="54:81" s="325" customFormat="1" ht="15" customHeight="1" x14ac:dyDescent="0.25">
      <c r="BB1291"/>
      <c r="BC1291"/>
      <c r="BD1291"/>
      <c r="BE1291"/>
      <c r="BF1291"/>
      <c r="BG1291"/>
      <c r="BH1291"/>
      <c r="BI1291"/>
      <c r="BJ1291"/>
      <c r="BK1291"/>
      <c r="BL1291"/>
      <c r="BM1291"/>
      <c r="BN1291"/>
      <c r="BO1291"/>
      <c r="BP1291"/>
      <c r="BQ1291"/>
      <c r="BR1291"/>
      <c r="BS1291"/>
      <c r="BT1291"/>
      <c r="BU1291"/>
      <c r="BV1291"/>
      <c r="BW1291"/>
      <c r="BX1291"/>
      <c r="BY1291"/>
      <c r="BZ1291"/>
      <c r="CA1291"/>
      <c r="CB1291"/>
      <c r="CC1291"/>
    </row>
    <row r="1292" spans="54:81" s="325" customFormat="1" ht="15" customHeight="1" x14ac:dyDescent="0.25">
      <c r="BB1292"/>
      <c r="BC1292"/>
      <c r="BD1292"/>
      <c r="BE1292"/>
      <c r="BF1292"/>
      <c r="BG1292"/>
      <c r="BH1292"/>
      <c r="BI1292"/>
      <c r="BJ1292"/>
      <c r="BK1292"/>
      <c r="BL1292"/>
      <c r="BM1292"/>
      <c r="BN1292"/>
      <c r="BO1292"/>
      <c r="BP1292"/>
      <c r="BQ1292"/>
      <c r="BR1292"/>
      <c r="BS1292"/>
      <c r="BT1292"/>
      <c r="BU1292"/>
      <c r="BV1292"/>
      <c r="BW1292"/>
      <c r="BX1292"/>
      <c r="BY1292"/>
      <c r="BZ1292"/>
      <c r="CA1292"/>
      <c r="CB1292"/>
      <c r="CC1292"/>
    </row>
    <row r="1293" spans="54:81" s="325" customFormat="1" ht="15" customHeight="1" x14ac:dyDescent="0.25">
      <c r="BB1293"/>
      <c r="BC1293"/>
      <c r="BD1293"/>
      <c r="BE1293"/>
      <c r="BF1293"/>
      <c r="BG1293"/>
      <c r="BH1293"/>
      <c r="BI1293"/>
      <c r="BJ1293"/>
      <c r="BK1293"/>
      <c r="BL1293"/>
      <c r="BM1293"/>
      <c r="BN1293"/>
      <c r="BO1293"/>
      <c r="BP1293"/>
      <c r="BQ1293"/>
      <c r="BR1293"/>
      <c r="BS1293"/>
      <c r="BT1293"/>
      <c r="BU1293"/>
      <c r="BV1293"/>
      <c r="BW1293"/>
      <c r="BX1293"/>
      <c r="BY1293"/>
      <c r="BZ1293"/>
      <c r="CA1293"/>
      <c r="CB1293"/>
      <c r="CC1293"/>
    </row>
    <row r="1294" spans="54:81" s="325" customFormat="1" ht="15" customHeight="1" x14ac:dyDescent="0.25">
      <c r="BB1294"/>
      <c r="BC1294"/>
      <c r="BD1294"/>
      <c r="BE1294"/>
      <c r="BF1294"/>
      <c r="BG1294"/>
      <c r="BH1294"/>
      <c r="BI1294"/>
      <c r="BJ1294"/>
      <c r="BK1294"/>
      <c r="BL1294"/>
      <c r="BM1294"/>
      <c r="BN1294"/>
      <c r="BO1294"/>
      <c r="BP1294"/>
      <c r="BQ1294"/>
      <c r="BR1294"/>
      <c r="BS1294"/>
      <c r="BT1294"/>
      <c r="BU1294"/>
      <c r="BV1294"/>
      <c r="BW1294"/>
      <c r="BX1294"/>
      <c r="BY1294"/>
      <c r="BZ1294"/>
      <c r="CA1294"/>
      <c r="CB1294"/>
      <c r="CC1294"/>
    </row>
    <row r="1295" spans="54:81" s="325" customFormat="1" ht="15" customHeight="1" x14ac:dyDescent="0.25">
      <c r="BB1295"/>
      <c r="BC1295"/>
      <c r="BD1295"/>
      <c r="BE1295"/>
      <c r="BF1295"/>
      <c r="BG1295"/>
      <c r="BH1295"/>
      <c r="BI1295"/>
      <c r="BJ1295"/>
      <c r="BK1295"/>
      <c r="BL1295"/>
      <c r="BM1295"/>
      <c r="BN1295"/>
      <c r="BO1295"/>
      <c r="BP1295"/>
      <c r="BQ1295"/>
      <c r="BR1295"/>
      <c r="BS1295"/>
      <c r="BT1295"/>
      <c r="BU1295"/>
      <c r="BV1295"/>
      <c r="BW1295"/>
      <c r="BX1295"/>
      <c r="BY1295"/>
      <c r="BZ1295"/>
      <c r="CA1295"/>
      <c r="CB1295"/>
      <c r="CC1295"/>
    </row>
    <row r="1296" spans="54:81" s="325" customFormat="1" ht="15" customHeight="1" x14ac:dyDescent="0.25">
      <c r="BB1296"/>
      <c r="BC1296"/>
      <c r="BD1296"/>
      <c r="BE1296"/>
      <c r="BF1296"/>
      <c r="BG1296"/>
      <c r="BH1296"/>
      <c r="BI1296"/>
      <c r="BJ1296"/>
      <c r="BK1296"/>
      <c r="BL1296"/>
      <c r="BM1296"/>
      <c r="BN1296"/>
      <c r="BO1296"/>
      <c r="BP1296"/>
      <c r="BQ1296"/>
      <c r="BR1296"/>
      <c r="BS1296"/>
      <c r="BT1296"/>
      <c r="BU1296"/>
      <c r="BV1296"/>
      <c r="BW1296"/>
      <c r="BX1296"/>
      <c r="BY1296"/>
      <c r="BZ1296"/>
      <c r="CA1296"/>
      <c r="CB1296"/>
      <c r="CC1296"/>
    </row>
    <row r="1297" spans="54:81" s="325" customFormat="1" ht="15" customHeight="1" x14ac:dyDescent="0.25">
      <c r="BB1297"/>
      <c r="BC1297"/>
      <c r="BD1297"/>
      <c r="BE1297"/>
      <c r="BF1297"/>
      <c r="BG1297"/>
      <c r="BH1297"/>
      <c r="BI1297"/>
      <c r="BJ1297"/>
      <c r="BK1297"/>
      <c r="BL1297"/>
      <c r="BM1297"/>
      <c r="BN1297"/>
      <c r="BO1297"/>
      <c r="BP1297"/>
      <c r="BQ1297"/>
      <c r="BR1297"/>
      <c r="BS1297"/>
      <c r="BT1297"/>
      <c r="BU1297"/>
      <c r="BV1297"/>
      <c r="BW1297"/>
      <c r="BX1297"/>
      <c r="BY1297"/>
      <c r="BZ1297"/>
      <c r="CA1297"/>
      <c r="CB1297"/>
      <c r="CC1297"/>
    </row>
    <row r="1298" spans="54:81" s="325" customFormat="1" ht="15" customHeight="1" x14ac:dyDescent="0.25">
      <c r="BB1298"/>
      <c r="BC1298"/>
      <c r="BD1298"/>
      <c r="BE1298"/>
      <c r="BF1298"/>
      <c r="BG1298"/>
      <c r="BH1298"/>
      <c r="BI1298"/>
      <c r="BJ1298"/>
      <c r="BK1298"/>
      <c r="BL1298"/>
      <c r="BM1298"/>
      <c r="BN1298"/>
      <c r="BO1298"/>
      <c r="BP1298"/>
      <c r="BQ1298"/>
      <c r="BR1298"/>
      <c r="BS1298"/>
      <c r="BT1298"/>
      <c r="BU1298"/>
      <c r="BV1298"/>
      <c r="BW1298"/>
      <c r="BX1298"/>
      <c r="BY1298"/>
      <c r="BZ1298"/>
      <c r="CA1298"/>
      <c r="CB1298"/>
      <c r="CC1298"/>
    </row>
    <row r="1299" spans="54:81" s="325" customFormat="1" ht="15" customHeight="1" x14ac:dyDescent="0.25">
      <c r="BB1299"/>
      <c r="BC1299"/>
      <c r="BD1299"/>
      <c r="BE1299"/>
      <c r="BF1299"/>
      <c r="BG1299"/>
      <c r="BH1299"/>
      <c r="BI1299"/>
      <c r="BJ1299"/>
      <c r="BK1299"/>
      <c r="BL1299"/>
      <c r="BM1299"/>
      <c r="BN1299"/>
      <c r="BO1299"/>
      <c r="BP1299"/>
      <c r="BQ1299"/>
      <c r="BR1299"/>
      <c r="BS1299"/>
      <c r="BT1299"/>
      <c r="BU1299"/>
      <c r="BV1299"/>
      <c r="BW1299"/>
      <c r="BX1299"/>
      <c r="BY1299"/>
      <c r="BZ1299"/>
      <c r="CA1299"/>
      <c r="CB1299"/>
      <c r="CC1299"/>
    </row>
    <row r="1300" spans="54:81" s="325" customFormat="1" ht="15" customHeight="1" x14ac:dyDescent="0.25">
      <c r="BB1300"/>
      <c r="BC1300"/>
      <c r="BD1300"/>
      <c r="BE1300"/>
      <c r="BF1300"/>
      <c r="BG1300"/>
      <c r="BH1300"/>
      <c r="BI1300"/>
      <c r="BJ1300"/>
      <c r="BK1300"/>
      <c r="BL1300"/>
      <c r="BM1300"/>
      <c r="BN1300"/>
      <c r="BO1300"/>
      <c r="BP1300"/>
      <c r="BQ1300"/>
      <c r="BR1300"/>
      <c r="BS1300"/>
      <c r="BT1300"/>
      <c r="BU1300"/>
      <c r="BV1300"/>
      <c r="BW1300"/>
      <c r="BX1300"/>
      <c r="BY1300"/>
      <c r="BZ1300"/>
      <c r="CA1300"/>
      <c r="CB1300"/>
      <c r="CC1300"/>
    </row>
    <row r="1301" spans="54:81" s="325" customFormat="1" ht="15" customHeight="1" x14ac:dyDescent="0.25">
      <c r="BB1301"/>
      <c r="BC1301"/>
      <c r="BD1301"/>
      <c r="BE1301"/>
      <c r="BF1301"/>
      <c r="BG1301"/>
      <c r="BH1301"/>
      <c r="BI1301"/>
      <c r="BJ1301"/>
      <c r="BK1301"/>
      <c r="BL1301"/>
      <c r="BM1301"/>
      <c r="BN1301"/>
      <c r="BO1301"/>
      <c r="BP1301"/>
      <c r="BQ1301"/>
      <c r="BR1301"/>
      <c r="BS1301"/>
      <c r="BT1301"/>
      <c r="BU1301"/>
      <c r="BV1301"/>
      <c r="BW1301"/>
      <c r="BX1301"/>
      <c r="BY1301"/>
      <c r="BZ1301"/>
      <c r="CA1301"/>
      <c r="CB1301"/>
      <c r="CC1301"/>
    </row>
    <row r="1302" spans="54:81" s="325" customFormat="1" ht="15" customHeight="1" x14ac:dyDescent="0.25">
      <c r="BB1302"/>
      <c r="BC1302"/>
      <c r="BD1302"/>
      <c r="BE1302"/>
      <c r="BF1302"/>
      <c r="BG1302"/>
      <c r="BH1302"/>
      <c r="BI1302"/>
      <c r="BJ1302"/>
      <c r="BK1302"/>
      <c r="BL1302"/>
      <c r="BM1302"/>
      <c r="BN1302"/>
      <c r="BO1302"/>
      <c r="BP1302"/>
      <c r="BQ1302"/>
      <c r="BR1302"/>
      <c r="BS1302"/>
      <c r="BT1302"/>
      <c r="BU1302"/>
      <c r="BV1302"/>
      <c r="BW1302"/>
      <c r="BX1302"/>
      <c r="BY1302"/>
      <c r="BZ1302"/>
      <c r="CA1302"/>
      <c r="CB1302"/>
      <c r="CC1302"/>
    </row>
    <row r="1303" spans="54:81" s="325" customFormat="1" ht="15" customHeight="1" x14ac:dyDescent="0.25">
      <c r="BB1303"/>
      <c r="BC1303"/>
      <c r="BD1303"/>
      <c r="BE1303"/>
      <c r="BF1303"/>
      <c r="BG1303"/>
      <c r="BH1303"/>
      <c r="BI1303"/>
      <c r="BJ1303"/>
      <c r="BK1303"/>
      <c r="BL1303"/>
      <c r="BM1303"/>
      <c r="BN1303"/>
      <c r="BO1303"/>
      <c r="BP1303"/>
      <c r="BQ1303"/>
      <c r="BR1303"/>
      <c r="BS1303"/>
      <c r="BT1303"/>
      <c r="BU1303"/>
      <c r="BV1303"/>
      <c r="BW1303"/>
      <c r="BX1303"/>
      <c r="BY1303"/>
      <c r="BZ1303"/>
      <c r="CA1303"/>
      <c r="CB1303"/>
      <c r="CC1303"/>
    </row>
    <row r="1304" spans="54:81" s="325" customFormat="1" ht="15" customHeight="1" x14ac:dyDescent="0.25">
      <c r="BB1304"/>
      <c r="BC1304"/>
      <c r="BD1304"/>
      <c r="BE1304"/>
      <c r="BF1304"/>
      <c r="BG1304"/>
      <c r="BH1304"/>
      <c r="BI1304"/>
      <c r="BJ1304"/>
      <c r="BK1304"/>
      <c r="BL1304"/>
      <c r="BM1304"/>
      <c r="BN1304"/>
      <c r="BO1304"/>
      <c r="BP1304"/>
      <c r="BQ1304"/>
      <c r="BR1304"/>
      <c r="BS1304"/>
      <c r="BT1304"/>
      <c r="BU1304"/>
      <c r="BV1304"/>
      <c r="BW1304"/>
      <c r="BX1304"/>
      <c r="BY1304"/>
      <c r="BZ1304"/>
      <c r="CA1304"/>
      <c r="CB1304"/>
      <c r="CC1304"/>
    </row>
    <row r="1305" spans="54:81" s="325" customFormat="1" ht="15" customHeight="1" x14ac:dyDescent="0.25">
      <c r="BB1305"/>
      <c r="BC1305"/>
      <c r="BD1305"/>
      <c r="BE1305"/>
      <c r="BF1305"/>
      <c r="BG1305"/>
      <c r="BH1305"/>
      <c r="BI1305"/>
      <c r="BJ1305"/>
      <c r="BK1305"/>
      <c r="BL1305"/>
      <c r="BM1305"/>
      <c r="BN1305"/>
      <c r="BO1305"/>
      <c r="BP1305"/>
      <c r="BQ1305"/>
      <c r="BR1305"/>
      <c r="BS1305"/>
      <c r="BT1305"/>
      <c r="BU1305"/>
      <c r="BV1305"/>
      <c r="BW1305"/>
      <c r="BX1305"/>
      <c r="BY1305"/>
      <c r="BZ1305"/>
      <c r="CA1305"/>
      <c r="CB1305"/>
      <c r="CC1305"/>
    </row>
    <row r="1306" spans="54:81" s="325" customFormat="1" ht="15" customHeight="1" x14ac:dyDescent="0.25">
      <c r="BB1306"/>
      <c r="BC1306"/>
      <c r="BD1306"/>
      <c r="BE1306"/>
      <c r="BF1306"/>
      <c r="BG1306"/>
      <c r="BH1306"/>
      <c r="BI1306"/>
      <c r="BJ1306"/>
      <c r="BK1306"/>
      <c r="BL1306"/>
      <c r="BM1306"/>
      <c r="BN1306"/>
      <c r="BO1306"/>
      <c r="BP1306"/>
      <c r="BQ1306"/>
      <c r="BR1306"/>
      <c r="BS1306"/>
      <c r="BT1306"/>
      <c r="BU1306"/>
      <c r="BV1306"/>
      <c r="BW1306"/>
      <c r="BX1306"/>
      <c r="BY1306"/>
      <c r="BZ1306"/>
      <c r="CA1306"/>
      <c r="CB1306"/>
      <c r="CC1306"/>
    </row>
    <row r="1307" spans="54:81" s="325" customFormat="1" ht="15" customHeight="1" x14ac:dyDescent="0.25">
      <c r="BB1307"/>
      <c r="BC1307"/>
      <c r="BD1307"/>
      <c r="BE1307"/>
      <c r="BF1307"/>
      <c r="BG1307"/>
      <c r="BH1307"/>
      <c r="BI1307"/>
      <c r="BJ1307"/>
      <c r="BK1307"/>
      <c r="BL1307"/>
      <c r="BM1307"/>
      <c r="BN1307"/>
      <c r="BO1307"/>
      <c r="BP1307"/>
      <c r="BQ1307"/>
      <c r="BR1307"/>
      <c r="BS1307"/>
      <c r="BT1307"/>
      <c r="BU1307"/>
      <c r="BV1307"/>
      <c r="BW1307"/>
      <c r="BX1307"/>
      <c r="BY1307"/>
      <c r="BZ1307"/>
      <c r="CA1307"/>
      <c r="CB1307"/>
      <c r="CC1307"/>
    </row>
    <row r="1308" spans="54:81" s="325" customFormat="1" ht="15" customHeight="1" x14ac:dyDescent="0.25">
      <c r="BB1308"/>
      <c r="BC1308"/>
      <c r="BD1308"/>
      <c r="BE1308"/>
      <c r="BF1308"/>
      <c r="BG1308"/>
      <c r="BH1308"/>
      <c r="BI1308"/>
      <c r="BJ1308"/>
      <c r="BK1308"/>
      <c r="BL1308"/>
      <c r="BM1308"/>
      <c r="BN1308"/>
      <c r="BO1308"/>
      <c r="BP1308"/>
      <c r="BQ1308"/>
      <c r="BR1308"/>
      <c r="BS1308"/>
      <c r="BT1308"/>
      <c r="BU1308"/>
      <c r="BV1308"/>
      <c r="BW1308"/>
      <c r="BX1308"/>
      <c r="BY1308"/>
      <c r="BZ1308"/>
      <c r="CA1308"/>
      <c r="CB1308"/>
      <c r="CC1308"/>
    </row>
    <row r="1309" spans="54:81" s="325" customFormat="1" ht="15" customHeight="1" x14ac:dyDescent="0.25">
      <c r="BB1309"/>
      <c r="BC1309"/>
      <c r="BD1309"/>
      <c r="BE1309"/>
      <c r="BF1309"/>
      <c r="BG1309"/>
      <c r="BH1309"/>
      <c r="BI1309"/>
      <c r="BJ1309"/>
      <c r="BK1309"/>
      <c r="BL1309"/>
      <c r="BM1309"/>
      <c r="BN1309"/>
      <c r="BO1309"/>
      <c r="BP1309"/>
      <c r="BQ1309"/>
      <c r="BR1309"/>
      <c r="BS1309"/>
      <c r="BT1309"/>
      <c r="BU1309"/>
      <c r="BV1309"/>
      <c r="BW1309"/>
      <c r="BX1309"/>
      <c r="BY1309"/>
      <c r="BZ1309"/>
      <c r="CA1309"/>
      <c r="CB1309"/>
      <c r="CC1309"/>
    </row>
    <row r="1310" spans="54:81" s="325" customFormat="1" ht="15" customHeight="1" x14ac:dyDescent="0.25">
      <c r="BB1310"/>
      <c r="BC1310"/>
      <c r="BD1310"/>
      <c r="BE1310"/>
      <c r="BF1310"/>
      <c r="BG1310"/>
      <c r="BH1310"/>
      <c r="BI1310"/>
      <c r="BJ1310"/>
      <c r="BK1310"/>
      <c r="BL1310"/>
      <c r="BM1310"/>
      <c r="BN1310"/>
      <c r="BO1310"/>
      <c r="BP1310"/>
      <c r="BQ1310"/>
      <c r="BR1310"/>
      <c r="BS1310"/>
      <c r="BT1310"/>
      <c r="BU1310"/>
      <c r="BV1310"/>
      <c r="BW1310"/>
      <c r="BX1310"/>
      <c r="BY1310"/>
      <c r="BZ1310"/>
      <c r="CA1310"/>
      <c r="CB1310"/>
      <c r="CC1310"/>
    </row>
    <row r="1311" spans="54:81" s="325" customFormat="1" ht="15" customHeight="1" x14ac:dyDescent="0.25">
      <c r="BB1311"/>
      <c r="BC1311"/>
      <c r="BD1311"/>
      <c r="BE1311"/>
      <c r="BF1311"/>
      <c r="BG1311"/>
      <c r="BH1311"/>
      <c r="BI1311"/>
      <c r="BJ1311"/>
      <c r="BK1311"/>
      <c r="BL1311"/>
      <c r="BM1311"/>
      <c r="BN1311"/>
      <c r="BO1311"/>
      <c r="BP1311"/>
      <c r="BQ1311"/>
      <c r="BR1311"/>
      <c r="BS1311"/>
      <c r="BT1311"/>
      <c r="BU1311"/>
      <c r="BV1311"/>
      <c r="BW1311"/>
      <c r="BX1311"/>
      <c r="BY1311"/>
      <c r="BZ1311"/>
      <c r="CA1311"/>
      <c r="CB1311"/>
      <c r="CC1311"/>
    </row>
    <row r="1312" spans="54:81" s="325" customFormat="1" ht="15" customHeight="1" x14ac:dyDescent="0.25">
      <c r="BB1312"/>
      <c r="BC1312"/>
      <c r="BD1312"/>
      <c r="BE1312"/>
      <c r="BF1312"/>
      <c r="BG1312"/>
      <c r="BH1312"/>
      <c r="BI1312"/>
      <c r="BJ1312"/>
      <c r="BK1312"/>
      <c r="BL1312"/>
      <c r="BM1312"/>
      <c r="BN1312"/>
      <c r="BO1312"/>
      <c r="BP1312"/>
      <c r="BQ1312"/>
      <c r="BR1312"/>
      <c r="BS1312"/>
      <c r="BT1312"/>
      <c r="BU1312"/>
      <c r="BV1312"/>
      <c r="BW1312"/>
      <c r="BX1312"/>
      <c r="BY1312"/>
      <c r="BZ1312"/>
      <c r="CA1312"/>
      <c r="CB1312"/>
      <c r="CC1312"/>
    </row>
    <row r="1313" spans="54:81" s="325" customFormat="1" ht="15" customHeight="1" x14ac:dyDescent="0.25">
      <c r="BB1313"/>
      <c r="BC1313"/>
      <c r="BD1313"/>
      <c r="BE1313"/>
      <c r="BF1313"/>
      <c r="BG1313"/>
      <c r="BH1313"/>
      <c r="BI1313"/>
      <c r="BJ1313"/>
      <c r="BK1313"/>
      <c r="BL1313"/>
      <c r="BM1313"/>
      <c r="BN1313"/>
      <c r="BO1313"/>
      <c r="BP1313"/>
      <c r="BQ1313"/>
      <c r="BR1313"/>
      <c r="BS1313"/>
      <c r="BT1313"/>
      <c r="BU1313"/>
      <c r="BV1313"/>
      <c r="BW1313"/>
      <c r="BX1313"/>
      <c r="BY1313"/>
      <c r="BZ1313"/>
      <c r="CA1313"/>
      <c r="CB1313"/>
      <c r="CC1313"/>
    </row>
    <row r="1314" spans="54:81" s="325" customFormat="1" ht="15" customHeight="1" x14ac:dyDescent="0.25">
      <c r="BB1314"/>
      <c r="BC1314"/>
      <c r="BD1314"/>
      <c r="BE1314"/>
      <c r="BF1314"/>
      <c r="BG1314"/>
      <c r="BH1314"/>
      <c r="BI1314"/>
      <c r="BJ1314"/>
      <c r="BK1314"/>
      <c r="BL1314"/>
      <c r="BM1314"/>
      <c r="BN1314"/>
      <c r="BO1314"/>
      <c r="BP1314"/>
      <c r="BQ1314"/>
      <c r="BR1314"/>
      <c r="BS1314"/>
      <c r="BT1314"/>
      <c r="BU1314"/>
      <c r="BV1314"/>
      <c r="BW1314"/>
      <c r="BX1314"/>
      <c r="BY1314"/>
      <c r="BZ1314"/>
      <c r="CA1314"/>
      <c r="CB1314"/>
      <c r="CC1314"/>
    </row>
    <row r="1315" spans="54:81" s="325" customFormat="1" ht="15" customHeight="1" x14ac:dyDescent="0.25">
      <c r="BB1315"/>
      <c r="BC1315"/>
      <c r="BD1315"/>
      <c r="BE1315"/>
      <c r="BF1315"/>
      <c r="BG1315"/>
      <c r="BH1315"/>
      <c r="BI1315"/>
      <c r="BJ1315"/>
      <c r="BK1315"/>
      <c r="BL1315"/>
      <c r="BM1315"/>
      <c r="BN1315"/>
      <c r="BO1315"/>
      <c r="BP1315"/>
      <c r="BQ1315"/>
      <c r="BR1315"/>
      <c r="BS1315"/>
      <c r="BT1315"/>
      <c r="BU1315"/>
      <c r="BV1315"/>
      <c r="BW1315"/>
      <c r="BX1315"/>
      <c r="BY1315"/>
      <c r="BZ1315"/>
      <c r="CA1315"/>
      <c r="CB1315"/>
      <c r="CC1315"/>
    </row>
    <row r="1316" spans="54:81" s="325" customFormat="1" ht="15" customHeight="1" x14ac:dyDescent="0.25">
      <c r="BB1316"/>
      <c r="BC1316"/>
      <c r="BD1316"/>
      <c r="BE1316"/>
      <c r="BF1316"/>
      <c r="BG1316"/>
      <c r="BH1316"/>
      <c r="BI1316"/>
      <c r="BJ1316"/>
      <c r="BK1316"/>
      <c r="BL1316"/>
      <c r="BM1316"/>
      <c r="BN1316"/>
      <c r="BO1316"/>
      <c r="BP1316"/>
      <c r="BQ1316"/>
      <c r="BR1316"/>
      <c r="BS1316"/>
      <c r="BT1316"/>
      <c r="BU1316"/>
      <c r="BV1316"/>
      <c r="BW1316"/>
      <c r="BX1316"/>
      <c r="BY1316"/>
      <c r="BZ1316"/>
      <c r="CA1316"/>
      <c r="CB1316"/>
      <c r="CC1316"/>
    </row>
    <row r="1317" spans="54:81" s="325" customFormat="1" ht="15" customHeight="1" x14ac:dyDescent="0.25">
      <c r="BB1317"/>
      <c r="BC1317"/>
      <c r="BD1317"/>
      <c r="BE1317"/>
      <c r="BF1317"/>
      <c r="BG1317"/>
      <c r="BH1317"/>
      <c r="BI1317"/>
      <c r="BJ1317"/>
      <c r="BK1317"/>
      <c r="BL1317"/>
      <c r="BM1317"/>
      <c r="BN1317"/>
      <c r="BO1317"/>
      <c r="BP1317"/>
      <c r="BQ1317"/>
      <c r="BR1317"/>
      <c r="BS1317"/>
      <c r="BT1317"/>
      <c r="BU1317"/>
      <c r="BV1317"/>
      <c r="BW1317"/>
      <c r="BX1317"/>
      <c r="BY1317"/>
      <c r="BZ1317"/>
      <c r="CA1317"/>
      <c r="CB1317"/>
      <c r="CC1317"/>
    </row>
    <row r="1318" spans="54:81" s="325" customFormat="1" ht="15" customHeight="1" x14ac:dyDescent="0.25">
      <c r="BB1318"/>
      <c r="BC1318"/>
      <c r="BD1318"/>
      <c r="BE1318"/>
      <c r="BF1318"/>
      <c r="BG1318"/>
      <c r="BH1318"/>
      <c r="BI1318"/>
      <c r="BJ1318"/>
      <c r="BK1318"/>
      <c r="BL1318"/>
      <c r="BM1318"/>
      <c r="BN1318"/>
      <c r="BO1318"/>
      <c r="BP1318"/>
      <c r="BQ1318"/>
      <c r="BR1318"/>
      <c r="BS1318"/>
      <c r="BT1318"/>
      <c r="BU1318"/>
      <c r="BV1318"/>
      <c r="BW1318"/>
      <c r="BX1318"/>
      <c r="BY1318"/>
      <c r="BZ1318"/>
      <c r="CA1318"/>
      <c r="CB1318"/>
      <c r="CC1318"/>
    </row>
    <row r="1319" spans="54:81" s="325" customFormat="1" ht="15" customHeight="1" x14ac:dyDescent="0.25">
      <c r="BB1319"/>
      <c r="BC1319"/>
      <c r="BD1319"/>
      <c r="BE1319"/>
      <c r="BF1319"/>
      <c r="BG1319"/>
      <c r="BH1319"/>
      <c r="BI1319"/>
      <c r="BJ1319"/>
      <c r="BK1319"/>
      <c r="BL1319"/>
      <c r="BM1319"/>
      <c r="BN1319"/>
      <c r="BO1319"/>
      <c r="BP1319"/>
      <c r="BQ1319"/>
      <c r="BR1319"/>
      <c r="BS1319"/>
      <c r="BT1319"/>
      <c r="BU1319"/>
      <c r="BV1319"/>
      <c r="BW1319"/>
      <c r="BX1319"/>
      <c r="BY1319"/>
      <c r="BZ1319"/>
      <c r="CA1319"/>
      <c r="CB1319"/>
      <c r="CC1319"/>
    </row>
    <row r="1320" spans="54:81" s="325" customFormat="1" ht="15" customHeight="1" x14ac:dyDescent="0.25">
      <c r="BB1320"/>
      <c r="BC1320"/>
      <c r="BD1320"/>
      <c r="BE1320"/>
      <c r="BF1320"/>
      <c r="BG1320"/>
      <c r="BH1320"/>
      <c r="BI1320"/>
      <c r="BJ1320"/>
      <c r="BK1320"/>
      <c r="BL1320"/>
      <c r="BM1320"/>
      <c r="BN1320"/>
      <c r="BO1320"/>
      <c r="BP1320"/>
      <c r="BQ1320"/>
      <c r="BR1320"/>
      <c r="BS1320"/>
      <c r="BT1320"/>
      <c r="BU1320"/>
      <c r="BV1320"/>
      <c r="BW1320"/>
      <c r="BX1320"/>
      <c r="BY1320"/>
      <c r="BZ1320"/>
      <c r="CA1320"/>
      <c r="CB1320"/>
      <c r="CC1320"/>
    </row>
    <row r="1321" spans="54:81" s="325" customFormat="1" ht="15" customHeight="1" x14ac:dyDescent="0.25">
      <c r="BB1321"/>
      <c r="BC1321"/>
      <c r="BD1321"/>
      <c r="BE1321"/>
      <c r="BF1321"/>
      <c r="BG1321"/>
      <c r="BH1321"/>
      <c r="BI1321"/>
      <c r="BJ1321"/>
      <c r="BK1321"/>
      <c r="BL1321"/>
      <c r="BM1321"/>
      <c r="BN1321"/>
      <c r="BO1321"/>
      <c r="BP1321"/>
      <c r="BQ1321"/>
      <c r="BR1321"/>
      <c r="BS1321"/>
      <c r="BT1321"/>
      <c r="BU1321"/>
      <c r="BV1321"/>
      <c r="BW1321"/>
      <c r="BX1321"/>
      <c r="BY1321"/>
      <c r="BZ1321"/>
      <c r="CA1321"/>
      <c r="CB1321"/>
      <c r="CC1321"/>
    </row>
    <row r="1322" spans="54:81" s="325" customFormat="1" ht="15" customHeight="1" x14ac:dyDescent="0.25">
      <c r="BB1322"/>
      <c r="BC1322"/>
      <c r="BD1322"/>
      <c r="BE1322"/>
      <c r="BF1322"/>
      <c r="BG1322"/>
      <c r="BH1322"/>
      <c r="BI1322"/>
      <c r="BJ1322"/>
      <c r="BK1322"/>
      <c r="BL1322"/>
      <c r="BM1322"/>
      <c r="BN1322"/>
      <c r="BO1322"/>
      <c r="BP1322"/>
      <c r="BQ1322"/>
      <c r="BR1322"/>
      <c r="BS1322"/>
      <c r="BT1322"/>
      <c r="BU1322"/>
      <c r="BV1322"/>
      <c r="BW1322"/>
      <c r="BX1322"/>
      <c r="BY1322"/>
      <c r="BZ1322"/>
      <c r="CA1322"/>
      <c r="CB1322"/>
      <c r="CC1322"/>
    </row>
    <row r="1323" spans="54:81" s="325" customFormat="1" ht="15" customHeight="1" x14ac:dyDescent="0.25">
      <c r="BB1323"/>
      <c r="BC1323"/>
      <c r="BD1323"/>
      <c r="BE1323"/>
      <c r="BF1323"/>
      <c r="BG1323"/>
      <c r="BH1323"/>
      <c r="BI1323"/>
      <c r="BJ1323"/>
      <c r="BK1323"/>
      <c r="BL1323"/>
      <c r="BM1323"/>
      <c r="BN1323"/>
      <c r="BO1323"/>
      <c r="BP1323"/>
      <c r="BQ1323"/>
      <c r="BR1323"/>
      <c r="BS1323"/>
      <c r="BT1323"/>
      <c r="BU1323"/>
      <c r="BV1323"/>
      <c r="BW1323"/>
      <c r="BX1323"/>
      <c r="BY1323"/>
      <c r="BZ1323"/>
      <c r="CA1323"/>
      <c r="CB1323"/>
      <c r="CC1323"/>
    </row>
    <row r="1324" spans="54:81" s="325" customFormat="1" ht="15" customHeight="1" x14ac:dyDescent="0.25">
      <c r="BB1324"/>
      <c r="BC1324"/>
      <c r="BD1324"/>
      <c r="BE1324"/>
      <c r="BF1324"/>
      <c r="BG1324"/>
      <c r="BH1324"/>
      <c r="BI1324"/>
      <c r="BJ1324"/>
      <c r="BK1324"/>
      <c r="BL1324"/>
      <c r="BM1324"/>
      <c r="BN1324"/>
      <c r="BO1324"/>
      <c r="BP1324"/>
      <c r="BQ1324"/>
      <c r="BR1324"/>
      <c r="BS1324"/>
      <c r="BT1324"/>
      <c r="BU1324"/>
      <c r="BV1324"/>
      <c r="BW1324"/>
      <c r="BX1324"/>
      <c r="BY1324"/>
      <c r="BZ1324"/>
      <c r="CA1324"/>
      <c r="CB1324"/>
      <c r="CC1324"/>
    </row>
    <row r="1325" spans="54:81" s="325" customFormat="1" ht="15" customHeight="1" x14ac:dyDescent="0.25">
      <c r="BB1325"/>
      <c r="BC1325"/>
      <c r="BD1325"/>
      <c r="BE1325"/>
      <c r="BF1325"/>
      <c r="BG1325"/>
      <c r="BH1325"/>
      <c r="BI1325"/>
      <c r="BJ1325"/>
      <c r="BK1325"/>
      <c r="BL1325"/>
      <c r="BM1325"/>
      <c r="BN1325"/>
      <c r="BO1325"/>
      <c r="BP1325"/>
      <c r="BQ1325"/>
      <c r="BR1325"/>
      <c r="BS1325"/>
      <c r="BT1325"/>
      <c r="BU1325"/>
      <c r="BV1325"/>
      <c r="BW1325"/>
      <c r="BX1325"/>
      <c r="BY1325"/>
      <c r="BZ1325"/>
      <c r="CA1325"/>
      <c r="CB1325"/>
      <c r="CC1325"/>
    </row>
    <row r="1326" spans="54:81" s="325" customFormat="1" ht="15" customHeight="1" x14ac:dyDescent="0.25">
      <c r="BB1326"/>
      <c r="BC1326"/>
      <c r="BD1326"/>
      <c r="BE1326"/>
      <c r="BF1326"/>
      <c r="BG1326"/>
      <c r="BH1326"/>
      <c r="BI1326"/>
      <c r="BJ1326"/>
      <c r="BK1326"/>
      <c r="BL1326"/>
      <c r="BM1326"/>
      <c r="BN1326"/>
      <c r="BO1326"/>
      <c r="BP1326"/>
      <c r="BQ1326"/>
      <c r="BR1326"/>
      <c r="BS1326"/>
      <c r="BT1326"/>
      <c r="BU1326"/>
      <c r="BV1326"/>
      <c r="BW1326"/>
      <c r="BX1326"/>
      <c r="BY1326"/>
      <c r="BZ1326"/>
      <c r="CA1326"/>
      <c r="CB1326"/>
      <c r="CC1326"/>
    </row>
    <row r="1327" spans="54:81" s="325" customFormat="1" ht="15" customHeight="1" x14ac:dyDescent="0.25">
      <c r="BB1327"/>
      <c r="BC1327"/>
      <c r="BD1327"/>
      <c r="BE1327"/>
      <c r="BF1327"/>
      <c r="BG1327"/>
      <c r="BH1327"/>
      <c r="BI1327"/>
      <c r="BJ1327"/>
      <c r="BK1327"/>
      <c r="BL1327"/>
      <c r="BM1327"/>
      <c r="BN1327"/>
      <c r="BO1327"/>
      <c r="BP1327"/>
      <c r="BQ1327"/>
      <c r="BR1327"/>
      <c r="BS1327"/>
      <c r="BT1327"/>
      <c r="BU1327"/>
      <c r="BV1327"/>
      <c r="BW1327"/>
      <c r="BX1327"/>
      <c r="BY1327"/>
      <c r="BZ1327"/>
      <c r="CA1327"/>
      <c r="CB1327"/>
      <c r="CC1327"/>
    </row>
    <row r="1328" spans="54:81" s="325" customFormat="1" ht="15" customHeight="1" x14ac:dyDescent="0.25">
      <c r="BB1328"/>
      <c r="BC1328"/>
      <c r="BD1328"/>
      <c r="BE1328"/>
      <c r="BF1328"/>
      <c r="BG1328"/>
      <c r="BH1328"/>
      <c r="BI1328"/>
      <c r="BJ1328"/>
      <c r="BK1328"/>
      <c r="BL1328"/>
      <c r="BM1328"/>
      <c r="BN1328"/>
      <c r="BO1328"/>
      <c r="BP1328"/>
      <c r="BQ1328"/>
      <c r="BR1328"/>
      <c r="BS1328"/>
      <c r="BT1328"/>
      <c r="BU1328"/>
      <c r="BV1328"/>
      <c r="BW1328"/>
      <c r="BX1328"/>
      <c r="BY1328"/>
      <c r="BZ1328"/>
      <c r="CA1328"/>
      <c r="CB1328"/>
      <c r="CC1328"/>
    </row>
    <row r="1329" spans="54:81" s="325" customFormat="1" ht="15" customHeight="1" x14ac:dyDescent="0.25">
      <c r="BB1329"/>
      <c r="BC1329"/>
      <c r="BD1329"/>
      <c r="BE1329"/>
      <c r="BF1329"/>
      <c r="BG1329"/>
      <c r="BH1329"/>
      <c r="BI1329"/>
      <c r="BJ1329"/>
      <c r="BK1329"/>
      <c r="BL1329"/>
      <c r="BM1329"/>
      <c r="BN1329"/>
      <c r="BO1329"/>
      <c r="BP1329"/>
      <c r="BQ1329"/>
      <c r="BR1329"/>
      <c r="BS1329"/>
      <c r="BT1329"/>
      <c r="BU1329"/>
      <c r="BV1329"/>
      <c r="BW1329"/>
      <c r="BX1329"/>
      <c r="BY1329"/>
      <c r="BZ1329"/>
      <c r="CA1329"/>
      <c r="CB1329"/>
      <c r="CC1329"/>
    </row>
    <row r="1330" spans="54:81" s="325" customFormat="1" ht="15" customHeight="1" x14ac:dyDescent="0.25">
      <c r="BB1330"/>
      <c r="BC1330"/>
      <c r="BD1330"/>
      <c r="BE1330"/>
      <c r="BF1330"/>
      <c r="BG1330"/>
      <c r="BH1330"/>
      <c r="BI1330"/>
      <c r="BJ1330"/>
      <c r="BK1330"/>
      <c r="BL1330"/>
      <c r="BM1330"/>
      <c r="BN1330"/>
      <c r="BO1330"/>
      <c r="BP1330"/>
      <c r="BQ1330"/>
      <c r="BR1330"/>
      <c r="BS1330"/>
      <c r="BT1330"/>
      <c r="BU1330"/>
      <c r="BV1330"/>
      <c r="BW1330"/>
      <c r="BX1330"/>
      <c r="BY1330"/>
      <c r="BZ1330"/>
      <c r="CA1330"/>
      <c r="CB1330"/>
      <c r="CC1330"/>
    </row>
    <row r="1331" spans="54:81" s="325" customFormat="1" ht="15" customHeight="1" x14ac:dyDescent="0.25">
      <c r="BB1331"/>
      <c r="BC1331"/>
      <c r="BD1331"/>
      <c r="BE1331"/>
      <c r="BF1331"/>
      <c r="BG1331"/>
      <c r="BH1331"/>
      <c r="BI1331"/>
      <c r="BJ1331"/>
      <c r="BK1331"/>
      <c r="BL1331"/>
      <c r="BM1331"/>
      <c r="BN1331"/>
      <c r="BO1331"/>
      <c r="BP1331"/>
      <c r="BQ1331"/>
      <c r="BR1331"/>
      <c r="BS1331"/>
      <c r="BT1331"/>
      <c r="BU1331"/>
      <c r="BV1331"/>
      <c r="BW1331"/>
      <c r="BX1331"/>
      <c r="BY1331"/>
      <c r="BZ1331"/>
      <c r="CA1331"/>
      <c r="CB1331"/>
      <c r="CC1331"/>
    </row>
    <row r="1332" spans="54:81" s="325" customFormat="1" ht="15" customHeight="1" x14ac:dyDescent="0.25">
      <c r="BB1332"/>
      <c r="BC1332"/>
      <c r="BD1332"/>
      <c r="BE1332"/>
      <c r="BF1332"/>
      <c r="BG1332"/>
      <c r="BH1332"/>
      <c r="BI1332"/>
      <c r="BJ1332"/>
      <c r="BK1332"/>
      <c r="BL1332"/>
      <c r="BM1332"/>
      <c r="BN1332"/>
      <c r="BO1332"/>
      <c r="BP1332"/>
      <c r="BQ1332"/>
      <c r="BR1332"/>
      <c r="BS1332"/>
      <c r="BT1332"/>
      <c r="BU1332"/>
      <c r="BV1332"/>
      <c r="BW1332"/>
      <c r="BX1332"/>
      <c r="BY1332"/>
      <c r="BZ1332"/>
      <c r="CA1332"/>
      <c r="CB1332"/>
      <c r="CC1332"/>
    </row>
    <row r="1333" spans="54:81" s="325" customFormat="1" ht="15" customHeight="1" x14ac:dyDescent="0.25">
      <c r="BB1333"/>
      <c r="BC1333"/>
      <c r="BD1333"/>
      <c r="BE1333"/>
      <c r="BF1333"/>
      <c r="BG1333"/>
      <c r="BH1333"/>
      <c r="BI1333"/>
      <c r="BJ1333"/>
      <c r="BK1333"/>
      <c r="BL1333"/>
      <c r="BM1333"/>
      <c r="BN1333"/>
      <c r="BO1333"/>
      <c r="BP1333"/>
      <c r="BQ1333"/>
      <c r="BR1333"/>
      <c r="BS1333"/>
      <c r="BT1333"/>
      <c r="BU1333"/>
      <c r="BV1333"/>
      <c r="BW1333"/>
      <c r="BX1333"/>
      <c r="BY1333"/>
      <c r="BZ1333"/>
      <c r="CA1333"/>
      <c r="CB1333"/>
      <c r="CC1333"/>
    </row>
    <row r="1334" spans="54:81" s="325" customFormat="1" ht="15" customHeight="1" x14ac:dyDescent="0.25">
      <c r="BB1334"/>
      <c r="BC1334"/>
      <c r="BD1334"/>
      <c r="BE1334"/>
      <c r="BF1334"/>
      <c r="BG1334"/>
      <c r="BH1334"/>
      <c r="BI1334"/>
      <c r="BJ1334"/>
      <c r="BK1334"/>
      <c r="BL1334"/>
      <c r="BM1334"/>
      <c r="BN1334"/>
      <c r="BO1334"/>
      <c r="BP1334"/>
      <c r="BQ1334"/>
      <c r="BR1334"/>
      <c r="BS1334"/>
      <c r="BT1334"/>
      <c r="BU1334"/>
      <c r="BV1334"/>
      <c r="BW1334"/>
      <c r="BX1334"/>
      <c r="BY1334"/>
      <c r="BZ1334"/>
      <c r="CA1334"/>
      <c r="CB1334"/>
      <c r="CC1334"/>
    </row>
    <row r="1335" spans="54:81" s="325" customFormat="1" ht="15" customHeight="1" x14ac:dyDescent="0.25">
      <c r="BB1335"/>
      <c r="BC1335"/>
      <c r="BD1335"/>
      <c r="BE1335"/>
      <c r="BF1335"/>
      <c r="BG1335"/>
      <c r="BH1335"/>
      <c r="BI1335"/>
      <c r="BJ1335"/>
      <c r="BK1335"/>
      <c r="BL1335"/>
      <c r="BM1335"/>
      <c r="BN1335"/>
      <c r="BO1335"/>
      <c r="BP1335"/>
      <c r="BQ1335"/>
      <c r="BR1335"/>
      <c r="BS1335"/>
      <c r="BT1335"/>
      <c r="BU1335"/>
      <c r="BV1335"/>
      <c r="BW1335"/>
      <c r="BX1335"/>
      <c r="BY1335"/>
      <c r="BZ1335"/>
      <c r="CA1335"/>
      <c r="CB1335"/>
      <c r="CC1335"/>
    </row>
    <row r="1336" spans="54:81" s="325" customFormat="1" ht="15" customHeight="1" x14ac:dyDescent="0.25">
      <c r="BB1336"/>
      <c r="BC1336"/>
      <c r="BD1336"/>
      <c r="BE1336"/>
      <c r="BF1336"/>
      <c r="BG1336"/>
      <c r="BH1336"/>
      <c r="BI1336"/>
      <c r="BJ1336"/>
      <c r="BK1336"/>
      <c r="BL1336"/>
      <c r="BM1336"/>
      <c r="BN1336"/>
      <c r="BO1336"/>
      <c r="BP1336"/>
      <c r="BQ1336"/>
      <c r="BR1336"/>
      <c r="BS1336"/>
      <c r="BT1336"/>
      <c r="BU1336"/>
      <c r="BV1336"/>
      <c r="BW1336"/>
      <c r="BX1336"/>
      <c r="BY1336"/>
      <c r="BZ1336"/>
      <c r="CA1336"/>
      <c r="CB1336"/>
      <c r="CC1336"/>
    </row>
    <row r="1337" spans="54:81" s="325" customFormat="1" ht="15" customHeight="1" x14ac:dyDescent="0.25">
      <c r="BB1337"/>
      <c r="BC1337"/>
      <c r="BD1337"/>
      <c r="BE1337"/>
      <c r="BF1337"/>
      <c r="BG1337"/>
      <c r="BH1337"/>
      <c r="BI1337"/>
      <c r="BJ1337"/>
      <c r="BK1337"/>
      <c r="BL1337"/>
      <c r="BM1337"/>
      <c r="BN1337"/>
      <c r="BO1337"/>
      <c r="BP1337"/>
      <c r="BQ1337"/>
      <c r="BR1337"/>
      <c r="BS1337"/>
      <c r="BT1337"/>
      <c r="BU1337"/>
      <c r="BV1337"/>
      <c r="BW1337"/>
      <c r="BX1337"/>
      <c r="BY1337"/>
      <c r="BZ1337"/>
      <c r="CA1337"/>
      <c r="CB1337"/>
      <c r="CC1337"/>
    </row>
    <row r="1338" spans="54:81" s="325" customFormat="1" ht="15" customHeight="1" x14ac:dyDescent="0.25">
      <c r="BB1338"/>
      <c r="BC1338"/>
      <c r="BD1338"/>
      <c r="BE1338"/>
      <c r="BF1338"/>
      <c r="BG1338"/>
      <c r="BH1338"/>
      <c r="BI1338"/>
      <c r="BJ1338"/>
      <c r="BK1338"/>
      <c r="BL1338"/>
      <c r="BM1338"/>
      <c r="BN1338"/>
      <c r="BO1338"/>
      <c r="BP1338"/>
      <c r="BQ1338"/>
      <c r="BR1338"/>
      <c r="BS1338"/>
      <c r="BT1338"/>
      <c r="BU1338"/>
      <c r="BV1338"/>
      <c r="BW1338"/>
      <c r="BX1338"/>
      <c r="BY1338"/>
      <c r="BZ1338"/>
      <c r="CA1338"/>
      <c r="CB1338"/>
      <c r="CC1338"/>
    </row>
    <row r="1339" spans="54:81" s="325" customFormat="1" ht="15" customHeight="1" x14ac:dyDescent="0.25">
      <c r="BB1339"/>
      <c r="BC1339"/>
      <c r="BD1339"/>
      <c r="BE1339"/>
      <c r="BF1339"/>
      <c r="BG1339"/>
      <c r="BH1339"/>
      <c r="BI1339"/>
      <c r="BJ1339"/>
      <c r="BK1339"/>
      <c r="BL1339"/>
      <c r="BM1339"/>
      <c r="BN1339"/>
      <c r="BO1339"/>
      <c r="BP1339"/>
      <c r="BQ1339"/>
      <c r="BR1339"/>
      <c r="BS1339"/>
      <c r="BT1339"/>
      <c r="BU1339"/>
      <c r="BV1339"/>
      <c r="BW1339"/>
      <c r="BX1339"/>
      <c r="BY1339"/>
      <c r="BZ1339"/>
      <c r="CA1339"/>
      <c r="CB1339"/>
      <c r="CC1339"/>
    </row>
    <row r="1340" spans="54:81" s="325" customFormat="1" ht="15" customHeight="1" x14ac:dyDescent="0.25">
      <c r="BB1340"/>
      <c r="BC1340"/>
      <c r="BD1340"/>
      <c r="BE1340"/>
      <c r="BF1340"/>
      <c r="BG1340"/>
      <c r="BH1340"/>
      <c r="BI1340"/>
      <c r="BJ1340"/>
      <c r="BK1340"/>
      <c r="BL1340"/>
      <c r="BM1340"/>
      <c r="BN1340"/>
      <c r="BO1340"/>
      <c r="BP1340"/>
      <c r="BQ1340"/>
      <c r="BR1340"/>
      <c r="BS1340"/>
      <c r="BT1340"/>
      <c r="BU1340"/>
      <c r="BV1340"/>
      <c r="BW1340"/>
      <c r="BX1340"/>
      <c r="BY1340"/>
      <c r="BZ1340"/>
      <c r="CA1340"/>
      <c r="CB1340"/>
      <c r="CC1340"/>
    </row>
    <row r="1341" spans="54:81" s="325" customFormat="1" ht="15" customHeight="1" x14ac:dyDescent="0.25">
      <c r="BB1341"/>
      <c r="BC1341"/>
      <c r="BD1341"/>
      <c r="BE1341"/>
      <c r="BF1341"/>
      <c r="BG1341"/>
      <c r="BH1341"/>
      <c r="BI1341"/>
      <c r="BJ1341"/>
      <c r="BK1341"/>
      <c r="BL1341"/>
      <c r="BM1341"/>
      <c r="BN1341"/>
      <c r="BO1341"/>
      <c r="BP1341"/>
      <c r="BQ1341"/>
      <c r="BR1341"/>
      <c r="BS1341"/>
      <c r="BT1341"/>
      <c r="BU1341"/>
      <c r="BV1341"/>
      <c r="BW1341"/>
      <c r="BX1341"/>
      <c r="BY1341"/>
      <c r="BZ1341"/>
      <c r="CA1341"/>
      <c r="CB1341"/>
      <c r="CC1341"/>
    </row>
    <row r="1342" spans="54:81" s="325" customFormat="1" ht="15" customHeight="1" x14ac:dyDescent="0.25">
      <c r="BB1342"/>
      <c r="BC1342"/>
      <c r="BD1342"/>
      <c r="BE1342"/>
      <c r="BF1342"/>
      <c r="BG1342"/>
      <c r="BH1342"/>
      <c r="BI1342"/>
      <c r="BJ1342"/>
      <c r="BK1342"/>
      <c r="BL1342"/>
      <c r="BM1342"/>
      <c r="BN1342"/>
      <c r="BO1342"/>
      <c r="BP1342"/>
      <c r="BQ1342"/>
      <c r="BR1342"/>
      <c r="BS1342"/>
      <c r="BT1342"/>
      <c r="BU1342"/>
      <c r="BV1342"/>
      <c r="BW1342"/>
      <c r="BX1342"/>
      <c r="BY1342"/>
      <c r="BZ1342"/>
      <c r="CA1342"/>
      <c r="CB1342"/>
      <c r="CC1342"/>
    </row>
    <row r="1343" spans="54:81" s="325" customFormat="1" ht="15" customHeight="1" x14ac:dyDescent="0.25">
      <c r="BB1343"/>
      <c r="BC1343"/>
      <c r="BD1343"/>
      <c r="BE1343"/>
      <c r="BF1343"/>
      <c r="BG1343"/>
      <c r="BH1343"/>
      <c r="BI1343"/>
      <c r="BJ1343"/>
      <c r="BK1343"/>
      <c r="BL1343"/>
      <c r="BM1343"/>
      <c r="BN1343"/>
      <c r="BO1343"/>
      <c r="BP1343"/>
      <c r="BQ1343"/>
      <c r="BR1343"/>
      <c r="BS1343"/>
      <c r="BT1343"/>
      <c r="BU1343"/>
      <c r="BV1343"/>
      <c r="BW1343"/>
      <c r="BX1343"/>
      <c r="BY1343"/>
      <c r="BZ1343"/>
      <c r="CA1343"/>
      <c r="CB1343"/>
      <c r="CC1343"/>
    </row>
    <row r="1344" spans="54:81" s="325" customFormat="1" ht="15" customHeight="1" x14ac:dyDescent="0.25">
      <c r="BB1344"/>
      <c r="BC1344"/>
      <c r="BD1344"/>
      <c r="BE1344"/>
      <c r="BF1344"/>
      <c r="BG1344"/>
      <c r="BH1344"/>
      <c r="BI1344"/>
      <c r="BJ1344"/>
      <c r="BK1344"/>
      <c r="BL1344"/>
      <c r="BM1344"/>
      <c r="BN1344"/>
      <c r="BO1344"/>
      <c r="BP1344"/>
      <c r="BQ1344"/>
      <c r="BR1344"/>
      <c r="BS1344"/>
      <c r="BT1344"/>
      <c r="BU1344"/>
      <c r="BV1344"/>
      <c r="BW1344"/>
      <c r="BX1344"/>
      <c r="BY1344"/>
      <c r="BZ1344"/>
      <c r="CA1344"/>
      <c r="CB1344"/>
      <c r="CC1344"/>
    </row>
    <row r="1345" spans="54:81" s="325" customFormat="1" ht="15" customHeight="1" x14ac:dyDescent="0.25">
      <c r="BB1345"/>
      <c r="BC1345"/>
      <c r="BD1345"/>
      <c r="BE1345"/>
      <c r="BF1345"/>
      <c r="BG1345"/>
      <c r="BH1345"/>
      <c r="BI1345"/>
      <c r="BJ1345"/>
      <c r="BK1345"/>
      <c r="BL1345"/>
      <c r="BM1345"/>
      <c r="BN1345"/>
      <c r="BO1345"/>
      <c r="BP1345"/>
      <c r="BQ1345"/>
      <c r="BR1345"/>
      <c r="BS1345"/>
      <c r="BT1345"/>
      <c r="BU1345"/>
      <c r="BV1345"/>
      <c r="BW1345"/>
      <c r="BX1345"/>
      <c r="BY1345"/>
      <c r="BZ1345"/>
      <c r="CA1345"/>
      <c r="CB1345"/>
      <c r="CC1345"/>
    </row>
    <row r="1346" spans="54:81" s="325" customFormat="1" ht="15" customHeight="1" x14ac:dyDescent="0.25">
      <c r="BB1346"/>
      <c r="BC1346"/>
      <c r="BD1346"/>
      <c r="BE1346"/>
      <c r="BF1346"/>
      <c r="BG1346"/>
      <c r="BH1346"/>
      <c r="BI1346"/>
      <c r="BJ1346"/>
      <c r="BK1346"/>
      <c r="BL1346"/>
      <c r="BM1346"/>
      <c r="BN1346"/>
      <c r="BO1346"/>
      <c r="BP1346"/>
      <c r="BQ1346"/>
      <c r="BR1346"/>
      <c r="BS1346"/>
      <c r="BT1346"/>
      <c r="BU1346"/>
      <c r="BV1346"/>
      <c r="BW1346"/>
      <c r="BX1346"/>
      <c r="BY1346"/>
      <c r="BZ1346"/>
      <c r="CA1346"/>
      <c r="CB1346"/>
      <c r="CC1346"/>
    </row>
    <row r="1347" spans="54:81" s="325" customFormat="1" ht="15" customHeight="1" x14ac:dyDescent="0.25">
      <c r="BB1347"/>
      <c r="BC1347"/>
      <c r="BD1347"/>
      <c r="BE1347"/>
      <c r="BF1347"/>
      <c r="BG1347"/>
      <c r="BH1347"/>
      <c r="BI1347"/>
      <c r="BJ1347"/>
      <c r="BK1347"/>
      <c r="BL1347"/>
      <c r="BM1347"/>
      <c r="BN1347"/>
      <c r="BO1347"/>
      <c r="BP1347"/>
      <c r="BQ1347"/>
      <c r="BR1347"/>
      <c r="BS1347"/>
      <c r="BT1347"/>
      <c r="BU1347"/>
      <c r="BV1347"/>
      <c r="BW1347"/>
      <c r="BX1347"/>
      <c r="BY1347"/>
      <c r="BZ1347"/>
      <c r="CA1347"/>
      <c r="CB1347"/>
      <c r="CC1347"/>
    </row>
    <row r="1348" spans="54:81" s="325" customFormat="1" ht="15" customHeight="1" x14ac:dyDescent="0.25">
      <c r="BB1348"/>
      <c r="BC1348"/>
      <c r="BD1348"/>
      <c r="BE1348"/>
      <c r="BF1348"/>
      <c r="BG1348"/>
      <c r="BH1348"/>
      <c r="BI1348"/>
      <c r="BJ1348"/>
      <c r="BK1348"/>
      <c r="BL1348"/>
      <c r="BM1348"/>
      <c r="BN1348"/>
      <c r="BO1348"/>
      <c r="BP1348"/>
      <c r="BQ1348"/>
      <c r="BR1348"/>
      <c r="BS1348"/>
      <c r="BT1348"/>
      <c r="BU1348"/>
      <c r="BV1348"/>
      <c r="BW1348"/>
      <c r="BX1348"/>
      <c r="BY1348"/>
      <c r="BZ1348"/>
      <c r="CA1348"/>
      <c r="CB1348"/>
      <c r="CC1348"/>
    </row>
    <row r="1349" spans="54:81" s="325" customFormat="1" ht="15" customHeight="1" x14ac:dyDescent="0.25">
      <c r="BB1349"/>
      <c r="BC1349"/>
      <c r="BD1349"/>
      <c r="BE1349"/>
      <c r="BF1349"/>
      <c r="BG1349"/>
      <c r="BH1349"/>
      <c r="BI1349"/>
      <c r="BJ1349"/>
      <c r="BK1349"/>
      <c r="BL1349"/>
      <c r="BM1349"/>
      <c r="BN1349"/>
      <c r="BO1349"/>
      <c r="BP1349"/>
      <c r="BQ1349"/>
      <c r="BR1349"/>
      <c r="BS1349"/>
      <c r="BT1349"/>
      <c r="BU1349"/>
      <c r="BV1349"/>
      <c r="BW1349"/>
      <c r="BX1349"/>
      <c r="BY1349"/>
      <c r="BZ1349"/>
      <c r="CA1349"/>
      <c r="CB1349"/>
      <c r="CC1349"/>
    </row>
    <row r="1350" spans="54:81" s="325" customFormat="1" ht="15" customHeight="1" x14ac:dyDescent="0.25">
      <c r="BB1350"/>
      <c r="BC1350"/>
      <c r="BD1350"/>
      <c r="BE1350"/>
      <c r="BF1350"/>
      <c r="BG1350"/>
      <c r="BH1350"/>
      <c r="BI1350"/>
      <c r="BJ1350"/>
      <c r="BK1350"/>
      <c r="BL1350"/>
      <c r="BM1350"/>
      <c r="BN1350"/>
      <c r="BO1350"/>
      <c r="BP1350"/>
      <c r="BQ1350"/>
      <c r="BR1350"/>
      <c r="BS1350"/>
      <c r="BT1350"/>
      <c r="BU1350"/>
      <c r="BV1350"/>
      <c r="BW1350"/>
      <c r="BX1350"/>
      <c r="BY1350"/>
      <c r="BZ1350"/>
      <c r="CA1350"/>
      <c r="CB1350"/>
      <c r="CC1350"/>
    </row>
    <row r="1351" spans="54:81" s="325" customFormat="1" ht="15" customHeight="1" x14ac:dyDescent="0.25">
      <c r="BB1351"/>
      <c r="BC1351"/>
      <c r="BD1351"/>
      <c r="BE1351"/>
      <c r="BF1351"/>
      <c r="BG1351"/>
      <c r="BH1351"/>
      <c r="BI1351"/>
      <c r="BJ1351"/>
      <c r="BK1351"/>
      <c r="BL1351"/>
      <c r="BM1351"/>
      <c r="BN1351"/>
      <c r="BO1351"/>
      <c r="BP1351"/>
      <c r="BQ1351"/>
      <c r="BR1351"/>
      <c r="BS1351"/>
      <c r="BT1351"/>
      <c r="BU1351"/>
      <c r="BV1351"/>
      <c r="BW1351"/>
      <c r="BX1351"/>
      <c r="BY1351"/>
      <c r="BZ1351"/>
      <c r="CA1351"/>
      <c r="CB1351"/>
      <c r="CC1351"/>
    </row>
    <row r="1352" spans="54:81" s="325" customFormat="1" ht="15" customHeight="1" x14ac:dyDescent="0.25">
      <c r="BB1352"/>
      <c r="BC1352"/>
      <c r="BD1352"/>
      <c r="BE1352"/>
      <c r="BF1352"/>
      <c r="BG1352"/>
      <c r="BH1352"/>
      <c r="BI1352"/>
      <c r="BJ1352"/>
      <c r="BK1352"/>
      <c r="BL1352"/>
      <c r="BM1352"/>
      <c r="BN1352"/>
      <c r="BO1352"/>
      <c r="BP1352"/>
      <c r="BQ1352"/>
      <c r="BR1352"/>
      <c r="BS1352"/>
      <c r="BT1352"/>
      <c r="BU1352"/>
      <c r="BV1352"/>
      <c r="BW1352"/>
      <c r="BX1352"/>
      <c r="BY1352"/>
      <c r="BZ1352"/>
      <c r="CA1352"/>
      <c r="CB1352"/>
      <c r="CC1352"/>
    </row>
    <row r="1353" spans="54:81" s="325" customFormat="1" ht="15" customHeight="1" x14ac:dyDescent="0.25">
      <c r="BB1353"/>
      <c r="BC1353"/>
      <c r="BD1353"/>
      <c r="BE1353"/>
      <c r="BF1353"/>
      <c r="BG1353"/>
      <c r="BH1353"/>
      <c r="BI1353"/>
      <c r="BJ1353"/>
      <c r="BK1353"/>
      <c r="BL1353"/>
      <c r="BM1353"/>
      <c r="BN1353"/>
      <c r="BO1353"/>
      <c r="BP1353"/>
      <c r="BQ1353"/>
      <c r="BR1353"/>
      <c r="BS1353"/>
      <c r="BT1353"/>
      <c r="BU1353"/>
      <c r="BV1353"/>
      <c r="BW1353"/>
      <c r="BX1353"/>
      <c r="BY1353"/>
      <c r="BZ1353"/>
      <c r="CA1353"/>
      <c r="CB1353"/>
      <c r="CC1353"/>
    </row>
    <row r="1354" spans="54:81" s="325" customFormat="1" ht="15" customHeight="1" x14ac:dyDescent="0.25">
      <c r="BB1354"/>
      <c r="BC1354"/>
      <c r="BD1354"/>
      <c r="BE1354"/>
      <c r="BF1354"/>
      <c r="BG1354"/>
      <c r="BH1354"/>
      <c r="BI1354"/>
      <c r="BJ1354"/>
      <c r="BK1354"/>
      <c r="BL1354"/>
      <c r="BM1354"/>
      <c r="BN1354"/>
      <c r="BO1354"/>
      <c r="BP1354"/>
      <c r="BQ1354"/>
      <c r="BR1354"/>
      <c r="BS1354"/>
      <c r="BT1354"/>
      <c r="BU1354"/>
      <c r="BV1354"/>
      <c r="BW1354"/>
      <c r="BX1354"/>
      <c r="BY1354"/>
      <c r="BZ1354"/>
      <c r="CA1354"/>
      <c r="CB1354"/>
      <c r="CC1354"/>
    </row>
    <row r="1355" spans="54:81" s="325" customFormat="1" ht="15" customHeight="1" x14ac:dyDescent="0.25">
      <c r="BB1355"/>
      <c r="BC1355"/>
      <c r="BD1355"/>
      <c r="BE1355"/>
      <c r="BF1355"/>
      <c r="BG1355"/>
      <c r="BH1355"/>
      <c r="BI1355"/>
      <c r="BJ1355"/>
      <c r="BK1355"/>
      <c r="BL1355"/>
      <c r="BM1355"/>
      <c r="BN1355"/>
      <c r="BO1355"/>
      <c r="BP1355"/>
      <c r="BQ1355"/>
      <c r="BR1355"/>
      <c r="BS1355"/>
      <c r="BT1355"/>
      <c r="BU1355"/>
      <c r="BV1355"/>
      <c r="BW1355"/>
      <c r="BX1355"/>
      <c r="BY1355"/>
      <c r="BZ1355"/>
      <c r="CA1355"/>
      <c r="CB1355"/>
      <c r="CC1355"/>
    </row>
    <row r="1356" spans="54:81" s="325" customFormat="1" ht="15" customHeight="1" x14ac:dyDescent="0.25">
      <c r="BB1356"/>
      <c r="BC1356"/>
      <c r="BD1356"/>
      <c r="BE1356"/>
      <c r="BF1356"/>
      <c r="BG1356"/>
      <c r="BH1356"/>
      <c r="BI1356"/>
      <c r="BJ1356"/>
      <c r="BK1356"/>
      <c r="BL1356"/>
      <c r="BM1356"/>
      <c r="BN1356"/>
      <c r="BO1356"/>
      <c r="BP1356"/>
      <c r="BQ1356"/>
      <c r="BR1356"/>
      <c r="BS1356"/>
      <c r="BT1356"/>
      <c r="BU1356"/>
      <c r="BV1356"/>
      <c r="BW1356"/>
      <c r="BX1356"/>
      <c r="BY1356"/>
      <c r="BZ1356"/>
      <c r="CA1356"/>
      <c r="CB1356"/>
      <c r="CC1356"/>
    </row>
    <row r="1357" spans="54:81" s="325" customFormat="1" ht="15" customHeight="1" x14ac:dyDescent="0.25">
      <c r="BB1357"/>
      <c r="BC1357"/>
      <c r="BD1357"/>
      <c r="BE1357"/>
      <c r="BF1357"/>
      <c r="BG1357"/>
      <c r="BH1357"/>
      <c r="BI1357"/>
      <c r="BJ1357"/>
      <c r="BK1357"/>
      <c r="BL1357"/>
      <c r="BM1357"/>
      <c r="BN1357"/>
      <c r="BO1357"/>
      <c r="BP1357"/>
      <c r="BQ1357"/>
      <c r="BR1357"/>
      <c r="BS1357"/>
      <c r="BT1357"/>
      <c r="BU1357"/>
      <c r="BV1357"/>
      <c r="BW1357"/>
      <c r="BX1357"/>
      <c r="BY1357"/>
      <c r="BZ1357"/>
      <c r="CA1357"/>
      <c r="CB1357"/>
      <c r="CC1357"/>
    </row>
    <row r="1358" spans="54:81" s="325" customFormat="1" ht="15" customHeight="1" x14ac:dyDescent="0.25">
      <c r="BB1358"/>
      <c r="BC1358"/>
      <c r="BD1358"/>
      <c r="BE1358"/>
      <c r="BF1358"/>
      <c r="BG1358"/>
      <c r="BH1358"/>
      <c r="BI1358"/>
      <c r="BJ1358"/>
      <c r="BK1358"/>
      <c r="BL1358"/>
      <c r="BM1358"/>
      <c r="BN1358"/>
      <c r="BO1358"/>
      <c r="BP1358"/>
      <c r="BQ1358"/>
      <c r="BR1358"/>
      <c r="BS1358"/>
      <c r="BT1358"/>
      <c r="BU1358"/>
      <c r="BV1358"/>
      <c r="BW1358"/>
      <c r="BX1358"/>
      <c r="BY1358"/>
      <c r="BZ1358"/>
      <c r="CA1358"/>
      <c r="CB1358"/>
      <c r="CC1358"/>
    </row>
    <row r="1359" spans="54:81" s="325" customFormat="1" ht="15" customHeight="1" x14ac:dyDescent="0.25">
      <c r="BB1359"/>
      <c r="BC1359"/>
      <c r="BD1359"/>
      <c r="BE1359"/>
      <c r="BF1359"/>
      <c r="BG1359"/>
      <c r="BH1359"/>
      <c r="BI1359"/>
      <c r="BJ1359"/>
      <c r="BK1359"/>
      <c r="BL1359"/>
      <c r="BM1359"/>
      <c r="BN1359"/>
      <c r="BO1359"/>
      <c r="BP1359"/>
      <c r="BQ1359"/>
      <c r="BR1359"/>
      <c r="BS1359"/>
      <c r="BT1359"/>
      <c r="BU1359"/>
      <c r="BV1359"/>
      <c r="BW1359"/>
      <c r="BX1359"/>
      <c r="BY1359"/>
      <c r="BZ1359"/>
      <c r="CA1359"/>
      <c r="CB1359"/>
      <c r="CC1359"/>
    </row>
    <row r="1360" spans="54:81" s="325" customFormat="1" ht="15" customHeight="1" x14ac:dyDescent="0.25">
      <c r="BB1360"/>
      <c r="BC1360"/>
      <c r="BD1360"/>
      <c r="BE1360"/>
      <c r="BF1360"/>
      <c r="BG1360"/>
      <c r="BH1360"/>
      <c r="BI1360"/>
      <c r="BJ1360"/>
      <c r="BK1360"/>
      <c r="BL1360"/>
      <c r="BM1360"/>
      <c r="BN1360"/>
      <c r="BO1360"/>
      <c r="BP1360"/>
      <c r="BQ1360"/>
      <c r="BR1360"/>
      <c r="BS1360"/>
      <c r="BT1360"/>
      <c r="BU1360"/>
      <c r="BV1360"/>
      <c r="BW1360"/>
      <c r="BX1360"/>
      <c r="BY1360"/>
      <c r="BZ1360"/>
      <c r="CA1360"/>
      <c r="CB1360"/>
      <c r="CC1360"/>
    </row>
    <row r="1361" spans="54:81" s="325" customFormat="1" ht="15" customHeight="1" x14ac:dyDescent="0.25">
      <c r="BB1361"/>
      <c r="BC1361"/>
      <c r="BD1361"/>
      <c r="BE1361"/>
      <c r="BF1361"/>
      <c r="BG1361"/>
      <c r="BH1361"/>
      <c r="BI1361"/>
      <c r="BJ1361"/>
      <c r="BK1361"/>
      <c r="BL1361"/>
      <c r="BM1361"/>
      <c r="BN1361"/>
      <c r="BO1361"/>
      <c r="BP1361"/>
      <c r="BQ1361"/>
      <c r="BR1361"/>
      <c r="BS1361"/>
      <c r="BT1361"/>
      <c r="BU1361"/>
      <c r="BV1361"/>
      <c r="BW1361"/>
      <c r="BX1361"/>
      <c r="BY1361"/>
      <c r="BZ1361"/>
      <c r="CA1361"/>
      <c r="CB1361"/>
      <c r="CC1361"/>
    </row>
    <row r="1362" spans="54:81" s="325" customFormat="1" ht="15" customHeight="1" x14ac:dyDescent="0.25">
      <c r="BB1362"/>
      <c r="BC1362"/>
      <c r="BD1362"/>
      <c r="BE1362"/>
      <c r="BF1362"/>
      <c r="BG1362"/>
      <c r="BH1362"/>
      <c r="BI1362"/>
      <c r="BJ1362"/>
      <c r="BK1362"/>
      <c r="BL1362"/>
      <c r="BM1362"/>
      <c r="BN1362"/>
      <c r="BO1362"/>
      <c r="BP1362"/>
      <c r="BQ1362"/>
      <c r="BR1362"/>
      <c r="BS1362"/>
      <c r="BT1362"/>
      <c r="BU1362"/>
      <c r="BV1362"/>
      <c r="BW1362"/>
      <c r="BX1362"/>
      <c r="BY1362"/>
      <c r="BZ1362"/>
      <c r="CA1362"/>
      <c r="CB1362"/>
      <c r="CC1362"/>
    </row>
    <row r="1363" spans="54:81" s="325" customFormat="1" ht="15" customHeight="1" x14ac:dyDescent="0.25">
      <c r="BB1363"/>
      <c r="BC1363"/>
      <c r="BD1363"/>
      <c r="BE1363"/>
      <c r="BF1363"/>
      <c r="BG1363"/>
      <c r="BH1363"/>
      <c r="BI1363"/>
      <c r="BJ1363"/>
      <c r="BK1363"/>
      <c r="BL1363"/>
      <c r="BM1363"/>
      <c r="BN1363"/>
      <c r="BO1363"/>
      <c r="BP1363"/>
      <c r="BQ1363"/>
      <c r="BR1363"/>
      <c r="BS1363"/>
      <c r="BT1363"/>
      <c r="BU1363"/>
      <c r="BV1363"/>
      <c r="BW1363"/>
      <c r="BX1363"/>
      <c r="BY1363"/>
      <c r="BZ1363"/>
      <c r="CA1363"/>
      <c r="CB1363"/>
      <c r="CC1363"/>
    </row>
    <row r="1364" spans="54:81" s="325" customFormat="1" ht="15" customHeight="1" x14ac:dyDescent="0.25">
      <c r="BB1364"/>
      <c r="BC1364"/>
      <c r="BD1364"/>
      <c r="BE1364"/>
      <c r="BF1364"/>
      <c r="BG1364"/>
      <c r="BH1364"/>
      <c r="BI1364"/>
      <c r="BJ1364"/>
      <c r="BK1364"/>
      <c r="BL1364"/>
      <c r="BM1364"/>
      <c r="BN1364"/>
      <c r="BO1364"/>
      <c r="BP1364"/>
      <c r="BQ1364"/>
      <c r="BR1364"/>
      <c r="BS1364"/>
      <c r="BT1364"/>
      <c r="BU1364"/>
      <c r="BV1364"/>
      <c r="BW1364"/>
      <c r="BX1364"/>
      <c r="BY1364"/>
      <c r="BZ1364"/>
      <c r="CA1364"/>
      <c r="CB1364"/>
      <c r="CC1364"/>
    </row>
    <row r="1365" spans="54:81" s="325" customFormat="1" ht="15" customHeight="1" x14ac:dyDescent="0.25">
      <c r="BB1365"/>
      <c r="BC1365"/>
      <c r="BD1365"/>
      <c r="BE1365"/>
      <c r="BF1365"/>
      <c r="BG1365"/>
      <c r="BH1365"/>
      <c r="BI1365"/>
      <c r="BJ1365"/>
      <c r="BK1365"/>
      <c r="BL1365"/>
      <c r="BM1365"/>
      <c r="BN1365"/>
      <c r="BO1365"/>
      <c r="BP1365"/>
      <c r="BQ1365"/>
      <c r="BR1365"/>
      <c r="BS1365"/>
      <c r="BT1365"/>
      <c r="BU1365"/>
      <c r="BV1365"/>
      <c r="BW1365"/>
      <c r="BX1365"/>
      <c r="BY1365"/>
      <c r="BZ1365"/>
      <c r="CA1365"/>
      <c r="CB1365"/>
      <c r="CC1365"/>
    </row>
    <row r="1366" spans="54:81" s="325" customFormat="1" ht="15" customHeight="1" x14ac:dyDescent="0.25">
      <c r="BB1366"/>
      <c r="BC1366"/>
      <c r="BD1366"/>
      <c r="BE1366"/>
      <c r="BF1366"/>
      <c r="BG1366"/>
      <c r="BH1366"/>
      <c r="BI1366"/>
      <c r="BJ1366"/>
      <c r="BK1366"/>
      <c r="BL1366"/>
      <c r="BM1366"/>
      <c r="BN1366"/>
      <c r="BO1366"/>
      <c r="BP1366"/>
      <c r="BQ1366"/>
      <c r="BR1366"/>
      <c r="BS1366"/>
      <c r="BT1366"/>
      <c r="BU1366"/>
      <c r="BV1366"/>
      <c r="BW1366"/>
      <c r="BX1366"/>
      <c r="BY1366"/>
      <c r="BZ1366"/>
      <c r="CA1366"/>
      <c r="CB1366"/>
      <c r="CC1366"/>
    </row>
    <row r="1367" spans="54:81" s="325" customFormat="1" ht="15" customHeight="1" x14ac:dyDescent="0.25">
      <c r="BB1367"/>
      <c r="BC1367"/>
      <c r="BD1367"/>
      <c r="BE1367"/>
      <c r="BF1367"/>
      <c r="BG1367"/>
      <c r="BH1367"/>
      <c r="BI1367"/>
      <c r="BJ1367"/>
      <c r="BK1367"/>
      <c r="BL1367"/>
      <c r="BM1367"/>
      <c r="BN1367"/>
      <c r="BO1367"/>
      <c r="BP1367"/>
      <c r="BQ1367"/>
      <c r="BR1367"/>
      <c r="BS1367"/>
      <c r="BT1367"/>
      <c r="BU1367"/>
      <c r="BV1367"/>
      <c r="BW1367"/>
      <c r="BX1367"/>
      <c r="BY1367"/>
      <c r="BZ1367"/>
      <c r="CA1367"/>
      <c r="CB1367"/>
      <c r="CC1367"/>
    </row>
    <row r="1368" spans="54:81" s="325" customFormat="1" ht="15" customHeight="1" x14ac:dyDescent="0.25">
      <c r="BB1368"/>
      <c r="BC1368"/>
      <c r="BD1368"/>
      <c r="BE1368"/>
      <c r="BF1368"/>
      <c r="BG1368"/>
      <c r="BH1368"/>
      <c r="BI1368"/>
      <c r="BJ1368"/>
      <c r="BK1368"/>
      <c r="BL1368"/>
      <c r="BM1368"/>
      <c r="BN1368"/>
      <c r="BO1368"/>
      <c r="BP1368"/>
      <c r="BQ1368"/>
      <c r="BR1368"/>
      <c r="BS1368"/>
      <c r="BT1368"/>
      <c r="BU1368"/>
      <c r="BV1368"/>
      <c r="BW1368"/>
      <c r="BX1368"/>
      <c r="BY1368"/>
      <c r="BZ1368"/>
      <c r="CA1368"/>
      <c r="CB1368"/>
      <c r="CC1368"/>
    </row>
    <row r="1369" spans="54:81" s="325" customFormat="1" ht="15" customHeight="1" x14ac:dyDescent="0.25">
      <c r="BB1369"/>
      <c r="BC1369"/>
      <c r="BD1369"/>
      <c r="BE1369"/>
      <c r="BF1369"/>
      <c r="BG1369"/>
      <c r="BH1369"/>
      <c r="BI1369"/>
      <c r="BJ1369"/>
      <c r="BK1369"/>
      <c r="BL1369"/>
      <c r="BM1369"/>
      <c r="BN1369"/>
      <c r="BO1369"/>
      <c r="BP1369"/>
      <c r="BQ1369"/>
      <c r="BR1369"/>
      <c r="BS1369"/>
      <c r="BT1369"/>
      <c r="BU1369"/>
      <c r="BV1369"/>
      <c r="BW1369"/>
      <c r="BX1369"/>
      <c r="BY1369"/>
      <c r="BZ1369"/>
      <c r="CA1369"/>
      <c r="CB1369"/>
      <c r="CC1369"/>
    </row>
    <row r="1370" spans="54:81" s="325" customFormat="1" ht="15" customHeight="1" x14ac:dyDescent="0.25">
      <c r="BB1370"/>
      <c r="BC1370"/>
      <c r="BD1370"/>
      <c r="BE1370"/>
      <c r="BF1370"/>
      <c r="BG1370"/>
      <c r="BH1370"/>
      <c r="BI1370"/>
      <c r="BJ1370"/>
      <c r="BK1370"/>
      <c r="BL1370"/>
      <c r="BM1370"/>
      <c r="BN1370"/>
      <c r="BO1370"/>
      <c r="BP1370"/>
      <c r="BQ1370"/>
      <c r="BR1370"/>
      <c r="BS1370"/>
      <c r="BT1370"/>
      <c r="BU1370"/>
      <c r="BV1370"/>
      <c r="BW1370"/>
      <c r="BX1370"/>
      <c r="BY1370"/>
      <c r="BZ1370"/>
      <c r="CA1370"/>
      <c r="CB1370"/>
      <c r="CC1370"/>
    </row>
    <row r="1371" spans="54:81" s="325" customFormat="1" ht="15" customHeight="1" x14ac:dyDescent="0.25">
      <c r="BB1371"/>
      <c r="BC1371"/>
      <c r="BD1371"/>
      <c r="BE1371"/>
      <c r="BF1371"/>
      <c r="BG1371"/>
      <c r="BH1371"/>
      <c r="BI1371"/>
      <c r="BJ1371"/>
      <c r="BK1371"/>
      <c r="BL1371"/>
      <c r="BM1371"/>
      <c r="BN1371"/>
      <c r="BO1371"/>
      <c r="BP1371"/>
      <c r="BQ1371"/>
      <c r="BR1371"/>
      <c r="BS1371"/>
      <c r="BT1371"/>
      <c r="BU1371"/>
      <c r="BV1371"/>
      <c r="BW1371"/>
      <c r="BX1371"/>
      <c r="BY1371"/>
      <c r="BZ1371"/>
      <c r="CA1371"/>
      <c r="CB1371"/>
      <c r="CC1371"/>
    </row>
    <row r="1372" spans="54:81" s="325" customFormat="1" ht="15" customHeight="1" x14ac:dyDescent="0.25">
      <c r="BB1372"/>
      <c r="BC1372"/>
      <c r="BD1372"/>
      <c r="BE1372"/>
      <c r="BF1372"/>
      <c r="BG1372"/>
      <c r="BH1372"/>
      <c r="BI1372"/>
      <c r="BJ1372"/>
      <c r="BK1372"/>
      <c r="BL1372"/>
      <c r="BM1372"/>
      <c r="BN1372"/>
      <c r="BO1372"/>
      <c r="BP1372"/>
      <c r="BQ1372"/>
      <c r="BR1372"/>
      <c r="BS1372"/>
      <c r="BT1372"/>
      <c r="BU1372"/>
      <c r="BV1372"/>
      <c r="BW1372"/>
      <c r="BX1372"/>
      <c r="BY1372"/>
      <c r="BZ1372"/>
      <c r="CA1372"/>
      <c r="CB1372"/>
      <c r="CC1372"/>
    </row>
    <row r="1373" spans="54:81" s="325" customFormat="1" ht="15" customHeight="1" x14ac:dyDescent="0.25">
      <c r="BB1373"/>
      <c r="BC1373"/>
      <c r="BD1373"/>
      <c r="BE1373"/>
      <c r="BF1373"/>
      <c r="BG1373"/>
      <c r="BH1373"/>
      <c r="BI1373"/>
      <c r="BJ1373"/>
      <c r="BK1373"/>
      <c r="BL1373"/>
      <c r="BM1373"/>
      <c r="BN1373"/>
      <c r="BO1373"/>
      <c r="BP1373"/>
      <c r="BQ1373"/>
      <c r="BR1373"/>
      <c r="BS1373"/>
      <c r="BT1373"/>
      <c r="BU1373"/>
      <c r="BV1373"/>
      <c r="BW1373"/>
      <c r="BX1373"/>
      <c r="BY1373"/>
      <c r="BZ1373"/>
      <c r="CA1373"/>
      <c r="CB1373"/>
      <c r="CC1373"/>
    </row>
    <row r="1374" spans="54:81" s="325" customFormat="1" ht="15" customHeight="1" x14ac:dyDescent="0.25">
      <c r="BB1374"/>
      <c r="BC1374"/>
      <c r="BD1374"/>
      <c r="BE1374"/>
      <c r="BF1374"/>
      <c r="BG1374"/>
      <c r="BH1374"/>
      <c r="BI1374"/>
      <c r="BJ1374"/>
      <c r="BK1374"/>
      <c r="BL1374"/>
      <c r="BM1374"/>
      <c r="BN1374"/>
      <c r="BO1374"/>
      <c r="BP1374"/>
      <c r="BQ1374"/>
      <c r="BR1374"/>
      <c r="BS1374"/>
      <c r="BT1374"/>
      <c r="BU1374"/>
      <c r="BV1374"/>
      <c r="BW1374"/>
      <c r="BX1374"/>
      <c r="BY1374"/>
      <c r="BZ1374"/>
      <c r="CA1374"/>
      <c r="CB1374"/>
      <c r="CC1374"/>
    </row>
    <row r="1375" spans="54:81" s="325" customFormat="1" ht="15" customHeight="1" x14ac:dyDescent="0.25">
      <c r="BB1375"/>
      <c r="BC1375"/>
      <c r="BD1375"/>
      <c r="BE1375"/>
      <c r="BF1375"/>
      <c r="BG1375"/>
      <c r="BH1375"/>
      <c r="BI1375"/>
      <c r="BJ1375"/>
      <c r="BK1375"/>
      <c r="BL1375"/>
      <c r="BM1375"/>
      <c r="BN1375"/>
      <c r="BO1375"/>
      <c r="BP1375"/>
      <c r="BQ1375"/>
      <c r="BR1375"/>
      <c r="BS1375"/>
      <c r="BT1375"/>
      <c r="BU1375"/>
      <c r="BV1375"/>
      <c r="BW1375"/>
      <c r="BX1375"/>
      <c r="BY1375"/>
      <c r="BZ1375"/>
      <c r="CA1375"/>
      <c r="CB1375"/>
      <c r="CC1375"/>
    </row>
    <row r="1376" spans="54:81" s="325" customFormat="1" ht="15" customHeight="1" x14ac:dyDescent="0.25">
      <c r="BB1376"/>
      <c r="BC1376"/>
      <c r="BD1376"/>
      <c r="BE1376"/>
      <c r="BF1376"/>
      <c r="BG1376"/>
      <c r="BH1376"/>
      <c r="BI1376"/>
      <c r="BJ1376"/>
      <c r="BK1376"/>
      <c r="BL1376"/>
      <c r="BM1376"/>
      <c r="BN1376"/>
      <c r="BO1376"/>
      <c r="BP1376"/>
      <c r="BQ1376"/>
      <c r="BR1376"/>
      <c r="BS1376"/>
      <c r="BT1376"/>
      <c r="BU1376"/>
      <c r="BV1376"/>
      <c r="BW1376"/>
      <c r="BX1376"/>
      <c r="BY1376"/>
      <c r="BZ1376"/>
      <c r="CA1376"/>
      <c r="CB1376"/>
      <c r="CC1376"/>
    </row>
    <row r="1377" spans="54:81" s="325" customFormat="1" ht="15" customHeight="1" x14ac:dyDescent="0.25">
      <c r="BB1377"/>
      <c r="BC1377"/>
      <c r="BD1377"/>
      <c r="BE1377"/>
      <c r="BF1377"/>
      <c r="BG1377"/>
      <c r="BH1377"/>
      <c r="BI1377"/>
      <c r="BJ1377"/>
      <c r="BK1377"/>
      <c r="BL1377"/>
      <c r="BM1377"/>
      <c r="BN1377"/>
      <c r="BO1377"/>
      <c r="BP1377"/>
      <c r="BQ1377"/>
      <c r="BR1377"/>
      <c r="BS1377"/>
      <c r="BT1377"/>
      <c r="BU1377"/>
      <c r="BV1377"/>
      <c r="BW1377"/>
      <c r="BX1377"/>
      <c r="BY1377"/>
      <c r="BZ1377"/>
      <c r="CA1377"/>
      <c r="CB1377"/>
      <c r="CC1377"/>
    </row>
    <row r="1378" spans="54:81" s="325" customFormat="1" ht="15" customHeight="1" x14ac:dyDescent="0.25">
      <c r="BB1378"/>
      <c r="BC1378"/>
      <c r="BD1378"/>
      <c r="BE1378"/>
      <c r="BF1378"/>
      <c r="BG1378"/>
      <c r="BH1378"/>
      <c r="BI1378"/>
      <c r="BJ1378"/>
      <c r="BK1378"/>
      <c r="BL1378"/>
      <c r="BM1378"/>
      <c r="BN1378"/>
      <c r="BO1378"/>
      <c r="BP1378"/>
      <c r="BQ1378"/>
      <c r="BR1378"/>
      <c r="BS1378"/>
      <c r="BT1378"/>
      <c r="BU1378"/>
      <c r="BV1378"/>
      <c r="BW1378"/>
      <c r="BX1378"/>
      <c r="BY1378"/>
      <c r="BZ1378"/>
      <c r="CA1378"/>
      <c r="CB1378"/>
      <c r="CC1378"/>
    </row>
    <row r="1379" spans="54:81" s="325" customFormat="1" ht="15" customHeight="1" x14ac:dyDescent="0.25">
      <c r="BB1379"/>
      <c r="BC1379"/>
      <c r="BD1379"/>
      <c r="BE1379"/>
      <c r="BF1379"/>
      <c r="BG1379"/>
      <c r="BH1379"/>
      <c r="BI1379"/>
      <c r="BJ1379"/>
      <c r="BK1379"/>
      <c r="BL1379"/>
      <c r="BM1379"/>
      <c r="BN1379"/>
      <c r="BO1379"/>
      <c r="BP1379"/>
      <c r="BQ1379"/>
      <c r="BR1379"/>
      <c r="BS1379"/>
      <c r="BT1379"/>
      <c r="BU1379"/>
      <c r="BV1379"/>
      <c r="BW1379"/>
      <c r="BX1379"/>
      <c r="BY1379"/>
      <c r="BZ1379"/>
      <c r="CA1379"/>
      <c r="CB1379"/>
      <c r="CC1379"/>
    </row>
    <row r="1380" spans="54:81" s="325" customFormat="1" ht="15" customHeight="1" x14ac:dyDescent="0.25">
      <c r="BB1380"/>
      <c r="BC1380"/>
      <c r="BD1380"/>
      <c r="BE1380"/>
      <c r="BF1380"/>
      <c r="BG1380"/>
      <c r="BH1380"/>
      <c r="BI1380"/>
      <c r="BJ1380"/>
      <c r="BK1380"/>
      <c r="BL1380"/>
      <c r="BM1380"/>
      <c r="BN1380"/>
      <c r="BO1380"/>
      <c r="BP1380"/>
      <c r="BQ1380"/>
      <c r="BR1380"/>
      <c r="BS1380"/>
      <c r="BT1380"/>
      <c r="BU1380"/>
      <c r="BV1380"/>
      <c r="BW1380"/>
      <c r="BX1380"/>
      <c r="BY1380"/>
      <c r="BZ1380"/>
      <c r="CA1380"/>
      <c r="CB1380"/>
      <c r="CC1380"/>
    </row>
    <row r="1381" spans="54:81" s="325" customFormat="1" ht="15" customHeight="1" x14ac:dyDescent="0.25">
      <c r="BB1381"/>
      <c r="BC1381"/>
      <c r="BD1381"/>
      <c r="BE1381"/>
      <c r="BF1381"/>
      <c r="BG1381"/>
      <c r="BH1381"/>
      <c r="BI1381"/>
      <c r="BJ1381"/>
      <c r="BK1381"/>
      <c r="BL1381"/>
      <c r="BM1381"/>
      <c r="BN1381"/>
      <c r="BO1381"/>
      <c r="BP1381"/>
      <c r="BQ1381"/>
      <c r="BR1381"/>
      <c r="BS1381"/>
      <c r="BT1381"/>
      <c r="BU1381"/>
      <c r="BV1381"/>
      <c r="BW1381"/>
      <c r="BX1381"/>
      <c r="BY1381"/>
      <c r="BZ1381"/>
      <c r="CA1381"/>
      <c r="CB1381"/>
      <c r="CC1381"/>
    </row>
    <row r="1382" spans="54:81" s="325" customFormat="1" ht="15" customHeight="1" x14ac:dyDescent="0.25">
      <c r="BB1382"/>
      <c r="BC1382"/>
      <c r="BD1382"/>
      <c r="BE1382"/>
      <c r="BF1382"/>
      <c r="BG1382"/>
      <c r="BH1382"/>
      <c r="BI1382"/>
      <c r="BJ1382"/>
      <c r="BK1382"/>
      <c r="BL1382"/>
      <c r="BM1382"/>
      <c r="BN1382"/>
      <c r="BO1382"/>
      <c r="BP1382"/>
      <c r="BQ1382"/>
      <c r="BR1382"/>
      <c r="BS1382"/>
      <c r="BT1382"/>
      <c r="BU1382"/>
      <c r="BV1382"/>
      <c r="BW1382"/>
      <c r="BX1382"/>
      <c r="BY1382"/>
      <c r="BZ1382"/>
      <c r="CA1382"/>
      <c r="CB1382"/>
      <c r="CC1382"/>
    </row>
    <row r="1383" spans="54:81" s="325" customFormat="1" ht="15" customHeight="1" x14ac:dyDescent="0.25">
      <c r="BB1383"/>
      <c r="BC1383"/>
      <c r="BD1383"/>
      <c r="BE1383"/>
      <c r="BF1383"/>
      <c r="BG1383"/>
      <c r="BH1383"/>
      <c r="BI1383"/>
      <c r="BJ1383"/>
      <c r="BK1383"/>
      <c r="BL1383"/>
      <c r="BM1383"/>
      <c r="BN1383"/>
      <c r="BO1383"/>
      <c r="BP1383"/>
      <c r="BQ1383"/>
      <c r="BR1383"/>
      <c r="BS1383"/>
      <c r="BT1383"/>
      <c r="BU1383"/>
      <c r="BV1383"/>
      <c r="BW1383"/>
      <c r="BX1383"/>
      <c r="BY1383"/>
      <c r="BZ1383"/>
      <c r="CA1383"/>
      <c r="CB1383"/>
      <c r="CC1383"/>
    </row>
    <row r="1384" spans="54:81" s="325" customFormat="1" ht="15" customHeight="1" x14ac:dyDescent="0.25">
      <c r="BB1384"/>
      <c r="BC1384"/>
      <c r="BD1384"/>
      <c r="BE1384"/>
      <c r="BF1384"/>
      <c r="BG1384"/>
      <c r="BH1384"/>
      <c r="BI1384"/>
      <c r="BJ1384"/>
      <c r="BK1384"/>
      <c r="BL1384"/>
      <c r="BM1384"/>
      <c r="BN1384"/>
      <c r="BO1384"/>
      <c r="BP1384"/>
      <c r="BQ1384"/>
      <c r="BR1384"/>
      <c r="BS1384"/>
      <c r="BT1384"/>
      <c r="BU1384"/>
      <c r="BV1384"/>
      <c r="BW1384"/>
      <c r="BX1384"/>
      <c r="BY1384"/>
      <c r="BZ1384"/>
      <c r="CA1384"/>
      <c r="CB1384"/>
      <c r="CC1384"/>
    </row>
    <row r="1385" spans="54:81" s="325" customFormat="1" ht="15" customHeight="1" x14ac:dyDescent="0.25">
      <c r="BB1385"/>
      <c r="BC1385"/>
      <c r="BD1385"/>
      <c r="BE1385"/>
      <c r="BF1385"/>
      <c r="BG1385"/>
      <c r="BH1385"/>
      <c r="BI1385"/>
      <c r="BJ1385"/>
      <c r="BK1385"/>
      <c r="BL1385"/>
      <c r="BM1385"/>
      <c r="BN1385"/>
      <c r="BO1385"/>
      <c r="BP1385"/>
      <c r="BQ1385"/>
      <c r="BR1385"/>
      <c r="BS1385"/>
      <c r="BT1385"/>
      <c r="BU1385"/>
      <c r="BV1385"/>
      <c r="BW1385"/>
      <c r="BX1385"/>
      <c r="BY1385"/>
      <c r="BZ1385"/>
      <c r="CA1385"/>
      <c r="CB1385"/>
      <c r="CC1385"/>
    </row>
    <row r="1386" spans="54:81" s="325" customFormat="1" ht="15" customHeight="1" x14ac:dyDescent="0.25">
      <c r="BB1386"/>
      <c r="BC1386"/>
      <c r="BD1386"/>
      <c r="BE1386"/>
      <c r="BF1386"/>
      <c r="BG1386"/>
      <c r="BH1386"/>
      <c r="BI1386"/>
      <c r="BJ1386"/>
      <c r="BK1386"/>
      <c r="BL1386"/>
      <c r="BM1386"/>
      <c r="BN1386"/>
      <c r="BO1386"/>
      <c r="BP1386"/>
      <c r="BQ1386"/>
      <c r="BR1386"/>
      <c r="BS1386"/>
      <c r="BT1386"/>
      <c r="BU1386"/>
      <c r="BV1386"/>
      <c r="BW1386"/>
      <c r="BX1386"/>
      <c r="BY1386"/>
      <c r="BZ1386"/>
      <c r="CA1386"/>
      <c r="CB1386"/>
      <c r="CC1386"/>
    </row>
    <row r="1387" spans="54:81" s="325" customFormat="1" ht="15" customHeight="1" x14ac:dyDescent="0.25">
      <c r="BB1387"/>
      <c r="BC1387"/>
      <c r="BD1387"/>
      <c r="BE1387"/>
      <c r="BF1387"/>
      <c r="BG1387"/>
      <c r="BH1387"/>
      <c r="BI1387"/>
      <c r="BJ1387"/>
      <c r="BK1387"/>
      <c r="BL1387"/>
      <c r="BM1387"/>
      <c r="BN1387"/>
      <c r="BO1387"/>
      <c r="BP1387"/>
      <c r="BQ1387"/>
      <c r="BR1387"/>
      <c r="BS1387"/>
      <c r="BT1387"/>
      <c r="BU1387"/>
      <c r="BV1387"/>
      <c r="BW1387"/>
      <c r="BX1387"/>
      <c r="BY1387"/>
      <c r="BZ1387"/>
      <c r="CA1387"/>
      <c r="CB1387"/>
      <c r="CC1387"/>
    </row>
    <row r="1388" spans="54:81" s="325" customFormat="1" ht="15" customHeight="1" x14ac:dyDescent="0.25">
      <c r="BB1388"/>
      <c r="BC1388"/>
      <c r="BD1388"/>
      <c r="BE1388"/>
      <c r="BF1388"/>
      <c r="BG1388"/>
      <c r="BH1388"/>
      <c r="BI1388"/>
      <c r="BJ1388"/>
      <c r="BK1388"/>
      <c r="BL1388"/>
      <c r="BM1388"/>
      <c r="BN1388"/>
      <c r="BO1388"/>
      <c r="BP1388"/>
      <c r="BQ1388"/>
      <c r="BR1388"/>
      <c r="BS1388"/>
      <c r="BT1388"/>
      <c r="BU1388"/>
      <c r="BV1388"/>
      <c r="BW1388"/>
      <c r="BX1388"/>
      <c r="BY1388"/>
      <c r="BZ1388"/>
      <c r="CA1388"/>
      <c r="CB1388"/>
      <c r="CC1388"/>
    </row>
    <row r="1389" spans="54:81" s="325" customFormat="1" ht="15" customHeight="1" x14ac:dyDescent="0.25">
      <c r="BB1389"/>
      <c r="BC1389"/>
      <c r="BD1389"/>
      <c r="BE1389"/>
      <c r="BF1389"/>
      <c r="BG1389"/>
      <c r="BH1389"/>
      <c r="BI1389"/>
      <c r="BJ1389"/>
      <c r="BK1389"/>
      <c r="BL1389"/>
      <c r="BM1389"/>
      <c r="BN1389"/>
      <c r="BO1389"/>
      <c r="BP1389"/>
      <c r="BQ1389"/>
      <c r="BR1389"/>
      <c r="BS1389"/>
      <c r="BT1389"/>
      <c r="BU1389"/>
      <c r="BV1389"/>
      <c r="BW1389"/>
      <c r="BX1389"/>
      <c r="BY1389"/>
      <c r="BZ1389"/>
      <c r="CA1389"/>
      <c r="CB1389"/>
      <c r="CC1389"/>
    </row>
    <row r="1390" spans="54:81" s="325" customFormat="1" ht="15" customHeight="1" x14ac:dyDescent="0.25">
      <c r="BB1390"/>
      <c r="BC1390"/>
      <c r="BD1390"/>
      <c r="BE1390"/>
      <c r="BF1390"/>
      <c r="BG1390"/>
      <c r="BH1390"/>
      <c r="BI1390"/>
      <c r="BJ1390"/>
      <c r="BK1390"/>
      <c r="BL1390"/>
      <c r="BM1390"/>
      <c r="BN1390"/>
      <c r="BO1390"/>
      <c r="BP1390"/>
      <c r="BQ1390"/>
      <c r="BR1390"/>
      <c r="BS1390"/>
      <c r="BT1390"/>
      <c r="BU1390"/>
      <c r="BV1390"/>
      <c r="BW1390"/>
      <c r="BX1390"/>
      <c r="BY1390"/>
      <c r="BZ1390"/>
      <c r="CA1390"/>
      <c r="CB1390"/>
      <c r="CC1390"/>
    </row>
    <row r="1391" spans="54:81" s="325" customFormat="1" ht="15" customHeight="1" x14ac:dyDescent="0.25">
      <c r="BB1391"/>
      <c r="BC1391"/>
      <c r="BD1391"/>
      <c r="BE1391"/>
      <c r="BF1391"/>
      <c r="BG1391"/>
      <c r="BH1391"/>
      <c r="BI1391"/>
      <c r="BJ1391"/>
      <c r="BK1391"/>
      <c r="BL1391"/>
      <c r="BM1391"/>
      <c r="BN1391"/>
      <c r="BO1391"/>
      <c r="BP1391"/>
      <c r="BQ1391"/>
      <c r="BR1391"/>
      <c r="BS1391"/>
      <c r="BT1391"/>
      <c r="BU1391"/>
      <c r="BV1391"/>
      <c r="BW1391"/>
      <c r="BX1391"/>
      <c r="BY1391"/>
      <c r="BZ1391"/>
      <c r="CA1391"/>
      <c r="CB1391"/>
      <c r="CC1391"/>
    </row>
    <row r="1392" spans="54:81" s="325" customFormat="1" ht="15" customHeight="1" x14ac:dyDescent="0.25">
      <c r="BB1392"/>
      <c r="BC1392"/>
      <c r="BD1392"/>
      <c r="BE1392"/>
      <c r="BF1392"/>
      <c r="BG1392"/>
      <c r="BH1392"/>
      <c r="BI1392"/>
      <c r="BJ1392"/>
      <c r="BK1392"/>
      <c r="BL1392"/>
      <c r="BM1392"/>
      <c r="BN1392"/>
      <c r="BO1392"/>
      <c r="BP1392"/>
      <c r="BQ1392"/>
      <c r="BR1392"/>
      <c r="BS1392"/>
      <c r="BT1392"/>
      <c r="BU1392"/>
      <c r="BV1392"/>
      <c r="BW1392"/>
      <c r="BX1392"/>
      <c r="BY1392"/>
      <c r="BZ1392"/>
      <c r="CA1392"/>
      <c r="CB1392"/>
      <c r="CC1392"/>
    </row>
    <row r="1393" spans="54:81" s="325" customFormat="1" ht="15" customHeight="1" x14ac:dyDescent="0.25">
      <c r="BB1393"/>
      <c r="BC1393"/>
      <c r="BD1393"/>
      <c r="BE1393"/>
      <c r="BF1393"/>
      <c r="BG1393"/>
      <c r="BH1393"/>
      <c r="BI1393"/>
      <c r="BJ1393"/>
      <c r="BK1393"/>
      <c r="BL1393"/>
      <c r="BM1393"/>
      <c r="BN1393"/>
      <c r="BO1393"/>
      <c r="BP1393"/>
      <c r="BQ1393"/>
      <c r="BR1393"/>
      <c r="BS1393"/>
      <c r="BT1393"/>
      <c r="BU1393"/>
      <c r="BV1393"/>
      <c r="BW1393"/>
      <c r="BX1393"/>
      <c r="BY1393"/>
      <c r="BZ1393"/>
      <c r="CA1393"/>
      <c r="CB1393"/>
      <c r="CC1393"/>
    </row>
    <row r="1394" spans="54:81" s="325" customFormat="1" ht="15" customHeight="1" x14ac:dyDescent="0.25">
      <c r="BB1394"/>
      <c r="BC1394"/>
      <c r="BD1394"/>
      <c r="BE1394"/>
      <c r="BF1394"/>
      <c r="BG1394"/>
      <c r="BH1394"/>
      <c r="BI1394"/>
      <c r="BJ1394"/>
      <c r="BK1394"/>
      <c r="BL1394"/>
      <c r="BM1394"/>
      <c r="BN1394"/>
      <c r="BO1394"/>
      <c r="BP1394"/>
      <c r="BQ1394"/>
      <c r="BR1394"/>
      <c r="BS1394"/>
      <c r="BT1394"/>
      <c r="BU1394"/>
      <c r="BV1394"/>
      <c r="BW1394"/>
      <c r="BX1394"/>
      <c r="BY1394"/>
      <c r="BZ1394"/>
      <c r="CA1394"/>
      <c r="CB1394"/>
      <c r="CC1394"/>
    </row>
    <row r="1395" spans="54:81" s="325" customFormat="1" ht="15" customHeight="1" x14ac:dyDescent="0.25">
      <c r="BB1395"/>
      <c r="BC1395"/>
      <c r="BD1395"/>
      <c r="BE1395"/>
      <c r="BF1395"/>
      <c r="BG1395"/>
      <c r="BH1395"/>
      <c r="BI1395"/>
      <c r="BJ1395"/>
      <c r="BK1395"/>
      <c r="BL1395"/>
      <c r="BM1395"/>
      <c r="BN1395"/>
      <c r="BO1395"/>
      <c r="BP1395"/>
      <c r="BQ1395"/>
      <c r="BR1395"/>
      <c r="BS1395"/>
      <c r="BT1395"/>
      <c r="BU1395"/>
      <c r="BV1395"/>
      <c r="BW1395"/>
      <c r="BX1395"/>
      <c r="BY1395"/>
      <c r="BZ1395"/>
      <c r="CA1395"/>
      <c r="CB1395"/>
      <c r="CC1395"/>
    </row>
    <row r="1396" spans="54:81" s="325" customFormat="1" ht="15" customHeight="1" x14ac:dyDescent="0.25">
      <c r="BB1396"/>
      <c r="BC1396"/>
      <c r="BD1396"/>
      <c r="BE1396"/>
      <c r="BF1396"/>
      <c r="BG1396"/>
      <c r="BH1396"/>
      <c r="BI1396"/>
      <c r="BJ1396"/>
      <c r="BK1396"/>
      <c r="BL1396"/>
      <c r="BM1396"/>
      <c r="BN1396"/>
      <c r="BO1396"/>
      <c r="BP1396"/>
      <c r="BQ1396"/>
      <c r="BR1396"/>
      <c r="BS1396"/>
      <c r="BT1396"/>
      <c r="BU1396"/>
      <c r="BV1396"/>
      <c r="BW1396"/>
      <c r="BX1396"/>
      <c r="BY1396"/>
      <c r="BZ1396"/>
      <c r="CA1396"/>
      <c r="CB1396"/>
      <c r="CC1396"/>
    </row>
    <row r="1397" spans="54:81" s="325" customFormat="1" ht="15" customHeight="1" x14ac:dyDescent="0.25">
      <c r="BB1397"/>
      <c r="BC1397"/>
      <c r="BD1397"/>
      <c r="BE1397"/>
      <c r="BF1397"/>
      <c r="BG1397"/>
      <c r="BH1397"/>
      <c r="BI1397"/>
      <c r="BJ1397"/>
      <c r="BK1397"/>
      <c r="BL1397"/>
      <c r="BM1397"/>
      <c r="BN1397"/>
      <c r="BO1397"/>
      <c r="BP1397"/>
      <c r="BQ1397"/>
      <c r="BR1397"/>
      <c r="BS1397"/>
      <c r="BT1397"/>
      <c r="BU1397"/>
      <c r="BV1397"/>
      <c r="BW1397"/>
      <c r="BX1397"/>
      <c r="BY1397"/>
      <c r="BZ1397"/>
      <c r="CA1397"/>
      <c r="CB1397"/>
      <c r="CC1397"/>
    </row>
    <row r="1398" spans="54:81" s="325" customFormat="1" ht="15" customHeight="1" x14ac:dyDescent="0.25">
      <c r="BB1398"/>
      <c r="BC1398"/>
      <c r="BD1398"/>
      <c r="BE1398"/>
      <c r="BF1398"/>
      <c r="BG1398"/>
      <c r="BH1398"/>
      <c r="BI1398"/>
      <c r="BJ1398"/>
      <c r="BK1398"/>
      <c r="BL1398"/>
      <c r="BM1398"/>
      <c r="BN1398"/>
      <c r="BO1398"/>
      <c r="BP1398"/>
      <c r="BQ1398"/>
      <c r="BR1398"/>
      <c r="BS1398"/>
      <c r="BT1398"/>
      <c r="BU1398"/>
      <c r="BV1398"/>
      <c r="BW1398"/>
      <c r="BX1398"/>
      <c r="BY1398"/>
      <c r="BZ1398"/>
      <c r="CA1398"/>
      <c r="CB1398"/>
      <c r="CC1398"/>
    </row>
    <row r="1399" spans="54:81" s="325" customFormat="1" ht="15" customHeight="1" x14ac:dyDescent="0.25">
      <c r="BB1399"/>
      <c r="BC1399"/>
      <c r="BD1399"/>
      <c r="BE1399"/>
      <c r="BF1399"/>
      <c r="BG1399"/>
      <c r="BH1399"/>
      <c r="BI1399"/>
      <c r="BJ1399"/>
      <c r="BK1399"/>
      <c r="BL1399"/>
      <c r="BM1399"/>
      <c r="BN1399"/>
      <c r="BO1399"/>
      <c r="BP1399"/>
      <c r="BQ1399"/>
      <c r="BR1399"/>
      <c r="BS1399"/>
      <c r="BT1399"/>
      <c r="BU1399"/>
      <c r="BV1399"/>
      <c r="BW1399"/>
      <c r="BX1399"/>
      <c r="BY1399"/>
      <c r="BZ1399"/>
      <c r="CA1399"/>
      <c r="CB1399"/>
      <c r="CC1399"/>
    </row>
    <row r="1400" spans="54:81" s="325" customFormat="1" ht="15" customHeight="1" x14ac:dyDescent="0.25">
      <c r="BB1400"/>
      <c r="BC1400"/>
      <c r="BD1400"/>
      <c r="BE1400"/>
      <c r="BF1400"/>
      <c r="BG1400"/>
      <c r="BH1400"/>
      <c r="BI1400"/>
      <c r="BJ1400"/>
      <c r="BK1400"/>
      <c r="BL1400"/>
      <c r="BM1400"/>
      <c r="BN1400"/>
      <c r="BO1400"/>
      <c r="BP1400"/>
      <c r="BQ1400"/>
      <c r="BR1400"/>
      <c r="BS1400"/>
      <c r="BT1400"/>
      <c r="BU1400"/>
      <c r="BV1400"/>
      <c r="BW1400"/>
      <c r="BX1400"/>
      <c r="BY1400"/>
      <c r="BZ1400"/>
      <c r="CA1400"/>
      <c r="CB1400"/>
      <c r="CC1400"/>
    </row>
    <row r="1401" spans="54:81" s="325" customFormat="1" ht="15" customHeight="1" x14ac:dyDescent="0.25">
      <c r="BB1401"/>
      <c r="BC1401"/>
      <c r="BD1401"/>
      <c r="BE1401"/>
      <c r="BF1401"/>
      <c r="BG1401"/>
      <c r="BH1401"/>
      <c r="BI1401"/>
      <c r="BJ1401"/>
      <c r="BK1401"/>
      <c r="BL1401"/>
      <c r="BM1401"/>
      <c r="BN1401"/>
      <c r="BO1401"/>
      <c r="BP1401"/>
      <c r="BQ1401"/>
      <c r="BR1401"/>
      <c r="BS1401"/>
      <c r="BT1401"/>
      <c r="BU1401"/>
      <c r="BV1401"/>
      <c r="BW1401"/>
      <c r="BX1401"/>
      <c r="BY1401"/>
      <c r="BZ1401"/>
      <c r="CA1401"/>
      <c r="CB1401"/>
      <c r="CC1401"/>
    </row>
    <row r="1402" spans="54:81" s="325" customFormat="1" ht="15" customHeight="1" x14ac:dyDescent="0.25">
      <c r="BB1402"/>
      <c r="BC1402"/>
      <c r="BD1402"/>
      <c r="BE1402"/>
      <c r="BF1402"/>
      <c r="BG1402"/>
      <c r="BH1402"/>
      <c r="BI1402"/>
      <c r="BJ1402"/>
      <c r="BK1402"/>
      <c r="BL1402"/>
      <c r="BM1402"/>
      <c r="BN1402"/>
      <c r="BO1402"/>
      <c r="BP1402"/>
      <c r="BQ1402"/>
      <c r="BR1402"/>
      <c r="BS1402"/>
      <c r="BT1402"/>
      <c r="BU1402"/>
      <c r="BV1402"/>
      <c r="BW1402"/>
      <c r="BX1402"/>
      <c r="BY1402"/>
      <c r="BZ1402"/>
      <c r="CA1402"/>
      <c r="CB1402"/>
      <c r="CC1402"/>
    </row>
    <row r="1403" spans="54:81" s="325" customFormat="1" ht="15" customHeight="1" x14ac:dyDescent="0.25">
      <c r="BB1403"/>
      <c r="BC1403"/>
      <c r="BD1403"/>
      <c r="BE1403"/>
      <c r="BF1403"/>
      <c r="BG1403"/>
      <c r="BH1403"/>
      <c r="BI1403"/>
      <c r="BJ1403"/>
      <c r="BK1403"/>
      <c r="BL1403"/>
      <c r="BM1403"/>
      <c r="BN1403"/>
      <c r="BO1403"/>
      <c r="BP1403"/>
      <c r="BQ1403"/>
      <c r="BR1403"/>
      <c r="BS1403"/>
      <c r="BT1403"/>
      <c r="BU1403"/>
      <c r="BV1403"/>
      <c r="BW1403"/>
      <c r="BX1403"/>
      <c r="BY1403"/>
      <c r="BZ1403"/>
      <c r="CA1403"/>
      <c r="CB1403"/>
      <c r="CC1403"/>
    </row>
    <row r="1404" spans="54:81" s="325" customFormat="1" ht="15" customHeight="1" x14ac:dyDescent="0.25">
      <c r="BB1404"/>
      <c r="BC1404"/>
      <c r="BD1404"/>
      <c r="BE1404"/>
      <c r="BF1404"/>
      <c r="BG1404"/>
      <c r="BH1404"/>
      <c r="BI1404"/>
      <c r="BJ1404"/>
      <c r="BK1404"/>
      <c r="BL1404"/>
      <c r="BM1404"/>
      <c r="BN1404"/>
      <c r="BO1404"/>
      <c r="BP1404"/>
      <c r="BQ1404"/>
      <c r="BR1404"/>
      <c r="BS1404"/>
      <c r="BT1404"/>
      <c r="BU1404"/>
      <c r="BV1404"/>
      <c r="BW1404"/>
      <c r="BX1404"/>
      <c r="BY1404"/>
      <c r="BZ1404"/>
      <c r="CA1404"/>
      <c r="CB1404"/>
      <c r="CC1404"/>
    </row>
    <row r="1405" spans="54:81" s="325" customFormat="1" ht="15" customHeight="1" x14ac:dyDescent="0.25">
      <c r="BB1405"/>
      <c r="BC1405"/>
      <c r="BD1405"/>
      <c r="BE1405"/>
      <c r="BF1405"/>
      <c r="BG1405"/>
      <c r="BH1405"/>
      <c r="BI1405"/>
      <c r="BJ1405"/>
      <c r="BK1405"/>
      <c r="BL1405"/>
      <c r="BM1405"/>
      <c r="BN1405"/>
      <c r="BO1405"/>
      <c r="BP1405"/>
      <c r="BQ1405"/>
      <c r="BR1405"/>
      <c r="BS1405"/>
      <c r="BT1405"/>
      <c r="BU1405"/>
      <c r="BV1405"/>
      <c r="BW1405"/>
      <c r="BX1405"/>
      <c r="BY1405"/>
      <c r="BZ1405"/>
      <c r="CA1405"/>
      <c r="CB1405"/>
      <c r="CC1405"/>
    </row>
    <row r="1406" spans="54:81" s="325" customFormat="1" ht="15" customHeight="1" x14ac:dyDescent="0.25">
      <c r="BB1406"/>
      <c r="BC1406"/>
      <c r="BD1406"/>
      <c r="BE1406"/>
      <c r="BF1406"/>
      <c r="BG1406"/>
      <c r="BH1406"/>
      <c r="BI1406"/>
      <c r="BJ1406"/>
      <c r="BK1406"/>
      <c r="BL1406"/>
      <c r="BM1406"/>
      <c r="BN1406"/>
      <c r="BO1406"/>
      <c r="BP1406"/>
      <c r="BQ1406"/>
      <c r="BR1406"/>
      <c r="BS1406"/>
      <c r="BT1406"/>
      <c r="BU1406"/>
      <c r="BV1406"/>
      <c r="BW1406"/>
      <c r="BX1406"/>
      <c r="BY1406"/>
      <c r="BZ1406"/>
      <c r="CA1406"/>
      <c r="CB1406"/>
      <c r="CC1406"/>
    </row>
    <row r="1407" spans="54:81" s="325" customFormat="1" ht="15" customHeight="1" x14ac:dyDescent="0.25">
      <c r="BB1407"/>
      <c r="BC1407"/>
      <c r="BD1407"/>
      <c r="BE1407"/>
      <c r="BF1407"/>
      <c r="BG1407"/>
      <c r="BH1407"/>
      <c r="BI1407"/>
      <c r="BJ1407"/>
      <c r="BK1407"/>
      <c r="BL1407"/>
      <c r="BM1407"/>
      <c r="BN1407"/>
      <c r="BO1407"/>
      <c r="BP1407"/>
      <c r="BQ1407"/>
      <c r="BR1407"/>
      <c r="BS1407"/>
      <c r="BT1407"/>
      <c r="BU1407"/>
      <c r="BV1407"/>
      <c r="BW1407"/>
      <c r="BX1407"/>
      <c r="BY1407"/>
      <c r="BZ1407"/>
      <c r="CA1407"/>
      <c r="CB1407"/>
      <c r="CC1407"/>
    </row>
    <row r="1408" spans="54:81" s="325" customFormat="1" ht="15" customHeight="1" x14ac:dyDescent="0.25">
      <c r="BB1408"/>
      <c r="BC1408"/>
      <c r="BD1408"/>
      <c r="BE1408"/>
      <c r="BF1408"/>
      <c r="BG1408"/>
      <c r="BH1408"/>
      <c r="BI1408"/>
      <c r="BJ1408"/>
      <c r="BK1408"/>
      <c r="BL1408"/>
      <c r="BM1408"/>
      <c r="BN1408"/>
      <c r="BO1408"/>
      <c r="BP1408"/>
      <c r="BQ1408"/>
      <c r="BR1408"/>
      <c r="BS1408"/>
      <c r="BT1408"/>
      <c r="BU1408"/>
      <c r="BV1408"/>
      <c r="BW1408"/>
      <c r="BX1408"/>
      <c r="BY1408"/>
      <c r="BZ1408"/>
      <c r="CA1408"/>
      <c r="CB1408"/>
      <c r="CC1408"/>
    </row>
    <row r="1409" spans="54:81" s="325" customFormat="1" ht="15" customHeight="1" x14ac:dyDescent="0.25">
      <c r="BB1409"/>
      <c r="BC1409"/>
      <c r="BD1409"/>
      <c r="BE1409"/>
      <c r="BF1409"/>
      <c r="BG1409"/>
      <c r="BH1409"/>
      <c r="BI1409"/>
      <c r="BJ1409"/>
      <c r="BK1409"/>
      <c r="BL1409"/>
      <c r="BM1409"/>
      <c r="BN1409"/>
      <c r="BO1409"/>
      <c r="BP1409"/>
      <c r="BQ1409"/>
      <c r="BR1409"/>
      <c r="BS1409"/>
      <c r="BT1409"/>
      <c r="BU1409"/>
      <c r="BV1409"/>
      <c r="BW1409"/>
      <c r="BX1409"/>
      <c r="BY1409"/>
      <c r="BZ1409"/>
      <c r="CA1409"/>
      <c r="CB1409"/>
      <c r="CC1409"/>
    </row>
    <row r="1410" spans="54:81" s="325" customFormat="1" ht="15" customHeight="1" x14ac:dyDescent="0.25">
      <c r="BB1410"/>
      <c r="BC1410"/>
      <c r="BD1410"/>
      <c r="BE1410"/>
      <c r="BF1410"/>
      <c r="BG1410"/>
      <c r="BH1410"/>
      <c r="BI1410"/>
      <c r="BJ1410"/>
      <c r="BK1410"/>
      <c r="BL1410"/>
      <c r="BM1410"/>
      <c r="BN1410"/>
      <c r="BO1410"/>
      <c r="BP1410"/>
      <c r="BQ1410"/>
      <c r="BR1410"/>
      <c r="BS1410"/>
      <c r="BT1410"/>
      <c r="BU1410"/>
      <c r="BV1410"/>
      <c r="BW1410"/>
      <c r="BX1410"/>
      <c r="BY1410"/>
      <c r="BZ1410"/>
      <c r="CA1410"/>
      <c r="CB1410"/>
      <c r="CC1410"/>
    </row>
    <row r="1411" spans="54:81" s="325" customFormat="1" ht="15" customHeight="1" x14ac:dyDescent="0.25">
      <c r="BB1411"/>
      <c r="BC1411"/>
      <c r="BD1411"/>
      <c r="BE1411"/>
      <c r="BF1411"/>
      <c r="BG1411"/>
      <c r="BH1411"/>
      <c r="BI1411"/>
      <c r="BJ1411"/>
      <c r="BK1411"/>
      <c r="BL1411"/>
      <c r="BM1411"/>
      <c r="BN1411"/>
      <c r="BO1411"/>
      <c r="BP1411"/>
      <c r="BQ1411"/>
      <c r="BR1411"/>
      <c r="BS1411"/>
      <c r="BT1411"/>
      <c r="BU1411"/>
      <c r="BV1411"/>
      <c r="BW1411"/>
      <c r="BX1411"/>
      <c r="BY1411"/>
      <c r="BZ1411"/>
      <c r="CA1411"/>
      <c r="CB1411"/>
      <c r="CC1411"/>
    </row>
    <row r="1412" spans="54:81" s="325" customFormat="1" ht="15" customHeight="1" x14ac:dyDescent="0.25">
      <c r="BB1412"/>
      <c r="BC1412"/>
      <c r="BD1412"/>
      <c r="BE1412"/>
      <c r="BF1412"/>
      <c r="BG1412"/>
      <c r="BH1412"/>
      <c r="BI1412"/>
      <c r="BJ1412"/>
      <c r="BK1412"/>
      <c r="BL1412"/>
      <c r="BM1412"/>
      <c r="BN1412"/>
      <c r="BO1412"/>
      <c r="BP1412"/>
      <c r="BQ1412"/>
      <c r="BR1412"/>
      <c r="BS1412"/>
      <c r="BT1412"/>
      <c r="BU1412"/>
      <c r="BV1412"/>
      <c r="BW1412"/>
      <c r="BX1412"/>
      <c r="BY1412"/>
      <c r="BZ1412"/>
      <c r="CA1412"/>
      <c r="CB1412"/>
      <c r="CC1412"/>
    </row>
    <row r="1413" spans="54:81" s="325" customFormat="1" ht="15" customHeight="1" x14ac:dyDescent="0.25">
      <c r="BB1413"/>
      <c r="BC1413"/>
      <c r="BD1413"/>
      <c r="BE1413"/>
      <c r="BF1413"/>
      <c r="BG1413"/>
      <c r="BH1413"/>
      <c r="BI1413"/>
      <c r="BJ1413"/>
      <c r="BK1413"/>
      <c r="BL1413"/>
      <c r="BM1413"/>
      <c r="BN1413"/>
      <c r="BO1413"/>
      <c r="BP1413"/>
      <c r="BQ1413"/>
      <c r="BR1413"/>
      <c r="BS1413"/>
      <c r="BT1413"/>
      <c r="BU1413"/>
      <c r="BV1413"/>
      <c r="BW1413"/>
      <c r="BX1413"/>
      <c r="BY1413"/>
      <c r="BZ1413"/>
      <c r="CA1413"/>
      <c r="CB1413"/>
      <c r="CC1413"/>
    </row>
    <row r="1414" spans="54:81" s="325" customFormat="1" ht="15" customHeight="1" x14ac:dyDescent="0.25">
      <c r="BB1414"/>
      <c r="BC1414"/>
      <c r="BD1414"/>
      <c r="BE1414"/>
      <c r="BF1414"/>
      <c r="BG1414"/>
      <c r="BH1414"/>
      <c r="BI1414"/>
      <c r="BJ1414"/>
      <c r="BK1414"/>
      <c r="BL1414"/>
      <c r="BM1414"/>
      <c r="BN1414"/>
      <c r="BO1414"/>
      <c r="BP1414"/>
      <c r="BQ1414"/>
      <c r="BR1414"/>
      <c r="BS1414"/>
      <c r="BT1414"/>
      <c r="BU1414"/>
      <c r="BV1414"/>
      <c r="BW1414"/>
      <c r="BX1414"/>
      <c r="BY1414"/>
      <c r="BZ1414"/>
      <c r="CA1414"/>
      <c r="CB1414"/>
      <c r="CC1414"/>
    </row>
    <row r="1415" spans="54:81" s="325" customFormat="1" ht="15" customHeight="1" x14ac:dyDescent="0.25">
      <c r="BB1415"/>
      <c r="BC1415"/>
      <c r="BD1415"/>
      <c r="BE1415"/>
      <c r="BF1415"/>
      <c r="BG1415"/>
      <c r="BH1415"/>
      <c r="BI1415"/>
      <c r="BJ1415"/>
      <c r="BK1415"/>
      <c r="BL1415"/>
      <c r="BM1415"/>
      <c r="BN1415"/>
      <c r="BO1415"/>
      <c r="BP1415"/>
      <c r="BQ1415"/>
      <c r="BR1415"/>
      <c r="BS1415"/>
      <c r="BT1415"/>
      <c r="BU1415"/>
      <c r="BV1415"/>
      <c r="BW1415"/>
      <c r="BX1415"/>
      <c r="BY1415"/>
      <c r="BZ1415"/>
      <c r="CA1415"/>
      <c r="CB1415"/>
      <c r="CC1415"/>
    </row>
    <row r="1416" spans="54:81" s="325" customFormat="1" ht="15" customHeight="1" x14ac:dyDescent="0.25">
      <c r="BB1416"/>
      <c r="BC1416"/>
      <c r="BD1416"/>
      <c r="BE1416"/>
      <c r="BF1416"/>
      <c r="BG1416"/>
      <c r="BH1416"/>
      <c r="BI1416"/>
      <c r="BJ1416"/>
      <c r="BK1416"/>
      <c r="BL1416"/>
      <c r="BM1416"/>
      <c r="BN1416"/>
      <c r="BO1416"/>
      <c r="BP1416"/>
      <c r="BQ1416"/>
      <c r="BR1416"/>
      <c r="BS1416"/>
      <c r="BT1416"/>
      <c r="BU1416"/>
      <c r="BV1416"/>
      <c r="BW1416"/>
      <c r="BX1416"/>
      <c r="BY1416"/>
      <c r="BZ1416"/>
      <c r="CA1416"/>
      <c r="CB1416"/>
      <c r="CC1416"/>
    </row>
    <row r="1417" spans="54:81" s="325" customFormat="1" ht="15" customHeight="1" x14ac:dyDescent="0.25">
      <c r="BB1417"/>
      <c r="BC1417"/>
      <c r="BD1417"/>
      <c r="BE1417"/>
      <c r="BF1417"/>
      <c r="BG1417"/>
      <c r="BH1417"/>
      <c r="BI1417"/>
      <c r="BJ1417"/>
      <c r="BK1417"/>
      <c r="BL1417"/>
      <c r="BM1417"/>
      <c r="BN1417"/>
      <c r="BO1417"/>
      <c r="BP1417"/>
      <c r="BQ1417"/>
      <c r="BR1417"/>
      <c r="BS1417"/>
      <c r="BT1417"/>
      <c r="BU1417"/>
      <c r="BV1417"/>
      <c r="BW1417"/>
      <c r="BX1417"/>
      <c r="BY1417"/>
      <c r="BZ1417"/>
      <c r="CA1417"/>
      <c r="CB1417"/>
      <c r="CC1417"/>
    </row>
    <row r="1418" spans="54:81" s="325" customFormat="1" ht="15" customHeight="1" x14ac:dyDescent="0.25">
      <c r="BB1418"/>
      <c r="BC1418"/>
      <c r="BD1418"/>
      <c r="BE1418"/>
      <c r="BF1418"/>
      <c r="BG1418"/>
      <c r="BH1418"/>
      <c r="BI1418"/>
      <c r="BJ1418"/>
      <c r="BK1418"/>
      <c r="BL1418"/>
      <c r="BM1418"/>
      <c r="BN1418"/>
      <c r="BO1418"/>
      <c r="BP1418"/>
      <c r="BQ1418"/>
      <c r="BR1418"/>
      <c r="BS1418"/>
      <c r="BT1418"/>
      <c r="BU1418"/>
      <c r="BV1418"/>
      <c r="BW1418"/>
      <c r="BX1418"/>
      <c r="BY1418"/>
      <c r="BZ1418"/>
      <c r="CA1418"/>
      <c r="CB1418"/>
      <c r="CC1418"/>
    </row>
    <row r="1419" spans="54:81" s="325" customFormat="1" ht="15" customHeight="1" x14ac:dyDescent="0.25">
      <c r="BB1419"/>
      <c r="BC1419"/>
      <c r="BD1419"/>
      <c r="BE1419"/>
      <c r="BF1419"/>
      <c r="BG1419"/>
      <c r="BH1419"/>
      <c r="BI1419"/>
      <c r="BJ1419"/>
      <c r="BK1419"/>
      <c r="BL1419"/>
      <c r="BM1419"/>
      <c r="BN1419"/>
      <c r="BO1419"/>
      <c r="BP1419"/>
      <c r="BQ1419"/>
      <c r="BR1419"/>
      <c r="BS1419"/>
      <c r="BT1419"/>
      <c r="BU1419"/>
      <c r="BV1419"/>
      <c r="BW1419"/>
      <c r="BX1419"/>
      <c r="BY1419"/>
      <c r="BZ1419"/>
      <c r="CA1419"/>
      <c r="CB1419"/>
      <c r="CC1419"/>
    </row>
    <row r="1420" spans="54:81" s="325" customFormat="1" ht="15" customHeight="1" x14ac:dyDescent="0.25">
      <c r="BB1420"/>
      <c r="BC1420"/>
      <c r="BD1420"/>
      <c r="BE1420"/>
      <c r="BF1420"/>
      <c r="BG1420"/>
      <c r="BH1420"/>
      <c r="BI1420"/>
      <c r="BJ1420"/>
      <c r="BK1420"/>
      <c r="BL1420"/>
      <c r="BM1420"/>
      <c r="BN1420"/>
      <c r="BO1420"/>
      <c r="BP1420"/>
      <c r="BQ1420"/>
      <c r="BR1420"/>
      <c r="BS1420"/>
      <c r="BT1420"/>
      <c r="BU1420"/>
      <c r="BV1420"/>
      <c r="BW1420"/>
      <c r="BX1420"/>
      <c r="BY1420"/>
      <c r="BZ1420"/>
      <c r="CA1420"/>
      <c r="CB1420"/>
      <c r="CC1420"/>
    </row>
    <row r="1421" spans="54:81" s="325" customFormat="1" ht="15" customHeight="1" x14ac:dyDescent="0.25">
      <c r="BB1421"/>
      <c r="BC1421"/>
      <c r="BD1421"/>
      <c r="BE1421"/>
      <c r="BF1421"/>
      <c r="BG1421"/>
      <c r="BH1421"/>
      <c r="BI1421"/>
      <c r="BJ1421"/>
      <c r="BK1421"/>
      <c r="BL1421"/>
      <c r="BM1421"/>
      <c r="BN1421"/>
      <c r="BO1421"/>
      <c r="BP1421"/>
      <c r="BQ1421"/>
      <c r="BR1421"/>
      <c r="BS1421"/>
      <c r="BT1421"/>
      <c r="BU1421"/>
      <c r="BV1421"/>
      <c r="BW1421"/>
      <c r="BX1421"/>
      <c r="BY1421"/>
      <c r="BZ1421"/>
      <c r="CA1421"/>
      <c r="CB1421"/>
      <c r="CC1421"/>
    </row>
    <row r="1422" spans="54:81" s="325" customFormat="1" ht="15" customHeight="1" x14ac:dyDescent="0.25">
      <c r="BB1422"/>
      <c r="BC1422"/>
      <c r="BD1422"/>
      <c r="BE1422"/>
      <c r="BF1422"/>
      <c r="BG1422"/>
      <c r="BH1422"/>
      <c r="BI1422"/>
      <c r="BJ1422"/>
      <c r="BK1422"/>
      <c r="BL1422"/>
      <c r="BM1422"/>
      <c r="BN1422"/>
      <c r="BO1422"/>
      <c r="BP1422"/>
      <c r="BQ1422"/>
      <c r="BR1422"/>
      <c r="BS1422"/>
      <c r="BT1422"/>
      <c r="BU1422"/>
      <c r="BV1422"/>
      <c r="BW1422"/>
      <c r="BX1422"/>
      <c r="BY1422"/>
      <c r="BZ1422"/>
      <c r="CA1422"/>
      <c r="CB1422"/>
      <c r="CC1422"/>
    </row>
    <row r="1423" spans="54:81" s="325" customFormat="1" ht="15" customHeight="1" x14ac:dyDescent="0.25">
      <c r="BB1423"/>
      <c r="BC1423"/>
      <c r="BD1423"/>
      <c r="BE1423"/>
      <c r="BF1423"/>
      <c r="BG1423"/>
      <c r="BH1423"/>
      <c r="BI1423"/>
      <c r="BJ1423"/>
      <c r="BK1423"/>
      <c r="BL1423"/>
      <c r="BM1423"/>
      <c r="BN1423"/>
      <c r="BO1423"/>
      <c r="BP1423"/>
      <c r="BQ1423"/>
      <c r="BR1423"/>
      <c r="BS1423"/>
      <c r="BT1423"/>
      <c r="BU1423"/>
      <c r="BV1423"/>
      <c r="BW1423"/>
      <c r="BX1423"/>
      <c r="BY1423"/>
      <c r="BZ1423"/>
      <c r="CA1423"/>
      <c r="CB1423"/>
      <c r="CC1423"/>
    </row>
    <row r="1424" spans="54:81" s="325" customFormat="1" ht="15" customHeight="1" x14ac:dyDescent="0.25">
      <c r="BB1424"/>
      <c r="BC1424"/>
      <c r="BD1424"/>
      <c r="BE1424"/>
      <c r="BF1424"/>
      <c r="BG1424"/>
      <c r="BH1424"/>
      <c r="BI1424"/>
      <c r="BJ1424"/>
      <c r="BK1424"/>
      <c r="BL1424"/>
      <c r="BM1424"/>
      <c r="BN1424"/>
      <c r="BO1424"/>
      <c r="BP1424"/>
      <c r="BQ1424"/>
      <c r="BR1424"/>
      <c r="BS1424"/>
      <c r="BT1424"/>
      <c r="BU1424"/>
      <c r="BV1424"/>
      <c r="BW1424"/>
      <c r="BX1424"/>
      <c r="BY1424"/>
      <c r="BZ1424"/>
      <c r="CA1424"/>
      <c r="CB1424"/>
      <c r="CC1424"/>
    </row>
    <row r="1425" spans="54:81" s="325" customFormat="1" ht="15" customHeight="1" x14ac:dyDescent="0.25">
      <c r="BB1425"/>
      <c r="BC1425"/>
      <c r="BD1425"/>
      <c r="BE1425"/>
      <c r="BF1425"/>
      <c r="BG1425"/>
      <c r="BH1425"/>
      <c r="BI1425"/>
      <c r="BJ1425"/>
      <c r="BK1425"/>
      <c r="BL1425"/>
      <c r="BM1425"/>
      <c r="BN1425"/>
      <c r="BO1425"/>
      <c r="BP1425"/>
      <c r="BQ1425"/>
      <c r="BR1425"/>
      <c r="BS1425"/>
      <c r="BT1425"/>
      <c r="BU1425"/>
      <c r="BV1425"/>
      <c r="BW1425"/>
      <c r="BX1425"/>
      <c r="BY1425"/>
      <c r="BZ1425"/>
      <c r="CA1425"/>
      <c r="CB1425"/>
      <c r="CC1425"/>
    </row>
    <row r="1426" spans="54:81" s="325" customFormat="1" ht="15" customHeight="1" x14ac:dyDescent="0.25">
      <c r="BB1426"/>
      <c r="BC1426"/>
      <c r="BD1426"/>
      <c r="BE1426"/>
      <c r="BF1426"/>
      <c r="BG1426"/>
      <c r="BH1426"/>
      <c r="BI1426"/>
      <c r="BJ1426"/>
      <c r="BK1426"/>
      <c r="BL1426"/>
      <c r="BM1426"/>
      <c r="BN1426"/>
      <c r="BO1426"/>
      <c r="BP1426"/>
      <c r="BQ1426"/>
      <c r="BR1426"/>
      <c r="BS1426"/>
      <c r="BT1426"/>
      <c r="BU1426"/>
      <c r="BV1426"/>
      <c r="BW1426"/>
      <c r="BX1426"/>
      <c r="BY1426"/>
      <c r="BZ1426"/>
      <c r="CA1426"/>
      <c r="CB1426"/>
      <c r="CC1426"/>
    </row>
    <row r="1427" spans="54:81" s="325" customFormat="1" ht="15" customHeight="1" x14ac:dyDescent="0.25">
      <c r="BB1427"/>
      <c r="BC1427"/>
      <c r="BD1427"/>
      <c r="BE1427"/>
      <c r="BF1427"/>
      <c r="BG1427"/>
      <c r="BH1427"/>
      <c r="BI1427"/>
      <c r="BJ1427"/>
      <c r="BK1427"/>
      <c r="BL1427"/>
      <c r="BM1427"/>
      <c r="BN1427"/>
      <c r="BO1427"/>
      <c r="BP1427"/>
      <c r="BQ1427"/>
      <c r="BR1427"/>
      <c r="BS1427"/>
      <c r="BT1427"/>
      <c r="BU1427"/>
      <c r="BV1427"/>
      <c r="BW1427"/>
      <c r="BX1427"/>
      <c r="BY1427"/>
      <c r="BZ1427"/>
      <c r="CA1427"/>
      <c r="CB1427"/>
      <c r="CC1427"/>
    </row>
    <row r="1428" spans="54:81" s="325" customFormat="1" ht="15" customHeight="1" x14ac:dyDescent="0.25">
      <c r="BB1428"/>
      <c r="BC1428"/>
      <c r="BD1428"/>
      <c r="BE1428"/>
      <c r="BF1428"/>
      <c r="BG1428"/>
      <c r="BH1428"/>
      <c r="BI1428"/>
      <c r="BJ1428"/>
      <c r="BK1428"/>
      <c r="BL1428"/>
      <c r="BM1428"/>
      <c r="BN1428"/>
      <c r="BO1428"/>
      <c r="BP1428"/>
      <c r="BQ1428"/>
      <c r="BR1428"/>
      <c r="BS1428"/>
      <c r="BT1428"/>
      <c r="BU1428"/>
      <c r="BV1428"/>
      <c r="BW1428"/>
      <c r="BX1428"/>
      <c r="BY1428"/>
      <c r="BZ1428"/>
      <c r="CA1428"/>
      <c r="CB1428"/>
      <c r="CC1428"/>
    </row>
    <row r="1429" spans="54:81" s="325" customFormat="1" ht="15" customHeight="1" x14ac:dyDescent="0.25">
      <c r="BB1429"/>
      <c r="BC1429"/>
      <c r="BD1429"/>
      <c r="BE1429"/>
      <c r="BF1429"/>
      <c r="BG1429"/>
      <c r="BH1429"/>
      <c r="BI1429"/>
      <c r="BJ1429"/>
      <c r="BK1429"/>
      <c r="BL1429"/>
      <c r="BM1429"/>
      <c r="BN1429"/>
      <c r="BO1429"/>
      <c r="BP1429"/>
      <c r="BQ1429"/>
      <c r="BR1429"/>
      <c r="BS1429"/>
      <c r="BT1429"/>
      <c r="BU1429"/>
      <c r="BV1429"/>
      <c r="BW1429"/>
      <c r="BX1429"/>
      <c r="BY1429"/>
      <c r="BZ1429"/>
      <c r="CA1429"/>
      <c r="CB1429"/>
      <c r="CC1429"/>
    </row>
    <row r="1430" spans="54:81" s="325" customFormat="1" ht="15" customHeight="1" x14ac:dyDescent="0.25">
      <c r="BB1430"/>
      <c r="BC1430"/>
      <c r="BD1430"/>
      <c r="BE1430"/>
      <c r="BF1430"/>
      <c r="BG1430"/>
      <c r="BH1430"/>
      <c r="BI1430"/>
      <c r="BJ1430"/>
      <c r="BK1430"/>
      <c r="BL1430"/>
      <c r="BM1430"/>
      <c r="BN1430"/>
      <c r="BO1430"/>
      <c r="BP1430"/>
      <c r="BQ1430"/>
      <c r="BR1430"/>
      <c r="BS1430"/>
      <c r="BT1430"/>
      <c r="BU1430"/>
      <c r="BV1430"/>
      <c r="BW1430"/>
      <c r="BX1430"/>
      <c r="BY1430"/>
      <c r="BZ1430"/>
      <c r="CA1430"/>
      <c r="CB1430"/>
      <c r="CC1430"/>
    </row>
    <row r="1431" spans="54:81" s="325" customFormat="1" ht="15" customHeight="1" x14ac:dyDescent="0.25">
      <c r="BB1431"/>
      <c r="BC1431"/>
      <c r="BD1431"/>
      <c r="BE1431"/>
      <c r="BF1431"/>
      <c r="BG1431"/>
      <c r="BH1431"/>
      <c r="BI1431"/>
      <c r="BJ1431"/>
      <c r="BK1431"/>
      <c r="BL1431"/>
      <c r="BM1431"/>
      <c r="BN1431"/>
      <c r="BO1431"/>
      <c r="BP1431"/>
      <c r="BQ1431"/>
      <c r="BR1431"/>
      <c r="BS1431"/>
      <c r="BT1431"/>
      <c r="BU1431"/>
      <c r="BV1431"/>
      <c r="BW1431"/>
      <c r="BX1431"/>
      <c r="BY1431"/>
      <c r="BZ1431"/>
      <c r="CA1431"/>
      <c r="CB1431"/>
      <c r="CC1431"/>
    </row>
    <row r="1432" spans="54:81" s="325" customFormat="1" ht="15" customHeight="1" x14ac:dyDescent="0.25">
      <c r="BB1432"/>
      <c r="BC1432"/>
      <c r="BD1432"/>
      <c r="BE1432"/>
      <c r="BF1432"/>
      <c r="BG1432"/>
      <c r="BH1432"/>
      <c r="BI1432"/>
      <c r="BJ1432"/>
      <c r="BK1432"/>
      <c r="BL1432"/>
      <c r="BM1432"/>
      <c r="BN1432"/>
      <c r="BO1432"/>
      <c r="BP1432"/>
      <c r="BQ1432"/>
      <c r="BR1432"/>
      <c r="BS1432"/>
      <c r="BT1432"/>
      <c r="BU1432"/>
      <c r="BV1432"/>
      <c r="BW1432"/>
      <c r="BX1432"/>
      <c r="BY1432"/>
      <c r="BZ1432"/>
      <c r="CA1432"/>
      <c r="CB1432"/>
      <c r="CC1432"/>
    </row>
    <row r="1433" spans="54:81" s="325" customFormat="1" ht="15" customHeight="1" x14ac:dyDescent="0.25">
      <c r="BB1433"/>
      <c r="BC1433"/>
      <c r="BD1433"/>
      <c r="BE1433"/>
      <c r="BF1433"/>
      <c r="BG1433"/>
      <c r="BH1433"/>
      <c r="BI1433"/>
      <c r="BJ1433"/>
      <c r="BK1433"/>
      <c r="BL1433"/>
      <c r="BM1433"/>
      <c r="BN1433"/>
      <c r="BO1433"/>
      <c r="BP1433"/>
      <c r="BQ1433"/>
      <c r="BR1433"/>
      <c r="BS1433"/>
      <c r="BT1433"/>
      <c r="BU1433"/>
      <c r="BV1433"/>
      <c r="BW1433"/>
      <c r="BX1433"/>
      <c r="BY1433"/>
      <c r="BZ1433"/>
      <c r="CA1433"/>
      <c r="CB1433"/>
      <c r="CC1433"/>
    </row>
    <row r="1434" spans="54:81" s="325" customFormat="1" ht="15" customHeight="1" x14ac:dyDescent="0.25">
      <c r="BB1434"/>
      <c r="BC1434"/>
      <c r="BD1434"/>
      <c r="BE1434"/>
      <c r="BF1434"/>
      <c r="BG1434"/>
      <c r="BH1434"/>
      <c r="BI1434"/>
      <c r="BJ1434"/>
      <c r="BK1434"/>
      <c r="BL1434"/>
      <c r="BM1434"/>
      <c r="BN1434"/>
      <c r="BO1434"/>
      <c r="BP1434"/>
      <c r="BQ1434"/>
      <c r="BR1434"/>
      <c r="BS1434"/>
      <c r="BT1434"/>
      <c r="BU1434"/>
      <c r="BV1434"/>
      <c r="BW1434"/>
      <c r="BX1434"/>
      <c r="BY1434"/>
      <c r="BZ1434"/>
      <c r="CA1434"/>
      <c r="CB1434"/>
      <c r="CC1434"/>
    </row>
    <row r="1435" spans="54:81" s="325" customFormat="1" ht="15" customHeight="1" x14ac:dyDescent="0.25">
      <c r="BB1435"/>
      <c r="BC1435"/>
      <c r="BD1435"/>
      <c r="BE1435"/>
      <c r="BF1435"/>
      <c r="BG1435"/>
      <c r="BH1435"/>
      <c r="BI1435"/>
      <c r="BJ1435"/>
      <c r="BK1435"/>
      <c r="BL1435"/>
      <c r="BM1435"/>
      <c r="BN1435"/>
      <c r="BO1435"/>
      <c r="BP1435"/>
      <c r="BQ1435"/>
      <c r="BR1435"/>
      <c r="BS1435"/>
      <c r="BT1435"/>
      <c r="BU1435"/>
      <c r="BV1435"/>
      <c r="BW1435"/>
      <c r="BX1435"/>
      <c r="BY1435"/>
      <c r="BZ1435"/>
      <c r="CA1435"/>
      <c r="CB1435"/>
      <c r="CC1435"/>
    </row>
    <row r="1436" spans="54:81" s="325" customFormat="1" ht="15" customHeight="1" x14ac:dyDescent="0.25">
      <c r="BB1436"/>
      <c r="BC1436"/>
      <c r="BD1436"/>
      <c r="BE1436"/>
      <c r="BF1436"/>
      <c r="BG1436"/>
      <c r="BH1436"/>
      <c r="BI1436"/>
      <c r="BJ1436"/>
      <c r="BK1436"/>
      <c r="BL1436"/>
      <c r="BM1436"/>
      <c r="BN1436"/>
      <c r="BO1436"/>
      <c r="BP1436"/>
      <c r="BQ1436"/>
      <c r="BR1436"/>
      <c r="BS1436"/>
      <c r="BT1436"/>
      <c r="BU1436"/>
      <c r="BV1436"/>
      <c r="BW1436"/>
      <c r="BX1436"/>
      <c r="BY1436"/>
      <c r="BZ1436"/>
      <c r="CA1436"/>
      <c r="CB1436"/>
      <c r="CC1436"/>
    </row>
    <row r="1437" spans="54:81" s="325" customFormat="1" ht="15" customHeight="1" x14ac:dyDescent="0.25">
      <c r="BB1437"/>
      <c r="BC1437"/>
      <c r="BD1437"/>
      <c r="BE1437"/>
      <c r="BF1437"/>
      <c r="BG1437"/>
      <c r="BH1437"/>
      <c r="BI1437"/>
      <c r="BJ1437"/>
      <c r="BK1437"/>
      <c r="BL1437"/>
      <c r="BM1437"/>
      <c r="BN1437"/>
      <c r="BO1437"/>
      <c r="BP1437"/>
      <c r="BQ1437"/>
      <c r="BR1437"/>
      <c r="BS1437"/>
      <c r="BT1437"/>
      <c r="BU1437"/>
      <c r="BV1437"/>
      <c r="BW1437"/>
      <c r="BX1437"/>
      <c r="BY1437"/>
      <c r="BZ1437"/>
      <c r="CA1437"/>
      <c r="CB1437"/>
      <c r="CC1437"/>
    </row>
    <row r="1438" spans="54:81" s="325" customFormat="1" ht="15" customHeight="1" x14ac:dyDescent="0.25">
      <c r="BB1438"/>
      <c r="BC1438"/>
      <c r="BD1438"/>
      <c r="BE1438"/>
      <c r="BF1438"/>
      <c r="BG1438"/>
      <c r="BH1438"/>
      <c r="BI1438"/>
      <c r="BJ1438"/>
      <c r="BK1438"/>
      <c r="BL1438"/>
      <c r="BM1438"/>
      <c r="BN1438"/>
      <c r="BO1438"/>
      <c r="BP1438"/>
      <c r="BQ1438"/>
      <c r="BR1438"/>
      <c r="BS1438"/>
      <c r="BT1438"/>
      <c r="BU1438"/>
      <c r="BV1438"/>
      <c r="BW1438"/>
      <c r="BX1438"/>
      <c r="BY1438"/>
      <c r="BZ1438"/>
      <c r="CA1438"/>
      <c r="CB1438"/>
      <c r="CC1438"/>
    </row>
    <row r="1439" spans="54:81" s="325" customFormat="1" ht="15" customHeight="1" x14ac:dyDescent="0.25">
      <c r="BB1439"/>
      <c r="BC1439"/>
      <c r="BD1439"/>
      <c r="BE1439"/>
      <c r="BF1439"/>
      <c r="BG1439"/>
      <c r="BH1439"/>
      <c r="BI1439"/>
      <c r="BJ1439"/>
      <c r="BK1439"/>
      <c r="BL1439"/>
      <c r="BM1439"/>
      <c r="BN1439"/>
      <c r="BO1439"/>
      <c r="BP1439"/>
      <c r="BQ1439"/>
      <c r="BR1439"/>
      <c r="BS1439"/>
      <c r="BT1439"/>
      <c r="BU1439"/>
      <c r="BV1439"/>
      <c r="BW1439"/>
      <c r="BX1439"/>
      <c r="BY1439"/>
      <c r="BZ1439"/>
      <c r="CA1439"/>
      <c r="CB1439"/>
      <c r="CC1439"/>
    </row>
    <row r="1440" spans="54:81" s="325" customFormat="1" ht="15" customHeight="1" x14ac:dyDescent="0.25">
      <c r="BB1440"/>
      <c r="BC1440"/>
      <c r="BD1440"/>
      <c r="BE1440"/>
      <c r="BF1440"/>
      <c r="BG1440"/>
      <c r="BH1440"/>
      <c r="BI1440"/>
      <c r="BJ1440"/>
      <c r="BK1440"/>
      <c r="BL1440"/>
      <c r="BM1440"/>
      <c r="BN1440"/>
      <c r="BO1440"/>
      <c r="BP1440"/>
      <c r="BQ1440"/>
      <c r="BR1440"/>
      <c r="BS1440"/>
      <c r="BT1440"/>
      <c r="BU1440"/>
      <c r="BV1440"/>
      <c r="BW1440"/>
      <c r="BX1440"/>
      <c r="BY1440"/>
      <c r="BZ1440"/>
      <c r="CA1440"/>
      <c r="CB1440"/>
      <c r="CC1440"/>
    </row>
    <row r="1441" spans="54:81" s="325" customFormat="1" ht="15" customHeight="1" x14ac:dyDescent="0.25">
      <c r="BB1441"/>
      <c r="BC1441"/>
      <c r="BD1441"/>
      <c r="BE1441"/>
      <c r="BF1441"/>
      <c r="BG1441"/>
      <c r="BH1441"/>
      <c r="BI1441"/>
      <c r="BJ1441"/>
      <c r="BK1441"/>
      <c r="BL1441"/>
      <c r="BM1441"/>
      <c r="BN1441"/>
      <c r="BO1441"/>
      <c r="BP1441"/>
      <c r="BQ1441"/>
      <c r="BR1441"/>
      <c r="BS1441"/>
      <c r="BT1441"/>
      <c r="BU1441"/>
      <c r="BV1441"/>
      <c r="BW1441"/>
      <c r="BX1441"/>
      <c r="BY1441"/>
      <c r="BZ1441"/>
      <c r="CA1441"/>
      <c r="CB1441"/>
      <c r="CC1441"/>
    </row>
    <row r="1442" spans="54:81" s="325" customFormat="1" ht="15" customHeight="1" x14ac:dyDescent="0.25">
      <c r="BB1442"/>
      <c r="BC1442"/>
      <c r="BD1442"/>
      <c r="BE1442"/>
      <c r="BF1442"/>
      <c r="BG1442"/>
      <c r="BH1442"/>
      <c r="BI1442"/>
      <c r="BJ1442"/>
      <c r="BK1442"/>
      <c r="BL1442"/>
      <c r="BM1442"/>
      <c r="BN1442"/>
      <c r="BO1442"/>
      <c r="BP1442"/>
      <c r="BQ1442"/>
      <c r="BR1442"/>
      <c r="BS1442"/>
      <c r="BT1442"/>
      <c r="BU1442"/>
      <c r="BV1442"/>
      <c r="BW1442"/>
      <c r="BX1442"/>
      <c r="BY1442"/>
      <c r="BZ1442"/>
      <c r="CA1442"/>
      <c r="CB1442"/>
      <c r="CC1442"/>
    </row>
    <row r="1443" spans="54:81" s="325" customFormat="1" ht="15" customHeight="1" x14ac:dyDescent="0.25">
      <c r="BB1443"/>
      <c r="BC1443"/>
      <c r="BD1443"/>
      <c r="BE1443"/>
      <c r="BF1443"/>
      <c r="BG1443"/>
      <c r="BH1443"/>
      <c r="BI1443"/>
      <c r="BJ1443"/>
      <c r="BK1443"/>
      <c r="BL1443"/>
      <c r="BM1443"/>
      <c r="BN1443"/>
      <c r="BO1443"/>
      <c r="BP1443"/>
      <c r="BQ1443"/>
      <c r="BR1443"/>
      <c r="BS1443"/>
      <c r="BT1443"/>
      <c r="BU1443"/>
      <c r="BV1443"/>
      <c r="BW1443"/>
      <c r="BX1443"/>
      <c r="BY1443"/>
      <c r="BZ1443"/>
      <c r="CA1443"/>
      <c r="CB1443"/>
      <c r="CC1443"/>
    </row>
    <row r="1444" spans="54:81" s="325" customFormat="1" ht="15" customHeight="1" x14ac:dyDescent="0.25">
      <c r="BB1444"/>
      <c r="BC1444"/>
      <c r="BD1444"/>
      <c r="BE1444"/>
      <c r="BF1444"/>
      <c r="BG1444"/>
      <c r="BH1444"/>
      <c r="BI1444"/>
      <c r="BJ1444"/>
      <c r="BK1444"/>
      <c r="BL1444"/>
      <c r="BM1444"/>
      <c r="BN1444"/>
      <c r="BO1444"/>
      <c r="BP1444"/>
      <c r="BQ1444"/>
      <c r="BR1444"/>
      <c r="BS1444"/>
      <c r="BT1444"/>
      <c r="BU1444"/>
      <c r="BV1444"/>
      <c r="BW1444"/>
      <c r="BX1444"/>
      <c r="BY1444"/>
      <c r="BZ1444"/>
      <c r="CA1444"/>
      <c r="CB1444"/>
      <c r="CC1444"/>
    </row>
    <row r="1445" spans="54:81" s="325" customFormat="1" ht="15" customHeight="1" x14ac:dyDescent="0.25">
      <c r="BB1445"/>
      <c r="BC1445"/>
      <c r="BD1445"/>
      <c r="BE1445"/>
      <c r="BF1445"/>
      <c r="BG1445"/>
      <c r="BH1445"/>
      <c r="BI1445"/>
      <c r="BJ1445"/>
      <c r="BK1445"/>
      <c r="BL1445"/>
      <c r="BM1445"/>
      <c r="BN1445"/>
      <c r="BO1445"/>
      <c r="BP1445"/>
      <c r="BQ1445"/>
      <c r="BR1445"/>
      <c r="BS1445"/>
      <c r="BT1445"/>
      <c r="BU1445"/>
      <c r="BV1445"/>
      <c r="BW1445"/>
      <c r="BX1445"/>
      <c r="BY1445"/>
      <c r="BZ1445"/>
      <c r="CA1445"/>
      <c r="CB1445"/>
      <c r="CC1445"/>
    </row>
    <row r="1446" spans="54:81" s="325" customFormat="1" ht="15" customHeight="1" x14ac:dyDescent="0.25">
      <c r="BB1446"/>
      <c r="BC1446"/>
      <c r="BD1446"/>
      <c r="BE1446"/>
      <c r="BF1446"/>
      <c r="BG1446"/>
      <c r="BH1446"/>
      <c r="BI1446"/>
      <c r="BJ1446"/>
      <c r="BK1446"/>
      <c r="BL1446"/>
      <c r="BM1446"/>
      <c r="BN1446"/>
      <c r="BO1446"/>
      <c r="BP1446"/>
      <c r="BQ1446"/>
      <c r="BR1446"/>
      <c r="BS1446"/>
      <c r="BT1446"/>
      <c r="BU1446"/>
      <c r="BV1446"/>
      <c r="BW1446"/>
      <c r="BX1446"/>
      <c r="BY1446"/>
      <c r="BZ1446"/>
      <c r="CA1446"/>
      <c r="CB1446"/>
      <c r="CC1446"/>
    </row>
    <row r="1447" spans="54:81" s="325" customFormat="1" ht="15" customHeight="1" x14ac:dyDescent="0.25">
      <c r="BB1447"/>
      <c r="BC1447"/>
      <c r="BD1447"/>
      <c r="BE1447"/>
      <c r="BF1447"/>
      <c r="BG1447"/>
      <c r="BH1447"/>
      <c r="BI1447"/>
      <c r="BJ1447"/>
      <c r="BK1447"/>
      <c r="BL1447"/>
      <c r="BM1447"/>
      <c r="BN1447"/>
      <c r="BO1447"/>
      <c r="BP1447"/>
      <c r="BQ1447"/>
      <c r="BR1447"/>
      <c r="BS1447"/>
      <c r="BT1447"/>
      <c r="BU1447"/>
      <c r="BV1447"/>
      <c r="BW1447"/>
      <c r="BX1447"/>
      <c r="BY1447"/>
      <c r="BZ1447"/>
      <c r="CA1447"/>
      <c r="CB1447"/>
      <c r="CC1447"/>
    </row>
    <row r="1448" spans="54:81" s="325" customFormat="1" ht="15" customHeight="1" x14ac:dyDescent="0.25">
      <c r="BB1448"/>
      <c r="BC1448"/>
      <c r="BD1448"/>
      <c r="BE1448"/>
      <c r="BF1448"/>
      <c r="BG1448"/>
      <c r="BH1448"/>
      <c r="BI1448"/>
      <c r="BJ1448"/>
      <c r="BK1448"/>
      <c r="BL1448"/>
      <c r="BM1448"/>
      <c r="BN1448"/>
      <c r="BO1448"/>
      <c r="BP1448"/>
      <c r="BQ1448"/>
      <c r="BR1448"/>
      <c r="BS1448"/>
      <c r="BT1448"/>
      <c r="BU1448"/>
      <c r="BV1448"/>
      <c r="BW1448"/>
      <c r="BX1448"/>
      <c r="BY1448"/>
      <c r="BZ1448"/>
      <c r="CA1448"/>
      <c r="CB1448"/>
      <c r="CC1448"/>
    </row>
    <row r="1449" spans="54:81" s="325" customFormat="1" ht="15" customHeight="1" x14ac:dyDescent="0.25">
      <c r="BB1449"/>
      <c r="BC1449"/>
      <c r="BD1449"/>
      <c r="BE1449"/>
      <c r="BF1449"/>
      <c r="BG1449"/>
      <c r="BH1449"/>
      <c r="BI1449"/>
      <c r="BJ1449"/>
      <c r="BK1449"/>
      <c r="BL1449"/>
      <c r="BM1449"/>
      <c r="BN1449"/>
      <c r="BO1449"/>
      <c r="BP1449"/>
      <c r="BQ1449"/>
      <c r="BR1449"/>
      <c r="BS1449"/>
      <c r="BT1449"/>
      <c r="BU1449"/>
      <c r="BV1449"/>
      <c r="BW1449"/>
      <c r="BX1449"/>
      <c r="BY1449"/>
      <c r="BZ1449"/>
      <c r="CA1449"/>
      <c r="CB1449"/>
      <c r="CC1449"/>
    </row>
    <row r="1450" spans="54:81" s="325" customFormat="1" ht="15" customHeight="1" x14ac:dyDescent="0.25">
      <c r="BB1450"/>
      <c r="BC1450"/>
      <c r="BD1450"/>
      <c r="BE1450"/>
      <c r="BF1450"/>
      <c r="BG1450"/>
      <c r="BH1450"/>
      <c r="BI1450"/>
      <c r="BJ1450"/>
      <c r="BK1450"/>
      <c r="BL1450"/>
      <c r="BM1450"/>
      <c r="BN1450"/>
      <c r="BO1450"/>
      <c r="BP1450"/>
      <c r="BQ1450"/>
      <c r="BR1450"/>
      <c r="BS1450"/>
      <c r="BT1450"/>
      <c r="BU1450"/>
      <c r="BV1450"/>
      <c r="BW1450"/>
      <c r="BX1450"/>
      <c r="BY1450"/>
      <c r="BZ1450"/>
      <c r="CA1450"/>
      <c r="CB1450"/>
      <c r="CC1450"/>
    </row>
    <row r="1451" spans="54:81" s="325" customFormat="1" ht="15" customHeight="1" x14ac:dyDescent="0.25">
      <c r="BB1451"/>
      <c r="BC1451"/>
      <c r="BD1451"/>
      <c r="BE1451"/>
      <c r="BF1451"/>
      <c r="BG1451"/>
      <c r="BH1451"/>
      <c r="BI1451"/>
      <c r="BJ1451"/>
      <c r="BK1451"/>
      <c r="BL1451"/>
      <c r="BM1451"/>
      <c r="BN1451"/>
      <c r="BO1451"/>
      <c r="BP1451"/>
      <c r="BQ1451"/>
      <c r="BR1451"/>
      <c r="BS1451"/>
      <c r="BT1451"/>
      <c r="BU1451"/>
      <c r="BV1451"/>
      <c r="BW1451"/>
      <c r="BX1451"/>
      <c r="BY1451"/>
      <c r="BZ1451"/>
      <c r="CA1451"/>
      <c r="CB1451"/>
      <c r="CC1451"/>
    </row>
    <row r="1452" spans="54:81" s="325" customFormat="1" ht="15" customHeight="1" x14ac:dyDescent="0.25">
      <c r="BB1452"/>
      <c r="BC1452"/>
      <c r="BD1452"/>
      <c r="BE1452"/>
      <c r="BF1452"/>
      <c r="BG1452"/>
      <c r="BH1452"/>
      <c r="BI1452"/>
      <c r="BJ1452"/>
      <c r="BK1452"/>
      <c r="BL1452"/>
      <c r="BM1452"/>
      <c r="BN1452"/>
      <c r="BO1452"/>
      <c r="BP1452"/>
      <c r="BQ1452"/>
      <c r="BR1452"/>
      <c r="BS1452"/>
      <c r="BT1452"/>
      <c r="BU1452"/>
      <c r="BV1452"/>
      <c r="BW1452"/>
      <c r="BX1452"/>
      <c r="BY1452"/>
      <c r="BZ1452"/>
      <c r="CA1452"/>
      <c r="CB1452"/>
      <c r="CC1452"/>
    </row>
    <row r="1453" spans="54:81" s="325" customFormat="1" ht="15" customHeight="1" x14ac:dyDescent="0.25">
      <c r="BB1453"/>
      <c r="BC1453"/>
      <c r="BD1453"/>
      <c r="BE1453"/>
      <c r="BF1453"/>
      <c r="BG1453"/>
      <c r="BH1453"/>
      <c r="BI1453"/>
      <c r="BJ1453"/>
      <c r="BK1453"/>
      <c r="BL1453"/>
      <c r="BM1453"/>
      <c r="BN1453"/>
      <c r="BO1453"/>
      <c r="BP1453"/>
      <c r="BQ1453"/>
      <c r="BR1453"/>
      <c r="BS1453"/>
      <c r="BT1453"/>
      <c r="BU1453"/>
      <c r="BV1453"/>
      <c r="BW1453"/>
      <c r="BX1453"/>
      <c r="BY1453"/>
      <c r="BZ1453"/>
      <c r="CA1453"/>
      <c r="CB1453"/>
      <c r="CC1453"/>
    </row>
    <row r="1454" spans="54:81" s="325" customFormat="1" ht="15" customHeight="1" x14ac:dyDescent="0.25">
      <c r="BB1454"/>
      <c r="BC1454"/>
      <c r="BD1454"/>
      <c r="BE1454"/>
      <c r="BF1454"/>
      <c r="BG1454"/>
      <c r="BH1454"/>
      <c r="BI1454"/>
      <c r="BJ1454"/>
      <c r="BK1454"/>
      <c r="BL1454"/>
      <c r="BM1454"/>
      <c r="BN1454"/>
      <c r="BO1454"/>
      <c r="BP1454"/>
      <c r="BQ1454"/>
      <c r="BR1454"/>
      <c r="BS1454"/>
      <c r="BT1454"/>
      <c r="BU1454"/>
      <c r="BV1454"/>
      <c r="BW1454"/>
      <c r="BX1454"/>
      <c r="BY1454"/>
      <c r="BZ1454"/>
      <c r="CA1454"/>
      <c r="CB1454"/>
      <c r="CC1454"/>
    </row>
    <row r="1455" spans="54:81" s="325" customFormat="1" ht="15" customHeight="1" x14ac:dyDescent="0.25">
      <c r="BB1455"/>
      <c r="BC1455"/>
      <c r="BD1455"/>
      <c r="BE1455"/>
      <c r="BF1455"/>
      <c r="BG1455"/>
      <c r="BH1455"/>
      <c r="BI1455"/>
      <c r="BJ1455"/>
      <c r="BK1455"/>
      <c r="BL1455"/>
      <c r="BM1455"/>
      <c r="BN1455"/>
      <c r="BO1455"/>
      <c r="BP1455"/>
      <c r="BQ1455"/>
      <c r="BR1455"/>
      <c r="BS1455"/>
      <c r="BT1455"/>
      <c r="BU1455"/>
      <c r="BV1455"/>
      <c r="BW1455"/>
      <c r="BX1455"/>
      <c r="BY1455"/>
      <c r="BZ1455"/>
      <c r="CA1455"/>
      <c r="CB1455"/>
      <c r="CC1455"/>
    </row>
    <row r="1456" spans="54:81" s="325" customFormat="1" ht="15" customHeight="1" x14ac:dyDescent="0.25">
      <c r="BB1456"/>
      <c r="BC1456"/>
      <c r="BD1456"/>
      <c r="BE1456"/>
      <c r="BF1456"/>
      <c r="BG1456"/>
      <c r="BH1456"/>
      <c r="BI1456"/>
      <c r="BJ1456"/>
      <c r="BK1456"/>
      <c r="BL1456"/>
      <c r="BM1456"/>
      <c r="BN1456"/>
      <c r="BO1456"/>
      <c r="BP1456"/>
      <c r="BQ1456"/>
      <c r="BR1456"/>
      <c r="BS1456"/>
      <c r="BT1456"/>
      <c r="BU1456"/>
      <c r="BV1456"/>
      <c r="BW1456"/>
      <c r="BX1456"/>
      <c r="BY1456"/>
      <c r="BZ1456"/>
      <c r="CA1456"/>
      <c r="CB1456"/>
      <c r="CC1456"/>
    </row>
    <row r="1457" spans="54:81" s="325" customFormat="1" ht="15" customHeight="1" x14ac:dyDescent="0.25">
      <c r="BB1457"/>
      <c r="BC1457"/>
      <c r="BD1457"/>
      <c r="BE1457"/>
      <c r="BF1457"/>
      <c r="BG1457"/>
      <c r="BH1457"/>
      <c r="BI1457"/>
      <c r="BJ1457"/>
      <c r="BK1457"/>
      <c r="BL1457"/>
      <c r="BM1457"/>
      <c r="BN1457"/>
      <c r="BO1457"/>
      <c r="BP1457"/>
      <c r="BQ1457"/>
      <c r="BR1457"/>
      <c r="BS1457"/>
      <c r="BT1457"/>
      <c r="BU1457"/>
      <c r="BV1457"/>
      <c r="BW1457"/>
      <c r="BX1457"/>
      <c r="BY1457"/>
      <c r="BZ1457"/>
      <c r="CA1457"/>
      <c r="CB1457"/>
      <c r="CC1457"/>
    </row>
    <row r="1458" spans="54:81" s="325" customFormat="1" ht="15" customHeight="1" x14ac:dyDescent="0.25">
      <c r="BB1458"/>
      <c r="BC1458"/>
      <c r="BD1458"/>
      <c r="BE1458"/>
      <c r="BF1458"/>
      <c r="BG1458"/>
      <c r="BH1458"/>
      <c r="BI1458"/>
      <c r="BJ1458"/>
      <c r="BK1458"/>
      <c r="BL1458"/>
      <c r="BM1458"/>
      <c r="BN1458"/>
      <c r="BO1458"/>
      <c r="BP1458"/>
      <c r="BQ1458"/>
      <c r="BR1458"/>
      <c r="BS1458"/>
      <c r="BT1458"/>
      <c r="BU1458"/>
      <c r="BV1458"/>
      <c r="BW1458"/>
      <c r="BX1458"/>
      <c r="BY1458"/>
      <c r="BZ1458"/>
      <c r="CA1458"/>
      <c r="CB1458"/>
      <c r="CC1458"/>
    </row>
    <row r="1459" spans="54:81" s="325" customFormat="1" ht="15" customHeight="1" x14ac:dyDescent="0.25">
      <c r="BB1459"/>
      <c r="BC1459"/>
      <c r="BD1459"/>
      <c r="BE1459"/>
      <c r="BF1459"/>
      <c r="BG1459"/>
      <c r="BH1459"/>
      <c r="BI1459"/>
      <c r="BJ1459"/>
      <c r="BK1459"/>
      <c r="BL1459"/>
      <c r="BM1459"/>
      <c r="BN1459"/>
      <c r="BO1459"/>
      <c r="BP1459"/>
      <c r="BQ1459"/>
      <c r="BR1459"/>
      <c r="BS1459"/>
      <c r="BT1459"/>
      <c r="BU1459"/>
      <c r="BV1459"/>
      <c r="BW1459"/>
      <c r="BX1459"/>
      <c r="BY1459"/>
      <c r="BZ1459"/>
      <c r="CA1459"/>
      <c r="CB1459"/>
      <c r="CC1459"/>
    </row>
    <row r="1460" spans="54:81" s="325" customFormat="1" ht="15" customHeight="1" x14ac:dyDescent="0.25">
      <c r="BB1460"/>
      <c r="BC1460"/>
      <c r="BD1460"/>
      <c r="BE1460"/>
      <c r="BF1460"/>
      <c r="BG1460"/>
      <c r="BH1460"/>
      <c r="BI1460"/>
      <c r="BJ1460"/>
      <c r="BK1460"/>
      <c r="BL1460"/>
      <c r="BM1460"/>
      <c r="BN1460"/>
      <c r="BO1460"/>
      <c r="BP1460"/>
      <c r="BQ1460"/>
      <c r="BR1460"/>
      <c r="BS1460"/>
      <c r="BT1460"/>
      <c r="BU1460"/>
      <c r="BV1460"/>
      <c r="BW1460"/>
      <c r="BX1460"/>
      <c r="BY1460"/>
      <c r="BZ1460"/>
      <c r="CA1460"/>
      <c r="CB1460"/>
      <c r="CC1460"/>
    </row>
    <row r="1461" spans="54:81" s="325" customFormat="1" ht="15" customHeight="1" x14ac:dyDescent="0.25">
      <c r="BB1461"/>
      <c r="BC1461"/>
      <c r="BD1461"/>
      <c r="BE1461"/>
      <c r="BF1461"/>
      <c r="BG1461"/>
      <c r="BH1461"/>
      <c r="BI1461"/>
      <c r="BJ1461"/>
      <c r="BK1461"/>
      <c r="BL1461"/>
      <c r="BM1461"/>
      <c r="BN1461"/>
      <c r="BO1461"/>
      <c r="BP1461"/>
      <c r="BQ1461"/>
      <c r="BR1461"/>
      <c r="BS1461"/>
      <c r="BT1461"/>
      <c r="BU1461"/>
      <c r="BV1461"/>
      <c r="BW1461"/>
      <c r="BX1461"/>
      <c r="BY1461"/>
      <c r="BZ1461"/>
      <c r="CA1461"/>
      <c r="CB1461"/>
      <c r="CC1461"/>
    </row>
    <row r="1462" spans="54:81" s="325" customFormat="1" ht="15" customHeight="1" x14ac:dyDescent="0.25">
      <c r="BB1462"/>
      <c r="BC1462"/>
      <c r="BD1462"/>
      <c r="BE1462"/>
      <c r="BF1462"/>
      <c r="BG1462"/>
      <c r="BH1462"/>
      <c r="BI1462"/>
      <c r="BJ1462"/>
      <c r="BK1462"/>
      <c r="BL1462"/>
      <c r="BM1462"/>
      <c r="BN1462"/>
      <c r="BO1462"/>
      <c r="BP1462"/>
      <c r="BQ1462"/>
      <c r="BR1462"/>
      <c r="BS1462"/>
      <c r="BT1462"/>
      <c r="BU1462"/>
      <c r="BV1462"/>
      <c r="BW1462"/>
      <c r="BX1462"/>
      <c r="BY1462"/>
      <c r="BZ1462"/>
      <c r="CA1462"/>
      <c r="CB1462"/>
      <c r="CC1462"/>
    </row>
    <row r="1463" spans="54:81" s="325" customFormat="1" ht="15" customHeight="1" x14ac:dyDescent="0.25">
      <c r="BB1463"/>
      <c r="BC1463"/>
      <c r="BD1463"/>
      <c r="BE1463"/>
      <c r="BF1463"/>
      <c r="BG1463"/>
      <c r="BH1463"/>
      <c r="BI1463"/>
      <c r="BJ1463"/>
      <c r="BK1463"/>
      <c r="BL1463"/>
      <c r="BM1463"/>
      <c r="BN1463"/>
      <c r="BO1463"/>
      <c r="BP1463"/>
      <c r="BQ1463"/>
      <c r="BR1463"/>
      <c r="BS1463"/>
      <c r="BT1463"/>
      <c r="BU1463"/>
      <c r="BV1463"/>
      <c r="BW1463"/>
      <c r="BX1463"/>
      <c r="BY1463"/>
      <c r="BZ1463"/>
      <c r="CA1463"/>
      <c r="CB1463"/>
      <c r="CC1463"/>
    </row>
    <row r="1464" spans="54:81" s="325" customFormat="1" ht="15" customHeight="1" x14ac:dyDescent="0.25">
      <c r="BB1464"/>
      <c r="BC1464"/>
      <c r="BD1464"/>
      <c r="BE1464"/>
      <c r="BF1464"/>
      <c r="BG1464"/>
      <c r="BH1464"/>
      <c r="BI1464"/>
      <c r="BJ1464"/>
      <c r="BK1464"/>
      <c r="BL1464"/>
      <c r="BM1464"/>
      <c r="BN1464"/>
      <c r="BO1464"/>
      <c r="BP1464"/>
      <c r="BQ1464"/>
      <c r="BR1464"/>
      <c r="BS1464"/>
      <c r="BT1464"/>
      <c r="BU1464"/>
      <c r="BV1464"/>
      <c r="BW1464"/>
      <c r="BX1464"/>
      <c r="BY1464"/>
      <c r="BZ1464"/>
      <c r="CA1464"/>
      <c r="CB1464"/>
      <c r="CC1464"/>
    </row>
    <row r="1465" spans="54:81" s="325" customFormat="1" ht="15" customHeight="1" x14ac:dyDescent="0.25">
      <c r="BB1465"/>
      <c r="BC1465"/>
      <c r="BD1465"/>
      <c r="BE1465"/>
      <c r="BF1465"/>
      <c r="BG1465"/>
      <c r="BH1465"/>
      <c r="BI1465"/>
      <c r="BJ1465"/>
      <c r="BK1465"/>
      <c r="BL1465"/>
      <c r="BM1465"/>
      <c r="BN1465"/>
      <c r="BO1465"/>
      <c r="BP1465"/>
      <c r="BQ1465"/>
      <c r="BR1465"/>
      <c r="BS1465"/>
      <c r="BT1465"/>
      <c r="BU1465"/>
      <c r="BV1465"/>
      <c r="BW1465"/>
      <c r="BX1465"/>
      <c r="BY1465"/>
      <c r="BZ1465"/>
      <c r="CA1465"/>
      <c r="CB1465"/>
      <c r="CC1465"/>
    </row>
    <row r="1466" spans="54:81" s="325" customFormat="1" ht="15" customHeight="1" x14ac:dyDescent="0.25">
      <c r="BB1466"/>
      <c r="BC1466"/>
      <c r="BD1466"/>
      <c r="BE1466"/>
      <c r="BF1466"/>
      <c r="BG1466"/>
      <c r="BH1466"/>
      <c r="BI1466"/>
      <c r="BJ1466"/>
      <c r="BK1466"/>
      <c r="BL1466"/>
      <c r="BM1466"/>
      <c r="BN1466"/>
      <c r="BO1466"/>
      <c r="BP1466"/>
      <c r="BQ1466"/>
      <c r="BR1466"/>
      <c r="BS1466"/>
      <c r="BT1466"/>
      <c r="BU1466"/>
      <c r="BV1466"/>
      <c r="BW1466"/>
      <c r="BX1466"/>
      <c r="BY1466"/>
      <c r="BZ1466"/>
      <c r="CA1466"/>
      <c r="CB1466"/>
      <c r="CC1466"/>
    </row>
    <row r="1467" spans="54:81" s="325" customFormat="1" ht="15" customHeight="1" x14ac:dyDescent="0.25">
      <c r="BB1467"/>
      <c r="BC1467"/>
      <c r="BD1467"/>
      <c r="BE1467"/>
      <c r="BF1467"/>
      <c r="BG1467"/>
      <c r="BH1467"/>
      <c r="BI1467"/>
      <c r="BJ1467"/>
      <c r="BK1467"/>
      <c r="BL1467"/>
      <c r="BM1467"/>
      <c r="BN1467"/>
      <c r="BO1467"/>
      <c r="BP1467"/>
      <c r="BQ1467"/>
      <c r="BR1467"/>
      <c r="BS1467"/>
      <c r="BT1467"/>
      <c r="BU1467"/>
      <c r="BV1467"/>
      <c r="BW1467"/>
      <c r="BX1467"/>
      <c r="BY1467"/>
      <c r="BZ1467"/>
      <c r="CA1467"/>
      <c r="CB1467"/>
      <c r="CC1467"/>
    </row>
    <row r="1468" spans="54:81" s="325" customFormat="1" ht="15" customHeight="1" x14ac:dyDescent="0.25">
      <c r="BB1468"/>
      <c r="BC1468"/>
      <c r="BD1468"/>
      <c r="BE1468"/>
      <c r="BF1468"/>
      <c r="BG1468"/>
      <c r="BH1468"/>
      <c r="BI1468"/>
      <c r="BJ1468"/>
      <c r="BK1468"/>
      <c r="BL1468"/>
      <c r="BM1468"/>
      <c r="BN1468"/>
      <c r="BO1468"/>
      <c r="BP1468"/>
      <c r="BQ1468"/>
      <c r="BR1468"/>
      <c r="BS1468"/>
      <c r="BT1468"/>
      <c r="BU1468"/>
      <c r="BV1468"/>
      <c r="BW1468"/>
      <c r="BX1468"/>
      <c r="BY1468"/>
      <c r="BZ1468"/>
      <c r="CA1468"/>
      <c r="CB1468"/>
      <c r="CC1468"/>
    </row>
    <row r="1469" spans="54:81" s="325" customFormat="1" ht="15" customHeight="1" x14ac:dyDescent="0.25">
      <c r="BB1469"/>
      <c r="BC1469"/>
      <c r="BD1469"/>
      <c r="BE1469"/>
      <c r="BF1469"/>
      <c r="BG1469"/>
      <c r="BH1469"/>
      <c r="BI1469"/>
      <c r="BJ1469"/>
      <c r="BK1469"/>
      <c r="BL1469"/>
      <c r="BM1469"/>
      <c r="BN1469"/>
      <c r="BO1469"/>
      <c r="BP1469"/>
      <c r="BQ1469"/>
      <c r="BR1469"/>
      <c r="BS1469"/>
      <c r="BT1469"/>
      <c r="BU1469"/>
      <c r="BV1469"/>
      <c r="BW1469"/>
      <c r="BX1469"/>
      <c r="BY1469"/>
      <c r="BZ1469"/>
      <c r="CA1469"/>
      <c r="CB1469"/>
      <c r="CC1469"/>
    </row>
    <row r="1470" spans="54:81" s="325" customFormat="1" ht="15" customHeight="1" x14ac:dyDescent="0.25">
      <c r="BB1470"/>
      <c r="BC1470"/>
      <c r="BD1470"/>
      <c r="BE1470"/>
      <c r="BF1470"/>
      <c r="BG1470"/>
      <c r="BH1470"/>
      <c r="BI1470"/>
      <c r="BJ1470"/>
      <c r="BK1470"/>
      <c r="BL1470"/>
      <c r="BM1470"/>
      <c r="BN1470"/>
      <c r="BO1470"/>
      <c r="BP1470"/>
      <c r="BQ1470"/>
      <c r="BR1470"/>
      <c r="BS1470"/>
      <c r="BT1470"/>
      <c r="BU1470"/>
      <c r="BV1470"/>
      <c r="BW1470"/>
      <c r="BX1470"/>
      <c r="BY1470"/>
      <c r="BZ1470"/>
      <c r="CA1470"/>
      <c r="CB1470"/>
      <c r="CC1470"/>
    </row>
    <row r="1471" spans="54:81" s="325" customFormat="1" ht="15" customHeight="1" x14ac:dyDescent="0.25">
      <c r="BB1471"/>
      <c r="BC1471"/>
      <c r="BD1471"/>
      <c r="BE1471"/>
      <c r="BF1471"/>
      <c r="BG1471"/>
      <c r="BH1471"/>
      <c r="BI1471"/>
      <c r="BJ1471"/>
      <c r="BK1471"/>
      <c r="BL1471"/>
      <c r="BM1471"/>
      <c r="BN1471"/>
      <c r="BO1471"/>
      <c r="BP1471"/>
      <c r="BQ1471"/>
      <c r="BR1471"/>
      <c r="BS1471"/>
      <c r="BT1471"/>
      <c r="BU1471"/>
      <c r="BV1471"/>
      <c r="BW1471"/>
      <c r="BX1471"/>
      <c r="BY1471"/>
      <c r="BZ1471"/>
      <c r="CA1471"/>
      <c r="CB1471"/>
      <c r="CC1471"/>
    </row>
    <row r="1472" spans="54:81" s="325" customFormat="1" ht="15" customHeight="1" x14ac:dyDescent="0.25">
      <c r="BB1472"/>
      <c r="BC1472"/>
      <c r="BD1472"/>
      <c r="BE1472"/>
      <c r="BF1472"/>
      <c r="BG1472"/>
      <c r="BH1472"/>
      <c r="BI1472"/>
      <c r="BJ1472"/>
      <c r="BK1472"/>
      <c r="BL1472"/>
      <c r="BM1472"/>
      <c r="BN1472"/>
      <c r="BO1472"/>
      <c r="BP1472"/>
      <c r="BQ1472"/>
      <c r="BR1472"/>
      <c r="BS1472"/>
      <c r="BT1472"/>
      <c r="BU1472"/>
      <c r="BV1472"/>
      <c r="BW1472"/>
      <c r="BX1472"/>
      <c r="BY1472"/>
      <c r="BZ1472"/>
      <c r="CA1472"/>
      <c r="CB1472"/>
      <c r="CC1472"/>
    </row>
    <row r="1473" spans="54:81" s="325" customFormat="1" ht="15" customHeight="1" x14ac:dyDescent="0.25">
      <c r="BB1473"/>
      <c r="BC1473"/>
      <c r="BD1473"/>
      <c r="BE1473"/>
      <c r="BF1473"/>
      <c r="BG1473"/>
      <c r="BH1473"/>
      <c r="BI1473"/>
      <c r="BJ1473"/>
      <c r="BK1473"/>
      <c r="BL1473"/>
      <c r="BM1473"/>
      <c r="BN1473"/>
      <c r="BO1473"/>
      <c r="BP1473"/>
      <c r="BQ1473"/>
      <c r="BR1473"/>
      <c r="BS1473"/>
      <c r="BT1473"/>
      <c r="BU1473"/>
      <c r="BV1473"/>
      <c r="BW1473"/>
      <c r="BX1473"/>
      <c r="BY1473"/>
      <c r="BZ1473"/>
      <c r="CA1473"/>
      <c r="CB1473"/>
      <c r="CC1473"/>
    </row>
    <row r="1474" spans="54:81" s="325" customFormat="1" ht="15" customHeight="1" x14ac:dyDescent="0.25">
      <c r="BB1474"/>
      <c r="BC1474"/>
      <c r="BD1474"/>
      <c r="BE1474"/>
      <c r="BF1474"/>
      <c r="BG1474"/>
      <c r="BH1474"/>
      <c r="BI1474"/>
      <c r="BJ1474"/>
      <c r="BK1474"/>
      <c r="BL1474"/>
      <c r="BM1474"/>
      <c r="BN1474"/>
      <c r="BO1474"/>
      <c r="BP1474"/>
      <c r="BQ1474"/>
      <c r="BR1474"/>
      <c r="BS1474"/>
      <c r="BT1474"/>
      <c r="BU1474"/>
      <c r="BV1474"/>
      <c r="BW1474"/>
      <c r="BX1474"/>
      <c r="BY1474"/>
      <c r="BZ1474"/>
      <c r="CA1474"/>
      <c r="CB1474"/>
      <c r="CC1474"/>
    </row>
    <row r="1475" spans="54:81" s="325" customFormat="1" ht="15" customHeight="1" x14ac:dyDescent="0.25">
      <c r="BB1475"/>
      <c r="BC1475"/>
      <c r="BD1475"/>
      <c r="BE1475"/>
      <c r="BF1475"/>
      <c r="BG1475"/>
      <c r="BH1475"/>
      <c r="BI1475"/>
      <c r="BJ1475"/>
      <c r="BK1475"/>
      <c r="BL1475"/>
      <c r="BM1475"/>
      <c r="BN1475"/>
      <c r="BO1475"/>
      <c r="BP1475"/>
      <c r="BQ1475"/>
      <c r="BR1475"/>
      <c r="BS1475"/>
      <c r="BT1475"/>
      <c r="BU1475"/>
      <c r="BV1475"/>
      <c r="BW1475"/>
      <c r="BX1475"/>
      <c r="BY1475"/>
      <c r="BZ1475"/>
      <c r="CA1475"/>
      <c r="CB1475"/>
      <c r="CC1475"/>
    </row>
    <row r="1476" spans="54:81" s="325" customFormat="1" ht="15" customHeight="1" x14ac:dyDescent="0.25">
      <c r="BB1476"/>
      <c r="BC1476"/>
      <c r="BD1476"/>
      <c r="BE1476"/>
      <c r="BF1476"/>
      <c r="BG1476"/>
      <c r="BH1476"/>
      <c r="BI1476"/>
      <c r="BJ1476"/>
      <c r="BK1476"/>
      <c r="BL1476"/>
      <c r="BM1476"/>
      <c r="BN1476"/>
      <c r="BO1476"/>
      <c r="BP1476"/>
      <c r="BQ1476"/>
      <c r="BR1476"/>
      <c r="BS1476"/>
      <c r="BT1476"/>
      <c r="BU1476"/>
      <c r="BV1476"/>
      <c r="BW1476"/>
      <c r="BX1476"/>
      <c r="BY1476"/>
      <c r="BZ1476"/>
      <c r="CA1476"/>
      <c r="CB1476"/>
      <c r="CC1476"/>
    </row>
    <row r="1477" spans="54:81" s="325" customFormat="1" ht="15" customHeight="1" x14ac:dyDescent="0.25">
      <c r="BB1477"/>
      <c r="BC1477"/>
      <c r="BD1477"/>
      <c r="BE1477"/>
      <c r="BF1477"/>
      <c r="BG1477"/>
      <c r="BH1477"/>
      <c r="BI1477"/>
      <c r="BJ1477"/>
      <c r="BK1477"/>
      <c r="BL1477"/>
      <c r="BM1477"/>
      <c r="BN1477"/>
      <c r="BO1477"/>
      <c r="BP1477"/>
      <c r="BQ1477"/>
      <c r="BR1477"/>
      <c r="BS1477"/>
      <c r="BT1477"/>
      <c r="BU1477"/>
      <c r="BV1477"/>
      <c r="BW1477"/>
      <c r="BX1477"/>
      <c r="BY1477"/>
      <c r="BZ1477"/>
      <c r="CA1477"/>
      <c r="CB1477"/>
      <c r="CC1477"/>
    </row>
    <row r="1478" spans="54:81" s="325" customFormat="1" ht="15" customHeight="1" x14ac:dyDescent="0.25">
      <c r="BB1478"/>
      <c r="BC1478"/>
      <c r="BD1478"/>
      <c r="BE1478"/>
      <c r="BF1478"/>
      <c r="BG1478"/>
      <c r="BH1478"/>
      <c r="BI1478"/>
      <c r="BJ1478"/>
      <c r="BK1478"/>
      <c r="BL1478"/>
      <c r="BM1478"/>
      <c r="BN1478"/>
      <c r="BO1478"/>
      <c r="BP1478"/>
      <c r="BQ1478"/>
      <c r="BR1478"/>
      <c r="BS1478"/>
      <c r="BT1478"/>
      <c r="BU1478"/>
      <c r="BV1478"/>
      <c r="BW1478"/>
      <c r="BX1478"/>
      <c r="BY1478"/>
      <c r="BZ1478"/>
      <c r="CA1478"/>
      <c r="CB1478"/>
      <c r="CC1478"/>
    </row>
    <row r="1479" spans="54:81" s="325" customFormat="1" ht="15" customHeight="1" x14ac:dyDescent="0.25">
      <c r="BB1479"/>
      <c r="BC1479"/>
      <c r="BD1479"/>
      <c r="BE1479"/>
      <c r="BF1479"/>
      <c r="BG1479"/>
      <c r="BH1479"/>
      <c r="BI1479"/>
      <c r="BJ1479"/>
      <c r="BK1479"/>
      <c r="BL1479"/>
      <c r="BM1479"/>
      <c r="BN1479"/>
      <c r="BO1479"/>
      <c r="BP1479"/>
      <c r="BQ1479"/>
      <c r="BR1479"/>
      <c r="BS1479"/>
      <c r="BT1479"/>
      <c r="BU1479"/>
      <c r="BV1479"/>
      <c r="BW1479"/>
      <c r="BX1479"/>
      <c r="BY1479"/>
      <c r="BZ1479"/>
      <c r="CA1479"/>
      <c r="CB1479"/>
      <c r="CC1479"/>
    </row>
    <row r="1480" spans="54:81" s="325" customFormat="1" ht="15" customHeight="1" x14ac:dyDescent="0.25">
      <c r="BB1480"/>
      <c r="BC1480"/>
      <c r="BD1480"/>
      <c r="BE1480"/>
      <c r="BF1480"/>
      <c r="BG1480"/>
      <c r="BH1480"/>
      <c r="BI1480"/>
      <c r="BJ1480"/>
      <c r="BK1480"/>
      <c r="BL1480"/>
      <c r="BM1480"/>
      <c r="BN1480"/>
      <c r="BO1480"/>
      <c r="BP1480"/>
      <c r="BQ1480"/>
      <c r="BR1480"/>
      <c r="BS1480"/>
      <c r="BT1480"/>
      <c r="BU1480"/>
      <c r="BV1480"/>
      <c r="BW1480"/>
      <c r="BX1480"/>
      <c r="BY1480"/>
      <c r="BZ1480"/>
      <c r="CA1480"/>
      <c r="CB1480"/>
      <c r="CC1480"/>
    </row>
    <row r="1481" spans="54:81" s="325" customFormat="1" ht="15" customHeight="1" x14ac:dyDescent="0.25">
      <c r="BB1481"/>
      <c r="BC1481"/>
      <c r="BD1481"/>
      <c r="BE1481"/>
      <c r="BF1481"/>
      <c r="BG1481"/>
      <c r="BH1481"/>
      <c r="BI1481"/>
      <c r="BJ1481"/>
      <c r="BK1481"/>
      <c r="BL1481"/>
      <c r="BM1481"/>
      <c r="BN1481"/>
      <c r="BO1481"/>
      <c r="BP1481"/>
      <c r="BQ1481"/>
      <c r="BR1481"/>
      <c r="BS1481"/>
      <c r="BT1481"/>
      <c r="BU1481"/>
      <c r="BV1481"/>
      <c r="BW1481"/>
      <c r="BX1481"/>
      <c r="BY1481"/>
      <c r="BZ1481"/>
      <c r="CA1481"/>
      <c r="CB1481"/>
      <c r="CC1481"/>
    </row>
    <row r="1482" spans="54:81" s="325" customFormat="1" ht="15" customHeight="1" x14ac:dyDescent="0.25">
      <c r="BB1482"/>
      <c r="BC1482"/>
      <c r="BD1482"/>
      <c r="BE1482"/>
      <c r="BF1482"/>
      <c r="BG1482"/>
      <c r="BH1482"/>
      <c r="BI1482"/>
      <c r="BJ1482"/>
      <c r="BK1482"/>
      <c r="BL1482"/>
      <c r="BM1482"/>
      <c r="BN1482"/>
      <c r="BO1482"/>
      <c r="BP1482"/>
      <c r="BQ1482"/>
      <c r="BR1482"/>
      <c r="BS1482"/>
      <c r="BT1482"/>
      <c r="BU1482"/>
      <c r="BV1482"/>
      <c r="BW1482"/>
      <c r="BX1482"/>
      <c r="BY1482"/>
      <c r="BZ1482"/>
      <c r="CA1482"/>
      <c r="CB1482"/>
      <c r="CC1482"/>
    </row>
    <row r="1483" spans="54:81" s="325" customFormat="1" ht="15" customHeight="1" x14ac:dyDescent="0.25">
      <c r="BB1483"/>
      <c r="BC1483"/>
      <c r="BD1483"/>
      <c r="BE1483"/>
      <c r="BF1483"/>
      <c r="BG1483"/>
      <c r="BH1483"/>
      <c r="BI1483"/>
      <c r="BJ1483"/>
      <c r="BK1483"/>
      <c r="BL1483"/>
      <c r="BM1483"/>
      <c r="BN1483"/>
      <c r="BO1483"/>
      <c r="BP1483"/>
      <c r="BQ1483"/>
      <c r="BR1483"/>
      <c r="BS1483"/>
      <c r="BT1483"/>
      <c r="BU1483"/>
      <c r="BV1483"/>
      <c r="BW1483"/>
      <c r="BX1483"/>
      <c r="BY1483"/>
      <c r="BZ1483"/>
      <c r="CA1483"/>
      <c r="CB1483"/>
      <c r="CC1483"/>
    </row>
    <row r="1484" spans="54:81" s="325" customFormat="1" ht="15" customHeight="1" x14ac:dyDescent="0.25">
      <c r="BB1484"/>
      <c r="BC1484"/>
      <c r="BD1484"/>
      <c r="BE1484"/>
      <c r="BF1484"/>
      <c r="BG1484"/>
      <c r="BH1484"/>
      <c r="BI1484"/>
      <c r="BJ1484"/>
      <c r="BK1484"/>
      <c r="BL1484"/>
      <c r="BM1484"/>
      <c r="BN1484"/>
      <c r="BO1484"/>
      <c r="BP1484"/>
      <c r="BQ1484"/>
      <c r="BR1484"/>
      <c r="BS1484"/>
      <c r="BT1484"/>
      <c r="BU1484"/>
      <c r="BV1484"/>
      <c r="BW1484"/>
      <c r="BX1484"/>
      <c r="BY1484"/>
      <c r="BZ1484"/>
      <c r="CA1484"/>
      <c r="CB1484"/>
      <c r="CC1484"/>
    </row>
    <row r="1485" spans="54:81" s="325" customFormat="1" ht="15" customHeight="1" x14ac:dyDescent="0.25">
      <c r="BB1485"/>
      <c r="BC1485"/>
      <c r="BD1485"/>
      <c r="BE1485"/>
      <c r="BF1485"/>
      <c r="BG1485"/>
      <c r="BH1485"/>
      <c r="BI1485"/>
      <c r="BJ1485"/>
      <c r="BK1485"/>
      <c r="BL1485"/>
      <c r="BM1485"/>
      <c r="BN1485"/>
      <c r="BO1485"/>
      <c r="BP1485"/>
      <c r="BQ1485"/>
      <c r="BR1485"/>
      <c r="BS1485"/>
      <c r="BT1485"/>
      <c r="BU1485"/>
      <c r="BV1485"/>
      <c r="BW1485"/>
      <c r="BX1485"/>
      <c r="BY1485"/>
      <c r="BZ1485"/>
      <c r="CA1485"/>
      <c r="CB1485"/>
      <c r="CC1485"/>
    </row>
    <row r="1486" spans="54:81" s="325" customFormat="1" ht="15" customHeight="1" x14ac:dyDescent="0.25">
      <c r="BB1486"/>
      <c r="BC1486"/>
      <c r="BD1486"/>
      <c r="BE1486"/>
      <c r="BF1486"/>
      <c r="BG1486"/>
      <c r="BH1486"/>
      <c r="BI1486"/>
      <c r="BJ1486"/>
      <c r="BK1486"/>
      <c r="BL1486"/>
      <c r="BM1486"/>
      <c r="BN1486"/>
      <c r="BO1486"/>
      <c r="BP1486"/>
      <c r="BQ1486"/>
      <c r="BR1486"/>
      <c r="BS1486"/>
      <c r="BT1486"/>
      <c r="BU1486"/>
      <c r="BV1486"/>
      <c r="BW1486"/>
      <c r="BX1486"/>
      <c r="BY1486"/>
      <c r="BZ1486"/>
      <c r="CA1486"/>
      <c r="CB1486"/>
      <c r="CC1486"/>
    </row>
    <row r="1487" spans="54:81" s="325" customFormat="1" ht="15" customHeight="1" x14ac:dyDescent="0.25">
      <c r="BB1487"/>
      <c r="BC1487"/>
      <c r="BD1487"/>
      <c r="BE1487"/>
      <c r="BF1487"/>
      <c r="BG1487"/>
      <c r="BH1487"/>
      <c r="BI1487"/>
      <c r="BJ1487"/>
      <c r="BK1487"/>
      <c r="BL1487"/>
      <c r="BM1487"/>
      <c r="BN1487"/>
      <c r="BO1487"/>
      <c r="BP1487"/>
      <c r="BQ1487"/>
      <c r="BR1487"/>
      <c r="BS1487"/>
      <c r="BT1487"/>
      <c r="BU1487"/>
      <c r="BV1487"/>
      <c r="BW1487"/>
      <c r="BX1487"/>
      <c r="BY1487"/>
      <c r="BZ1487"/>
      <c r="CA1487"/>
      <c r="CB1487"/>
      <c r="CC1487"/>
    </row>
    <row r="1488" spans="54:81" s="325" customFormat="1" ht="15" customHeight="1" x14ac:dyDescent="0.25">
      <c r="BB1488"/>
      <c r="BC1488"/>
      <c r="BD1488"/>
      <c r="BE1488"/>
      <c r="BF1488"/>
      <c r="BG1488"/>
      <c r="BH1488"/>
      <c r="BI1488"/>
      <c r="BJ1488"/>
      <c r="BK1488"/>
      <c r="BL1488"/>
      <c r="BM1488"/>
      <c r="BN1488"/>
      <c r="BO1488"/>
      <c r="BP1488"/>
      <c r="BQ1488"/>
      <c r="BR1488"/>
      <c r="BS1488"/>
      <c r="BT1488"/>
      <c r="BU1488"/>
      <c r="BV1488"/>
      <c r="BW1488"/>
      <c r="BX1488"/>
      <c r="BY1488"/>
      <c r="BZ1488"/>
      <c r="CA1488"/>
      <c r="CB1488"/>
      <c r="CC1488"/>
    </row>
    <row r="1489" spans="54:81" s="325" customFormat="1" ht="15" customHeight="1" x14ac:dyDescent="0.25">
      <c r="BB1489"/>
      <c r="BC1489"/>
      <c r="BD1489"/>
      <c r="BE1489"/>
      <c r="BF1489"/>
      <c r="BG1489"/>
      <c r="BH1489"/>
      <c r="BI1489"/>
      <c r="BJ1489"/>
      <c r="BK1489"/>
      <c r="BL1489"/>
      <c r="BM1489"/>
      <c r="BN1489"/>
      <c r="BO1489"/>
      <c r="BP1489"/>
      <c r="BQ1489"/>
      <c r="BR1489"/>
      <c r="BS1489"/>
      <c r="BT1489"/>
      <c r="BU1489"/>
      <c r="BV1489"/>
      <c r="BW1489"/>
      <c r="BX1489"/>
      <c r="BY1489"/>
      <c r="BZ1489"/>
      <c r="CA1489"/>
      <c r="CB1489"/>
      <c r="CC1489"/>
    </row>
    <row r="1490" spans="54:81" s="325" customFormat="1" ht="15" customHeight="1" x14ac:dyDescent="0.25">
      <c r="BB1490"/>
      <c r="BC1490"/>
      <c r="BD1490"/>
      <c r="BE1490"/>
      <c r="BF1490"/>
      <c r="BG1490"/>
      <c r="BH1490"/>
      <c r="BI1490"/>
      <c r="BJ1490"/>
      <c r="BK1490"/>
      <c r="BL1490"/>
      <c r="BM1490"/>
      <c r="BN1490"/>
      <c r="BO1490"/>
      <c r="BP1490"/>
      <c r="BQ1490"/>
      <c r="BR1490"/>
      <c r="BS1490"/>
      <c r="BT1490"/>
      <c r="BU1490"/>
      <c r="BV1490"/>
      <c r="BW1490"/>
      <c r="BX1490"/>
      <c r="BY1490"/>
      <c r="BZ1490"/>
      <c r="CA1490"/>
      <c r="CB1490"/>
      <c r="CC1490"/>
    </row>
    <row r="1491" spans="54:81" s="325" customFormat="1" ht="15" customHeight="1" x14ac:dyDescent="0.25">
      <c r="BB1491"/>
      <c r="BC1491"/>
      <c r="BD1491"/>
      <c r="BE1491"/>
      <c r="BF1491"/>
      <c r="BG1491"/>
      <c r="BH1491"/>
      <c r="BI1491"/>
      <c r="BJ1491"/>
      <c r="BK1491"/>
      <c r="BL1491"/>
      <c r="BM1491"/>
      <c r="BN1491"/>
      <c r="BO1491"/>
      <c r="BP1491"/>
      <c r="BQ1491"/>
      <c r="BR1491"/>
      <c r="BS1491"/>
      <c r="BT1491"/>
      <c r="BU1491"/>
      <c r="BV1491"/>
      <c r="BW1491"/>
      <c r="BX1491"/>
      <c r="BY1491"/>
      <c r="BZ1491"/>
      <c r="CA1491"/>
      <c r="CB1491"/>
      <c r="CC1491"/>
    </row>
    <row r="1492" spans="54:81" s="325" customFormat="1" ht="15" customHeight="1" x14ac:dyDescent="0.25">
      <c r="BB1492"/>
      <c r="BC1492"/>
      <c r="BD1492"/>
      <c r="BE1492"/>
      <c r="BF1492"/>
      <c r="BG1492"/>
      <c r="BH1492"/>
      <c r="BI1492"/>
      <c r="BJ1492"/>
      <c r="BK1492"/>
      <c r="BL1492"/>
      <c r="BM1492"/>
      <c r="BN1492"/>
      <c r="BO1492"/>
      <c r="BP1492"/>
      <c r="BQ1492"/>
      <c r="BR1492"/>
      <c r="BS1492"/>
      <c r="BT1492"/>
      <c r="BU1492"/>
      <c r="BV1492"/>
      <c r="BW1492"/>
      <c r="BX1492"/>
      <c r="BY1492"/>
      <c r="BZ1492"/>
      <c r="CA1492"/>
      <c r="CB1492"/>
      <c r="CC1492"/>
    </row>
    <row r="1493" spans="54:81" s="325" customFormat="1" ht="15" customHeight="1" x14ac:dyDescent="0.25">
      <c r="BB1493"/>
      <c r="BC1493"/>
      <c r="BD1493"/>
      <c r="BE1493"/>
      <c r="BF1493"/>
      <c r="BG1493"/>
      <c r="BH1493"/>
      <c r="BI1493"/>
      <c r="BJ1493"/>
      <c r="BK1493"/>
      <c r="BL1493"/>
      <c r="BM1493"/>
      <c r="BN1493"/>
      <c r="BO1493"/>
      <c r="BP1493"/>
      <c r="BQ1493"/>
      <c r="BR1493"/>
      <c r="BS1493"/>
      <c r="BT1493"/>
      <c r="BU1493"/>
      <c r="BV1493"/>
      <c r="BW1493"/>
      <c r="BX1493"/>
      <c r="BY1493"/>
      <c r="BZ1493"/>
      <c r="CA1493"/>
      <c r="CB1493"/>
      <c r="CC1493"/>
    </row>
    <row r="1494" spans="54:81" s="325" customFormat="1" ht="15" customHeight="1" x14ac:dyDescent="0.25">
      <c r="BB1494"/>
      <c r="BC1494"/>
      <c r="BD1494"/>
      <c r="BE1494"/>
      <c r="BF1494"/>
      <c r="BG1494"/>
      <c r="BH1494"/>
      <c r="BI1494"/>
      <c r="BJ1494"/>
      <c r="BK1494"/>
      <c r="BL1494"/>
      <c r="BM1494"/>
      <c r="BN1494"/>
      <c r="BO1494"/>
      <c r="BP1494"/>
      <c r="BQ1494"/>
      <c r="BR1494"/>
      <c r="BS1494"/>
      <c r="BT1494"/>
      <c r="BU1494"/>
      <c r="BV1494"/>
      <c r="BW1494"/>
      <c r="BX1494"/>
      <c r="BY1494"/>
      <c r="BZ1494"/>
      <c r="CA1494"/>
      <c r="CB1494"/>
      <c r="CC1494"/>
    </row>
    <row r="1495" spans="54:81" s="325" customFormat="1" ht="15" customHeight="1" x14ac:dyDescent="0.25">
      <c r="BB1495"/>
      <c r="BC1495"/>
      <c r="BD1495"/>
      <c r="BE1495"/>
      <c r="BF1495"/>
      <c r="BG1495"/>
      <c r="BH1495"/>
      <c r="BI1495"/>
      <c r="BJ1495"/>
      <c r="BK1495"/>
      <c r="BL1495"/>
      <c r="BM1495"/>
      <c r="BN1495"/>
      <c r="BO1495"/>
      <c r="BP1495"/>
      <c r="BQ1495"/>
      <c r="BR1495"/>
      <c r="BS1495"/>
      <c r="BT1495"/>
      <c r="BU1495"/>
      <c r="BV1495"/>
      <c r="BW1495"/>
      <c r="BX1495"/>
      <c r="BY1495"/>
      <c r="BZ1495"/>
      <c r="CA1495"/>
      <c r="CB1495"/>
      <c r="CC1495"/>
    </row>
    <row r="1496" spans="54:81" s="325" customFormat="1" ht="15" customHeight="1" x14ac:dyDescent="0.25">
      <c r="BB1496"/>
      <c r="BC1496"/>
      <c r="BD1496"/>
      <c r="BE1496"/>
      <c r="BF1496"/>
      <c r="BG1496"/>
      <c r="BH1496"/>
      <c r="BI1496"/>
      <c r="BJ1496"/>
      <c r="BK1496"/>
      <c r="BL1496"/>
      <c r="BM1496"/>
      <c r="BN1496"/>
      <c r="BO1496"/>
      <c r="BP1496"/>
      <c r="BQ1496"/>
      <c r="BR1496"/>
      <c r="BS1496"/>
      <c r="BT1496"/>
      <c r="BU1496"/>
      <c r="BV1496"/>
      <c r="BW1496"/>
      <c r="BX1496"/>
      <c r="BY1496"/>
      <c r="BZ1496"/>
      <c r="CA1496"/>
      <c r="CB1496"/>
      <c r="CC1496"/>
    </row>
    <row r="1497" spans="54:81" s="325" customFormat="1" ht="15" customHeight="1" x14ac:dyDescent="0.25">
      <c r="BB1497"/>
      <c r="BC1497"/>
      <c r="BD1497"/>
      <c r="BE1497"/>
      <c r="BF1497"/>
      <c r="BG1497"/>
      <c r="BH1497"/>
      <c r="BI1497"/>
      <c r="BJ1497"/>
      <c r="BK1497"/>
      <c r="BL1497"/>
      <c r="BM1497"/>
      <c r="BN1497"/>
      <c r="BO1497"/>
      <c r="BP1497"/>
      <c r="BQ1497"/>
      <c r="BR1497"/>
      <c r="BS1497"/>
      <c r="BT1497"/>
      <c r="BU1497"/>
      <c r="BV1497"/>
      <c r="BW1497"/>
      <c r="BX1497"/>
      <c r="BY1497"/>
      <c r="BZ1497"/>
      <c r="CA1497"/>
      <c r="CB1497"/>
      <c r="CC1497"/>
    </row>
    <row r="1498" spans="54:81" s="325" customFormat="1" ht="15" customHeight="1" x14ac:dyDescent="0.25">
      <c r="BB1498"/>
      <c r="BC1498"/>
      <c r="BD1498"/>
      <c r="BE1498"/>
      <c r="BF1498"/>
      <c r="BG1498"/>
      <c r="BH1498"/>
      <c r="BI1498"/>
      <c r="BJ1498"/>
      <c r="BK1498"/>
      <c r="BL1498"/>
      <c r="BM1498"/>
      <c r="BN1498"/>
      <c r="BO1498"/>
      <c r="BP1498"/>
      <c r="BQ1498"/>
      <c r="BR1498"/>
      <c r="BS1498"/>
      <c r="BT1498"/>
      <c r="BU1498"/>
      <c r="BV1498"/>
      <c r="BW1498"/>
      <c r="BX1498"/>
      <c r="BY1498"/>
      <c r="BZ1498"/>
      <c r="CA1498"/>
      <c r="CB1498"/>
      <c r="CC1498"/>
    </row>
    <row r="1499" spans="54:81" s="325" customFormat="1" ht="15" customHeight="1" x14ac:dyDescent="0.25">
      <c r="BB1499"/>
      <c r="BC1499"/>
      <c r="BD1499"/>
      <c r="BE1499"/>
      <c r="BF1499"/>
      <c r="BG1499"/>
      <c r="BH1499"/>
      <c r="BI1499"/>
      <c r="BJ1499"/>
      <c r="BK1499"/>
      <c r="BL1499"/>
      <c r="BM1499"/>
      <c r="BN1499"/>
      <c r="BO1499"/>
      <c r="BP1499"/>
      <c r="BQ1499"/>
      <c r="BR1499"/>
      <c r="BS1499"/>
      <c r="BT1499"/>
      <c r="BU1499"/>
      <c r="BV1499"/>
      <c r="BW1499"/>
      <c r="BX1499"/>
      <c r="BY1499"/>
      <c r="BZ1499"/>
      <c r="CA1499"/>
      <c r="CB1499"/>
      <c r="CC1499"/>
    </row>
    <row r="1500" spans="54:81" s="325" customFormat="1" ht="15" customHeight="1" x14ac:dyDescent="0.25">
      <c r="BB1500"/>
      <c r="BC1500"/>
      <c r="BD1500"/>
      <c r="BE1500"/>
      <c r="BF1500"/>
      <c r="BG1500"/>
      <c r="BH1500"/>
      <c r="BI1500"/>
      <c r="BJ1500"/>
      <c r="BK1500"/>
      <c r="BL1500"/>
      <c r="BM1500"/>
      <c r="BN1500"/>
      <c r="BO1500"/>
      <c r="BP1500"/>
      <c r="BQ1500"/>
      <c r="BR1500"/>
      <c r="BS1500"/>
      <c r="BT1500"/>
      <c r="BU1500"/>
      <c r="BV1500"/>
      <c r="BW1500"/>
      <c r="BX1500"/>
      <c r="BY1500"/>
      <c r="BZ1500"/>
      <c r="CA1500"/>
      <c r="CB1500"/>
      <c r="CC1500"/>
    </row>
    <row r="1501" spans="54:81" s="325" customFormat="1" ht="15" customHeight="1" x14ac:dyDescent="0.25">
      <c r="BB1501"/>
      <c r="BC1501"/>
      <c r="BD1501"/>
      <c r="BE1501"/>
      <c r="BF1501"/>
      <c r="BG1501"/>
      <c r="BH1501"/>
      <c r="BI1501"/>
      <c r="BJ1501"/>
      <c r="BK1501"/>
      <c r="BL1501"/>
      <c r="BM1501"/>
      <c r="BN1501"/>
      <c r="BO1501"/>
      <c r="BP1501"/>
      <c r="BQ1501"/>
      <c r="BR1501"/>
      <c r="BS1501"/>
      <c r="BT1501"/>
      <c r="BU1501"/>
      <c r="BV1501"/>
      <c r="BW1501"/>
      <c r="BX1501"/>
      <c r="BY1501"/>
      <c r="BZ1501"/>
      <c r="CA1501"/>
      <c r="CB1501"/>
      <c r="CC1501"/>
    </row>
    <row r="1502" spans="54:81" s="325" customFormat="1" ht="15" customHeight="1" x14ac:dyDescent="0.25">
      <c r="BB1502"/>
      <c r="BC1502"/>
      <c r="BD1502"/>
      <c r="BE1502"/>
      <c r="BF1502"/>
      <c r="BG1502"/>
      <c r="BH1502"/>
      <c r="BI1502"/>
      <c r="BJ1502"/>
      <c r="BK1502"/>
      <c r="BL1502"/>
      <c r="BM1502"/>
      <c r="BN1502"/>
      <c r="BO1502"/>
      <c r="BP1502"/>
      <c r="BQ1502"/>
      <c r="BR1502"/>
      <c r="BS1502"/>
      <c r="BT1502"/>
      <c r="BU1502"/>
      <c r="BV1502"/>
      <c r="BW1502"/>
      <c r="BX1502"/>
      <c r="BY1502"/>
      <c r="BZ1502"/>
      <c r="CA1502"/>
      <c r="CB1502"/>
      <c r="CC1502"/>
    </row>
    <row r="1503" spans="54:81" s="325" customFormat="1" ht="15" customHeight="1" x14ac:dyDescent="0.25">
      <c r="BB1503"/>
      <c r="BC1503"/>
      <c r="BD1503"/>
      <c r="BE1503"/>
      <c r="BF1503"/>
      <c r="BG1503"/>
      <c r="BH1503"/>
      <c r="BI1503"/>
      <c r="BJ1503"/>
      <c r="BK1503"/>
      <c r="BL1503"/>
      <c r="BM1503"/>
      <c r="BN1503"/>
      <c r="BO1503"/>
      <c r="BP1503"/>
      <c r="BQ1503"/>
      <c r="BR1503"/>
      <c r="BS1503"/>
      <c r="BT1503"/>
      <c r="BU1503"/>
      <c r="BV1503"/>
      <c r="BW1503"/>
      <c r="BX1503"/>
      <c r="BY1503"/>
      <c r="BZ1503"/>
      <c r="CA1503"/>
      <c r="CB1503"/>
      <c r="CC1503"/>
    </row>
    <row r="1504" spans="54:81" s="325" customFormat="1" ht="15" customHeight="1" x14ac:dyDescent="0.25">
      <c r="BB1504"/>
      <c r="BC1504"/>
      <c r="BD1504"/>
      <c r="BE1504"/>
      <c r="BF1504"/>
      <c r="BG1504"/>
      <c r="BH1504"/>
      <c r="BI1504"/>
      <c r="BJ1504"/>
      <c r="BK1504"/>
      <c r="BL1504"/>
      <c r="BM1504"/>
      <c r="BN1504"/>
      <c r="BO1504"/>
      <c r="BP1504"/>
      <c r="BQ1504"/>
      <c r="BR1504"/>
      <c r="BS1504"/>
      <c r="BT1504"/>
      <c r="BU1504"/>
      <c r="BV1504"/>
      <c r="BW1504"/>
      <c r="BX1504"/>
      <c r="BY1504"/>
      <c r="BZ1504"/>
      <c r="CA1504"/>
      <c r="CB1504"/>
      <c r="CC1504"/>
    </row>
    <row r="1505" spans="54:81" s="325" customFormat="1" ht="15" customHeight="1" x14ac:dyDescent="0.25">
      <c r="BB1505"/>
      <c r="BC1505"/>
      <c r="BD1505"/>
      <c r="BE1505"/>
      <c r="BF1505"/>
      <c r="BG1505"/>
      <c r="BH1505"/>
      <c r="BI1505"/>
      <c r="BJ1505"/>
      <c r="BK1505"/>
      <c r="BL1505"/>
      <c r="BM1505"/>
      <c r="BN1505"/>
      <c r="BO1505"/>
      <c r="BP1505"/>
      <c r="BQ1505"/>
      <c r="BR1505"/>
      <c r="BS1505"/>
      <c r="BT1505"/>
      <c r="BU1505"/>
      <c r="BV1505"/>
      <c r="BW1505"/>
      <c r="BX1505"/>
      <c r="BY1505"/>
      <c r="BZ1505"/>
      <c r="CA1505"/>
      <c r="CB1505"/>
      <c r="CC1505"/>
    </row>
    <row r="1506" spans="54:81" s="325" customFormat="1" ht="15" customHeight="1" x14ac:dyDescent="0.25">
      <c r="BB1506"/>
      <c r="BC1506"/>
      <c r="BD1506"/>
      <c r="BE1506"/>
      <c r="BF1506"/>
      <c r="BG1506"/>
      <c r="BH1506"/>
      <c r="BI1506"/>
      <c r="BJ1506"/>
      <c r="BK1506"/>
      <c r="BL1506"/>
      <c r="BM1506"/>
      <c r="BN1506"/>
      <c r="BO1506"/>
      <c r="BP1506"/>
      <c r="BQ1506"/>
      <c r="BR1506"/>
      <c r="BS1506"/>
      <c r="BT1506"/>
      <c r="BU1506"/>
      <c r="BV1506"/>
      <c r="BW1506"/>
      <c r="BX1506"/>
      <c r="BY1506"/>
      <c r="BZ1506"/>
      <c r="CA1506"/>
      <c r="CB1506"/>
      <c r="CC1506"/>
    </row>
    <row r="1507" spans="54:81" s="325" customFormat="1" ht="15" customHeight="1" x14ac:dyDescent="0.25">
      <c r="BB1507"/>
      <c r="BC1507"/>
      <c r="BD1507"/>
      <c r="BE1507"/>
      <c r="BF1507"/>
      <c r="BG1507"/>
      <c r="BH1507"/>
      <c r="BI1507"/>
      <c r="BJ1507"/>
      <c r="BK1507"/>
      <c r="BL1507"/>
      <c r="BM1507"/>
      <c r="BN1507"/>
      <c r="BO1507"/>
      <c r="BP1507"/>
      <c r="BQ1507"/>
      <c r="BR1507"/>
      <c r="BS1507"/>
      <c r="BT1507"/>
      <c r="BU1507"/>
      <c r="BV1507"/>
      <c r="BW1507"/>
      <c r="BX1507"/>
      <c r="BY1507"/>
      <c r="BZ1507"/>
      <c r="CA1507"/>
      <c r="CB1507"/>
      <c r="CC1507"/>
    </row>
    <row r="1508" spans="54:81" s="325" customFormat="1" ht="15" customHeight="1" x14ac:dyDescent="0.25">
      <c r="BB1508"/>
      <c r="BC1508"/>
      <c r="BD1508"/>
      <c r="BE1508"/>
      <c r="BF1508"/>
      <c r="BG1508"/>
      <c r="BH1508"/>
      <c r="BI1508"/>
      <c r="BJ1508"/>
      <c r="BK1508"/>
      <c r="BL1508"/>
      <c r="BM1508"/>
      <c r="BN1508"/>
      <c r="BO1508"/>
      <c r="BP1508"/>
      <c r="BQ1508"/>
      <c r="BR1508"/>
      <c r="BS1508"/>
      <c r="BT1508"/>
      <c r="BU1508"/>
      <c r="BV1508"/>
      <c r="BW1508"/>
      <c r="BX1508"/>
      <c r="BY1508"/>
      <c r="BZ1508"/>
      <c r="CA1508"/>
      <c r="CB1508"/>
      <c r="CC1508"/>
    </row>
    <row r="1509" spans="54:81" s="325" customFormat="1" ht="15" customHeight="1" x14ac:dyDescent="0.25">
      <c r="BB1509"/>
      <c r="BC1509"/>
      <c r="BD1509"/>
      <c r="BE1509"/>
      <c r="BF1509"/>
      <c r="BG1509"/>
      <c r="BH1509"/>
      <c r="BI1509"/>
      <c r="BJ1509"/>
      <c r="BK1509"/>
      <c r="BL1509"/>
      <c r="BM1509"/>
      <c r="BN1509"/>
      <c r="BO1509"/>
      <c r="BP1509"/>
      <c r="BQ1509"/>
      <c r="BR1509"/>
      <c r="BS1509"/>
      <c r="BT1509"/>
      <c r="BU1509"/>
      <c r="BV1509"/>
      <c r="BW1509"/>
      <c r="BX1509"/>
      <c r="BY1509"/>
      <c r="BZ1509"/>
      <c r="CA1509"/>
      <c r="CB1509"/>
      <c r="CC1509"/>
    </row>
    <row r="1510" spans="54:81" s="325" customFormat="1" ht="15" customHeight="1" x14ac:dyDescent="0.25">
      <c r="BB1510"/>
      <c r="BC1510"/>
      <c r="BD1510"/>
      <c r="BE1510"/>
      <c r="BF1510"/>
      <c r="BG1510"/>
      <c r="BH1510"/>
      <c r="BI1510"/>
      <c r="BJ1510"/>
      <c r="BK1510"/>
      <c r="BL1510"/>
      <c r="BM1510"/>
      <c r="BN1510"/>
      <c r="BO1510"/>
      <c r="BP1510"/>
      <c r="BQ1510"/>
      <c r="BR1510"/>
      <c r="BS1510"/>
      <c r="BT1510"/>
      <c r="BU1510"/>
      <c r="BV1510"/>
      <c r="BW1510"/>
      <c r="BX1510"/>
      <c r="BY1510"/>
      <c r="BZ1510"/>
      <c r="CA1510"/>
      <c r="CB1510"/>
      <c r="CC1510"/>
    </row>
    <row r="1511" spans="54:81" s="325" customFormat="1" ht="15" customHeight="1" x14ac:dyDescent="0.25">
      <c r="BB1511"/>
      <c r="BC1511"/>
      <c r="BD1511"/>
      <c r="BE1511"/>
      <c r="BF1511"/>
      <c r="BG1511"/>
      <c r="BH1511"/>
      <c r="BI1511"/>
      <c r="BJ1511"/>
      <c r="BK1511"/>
      <c r="BL1511"/>
      <c r="BM1511"/>
      <c r="BN1511"/>
      <c r="BO1511"/>
      <c r="BP1511"/>
      <c r="BQ1511"/>
      <c r="BR1511"/>
      <c r="BS1511"/>
      <c r="BT1511"/>
      <c r="BU1511"/>
      <c r="BV1511"/>
      <c r="BW1511"/>
      <c r="BX1511"/>
      <c r="BY1511"/>
      <c r="BZ1511"/>
      <c r="CA1511"/>
      <c r="CB1511"/>
      <c r="CC1511"/>
    </row>
    <row r="1512" spans="54:81" s="325" customFormat="1" ht="15" customHeight="1" x14ac:dyDescent="0.25">
      <c r="BB1512"/>
      <c r="BC1512"/>
      <c r="BD1512"/>
      <c r="BE1512"/>
      <c r="BF1512"/>
      <c r="BG1512"/>
      <c r="BH1512"/>
      <c r="BI1512"/>
      <c r="BJ1512"/>
      <c r="BK1512"/>
      <c r="BL1512"/>
      <c r="BM1512"/>
      <c r="BN1512"/>
      <c r="BO1512"/>
      <c r="BP1512"/>
      <c r="BQ1512"/>
      <c r="BR1512"/>
      <c r="BS1512"/>
      <c r="BT1512"/>
      <c r="BU1512"/>
      <c r="BV1512"/>
      <c r="BW1512"/>
      <c r="BX1512"/>
      <c r="BY1512"/>
      <c r="BZ1512"/>
      <c r="CA1512"/>
      <c r="CB1512"/>
      <c r="CC1512"/>
    </row>
    <row r="1513" spans="54:81" s="325" customFormat="1" ht="15" customHeight="1" x14ac:dyDescent="0.25">
      <c r="BB1513"/>
      <c r="BC1513"/>
      <c r="BD1513"/>
      <c r="BE1513"/>
      <c r="BF1513"/>
      <c r="BG1513"/>
      <c r="BH1513"/>
      <c r="BI1513"/>
      <c r="BJ1513"/>
      <c r="BK1513"/>
      <c r="BL1513"/>
      <c r="BM1513"/>
      <c r="BN1513"/>
      <c r="BO1513"/>
      <c r="BP1513"/>
      <c r="BQ1513"/>
      <c r="BR1513"/>
      <c r="BS1513"/>
      <c r="BT1513"/>
      <c r="BU1513"/>
      <c r="BV1513"/>
      <c r="BW1513"/>
      <c r="BX1513"/>
      <c r="BY1513"/>
      <c r="BZ1513"/>
      <c r="CA1513"/>
      <c r="CB1513"/>
      <c r="CC1513"/>
    </row>
    <row r="1514" spans="54:81" s="325" customFormat="1" ht="15" customHeight="1" x14ac:dyDescent="0.25">
      <c r="BB1514"/>
      <c r="BC1514"/>
      <c r="BD1514"/>
      <c r="BE1514"/>
      <c r="BF1514"/>
      <c r="BG1514"/>
      <c r="BH1514"/>
      <c r="BI1514"/>
      <c r="BJ1514"/>
      <c r="BK1514"/>
      <c r="BL1514"/>
      <c r="BM1514"/>
      <c r="BN1514"/>
      <c r="BO1514"/>
      <c r="BP1514"/>
      <c r="BQ1514"/>
      <c r="BR1514"/>
      <c r="BS1514"/>
      <c r="BT1514"/>
      <c r="BU1514"/>
      <c r="BV1514"/>
      <c r="BW1514"/>
      <c r="BX1514"/>
      <c r="BY1514"/>
      <c r="BZ1514"/>
      <c r="CA1514"/>
      <c r="CB1514"/>
      <c r="CC1514"/>
    </row>
    <row r="1515" spans="54:81" s="325" customFormat="1" ht="15" customHeight="1" x14ac:dyDescent="0.25">
      <c r="BB1515"/>
      <c r="BC1515"/>
      <c r="BD1515"/>
      <c r="BE1515"/>
      <c r="BF1515"/>
      <c r="BG1515"/>
      <c r="BH1515"/>
      <c r="BI1515"/>
      <c r="BJ1515"/>
      <c r="BK1515"/>
      <c r="BL1515"/>
      <c r="BM1515"/>
      <c r="BN1515"/>
      <c r="BO1515"/>
      <c r="BP1515"/>
      <c r="BQ1515"/>
      <c r="BR1515"/>
      <c r="BS1515"/>
      <c r="BT1515"/>
      <c r="BU1515"/>
      <c r="BV1515"/>
      <c r="BW1515"/>
      <c r="BX1515"/>
      <c r="BY1515"/>
      <c r="BZ1515"/>
      <c r="CA1515"/>
      <c r="CB1515"/>
      <c r="CC1515"/>
    </row>
    <row r="1516" spans="54:81" s="325" customFormat="1" ht="15" customHeight="1" x14ac:dyDescent="0.25">
      <c r="BB1516"/>
      <c r="BC1516"/>
      <c r="BD1516"/>
      <c r="BE1516"/>
      <c r="BF1516"/>
      <c r="BG1516"/>
      <c r="BH1516"/>
      <c r="BI1516"/>
      <c r="BJ1516"/>
      <c r="BK1516"/>
      <c r="BL1516"/>
      <c r="BM1516"/>
      <c r="BN1516"/>
      <c r="BO1516"/>
      <c r="BP1516"/>
      <c r="BQ1516"/>
      <c r="BR1516"/>
      <c r="BS1516"/>
      <c r="BT1516"/>
      <c r="BU1516"/>
      <c r="BV1516"/>
      <c r="BW1516"/>
      <c r="BX1516"/>
      <c r="BY1516"/>
      <c r="BZ1516"/>
      <c r="CA1516"/>
      <c r="CB1516"/>
      <c r="CC1516"/>
    </row>
    <row r="1517" spans="54:81" s="325" customFormat="1" ht="15" customHeight="1" x14ac:dyDescent="0.25">
      <c r="BB1517"/>
      <c r="BC1517"/>
      <c r="BD1517"/>
      <c r="BE1517"/>
      <c r="BF1517"/>
      <c r="BG1517"/>
      <c r="BH1517"/>
      <c r="BI1517"/>
      <c r="BJ1517"/>
      <c r="BK1517"/>
      <c r="BL1517"/>
      <c r="BM1517"/>
      <c r="BN1517"/>
      <c r="BO1517"/>
      <c r="BP1517"/>
      <c r="BQ1517"/>
      <c r="BR1517"/>
      <c r="BS1517"/>
      <c r="BT1517"/>
      <c r="BU1517"/>
      <c r="BV1517"/>
      <c r="BW1517"/>
      <c r="BX1517"/>
      <c r="BY1517"/>
      <c r="BZ1517"/>
      <c r="CA1517"/>
      <c r="CB1517"/>
      <c r="CC1517"/>
    </row>
    <row r="1518" spans="54:81" s="325" customFormat="1" ht="15" customHeight="1" x14ac:dyDescent="0.25">
      <c r="BB1518"/>
      <c r="BC1518"/>
      <c r="BD1518"/>
      <c r="BE1518"/>
      <c r="BF1518"/>
      <c r="BG1518"/>
      <c r="BH1518"/>
      <c r="BI1518"/>
      <c r="BJ1518"/>
      <c r="BK1518"/>
      <c r="BL1518"/>
      <c r="BM1518"/>
      <c r="BN1518"/>
      <c r="BO1518"/>
      <c r="BP1518"/>
      <c r="BQ1518"/>
      <c r="BR1518"/>
      <c r="BS1518"/>
      <c r="BT1518"/>
      <c r="BU1518"/>
      <c r="BV1518"/>
      <c r="BW1518"/>
      <c r="BX1518"/>
      <c r="BY1518"/>
      <c r="BZ1518"/>
      <c r="CA1518"/>
      <c r="CB1518"/>
      <c r="CC1518"/>
    </row>
    <row r="1519" spans="54:81" s="325" customFormat="1" ht="15" customHeight="1" x14ac:dyDescent="0.25">
      <c r="BB1519"/>
      <c r="BC1519"/>
      <c r="BD1519"/>
      <c r="BE1519"/>
      <c r="BF1519"/>
      <c r="BG1519"/>
      <c r="BH1519"/>
      <c r="BI1519"/>
      <c r="BJ1519"/>
      <c r="BK1519"/>
      <c r="BL1519"/>
      <c r="BM1519"/>
      <c r="BN1519"/>
      <c r="BO1519"/>
      <c r="BP1519"/>
      <c r="BQ1519"/>
      <c r="BR1519"/>
      <c r="BS1519"/>
      <c r="BT1519"/>
      <c r="BU1519"/>
      <c r="BV1519"/>
      <c r="BW1519"/>
      <c r="BX1519"/>
      <c r="BY1519"/>
      <c r="BZ1519"/>
      <c r="CA1519"/>
      <c r="CB1519"/>
      <c r="CC1519"/>
    </row>
    <row r="1520" spans="54:81" s="325" customFormat="1" ht="15" customHeight="1" x14ac:dyDescent="0.25">
      <c r="BB1520"/>
      <c r="BC1520"/>
      <c r="BD1520"/>
      <c r="BE1520"/>
      <c r="BF1520"/>
      <c r="BG1520"/>
      <c r="BH1520"/>
      <c r="BI1520"/>
      <c r="BJ1520"/>
      <c r="BK1520"/>
      <c r="BL1520"/>
      <c r="BM1520"/>
      <c r="BN1520"/>
      <c r="BO1520"/>
      <c r="BP1520"/>
      <c r="BQ1520"/>
      <c r="BR1520"/>
      <c r="BS1520"/>
      <c r="BT1520"/>
      <c r="BU1520"/>
      <c r="BV1520"/>
      <c r="BW1520"/>
      <c r="BX1520"/>
      <c r="BY1520"/>
      <c r="BZ1520"/>
      <c r="CA1520"/>
      <c r="CB1520"/>
      <c r="CC1520"/>
    </row>
    <row r="1521" spans="54:81" s="325" customFormat="1" ht="15" customHeight="1" x14ac:dyDescent="0.25">
      <c r="BB1521"/>
      <c r="BC1521"/>
      <c r="BD1521"/>
      <c r="BE1521"/>
      <c r="BF1521"/>
      <c r="BG1521"/>
      <c r="BH1521"/>
      <c r="BI1521"/>
      <c r="BJ1521"/>
      <c r="BK1521"/>
      <c r="BL1521"/>
      <c r="BM1521"/>
      <c r="BN1521"/>
      <c r="BO1521"/>
      <c r="BP1521"/>
      <c r="BQ1521"/>
      <c r="BR1521"/>
      <c r="BS1521"/>
      <c r="BT1521"/>
      <c r="BU1521"/>
      <c r="BV1521"/>
      <c r="BW1521"/>
      <c r="BX1521"/>
      <c r="BY1521"/>
      <c r="BZ1521"/>
      <c r="CA1521"/>
      <c r="CB1521"/>
      <c r="CC1521"/>
    </row>
    <row r="1522" spans="54:81" s="325" customFormat="1" ht="15" customHeight="1" x14ac:dyDescent="0.25">
      <c r="BB1522"/>
      <c r="BC1522"/>
      <c r="BD1522"/>
      <c r="BE1522"/>
      <c r="BF1522"/>
      <c r="BG1522"/>
      <c r="BH1522"/>
      <c r="BI1522"/>
      <c r="BJ1522"/>
      <c r="BK1522"/>
      <c r="BL1522"/>
      <c r="BM1522"/>
      <c r="BN1522"/>
      <c r="BO1522"/>
      <c r="BP1522"/>
      <c r="BQ1522"/>
      <c r="BR1522"/>
      <c r="BS1522"/>
      <c r="BT1522"/>
      <c r="BU1522"/>
      <c r="BV1522"/>
      <c r="BW1522"/>
      <c r="BX1522"/>
      <c r="BY1522"/>
      <c r="BZ1522"/>
      <c r="CA1522"/>
      <c r="CB1522"/>
      <c r="CC1522"/>
    </row>
    <row r="1523" spans="54:81" s="325" customFormat="1" ht="15" customHeight="1" x14ac:dyDescent="0.25">
      <c r="BB1523"/>
      <c r="BC1523"/>
      <c r="BD1523"/>
      <c r="BE1523"/>
      <c r="BF1523"/>
      <c r="BG1523"/>
      <c r="BH1523"/>
      <c r="BI1523"/>
      <c r="BJ1523"/>
      <c r="BK1523"/>
      <c r="BL1523"/>
      <c r="BM1523"/>
      <c r="BN1523"/>
      <c r="BO1523"/>
      <c r="BP1523"/>
      <c r="BQ1523"/>
      <c r="BR1523"/>
      <c r="BS1523"/>
      <c r="BT1523"/>
      <c r="BU1523"/>
      <c r="BV1523"/>
      <c r="BW1523"/>
      <c r="BX1523"/>
      <c r="BY1523"/>
      <c r="BZ1523"/>
      <c r="CA1523"/>
      <c r="CB1523"/>
      <c r="CC1523"/>
    </row>
    <row r="1524" spans="54:81" s="325" customFormat="1" ht="15" customHeight="1" x14ac:dyDescent="0.25">
      <c r="BB1524"/>
      <c r="BC1524"/>
      <c r="BD1524"/>
      <c r="BE1524"/>
      <c r="BF1524"/>
      <c r="BG1524"/>
      <c r="BH1524"/>
      <c r="BI1524"/>
      <c r="BJ1524"/>
      <c r="BK1524"/>
      <c r="BL1524"/>
      <c r="BM1524"/>
      <c r="BN1524"/>
      <c r="BO1524"/>
      <c r="BP1524"/>
      <c r="BQ1524"/>
      <c r="BR1524"/>
      <c r="BS1524"/>
      <c r="BT1524"/>
      <c r="BU1524"/>
      <c r="BV1524"/>
      <c r="BW1524"/>
      <c r="BX1524"/>
      <c r="BY1524"/>
      <c r="BZ1524"/>
      <c r="CA1524"/>
      <c r="CB1524"/>
      <c r="CC1524"/>
    </row>
    <row r="1525" spans="54:81" s="325" customFormat="1" ht="15" customHeight="1" x14ac:dyDescent="0.25">
      <c r="BB1525"/>
      <c r="BC1525"/>
      <c r="BD1525"/>
      <c r="BE1525"/>
      <c r="BF1525"/>
      <c r="BG1525"/>
      <c r="BH1525"/>
      <c r="BI1525"/>
      <c r="BJ1525"/>
      <c r="BK1525"/>
      <c r="BL1525"/>
      <c r="BM1525"/>
      <c r="BN1525"/>
      <c r="BO1525"/>
      <c r="BP1525"/>
      <c r="BQ1525"/>
      <c r="BR1525"/>
      <c r="BS1525"/>
      <c r="BT1525"/>
      <c r="BU1525"/>
      <c r="BV1525"/>
      <c r="BW1525"/>
      <c r="BX1525"/>
      <c r="BY1525"/>
      <c r="BZ1525"/>
      <c r="CA1525"/>
      <c r="CB1525"/>
      <c r="CC1525"/>
    </row>
    <row r="1526" spans="54:81" s="325" customFormat="1" ht="15" customHeight="1" x14ac:dyDescent="0.25">
      <c r="BB1526"/>
      <c r="BC1526"/>
      <c r="BD1526"/>
      <c r="BE1526"/>
      <c r="BF1526"/>
      <c r="BG1526"/>
      <c r="BH1526"/>
      <c r="BI1526"/>
      <c r="BJ1526"/>
      <c r="BK1526"/>
      <c r="BL1526"/>
      <c r="BM1526"/>
      <c r="BN1526"/>
      <c r="BO1526"/>
      <c r="BP1526"/>
      <c r="BQ1526"/>
      <c r="BR1526"/>
      <c r="BS1526"/>
      <c r="BT1526"/>
      <c r="BU1526"/>
      <c r="BV1526"/>
      <c r="BW1526"/>
      <c r="BX1526"/>
      <c r="BY1526"/>
      <c r="BZ1526"/>
      <c r="CA1526"/>
      <c r="CB1526"/>
      <c r="CC1526"/>
    </row>
    <row r="1527" spans="54:81" s="325" customFormat="1" ht="15" customHeight="1" x14ac:dyDescent="0.25">
      <c r="BB1527"/>
      <c r="BC1527"/>
      <c r="BD1527"/>
      <c r="BE1527"/>
      <c r="BF1527"/>
      <c r="BG1527"/>
      <c r="BH1527"/>
      <c r="BI1527"/>
      <c r="BJ1527"/>
      <c r="BK1527"/>
      <c r="BL1527"/>
      <c r="BM1527"/>
      <c r="BN1527"/>
      <c r="BO1527"/>
      <c r="BP1527"/>
      <c r="BQ1527"/>
      <c r="BR1527"/>
      <c r="BS1527"/>
      <c r="BT1527"/>
      <c r="BU1527"/>
      <c r="BV1527"/>
      <c r="BW1527"/>
      <c r="BX1527"/>
      <c r="BY1527"/>
      <c r="BZ1527"/>
      <c r="CA1527"/>
      <c r="CB1527"/>
      <c r="CC1527"/>
    </row>
    <row r="1528" spans="54:81" s="325" customFormat="1" ht="15" customHeight="1" x14ac:dyDescent="0.25">
      <c r="BB1528"/>
      <c r="BC1528"/>
      <c r="BD1528"/>
      <c r="BE1528"/>
      <c r="BF1528"/>
      <c r="BG1528"/>
      <c r="BH1528"/>
      <c r="BI1528"/>
      <c r="BJ1528"/>
      <c r="BK1528"/>
      <c r="BL1528"/>
      <c r="BM1528"/>
      <c r="BN1528"/>
      <c r="BO1528"/>
      <c r="BP1528"/>
      <c r="BQ1528"/>
      <c r="BR1528"/>
      <c r="BS1528"/>
      <c r="BT1528"/>
      <c r="BU1528"/>
      <c r="BV1528"/>
      <c r="BW1528"/>
      <c r="BX1528"/>
      <c r="BY1528"/>
      <c r="BZ1528"/>
      <c r="CA1528"/>
      <c r="CB1528"/>
      <c r="CC1528"/>
    </row>
    <row r="1529" spans="54:81" s="325" customFormat="1" ht="15" customHeight="1" x14ac:dyDescent="0.25">
      <c r="BB1529"/>
      <c r="BC1529"/>
      <c r="BD1529"/>
      <c r="BE1529"/>
      <c r="BF1529"/>
      <c r="BG1529"/>
      <c r="BH1529"/>
      <c r="BI1529"/>
      <c r="BJ1529"/>
      <c r="BK1529"/>
      <c r="BL1529"/>
      <c r="BM1529"/>
      <c r="BN1529"/>
      <c r="BO1529"/>
      <c r="BP1529"/>
      <c r="BQ1529"/>
      <c r="BR1529"/>
      <c r="BS1529"/>
      <c r="BT1529"/>
      <c r="BU1529"/>
      <c r="BV1529"/>
      <c r="BW1529"/>
      <c r="BX1529"/>
      <c r="BY1529"/>
      <c r="BZ1529"/>
      <c r="CA1529"/>
      <c r="CB1529"/>
      <c r="CC1529"/>
    </row>
    <row r="1530" spans="54:81" s="325" customFormat="1" ht="15" customHeight="1" x14ac:dyDescent="0.25">
      <c r="BB1530"/>
      <c r="BC1530"/>
      <c r="BD1530"/>
      <c r="BE1530"/>
      <c r="BF1530"/>
      <c r="BG1530"/>
      <c r="BH1530"/>
      <c r="BI1530"/>
      <c r="BJ1530"/>
      <c r="BK1530"/>
      <c r="BL1530"/>
      <c r="BM1530"/>
      <c r="BN1530"/>
      <c r="BO1530"/>
      <c r="BP1530"/>
      <c r="BQ1530"/>
      <c r="BR1530"/>
      <c r="BS1530"/>
      <c r="BT1530"/>
      <c r="BU1530"/>
      <c r="BV1530"/>
      <c r="BW1530"/>
      <c r="BX1530"/>
      <c r="BY1530"/>
      <c r="BZ1530"/>
      <c r="CA1530"/>
      <c r="CB1530"/>
      <c r="CC1530"/>
    </row>
    <row r="1531" spans="54:81" s="325" customFormat="1" ht="15" customHeight="1" x14ac:dyDescent="0.25">
      <c r="BB1531"/>
      <c r="BC1531"/>
      <c r="BD1531"/>
      <c r="BE1531"/>
      <c r="BF1531"/>
      <c r="BG1531"/>
      <c r="BH1531"/>
      <c r="BI1531"/>
      <c r="BJ1531"/>
      <c r="BK1531"/>
      <c r="BL1531"/>
      <c r="BM1531"/>
      <c r="BN1531"/>
      <c r="BO1531"/>
      <c r="BP1531"/>
      <c r="BQ1531"/>
      <c r="BR1531"/>
      <c r="BS1531"/>
      <c r="BT1531"/>
      <c r="BU1531"/>
      <c r="BV1531"/>
      <c r="BW1531"/>
      <c r="BX1531"/>
      <c r="BY1531"/>
      <c r="BZ1531"/>
      <c r="CA1531"/>
      <c r="CB1531"/>
      <c r="CC1531"/>
    </row>
    <row r="1532" spans="54:81" s="325" customFormat="1" ht="15" customHeight="1" x14ac:dyDescent="0.25">
      <c r="BB1532"/>
      <c r="BC1532"/>
      <c r="BD1532"/>
      <c r="BE1532"/>
      <c r="BF1532"/>
      <c r="BG1532"/>
      <c r="BH1532"/>
      <c r="BI1532"/>
      <c r="BJ1532"/>
      <c r="BK1532"/>
      <c r="BL1532"/>
      <c r="BM1532"/>
      <c r="BN1532"/>
      <c r="BO1532"/>
      <c r="BP1532"/>
      <c r="BQ1532"/>
      <c r="BR1532"/>
      <c r="BS1532"/>
      <c r="BT1532"/>
      <c r="BU1532"/>
      <c r="BV1532"/>
      <c r="BW1532"/>
      <c r="BX1532"/>
      <c r="BY1532"/>
      <c r="BZ1532"/>
      <c r="CA1532"/>
      <c r="CB1532"/>
      <c r="CC1532"/>
    </row>
    <row r="1533" spans="54:81" s="325" customFormat="1" ht="15" customHeight="1" x14ac:dyDescent="0.25">
      <c r="BB1533"/>
      <c r="BC1533"/>
      <c r="BD1533"/>
      <c r="BE1533"/>
      <c r="BF1533"/>
      <c r="BG1533"/>
      <c r="BH1533"/>
      <c r="BI1533"/>
      <c r="BJ1533"/>
      <c r="BK1533"/>
      <c r="BL1533"/>
      <c r="BM1533"/>
      <c r="BN1533"/>
      <c r="BO1533"/>
      <c r="BP1533"/>
      <c r="BQ1533"/>
      <c r="BR1533"/>
      <c r="BS1533"/>
      <c r="BT1533"/>
      <c r="BU1533"/>
      <c r="BV1533"/>
      <c r="BW1533"/>
      <c r="BX1533"/>
      <c r="BY1533"/>
      <c r="BZ1533"/>
      <c r="CA1533"/>
      <c r="CB1533"/>
      <c r="CC1533"/>
    </row>
    <row r="1534" spans="54:81" s="325" customFormat="1" ht="15" customHeight="1" x14ac:dyDescent="0.25">
      <c r="BB1534"/>
      <c r="BC1534"/>
      <c r="BD1534"/>
      <c r="BE1534"/>
      <c r="BF1534"/>
      <c r="BG1534"/>
      <c r="BH1534"/>
      <c r="BI1534"/>
      <c r="BJ1534"/>
      <c r="BK1534"/>
      <c r="BL1534"/>
      <c r="BM1534"/>
      <c r="BN1534"/>
      <c r="BO1534"/>
      <c r="BP1534"/>
      <c r="BQ1534"/>
      <c r="BR1534"/>
      <c r="BS1534"/>
      <c r="BT1534"/>
      <c r="BU1534"/>
      <c r="BV1534"/>
      <c r="BW1534"/>
      <c r="BX1534"/>
      <c r="BY1534"/>
      <c r="BZ1534"/>
      <c r="CA1534"/>
      <c r="CB1534"/>
      <c r="CC1534"/>
    </row>
    <row r="1535" spans="54:81" s="325" customFormat="1" ht="15" customHeight="1" x14ac:dyDescent="0.25">
      <c r="BB1535"/>
      <c r="BC1535"/>
      <c r="BD1535"/>
      <c r="BE1535"/>
      <c r="BF1535"/>
      <c r="BG1535"/>
      <c r="BH1535"/>
      <c r="BI1535"/>
      <c r="BJ1535"/>
      <c r="BK1535"/>
      <c r="BL1535"/>
      <c r="BM1535"/>
      <c r="BN1535"/>
      <c r="BO1535"/>
      <c r="BP1535"/>
      <c r="BQ1535"/>
      <c r="BR1535"/>
      <c r="BS1535"/>
      <c r="BT1535"/>
      <c r="BU1535"/>
      <c r="BV1535"/>
      <c r="BW1535"/>
      <c r="BX1535"/>
      <c r="BY1535"/>
      <c r="BZ1535"/>
      <c r="CA1535"/>
      <c r="CB1535"/>
      <c r="CC1535"/>
    </row>
    <row r="1536" spans="54:81" s="325" customFormat="1" ht="15" customHeight="1" x14ac:dyDescent="0.25">
      <c r="BB1536"/>
      <c r="BC1536"/>
      <c r="BD1536"/>
      <c r="BE1536"/>
      <c r="BF1536"/>
      <c r="BG1536"/>
      <c r="BH1536"/>
      <c r="BI1536"/>
      <c r="BJ1536"/>
      <c r="BK1536"/>
      <c r="BL1536"/>
      <c r="BM1536"/>
      <c r="BN1536"/>
      <c r="BO1536"/>
      <c r="BP1536"/>
      <c r="BQ1536"/>
      <c r="BR1536"/>
      <c r="BS1536"/>
      <c r="BT1536"/>
      <c r="BU1536"/>
      <c r="BV1536"/>
      <c r="BW1536"/>
      <c r="BX1536"/>
      <c r="BY1536"/>
      <c r="BZ1536"/>
      <c r="CA1536"/>
      <c r="CB1536"/>
      <c r="CC1536"/>
    </row>
    <row r="1537" spans="54:81" s="325" customFormat="1" ht="15" customHeight="1" x14ac:dyDescent="0.25">
      <c r="BB1537"/>
      <c r="BC1537"/>
      <c r="BD1537"/>
      <c r="BE1537"/>
      <c r="BF1537"/>
      <c r="BG1537"/>
      <c r="BH1537"/>
      <c r="BI1537"/>
      <c r="BJ1537"/>
      <c r="BK1537"/>
      <c r="BL1537"/>
      <c r="BM1537"/>
      <c r="BN1537"/>
      <c r="BO1537"/>
      <c r="BP1537"/>
      <c r="BQ1537"/>
      <c r="BR1537"/>
      <c r="BS1537"/>
      <c r="BT1537"/>
      <c r="BU1537"/>
      <c r="BV1537"/>
      <c r="BW1537"/>
      <c r="BX1537"/>
      <c r="BY1537"/>
      <c r="BZ1537"/>
      <c r="CA1537"/>
      <c r="CB1537"/>
      <c r="CC1537"/>
    </row>
    <row r="1538" spans="54:81" s="325" customFormat="1" ht="15" customHeight="1" x14ac:dyDescent="0.25">
      <c r="BB1538"/>
      <c r="BC1538"/>
      <c r="BD1538"/>
      <c r="BE1538"/>
      <c r="BF1538"/>
      <c r="BG1538"/>
      <c r="BH1538"/>
      <c r="BI1538"/>
      <c r="BJ1538"/>
      <c r="BK1538"/>
      <c r="BL1538"/>
      <c r="BM1538"/>
      <c r="BN1538"/>
      <c r="BO1538"/>
      <c r="BP1538"/>
      <c r="BQ1538"/>
      <c r="BR1538"/>
      <c r="BS1538"/>
      <c r="BT1538"/>
      <c r="BU1538"/>
      <c r="BV1538"/>
      <c r="BW1538"/>
      <c r="BX1538"/>
      <c r="BY1538"/>
      <c r="BZ1538"/>
      <c r="CA1538"/>
      <c r="CB1538"/>
      <c r="CC1538"/>
    </row>
    <row r="1539" spans="54:81" s="325" customFormat="1" ht="15" customHeight="1" x14ac:dyDescent="0.25">
      <c r="BB1539"/>
      <c r="BC1539"/>
      <c r="BD1539"/>
      <c r="BE1539"/>
      <c r="BF1539"/>
      <c r="BG1539"/>
      <c r="BH1539"/>
      <c r="BI1539"/>
      <c r="BJ1539"/>
      <c r="BK1539"/>
      <c r="BL1539"/>
      <c r="BM1539"/>
      <c r="BN1539"/>
      <c r="BO1539"/>
      <c r="BP1539"/>
      <c r="BQ1539"/>
      <c r="BR1539"/>
      <c r="BS1539"/>
      <c r="BT1539"/>
      <c r="BU1539"/>
      <c r="BV1539"/>
      <c r="BW1539"/>
      <c r="BX1539"/>
      <c r="BY1539"/>
      <c r="BZ1539"/>
      <c r="CA1539"/>
      <c r="CB1539"/>
      <c r="CC1539"/>
    </row>
    <row r="1540" spans="54:81" s="325" customFormat="1" ht="15" customHeight="1" x14ac:dyDescent="0.25">
      <c r="BB1540"/>
      <c r="BC1540"/>
      <c r="BD1540"/>
      <c r="BE1540"/>
      <c r="BF1540"/>
      <c r="BG1540"/>
      <c r="BH1540"/>
      <c r="BI1540"/>
      <c r="BJ1540"/>
      <c r="BK1540"/>
      <c r="BL1540"/>
      <c r="BM1540"/>
      <c r="BN1540"/>
      <c r="BO1540"/>
      <c r="BP1540"/>
      <c r="BQ1540"/>
      <c r="BR1540"/>
      <c r="BS1540"/>
      <c r="BT1540"/>
      <c r="BU1540"/>
      <c r="BV1540"/>
      <c r="BW1540"/>
      <c r="BX1540"/>
      <c r="BY1540"/>
      <c r="BZ1540"/>
      <c r="CA1540"/>
      <c r="CB1540"/>
      <c r="CC1540"/>
    </row>
    <row r="1541" spans="54:81" s="325" customFormat="1" ht="15" customHeight="1" x14ac:dyDescent="0.25">
      <c r="BB1541"/>
      <c r="BC1541"/>
      <c r="BD1541"/>
      <c r="BE1541"/>
      <c r="BF1541"/>
      <c r="BG1541"/>
      <c r="BH1541"/>
      <c r="BI1541"/>
      <c r="BJ1541"/>
      <c r="BK1541"/>
      <c r="BL1541"/>
      <c r="BM1541"/>
      <c r="BN1541"/>
      <c r="BO1541"/>
      <c r="BP1541"/>
      <c r="BQ1541"/>
      <c r="BR1541"/>
      <c r="BS1541"/>
      <c r="BT1541"/>
      <c r="BU1541"/>
      <c r="BV1541"/>
      <c r="BW1541"/>
      <c r="BX1541"/>
      <c r="BY1541"/>
      <c r="BZ1541"/>
      <c r="CA1541"/>
      <c r="CB1541"/>
      <c r="CC1541"/>
    </row>
    <row r="1542" spans="54:81" s="325" customFormat="1" ht="15" customHeight="1" x14ac:dyDescent="0.25">
      <c r="BB1542"/>
      <c r="BC1542"/>
      <c r="BD1542"/>
      <c r="BE1542"/>
      <c r="BF1542"/>
      <c r="BG1542"/>
      <c r="BH1542"/>
      <c r="BI1542"/>
      <c r="BJ1542"/>
      <c r="BK1542"/>
      <c r="BL1542"/>
      <c r="BM1542"/>
      <c r="BN1542"/>
      <c r="BO1542"/>
      <c r="BP1542"/>
      <c r="BQ1542"/>
      <c r="BR1542"/>
      <c r="BS1542"/>
      <c r="BT1542"/>
      <c r="BU1542"/>
      <c r="BV1542"/>
      <c r="BW1542"/>
      <c r="BX1542"/>
      <c r="BY1542"/>
      <c r="BZ1542"/>
      <c r="CA1542"/>
      <c r="CB1542"/>
      <c r="CC1542"/>
    </row>
    <row r="1543" spans="54:81" s="325" customFormat="1" ht="15" customHeight="1" x14ac:dyDescent="0.25">
      <c r="BB1543"/>
      <c r="BC1543"/>
      <c r="BD1543"/>
      <c r="BE1543"/>
      <c r="BF1543"/>
      <c r="BG1543"/>
      <c r="BH1543"/>
      <c r="BI1543"/>
      <c r="BJ1543"/>
      <c r="BK1543"/>
      <c r="BL1543"/>
      <c r="BM1543"/>
      <c r="BN1543"/>
      <c r="BO1543"/>
      <c r="BP1543"/>
      <c r="BQ1543"/>
      <c r="BR1543"/>
      <c r="BS1543"/>
      <c r="BT1543"/>
      <c r="BU1543"/>
      <c r="BV1543"/>
      <c r="BW1543"/>
      <c r="BX1543"/>
      <c r="BY1543"/>
      <c r="BZ1543"/>
      <c r="CA1543"/>
      <c r="CB1543"/>
      <c r="CC1543"/>
    </row>
    <row r="1544" spans="54:81" s="325" customFormat="1" ht="15" customHeight="1" x14ac:dyDescent="0.25">
      <c r="BB1544"/>
      <c r="BC1544"/>
      <c r="BD1544"/>
      <c r="BE1544"/>
      <c r="BF1544"/>
      <c r="BG1544"/>
      <c r="BH1544"/>
      <c r="BI1544"/>
      <c r="BJ1544"/>
      <c r="BK1544"/>
      <c r="BL1544"/>
      <c r="BM1544"/>
      <c r="BN1544"/>
      <c r="BO1544"/>
      <c r="BP1544"/>
      <c r="BQ1544"/>
      <c r="BR1544"/>
      <c r="BS1544"/>
      <c r="BT1544"/>
      <c r="BU1544"/>
      <c r="BV1544"/>
      <c r="BW1544"/>
      <c r="BX1544"/>
      <c r="BY1544"/>
      <c r="BZ1544"/>
      <c r="CA1544"/>
      <c r="CB1544"/>
      <c r="CC1544"/>
    </row>
    <row r="1545" spans="54:81" s="325" customFormat="1" ht="15" customHeight="1" x14ac:dyDescent="0.25">
      <c r="BB1545"/>
      <c r="BC1545"/>
      <c r="BD1545"/>
      <c r="BE1545"/>
      <c r="BF1545"/>
      <c r="BG1545"/>
      <c r="BH1545"/>
      <c r="BI1545"/>
      <c r="BJ1545"/>
      <c r="BK1545"/>
      <c r="BL1545"/>
      <c r="BM1545"/>
      <c r="BN1545"/>
      <c r="BO1545"/>
      <c r="BP1545"/>
      <c r="BQ1545"/>
      <c r="BR1545"/>
      <c r="BS1545"/>
      <c r="BT1545"/>
      <c r="BU1545"/>
      <c r="BV1545"/>
      <c r="BW1545"/>
      <c r="BX1545"/>
      <c r="BY1545"/>
      <c r="BZ1545"/>
      <c r="CA1545"/>
      <c r="CB1545"/>
      <c r="CC1545"/>
    </row>
    <row r="1546" spans="54:81" s="325" customFormat="1" ht="15" customHeight="1" x14ac:dyDescent="0.25">
      <c r="BB1546"/>
      <c r="BC1546"/>
      <c r="BD1546"/>
      <c r="BE1546"/>
      <c r="BF1546"/>
      <c r="BG1546"/>
      <c r="BH1546"/>
      <c r="BI1546"/>
      <c r="BJ1546"/>
      <c r="BK1546"/>
      <c r="BL1546"/>
      <c r="BM1546"/>
      <c r="BN1546"/>
      <c r="BO1546"/>
      <c r="BP1546"/>
      <c r="BQ1546"/>
      <c r="BR1546"/>
      <c r="BS1546"/>
      <c r="BT1546"/>
      <c r="BU1546"/>
      <c r="BV1546"/>
      <c r="BW1546"/>
      <c r="BX1546"/>
      <c r="BY1546"/>
      <c r="BZ1546"/>
      <c r="CA1546"/>
      <c r="CB1546"/>
      <c r="CC1546"/>
    </row>
    <row r="1547" spans="54:81" s="325" customFormat="1" ht="15" customHeight="1" x14ac:dyDescent="0.25">
      <c r="BB1547"/>
      <c r="BC1547"/>
      <c r="BD1547"/>
      <c r="BE1547"/>
      <c r="BF1547"/>
      <c r="BG1547"/>
      <c r="BH1547"/>
      <c r="BI1547"/>
      <c r="BJ1547"/>
      <c r="BK1547"/>
      <c r="BL1547"/>
      <c r="BM1547"/>
      <c r="BN1547"/>
      <c r="BO1547"/>
      <c r="BP1547"/>
      <c r="BQ1547"/>
      <c r="BR1547"/>
      <c r="BS1547"/>
      <c r="BT1547"/>
      <c r="BU1547"/>
      <c r="BV1547"/>
      <c r="BW1547"/>
      <c r="BX1547"/>
      <c r="BY1547"/>
      <c r="BZ1547"/>
      <c r="CA1547"/>
      <c r="CB1547"/>
      <c r="CC1547"/>
    </row>
    <row r="1548" spans="54:81" s="325" customFormat="1" ht="15" customHeight="1" x14ac:dyDescent="0.25">
      <c r="BB1548"/>
      <c r="BC1548"/>
      <c r="BD1548"/>
      <c r="BE1548"/>
      <c r="BF1548"/>
      <c r="BG1548"/>
      <c r="BH1548"/>
      <c r="BI1548"/>
      <c r="BJ1548"/>
      <c r="BK1548"/>
      <c r="BL1548"/>
      <c r="BM1548"/>
      <c r="BN1548"/>
      <c r="BO1548"/>
      <c r="BP1548"/>
      <c r="BQ1548"/>
      <c r="BR1548"/>
      <c r="BS1548"/>
      <c r="BT1548"/>
      <c r="BU1548"/>
      <c r="BV1548"/>
      <c r="BW1548"/>
      <c r="BX1548"/>
      <c r="BY1548"/>
      <c r="BZ1548"/>
      <c r="CA1548"/>
      <c r="CB1548"/>
      <c r="CC1548"/>
    </row>
    <row r="1549" spans="54:81" s="325" customFormat="1" ht="15" customHeight="1" x14ac:dyDescent="0.25">
      <c r="BB1549"/>
      <c r="BC1549"/>
      <c r="BD1549"/>
      <c r="BE1549"/>
      <c r="BF1549"/>
      <c r="BG1549"/>
      <c r="BH1549"/>
      <c r="BI1549"/>
      <c r="BJ1549"/>
      <c r="BK1549"/>
      <c r="BL1549"/>
      <c r="BM1549"/>
      <c r="BN1549"/>
      <c r="BO1549"/>
      <c r="BP1549"/>
      <c r="BQ1549"/>
      <c r="BR1549"/>
      <c r="BS1549"/>
      <c r="BT1549"/>
      <c r="BU1549"/>
      <c r="BV1549"/>
      <c r="BW1549"/>
      <c r="BX1549"/>
      <c r="BY1549"/>
      <c r="BZ1549"/>
      <c r="CA1549"/>
      <c r="CB1549"/>
      <c r="CC1549"/>
    </row>
    <row r="1550" spans="54:81" s="325" customFormat="1" ht="15" customHeight="1" x14ac:dyDescent="0.25">
      <c r="BB1550"/>
      <c r="BC1550"/>
      <c r="BD1550"/>
      <c r="BE1550"/>
      <c r="BF1550"/>
      <c r="BG1550"/>
      <c r="BH1550"/>
      <c r="BI1550"/>
      <c r="BJ1550"/>
      <c r="BK1550"/>
      <c r="BL1550"/>
      <c r="BM1550"/>
      <c r="BN1550"/>
      <c r="BO1550"/>
      <c r="BP1550"/>
      <c r="BQ1550"/>
      <c r="BR1550"/>
      <c r="BS1550"/>
      <c r="BT1550"/>
      <c r="BU1550"/>
      <c r="BV1550"/>
      <c r="BW1550"/>
      <c r="BX1550"/>
      <c r="BY1550"/>
      <c r="BZ1550"/>
      <c r="CA1550"/>
      <c r="CB1550"/>
      <c r="CC1550"/>
    </row>
    <row r="1551" spans="54:81" s="325" customFormat="1" ht="15" customHeight="1" x14ac:dyDescent="0.25">
      <c r="BB1551"/>
      <c r="BC1551"/>
      <c r="BD1551"/>
      <c r="BE1551"/>
      <c r="BF1551"/>
      <c r="BG1551"/>
      <c r="BH1551"/>
      <c r="BI1551"/>
      <c r="BJ1551"/>
      <c r="BK1551"/>
      <c r="BL1551"/>
      <c r="BM1551"/>
      <c r="BN1551"/>
      <c r="BO1551"/>
      <c r="BP1551"/>
      <c r="BQ1551"/>
      <c r="BR1551"/>
      <c r="BS1551"/>
      <c r="BT1551"/>
      <c r="BU1551"/>
      <c r="BV1551"/>
      <c r="BW1551"/>
      <c r="BX1551"/>
      <c r="BY1551"/>
      <c r="BZ1551"/>
      <c r="CA1551"/>
      <c r="CB1551"/>
      <c r="CC1551"/>
    </row>
    <row r="1552" spans="54:81" s="325" customFormat="1" ht="15" customHeight="1" x14ac:dyDescent="0.25">
      <c r="BB1552"/>
      <c r="BC1552"/>
      <c r="BD1552"/>
      <c r="BE1552"/>
      <c r="BF1552"/>
      <c r="BG1552"/>
      <c r="BH1552"/>
      <c r="BI1552"/>
      <c r="BJ1552"/>
      <c r="BK1552"/>
      <c r="BL1552"/>
      <c r="BM1552"/>
      <c r="BN1552"/>
      <c r="BO1552"/>
      <c r="BP1552"/>
      <c r="BQ1552"/>
      <c r="BR1552"/>
      <c r="BS1552"/>
      <c r="BT1552"/>
      <c r="BU1552"/>
      <c r="BV1552"/>
      <c r="BW1552"/>
      <c r="BX1552"/>
      <c r="BY1552"/>
      <c r="BZ1552"/>
      <c r="CA1552"/>
      <c r="CB1552"/>
      <c r="CC1552"/>
    </row>
    <row r="1553" spans="54:81" s="325" customFormat="1" ht="15" customHeight="1" x14ac:dyDescent="0.25">
      <c r="BB1553"/>
      <c r="BC1553"/>
      <c r="BD1553"/>
      <c r="BE1553"/>
      <c r="BF1553"/>
      <c r="BG1553"/>
      <c r="BH1553"/>
      <c r="BI1553"/>
      <c r="BJ1553"/>
      <c r="BK1553"/>
      <c r="BL1553"/>
      <c r="BM1553"/>
      <c r="BN1553"/>
      <c r="BO1553"/>
      <c r="BP1553"/>
      <c r="BQ1553"/>
      <c r="BR1553"/>
      <c r="BS1553"/>
      <c r="BT1553"/>
      <c r="BU1553"/>
      <c r="BV1553"/>
      <c r="BW1553"/>
      <c r="BX1553"/>
      <c r="BY1553"/>
      <c r="BZ1553"/>
      <c r="CA1553"/>
      <c r="CB1553"/>
      <c r="CC1553"/>
    </row>
    <row r="1554" spans="54:81" s="325" customFormat="1" ht="15" customHeight="1" x14ac:dyDescent="0.25">
      <c r="BB1554"/>
      <c r="BC1554"/>
      <c r="BD1554"/>
      <c r="BE1554"/>
      <c r="BF1554"/>
      <c r="BG1554"/>
      <c r="BH1554"/>
      <c r="BI1554"/>
      <c r="BJ1554"/>
      <c r="BK1554"/>
      <c r="BL1554"/>
      <c r="BM1554"/>
      <c r="BN1554"/>
      <c r="BO1554"/>
      <c r="BP1554"/>
      <c r="BQ1554"/>
      <c r="BR1554"/>
      <c r="BS1554"/>
      <c r="BT1554"/>
      <c r="BU1554"/>
      <c r="BV1554"/>
      <c r="BW1554"/>
      <c r="BX1554"/>
      <c r="BY1554"/>
      <c r="BZ1554"/>
      <c r="CA1554"/>
      <c r="CB1554"/>
      <c r="CC1554"/>
    </row>
    <row r="1555" spans="54:81" s="325" customFormat="1" ht="15" customHeight="1" x14ac:dyDescent="0.25">
      <c r="BB1555"/>
      <c r="BC1555"/>
      <c r="BD1555"/>
      <c r="BE1555"/>
      <c r="BF1555"/>
      <c r="BG1555"/>
      <c r="BH1555"/>
      <c r="BI1555"/>
      <c r="BJ1555"/>
      <c r="BK1555"/>
      <c r="BL1555"/>
      <c r="BM1555"/>
      <c r="BN1555"/>
      <c r="BO1555"/>
      <c r="BP1555"/>
      <c r="BQ1555"/>
      <c r="BR1555"/>
      <c r="BS1555"/>
      <c r="BT1555"/>
      <c r="BU1555"/>
      <c r="BV1555"/>
      <c r="BW1555"/>
      <c r="BX1555"/>
      <c r="BY1555"/>
      <c r="BZ1555"/>
      <c r="CA1555"/>
      <c r="CB1555"/>
      <c r="CC1555"/>
    </row>
    <row r="1556" spans="54:81" s="325" customFormat="1" ht="15" customHeight="1" x14ac:dyDescent="0.25">
      <c r="BB1556"/>
      <c r="BC1556"/>
      <c r="BD1556"/>
      <c r="BE1556"/>
      <c r="BF1556"/>
      <c r="BG1556"/>
      <c r="BH1556"/>
      <c r="BI1556"/>
      <c r="BJ1556"/>
      <c r="BK1556"/>
      <c r="BL1556"/>
      <c r="BM1556"/>
      <c r="BN1556"/>
      <c r="BO1556"/>
      <c r="BP1556"/>
      <c r="BQ1556"/>
      <c r="BR1556"/>
      <c r="BS1556"/>
      <c r="BT1556"/>
      <c r="BU1556"/>
      <c r="BV1556"/>
      <c r="BW1556"/>
      <c r="BX1556"/>
      <c r="BY1556"/>
      <c r="BZ1556"/>
      <c r="CA1556"/>
      <c r="CB1556"/>
      <c r="CC1556"/>
    </row>
    <row r="1557" spans="54:81" s="325" customFormat="1" ht="15" customHeight="1" x14ac:dyDescent="0.25">
      <c r="BB1557"/>
      <c r="BC1557"/>
      <c r="BD1557"/>
      <c r="BE1557"/>
      <c r="BF1557"/>
      <c r="BG1557"/>
      <c r="BH1557"/>
      <c r="BI1557"/>
      <c r="BJ1557"/>
      <c r="BK1557"/>
      <c r="BL1557"/>
      <c r="BM1557"/>
      <c r="BN1557"/>
      <c r="BO1557"/>
      <c r="BP1557"/>
      <c r="BQ1557"/>
      <c r="BR1557"/>
      <c r="BS1557"/>
      <c r="BT1557"/>
      <c r="BU1557"/>
      <c r="BV1557"/>
      <c r="BW1557"/>
      <c r="BX1557"/>
      <c r="BY1557"/>
      <c r="BZ1557"/>
      <c r="CA1557"/>
      <c r="CB1557"/>
      <c r="CC1557"/>
    </row>
    <row r="1558" spans="54:81" s="325" customFormat="1" ht="15" customHeight="1" x14ac:dyDescent="0.25">
      <c r="BB1558"/>
      <c r="BC1558"/>
      <c r="BD1558"/>
      <c r="BE1558"/>
      <c r="BF1558"/>
      <c r="BG1558"/>
      <c r="BH1558"/>
      <c r="BI1558"/>
      <c r="BJ1558"/>
      <c r="BK1558"/>
      <c r="BL1558"/>
      <c r="BM1558"/>
      <c r="BN1558"/>
      <c r="BO1558"/>
      <c r="BP1558"/>
      <c r="BQ1558"/>
      <c r="BR1558"/>
      <c r="BS1558"/>
      <c r="BT1558"/>
      <c r="BU1558"/>
      <c r="BV1558"/>
      <c r="BW1558"/>
      <c r="BX1558"/>
      <c r="BY1558"/>
      <c r="BZ1558"/>
      <c r="CA1558"/>
      <c r="CB1558"/>
      <c r="CC1558"/>
    </row>
    <row r="1559" spans="54:81" s="325" customFormat="1" ht="15" customHeight="1" x14ac:dyDescent="0.25">
      <c r="BB1559"/>
      <c r="BC1559"/>
      <c r="BD1559"/>
      <c r="BE1559"/>
      <c r="BF1559"/>
      <c r="BG1559"/>
      <c r="BH1559"/>
      <c r="BI1559"/>
      <c r="BJ1559"/>
      <c r="BK1559"/>
      <c r="BL1559"/>
      <c r="BM1559"/>
      <c r="BN1559"/>
      <c r="BO1559"/>
      <c r="BP1559"/>
      <c r="BQ1559"/>
      <c r="BR1559"/>
      <c r="BS1559"/>
      <c r="BT1559"/>
      <c r="BU1559"/>
      <c r="BV1559"/>
      <c r="BW1559"/>
      <c r="BX1559"/>
      <c r="BY1559"/>
      <c r="BZ1559"/>
      <c r="CA1559"/>
      <c r="CB1559"/>
      <c r="CC1559"/>
    </row>
    <row r="1560" spans="54:81" s="325" customFormat="1" ht="15" customHeight="1" x14ac:dyDescent="0.25">
      <c r="BB1560"/>
      <c r="BC1560"/>
      <c r="BD1560"/>
      <c r="BE1560"/>
      <c r="BF1560"/>
      <c r="BG1560"/>
      <c r="BH1560"/>
      <c r="BI1560"/>
      <c r="BJ1560"/>
      <c r="BK1560"/>
      <c r="BL1560"/>
      <c r="BM1560"/>
      <c r="BN1560"/>
      <c r="BO1560"/>
      <c r="BP1560"/>
      <c r="BQ1560"/>
      <c r="BR1560"/>
      <c r="BS1560"/>
      <c r="BT1560"/>
      <c r="BU1560"/>
      <c r="BV1560"/>
      <c r="BW1560"/>
      <c r="BX1560"/>
      <c r="BY1560"/>
      <c r="BZ1560"/>
      <c r="CA1560"/>
      <c r="CB1560"/>
      <c r="CC1560"/>
    </row>
    <row r="1561" spans="54:81" s="325" customFormat="1" ht="15" customHeight="1" x14ac:dyDescent="0.25">
      <c r="BB1561"/>
      <c r="BC1561"/>
      <c r="BD1561"/>
      <c r="BE1561"/>
      <c r="BF1561"/>
      <c r="BG1561"/>
      <c r="BH1561"/>
      <c r="BI1561"/>
      <c r="BJ1561"/>
      <c r="BK1561"/>
      <c r="BL1561"/>
      <c r="BM1561"/>
      <c r="BN1561"/>
      <c r="BO1561"/>
      <c r="BP1561"/>
      <c r="BQ1561"/>
      <c r="BR1561"/>
      <c r="BS1561"/>
      <c r="BT1561"/>
      <c r="BU1561"/>
      <c r="BV1561"/>
      <c r="BW1561"/>
      <c r="BX1561"/>
      <c r="BY1561"/>
      <c r="BZ1561"/>
      <c r="CA1561"/>
      <c r="CB1561"/>
      <c r="CC1561"/>
    </row>
    <row r="1562" spans="54:81" s="325" customFormat="1" ht="15" customHeight="1" x14ac:dyDescent="0.25">
      <c r="BB1562"/>
      <c r="BC1562"/>
      <c r="BD1562"/>
      <c r="BE1562"/>
      <c r="BF1562"/>
      <c r="BG1562"/>
      <c r="BH1562"/>
      <c r="BI1562"/>
      <c r="BJ1562"/>
      <c r="BK1562"/>
      <c r="BL1562"/>
      <c r="BM1562"/>
      <c r="BN1562"/>
      <c r="BO1562"/>
      <c r="BP1562"/>
      <c r="BQ1562"/>
      <c r="BR1562"/>
      <c r="BS1562"/>
      <c r="BT1562"/>
      <c r="BU1562"/>
      <c r="BV1562"/>
      <c r="BW1562"/>
      <c r="BX1562"/>
      <c r="BY1562"/>
      <c r="BZ1562"/>
      <c r="CA1562"/>
      <c r="CB1562"/>
      <c r="CC1562"/>
    </row>
    <row r="1563" spans="54:81" s="325" customFormat="1" ht="15" customHeight="1" x14ac:dyDescent="0.25">
      <c r="BB1563"/>
      <c r="BC1563"/>
      <c r="BD1563"/>
      <c r="BE1563"/>
      <c r="BF1563"/>
      <c r="BG1563"/>
      <c r="BH1563"/>
      <c r="BI1563"/>
      <c r="BJ1563"/>
      <c r="BK1563"/>
      <c r="BL1563"/>
      <c r="BM1563"/>
      <c r="BN1563"/>
      <c r="BO1563"/>
      <c r="BP1563"/>
      <c r="BQ1563"/>
      <c r="BR1563"/>
      <c r="BS1563"/>
      <c r="BT1563"/>
      <c r="BU1563"/>
      <c r="BV1563"/>
      <c r="BW1563"/>
      <c r="BX1563"/>
      <c r="BY1563"/>
      <c r="BZ1563"/>
      <c r="CA1563"/>
      <c r="CB1563"/>
      <c r="CC1563"/>
    </row>
    <row r="1564" spans="54:81" s="325" customFormat="1" ht="15" customHeight="1" x14ac:dyDescent="0.25">
      <c r="BB1564"/>
      <c r="BC1564"/>
      <c r="BD1564"/>
      <c r="BE1564"/>
      <c r="BF1564"/>
      <c r="BG1564"/>
      <c r="BH1564"/>
      <c r="BI1564"/>
      <c r="BJ1564"/>
      <c r="BK1564"/>
      <c r="BL1564"/>
      <c r="BM1564"/>
      <c r="BN1564"/>
      <c r="BO1564"/>
      <c r="BP1564"/>
      <c r="BQ1564"/>
      <c r="BR1564"/>
      <c r="BS1564"/>
      <c r="BT1564"/>
      <c r="BU1564"/>
      <c r="BV1564"/>
      <c r="BW1564"/>
      <c r="BX1564"/>
      <c r="BY1564"/>
      <c r="BZ1564"/>
      <c r="CA1564"/>
      <c r="CB1564"/>
      <c r="CC1564"/>
    </row>
    <row r="1565" spans="54:81" s="325" customFormat="1" ht="15" customHeight="1" x14ac:dyDescent="0.25">
      <c r="BB1565"/>
      <c r="BC1565"/>
      <c r="BD1565"/>
      <c r="BE1565"/>
      <c r="BF1565"/>
      <c r="BG1565"/>
      <c r="BH1565"/>
      <c r="BI1565"/>
      <c r="BJ1565"/>
      <c r="BK1565"/>
      <c r="BL1565"/>
      <c r="BM1565"/>
      <c r="BN1565"/>
      <c r="BO1565"/>
      <c r="BP1565"/>
      <c r="BQ1565"/>
      <c r="BR1565"/>
      <c r="BS1565"/>
      <c r="BT1565"/>
      <c r="BU1565"/>
      <c r="BV1565"/>
      <c r="BW1565"/>
      <c r="BX1565"/>
      <c r="BY1565"/>
      <c r="BZ1565"/>
      <c r="CA1565"/>
      <c r="CB1565"/>
      <c r="CC1565"/>
    </row>
    <row r="1566" spans="54:81" s="325" customFormat="1" ht="15" customHeight="1" x14ac:dyDescent="0.25">
      <c r="BB1566"/>
      <c r="BC1566"/>
      <c r="BD1566"/>
      <c r="BE1566"/>
      <c r="BF1566"/>
      <c r="BG1566"/>
      <c r="BH1566"/>
      <c r="BI1566"/>
      <c r="BJ1566"/>
      <c r="BK1566"/>
      <c r="BL1566"/>
      <c r="BM1566"/>
      <c r="BN1566"/>
      <c r="BO1566"/>
      <c r="BP1566"/>
      <c r="BQ1566"/>
      <c r="BR1566"/>
      <c r="BS1566"/>
      <c r="BT1566"/>
      <c r="BU1566"/>
      <c r="BV1566"/>
      <c r="BW1566"/>
      <c r="BX1566"/>
      <c r="BY1566"/>
      <c r="BZ1566"/>
      <c r="CA1566"/>
      <c r="CB1566"/>
      <c r="CC1566"/>
    </row>
    <row r="1567" spans="54:81" s="325" customFormat="1" ht="15" customHeight="1" x14ac:dyDescent="0.25">
      <c r="BB1567"/>
      <c r="BC1567"/>
      <c r="BD1567"/>
      <c r="BE1567"/>
      <c r="BF1567"/>
      <c r="BG1567"/>
      <c r="BH1567"/>
      <c r="BI1567"/>
      <c r="BJ1567"/>
      <c r="BK1567"/>
      <c r="BL1567"/>
      <c r="BM1567"/>
      <c r="BN1567"/>
      <c r="BO1567"/>
      <c r="BP1567"/>
      <c r="BQ1567"/>
      <c r="BR1567"/>
      <c r="BS1567"/>
      <c r="BT1567"/>
      <c r="BU1567"/>
      <c r="BV1567"/>
      <c r="BW1567"/>
      <c r="BX1567"/>
      <c r="BY1567"/>
      <c r="BZ1567"/>
      <c r="CA1567"/>
      <c r="CB1567"/>
      <c r="CC1567"/>
    </row>
    <row r="1568" spans="54:81" s="325" customFormat="1" ht="15" customHeight="1" x14ac:dyDescent="0.25">
      <c r="BB1568"/>
      <c r="BC1568"/>
      <c r="BD1568"/>
      <c r="BE1568"/>
      <c r="BF1568"/>
      <c r="BG1568"/>
      <c r="BH1568"/>
      <c r="BI1568"/>
      <c r="BJ1568"/>
      <c r="BK1568"/>
      <c r="BL1568"/>
      <c r="BM1568"/>
      <c r="BN1568"/>
      <c r="BO1568"/>
      <c r="BP1568"/>
      <c r="BQ1568"/>
      <c r="BR1568"/>
      <c r="BS1568"/>
      <c r="BT1568"/>
      <c r="BU1568"/>
      <c r="BV1568"/>
      <c r="BW1568"/>
      <c r="BX1568"/>
      <c r="BY1568"/>
      <c r="BZ1568"/>
      <c r="CA1568"/>
      <c r="CB1568"/>
      <c r="CC1568"/>
    </row>
    <row r="1569" spans="54:81" s="325" customFormat="1" ht="15" customHeight="1" x14ac:dyDescent="0.25">
      <c r="BB1569"/>
      <c r="BC1569"/>
      <c r="BD1569"/>
      <c r="BE1569"/>
      <c r="BF1569"/>
      <c r="BG1569"/>
      <c r="BH1569"/>
      <c r="BI1569"/>
      <c r="BJ1569"/>
      <c r="BK1569"/>
      <c r="BL1569"/>
      <c r="BM1569"/>
      <c r="BN1569"/>
      <c r="BO1569"/>
      <c r="BP1569"/>
      <c r="BQ1569"/>
      <c r="BR1569"/>
      <c r="BS1569"/>
      <c r="BT1569"/>
      <c r="BU1569"/>
      <c r="BV1569"/>
      <c r="BW1569"/>
      <c r="BX1569"/>
      <c r="BY1569"/>
      <c r="BZ1569"/>
      <c r="CA1569"/>
      <c r="CB1569"/>
      <c r="CC1569"/>
    </row>
    <row r="1570" spans="54:81" s="325" customFormat="1" ht="15" customHeight="1" x14ac:dyDescent="0.25">
      <c r="BB1570"/>
      <c r="BC1570"/>
      <c r="BD1570"/>
      <c r="BE1570"/>
      <c r="BF1570"/>
      <c r="BG1570"/>
      <c r="BH1570"/>
      <c r="BI1570"/>
      <c r="BJ1570"/>
      <c r="BK1570"/>
      <c r="BL1570"/>
      <c r="BM1570"/>
      <c r="BN1570"/>
      <c r="BO1570"/>
      <c r="BP1570"/>
      <c r="BQ1570"/>
      <c r="BR1570"/>
      <c r="BS1570"/>
      <c r="BT1570"/>
      <c r="BU1570"/>
      <c r="BV1570"/>
      <c r="BW1570"/>
      <c r="BX1570"/>
      <c r="BY1570"/>
      <c r="BZ1570"/>
      <c r="CA1570"/>
      <c r="CB1570"/>
      <c r="CC1570"/>
    </row>
    <row r="1571" spans="54:81" s="325" customFormat="1" ht="15" customHeight="1" x14ac:dyDescent="0.25">
      <c r="BB1571"/>
      <c r="BC1571"/>
      <c r="BD1571"/>
      <c r="BE1571"/>
      <c r="BF1571"/>
      <c r="BG1571"/>
      <c r="BH1571"/>
      <c r="BI1571"/>
      <c r="BJ1571"/>
      <c r="BK1571"/>
      <c r="BL1571"/>
      <c r="BM1571"/>
      <c r="BN1571"/>
      <c r="BO1571"/>
      <c r="BP1571"/>
      <c r="BQ1571"/>
      <c r="BR1571"/>
      <c r="BS1571"/>
      <c r="BT1571"/>
      <c r="BU1571"/>
      <c r="BV1571"/>
      <c r="BW1571"/>
      <c r="BX1571"/>
      <c r="BY1571"/>
      <c r="BZ1571"/>
      <c r="CA1571"/>
      <c r="CB1571"/>
      <c r="CC1571"/>
    </row>
    <row r="1572" spans="54:81" s="325" customFormat="1" ht="15" customHeight="1" x14ac:dyDescent="0.25">
      <c r="BB1572"/>
      <c r="BC1572"/>
      <c r="BD1572"/>
      <c r="BE1572"/>
      <c r="BF1572"/>
      <c r="BG1572"/>
      <c r="BH1572"/>
      <c r="BI1572"/>
      <c r="BJ1572"/>
      <c r="BK1572"/>
      <c r="BL1572"/>
      <c r="BM1572"/>
      <c r="BN1572"/>
      <c r="BO1572"/>
      <c r="BP1572"/>
      <c r="BQ1572"/>
      <c r="BR1572"/>
      <c r="BS1572"/>
      <c r="BT1572"/>
      <c r="BU1572"/>
      <c r="BV1572"/>
      <c r="BW1572"/>
      <c r="BX1572"/>
      <c r="BY1572"/>
      <c r="BZ1572"/>
      <c r="CA1572"/>
      <c r="CB1572"/>
      <c r="CC1572"/>
    </row>
    <row r="1573" spans="54:81" s="325" customFormat="1" ht="15" customHeight="1" x14ac:dyDescent="0.25">
      <c r="BB1573"/>
      <c r="BC1573"/>
      <c r="BD1573"/>
      <c r="BE1573"/>
      <c r="BF1573"/>
      <c r="BG1573"/>
      <c r="BH1573"/>
      <c r="BI1573"/>
      <c r="BJ1573"/>
      <c r="BK1573"/>
      <c r="BL1573"/>
      <c r="BM1573"/>
      <c r="BN1573"/>
      <c r="BO1573"/>
      <c r="BP1573"/>
      <c r="BQ1573"/>
      <c r="BR1573"/>
      <c r="BS1573"/>
      <c r="BT1573"/>
      <c r="BU1573"/>
      <c r="BV1573"/>
      <c r="BW1573"/>
      <c r="BX1573"/>
      <c r="BY1573"/>
      <c r="BZ1573"/>
      <c r="CA1573"/>
      <c r="CB1573"/>
      <c r="CC1573"/>
    </row>
    <row r="1574" spans="54:81" s="325" customFormat="1" ht="15" customHeight="1" x14ac:dyDescent="0.25">
      <c r="BB1574"/>
      <c r="BC1574"/>
      <c r="BD1574"/>
      <c r="BE1574"/>
      <c r="BF1574"/>
      <c r="BG1574"/>
      <c r="BH1574"/>
      <c r="BI1574"/>
      <c r="BJ1574"/>
      <c r="BK1574"/>
      <c r="BL1574"/>
      <c r="BM1574"/>
      <c r="BN1574"/>
      <c r="BO1574"/>
      <c r="BP1574"/>
      <c r="BQ1574"/>
      <c r="BR1574"/>
      <c r="BS1574"/>
      <c r="BT1574"/>
      <c r="BU1574"/>
      <c r="BV1574"/>
      <c r="BW1574"/>
      <c r="BX1574"/>
      <c r="BY1574"/>
      <c r="BZ1574"/>
      <c r="CA1574"/>
      <c r="CB1574"/>
      <c r="CC1574"/>
    </row>
    <row r="1575" spans="54:81" s="325" customFormat="1" ht="15" customHeight="1" x14ac:dyDescent="0.25">
      <c r="BB1575"/>
      <c r="BC1575"/>
      <c r="BD1575"/>
      <c r="BE1575"/>
      <c r="BF1575"/>
      <c r="BG1575"/>
      <c r="BH1575"/>
      <c r="BI1575"/>
      <c r="BJ1575"/>
      <c r="BK1575"/>
      <c r="BL1575"/>
      <c r="BM1575"/>
      <c r="BN1575"/>
      <c r="BO1575"/>
      <c r="BP1575"/>
      <c r="BQ1575"/>
      <c r="BR1575"/>
      <c r="BS1575"/>
      <c r="BT1575"/>
      <c r="BU1575"/>
      <c r="BV1575"/>
      <c r="BW1575"/>
      <c r="BX1575"/>
      <c r="BY1575"/>
      <c r="BZ1575"/>
      <c r="CA1575"/>
      <c r="CB1575"/>
      <c r="CC1575"/>
    </row>
    <row r="1576" spans="54:81" s="325" customFormat="1" ht="15" customHeight="1" x14ac:dyDescent="0.25">
      <c r="BB1576"/>
      <c r="BC1576"/>
      <c r="BD1576"/>
      <c r="BE1576"/>
      <c r="BF1576"/>
      <c r="BG1576"/>
      <c r="BH1576"/>
      <c r="BI1576"/>
      <c r="BJ1576"/>
      <c r="BK1576"/>
      <c r="BL1576"/>
      <c r="BM1576"/>
      <c r="BN1576"/>
      <c r="BO1576"/>
      <c r="BP1576"/>
      <c r="BQ1576"/>
      <c r="BR1576"/>
      <c r="BS1576"/>
      <c r="BT1576"/>
      <c r="BU1576"/>
      <c r="BV1576"/>
      <c r="BW1576"/>
      <c r="BX1576"/>
      <c r="BY1576"/>
      <c r="BZ1576"/>
      <c r="CA1576"/>
      <c r="CB1576"/>
      <c r="CC1576"/>
    </row>
    <row r="1577" spans="54:81" s="325" customFormat="1" ht="15" customHeight="1" x14ac:dyDescent="0.25">
      <c r="BB1577"/>
      <c r="BC1577"/>
      <c r="BD1577"/>
      <c r="BE1577"/>
      <c r="BF1577"/>
      <c r="BG1577"/>
      <c r="BH1577"/>
      <c r="BI1577"/>
      <c r="BJ1577"/>
      <c r="BK1577"/>
      <c r="BL1577"/>
      <c r="BM1577"/>
      <c r="BN1577"/>
      <c r="BO1577"/>
      <c r="BP1577"/>
      <c r="BQ1577"/>
      <c r="BR1577"/>
      <c r="BS1577"/>
      <c r="BT1577"/>
      <c r="BU1577"/>
      <c r="BV1577"/>
      <c r="BW1577"/>
      <c r="BX1577"/>
      <c r="BY1577"/>
      <c r="BZ1577"/>
      <c r="CA1577"/>
      <c r="CB1577"/>
      <c r="CC1577"/>
    </row>
    <row r="1578" spans="54:81" s="325" customFormat="1" ht="15" customHeight="1" x14ac:dyDescent="0.25">
      <c r="BB1578"/>
      <c r="BC1578"/>
      <c r="BD1578"/>
      <c r="BE1578"/>
      <c r="BF1578"/>
      <c r="BG1578"/>
      <c r="BH1578"/>
      <c r="BI1578"/>
      <c r="BJ1578"/>
      <c r="BK1578"/>
      <c r="BL1578"/>
      <c r="BM1578"/>
      <c r="BN1578"/>
      <c r="BO1578"/>
      <c r="BP1578"/>
      <c r="BQ1578"/>
      <c r="BR1578"/>
      <c r="BS1578"/>
      <c r="BT1578"/>
      <c r="BU1578"/>
      <c r="BV1578"/>
      <c r="BW1578"/>
      <c r="BX1578"/>
      <c r="BY1578"/>
      <c r="BZ1578"/>
      <c r="CA1578"/>
      <c r="CB1578"/>
      <c r="CC1578"/>
    </row>
    <row r="1579" spans="54:81" s="325" customFormat="1" ht="15" customHeight="1" x14ac:dyDescent="0.25">
      <c r="BB1579"/>
      <c r="BC1579"/>
      <c r="BD1579"/>
      <c r="BE1579"/>
      <c r="BF1579"/>
      <c r="BG1579"/>
      <c r="BH1579"/>
      <c r="BI1579"/>
      <c r="BJ1579"/>
      <c r="BK1579"/>
      <c r="BL1579"/>
      <c r="BM1579"/>
      <c r="BN1579"/>
      <c r="BO1579"/>
      <c r="BP1579"/>
      <c r="BQ1579"/>
      <c r="BR1579"/>
      <c r="BS1579"/>
      <c r="BT1579"/>
      <c r="BU1579"/>
      <c r="BV1579"/>
      <c r="BW1579"/>
      <c r="BX1579"/>
      <c r="BY1579"/>
      <c r="BZ1579"/>
      <c r="CA1579"/>
      <c r="CB1579"/>
      <c r="CC1579"/>
    </row>
    <row r="1580" spans="54:81" s="325" customFormat="1" ht="15" customHeight="1" x14ac:dyDescent="0.25">
      <c r="BB1580"/>
      <c r="BC1580"/>
      <c r="BD1580"/>
      <c r="BE1580"/>
      <c r="BF1580"/>
      <c r="BG1580"/>
      <c r="BH1580"/>
      <c r="BI1580"/>
      <c r="BJ1580"/>
      <c r="BK1580"/>
      <c r="BL1580"/>
      <c r="BM1580"/>
      <c r="BN1580"/>
      <c r="BO1580"/>
      <c r="BP1580"/>
      <c r="BQ1580"/>
      <c r="BR1580"/>
      <c r="BS1580"/>
      <c r="BT1580"/>
      <c r="BU1580"/>
      <c r="BV1580"/>
      <c r="BW1580"/>
      <c r="BX1580"/>
      <c r="BY1580"/>
      <c r="BZ1580"/>
      <c r="CA1580"/>
      <c r="CB1580"/>
      <c r="CC1580"/>
    </row>
    <row r="1581" spans="54:81" s="325" customFormat="1" ht="15" customHeight="1" x14ac:dyDescent="0.25">
      <c r="BB1581"/>
      <c r="BC1581"/>
      <c r="BD1581"/>
      <c r="BE1581"/>
      <c r="BF1581"/>
      <c r="BG1581"/>
      <c r="BH1581"/>
      <c r="BI1581"/>
      <c r="BJ1581"/>
      <c r="BK1581"/>
      <c r="BL1581"/>
      <c r="BM1581"/>
      <c r="BN1581"/>
      <c r="BO1581"/>
      <c r="BP1581"/>
      <c r="BQ1581"/>
      <c r="BR1581"/>
      <c r="BS1581"/>
      <c r="BT1581"/>
      <c r="BU1581"/>
      <c r="BV1581"/>
      <c r="BW1581"/>
      <c r="BX1581"/>
      <c r="BY1581"/>
      <c r="BZ1581"/>
      <c r="CA1581"/>
      <c r="CB1581"/>
      <c r="CC1581"/>
    </row>
    <row r="1582" spans="54:81" s="325" customFormat="1" ht="15" customHeight="1" x14ac:dyDescent="0.25">
      <c r="BB1582"/>
      <c r="BC1582"/>
      <c r="BD1582"/>
      <c r="BE1582"/>
      <c r="BF1582"/>
      <c r="BG1582"/>
      <c r="BH1582"/>
      <c r="BI1582"/>
      <c r="BJ1582"/>
      <c r="BK1582"/>
      <c r="BL1582"/>
      <c r="BM1582"/>
      <c r="BN1582"/>
      <c r="BO1582"/>
      <c r="BP1582"/>
      <c r="BQ1582"/>
      <c r="BR1582"/>
      <c r="BS1582"/>
      <c r="BT1582"/>
      <c r="BU1582"/>
      <c r="BV1582"/>
      <c r="BW1582"/>
      <c r="BX1582"/>
      <c r="BY1582"/>
      <c r="BZ1582"/>
      <c r="CA1582"/>
      <c r="CB1582"/>
      <c r="CC1582"/>
    </row>
    <row r="1583" spans="54:81" s="325" customFormat="1" ht="15" customHeight="1" x14ac:dyDescent="0.25">
      <c r="BB1583"/>
      <c r="BC1583"/>
      <c r="BD1583"/>
      <c r="BE1583"/>
      <c r="BF1583"/>
      <c r="BG1583"/>
      <c r="BH1583"/>
      <c r="BI1583"/>
      <c r="BJ1583"/>
      <c r="BK1583"/>
      <c r="BL1583"/>
      <c r="BM1583"/>
      <c r="BN1583"/>
      <c r="BO1583"/>
      <c r="BP1583"/>
      <c r="BQ1583"/>
      <c r="BR1583"/>
      <c r="BS1583"/>
      <c r="BT1583"/>
      <c r="BU1583"/>
      <c r="BV1583"/>
      <c r="BW1583"/>
      <c r="BX1583"/>
      <c r="BY1583"/>
      <c r="BZ1583"/>
      <c r="CA1583"/>
      <c r="CB1583"/>
      <c r="CC1583"/>
    </row>
    <row r="1584" spans="54:81" s="325" customFormat="1" ht="15" customHeight="1" x14ac:dyDescent="0.25">
      <c r="BB1584"/>
      <c r="BC1584"/>
      <c r="BD1584"/>
      <c r="BE1584"/>
      <c r="BF1584"/>
      <c r="BG1584"/>
      <c r="BH1584"/>
      <c r="BI1584"/>
      <c r="BJ1584"/>
      <c r="BK1584"/>
      <c r="BL1584"/>
      <c r="BM1584"/>
      <c r="BN1584"/>
      <c r="BO1584"/>
      <c r="BP1584"/>
      <c r="BQ1584"/>
      <c r="BR1584"/>
      <c r="BS1584"/>
      <c r="BT1584"/>
      <c r="BU1584"/>
      <c r="BV1584"/>
      <c r="BW1584"/>
      <c r="BX1584"/>
      <c r="BY1584"/>
      <c r="BZ1584"/>
      <c r="CA1584"/>
      <c r="CB1584"/>
      <c r="CC1584"/>
    </row>
    <row r="1585" spans="54:81" s="325" customFormat="1" ht="15" customHeight="1" x14ac:dyDescent="0.25">
      <c r="BB1585"/>
      <c r="BC1585"/>
      <c r="BD1585"/>
      <c r="BE1585"/>
      <c r="BF1585"/>
      <c r="BG1585"/>
      <c r="BH1585"/>
      <c r="BI1585"/>
      <c r="BJ1585"/>
      <c r="BK1585"/>
      <c r="BL1585"/>
      <c r="BM1585"/>
      <c r="BN1585"/>
      <c r="BO1585"/>
      <c r="BP1585"/>
      <c r="BQ1585"/>
      <c r="BR1585"/>
      <c r="BS1585"/>
      <c r="BT1585"/>
      <c r="BU1585"/>
      <c r="BV1585"/>
      <c r="BW1585"/>
      <c r="BX1585"/>
      <c r="BY1585"/>
      <c r="BZ1585"/>
      <c r="CA1585"/>
      <c r="CB1585"/>
      <c r="CC1585"/>
    </row>
    <row r="1586" spans="54:81" s="325" customFormat="1" ht="15" customHeight="1" x14ac:dyDescent="0.25">
      <c r="BB1586"/>
      <c r="BC1586"/>
      <c r="BD1586"/>
      <c r="BE1586"/>
      <c r="BF1586"/>
      <c r="BG1586"/>
      <c r="BH1586"/>
      <c r="BI1586"/>
      <c r="BJ1586"/>
      <c r="BK1586"/>
      <c r="BL1586"/>
      <c r="BM1586"/>
      <c r="BN1586"/>
      <c r="BO1586"/>
      <c r="BP1586"/>
      <c r="BQ1586"/>
      <c r="BR1586"/>
      <c r="BS1586"/>
      <c r="BT1586"/>
      <c r="BU1586"/>
      <c r="BV1586"/>
      <c r="BW1586"/>
      <c r="BX1586"/>
      <c r="BY1586"/>
      <c r="BZ1586"/>
      <c r="CA1586"/>
      <c r="CB1586"/>
      <c r="CC1586"/>
    </row>
    <row r="1587" spans="54:81" s="325" customFormat="1" ht="15" customHeight="1" x14ac:dyDescent="0.25">
      <c r="BB1587"/>
      <c r="BC1587"/>
      <c r="BD1587"/>
      <c r="BE1587"/>
      <c r="BF1587"/>
      <c r="BG1587"/>
      <c r="BH1587"/>
      <c r="BI1587"/>
      <c r="BJ1587"/>
      <c r="BK1587"/>
      <c r="BL1587"/>
      <c r="BM1587"/>
      <c r="BN1587"/>
      <c r="BO1587"/>
      <c r="BP1587"/>
      <c r="BQ1587"/>
      <c r="BR1587"/>
      <c r="BS1587"/>
      <c r="BT1587"/>
      <c r="BU1587"/>
      <c r="BV1587"/>
      <c r="BW1587"/>
      <c r="BX1587"/>
      <c r="BY1587"/>
      <c r="BZ1587"/>
      <c r="CA1587"/>
      <c r="CB1587"/>
      <c r="CC1587"/>
    </row>
    <row r="1588" spans="54:81" s="325" customFormat="1" ht="15" customHeight="1" x14ac:dyDescent="0.25">
      <c r="BB1588"/>
      <c r="BC1588"/>
      <c r="BD1588"/>
      <c r="BE1588"/>
      <c r="BF1588"/>
      <c r="BG1588"/>
      <c r="BH1588"/>
      <c r="BI1588"/>
      <c r="BJ1588"/>
      <c r="BK1588"/>
      <c r="BL1588"/>
      <c r="BM1588"/>
      <c r="BN1588"/>
      <c r="BO1588"/>
      <c r="BP1588"/>
      <c r="BQ1588"/>
      <c r="BR1588"/>
      <c r="BS1588"/>
      <c r="BT1588"/>
      <c r="BU1588"/>
      <c r="BV1588"/>
      <c r="BW1588"/>
      <c r="BX1588"/>
      <c r="BY1588"/>
      <c r="BZ1588"/>
      <c r="CA1588"/>
      <c r="CB1588"/>
      <c r="CC1588"/>
    </row>
    <row r="1589" spans="54:81" s="325" customFormat="1" ht="15" customHeight="1" x14ac:dyDescent="0.25">
      <c r="BB1589"/>
      <c r="BC1589"/>
      <c r="BD1589"/>
      <c r="BE1589"/>
      <c r="BF1589"/>
      <c r="BG1589"/>
      <c r="BH1589"/>
      <c r="BI1589"/>
      <c r="BJ1589"/>
      <c r="BK1589"/>
      <c r="BL1589"/>
      <c r="BM1589"/>
      <c r="BN1589"/>
      <c r="BO1589"/>
      <c r="BP1589"/>
      <c r="BQ1589"/>
      <c r="BR1589"/>
      <c r="BS1589"/>
      <c r="BT1589"/>
      <c r="BU1589"/>
      <c r="BV1589"/>
      <c r="BW1589"/>
      <c r="BX1589"/>
      <c r="BY1589"/>
      <c r="BZ1589"/>
      <c r="CA1589"/>
      <c r="CB1589"/>
      <c r="CC1589"/>
    </row>
    <row r="1590" spans="54:81" s="325" customFormat="1" ht="15" customHeight="1" x14ac:dyDescent="0.25">
      <c r="BB1590"/>
      <c r="BC1590"/>
      <c r="BD1590"/>
      <c r="BE1590"/>
      <c r="BF1590"/>
      <c r="BG1590"/>
      <c r="BH1590"/>
      <c r="BI1590"/>
      <c r="BJ1590"/>
      <c r="BK1590"/>
      <c r="BL1590"/>
      <c r="BM1590"/>
      <c r="BN1590"/>
      <c r="BO1590"/>
      <c r="BP1590"/>
      <c r="BQ1590"/>
      <c r="BR1590"/>
      <c r="BS1590"/>
      <c r="BT1590"/>
      <c r="BU1590"/>
      <c r="BV1590"/>
      <c r="BW1590"/>
      <c r="BX1590"/>
      <c r="BY1590"/>
      <c r="BZ1590"/>
      <c r="CA1590"/>
      <c r="CB1590"/>
      <c r="CC1590"/>
    </row>
    <row r="1591" spans="54:81" s="325" customFormat="1" ht="15" customHeight="1" x14ac:dyDescent="0.25">
      <c r="BB1591"/>
      <c r="BC1591"/>
      <c r="BD1591"/>
      <c r="BE1591"/>
      <c r="BF1591"/>
      <c r="BG1591"/>
      <c r="BH1591"/>
      <c r="BI1591"/>
      <c r="BJ1591"/>
      <c r="BK1591"/>
      <c r="BL1591"/>
      <c r="BM1591"/>
      <c r="BN1591"/>
      <c r="BO1591"/>
      <c r="BP1591"/>
      <c r="BQ1591"/>
      <c r="BR1591"/>
      <c r="BS1591"/>
      <c r="BT1591"/>
      <c r="BU1591"/>
      <c r="BV1591"/>
      <c r="BW1591"/>
      <c r="BX1591"/>
      <c r="BY1591"/>
      <c r="BZ1591"/>
      <c r="CA1591"/>
      <c r="CB1591"/>
      <c r="CC1591"/>
    </row>
    <row r="1592" spans="54:81" s="325" customFormat="1" ht="15" customHeight="1" x14ac:dyDescent="0.25">
      <c r="BB1592"/>
      <c r="BC1592"/>
      <c r="BD1592"/>
      <c r="BE1592"/>
      <c r="BF1592"/>
      <c r="BG1592"/>
      <c r="BH1592"/>
      <c r="BI1592"/>
      <c r="BJ1592"/>
      <c r="BK1592"/>
      <c r="BL1592"/>
      <c r="BM1592"/>
      <c r="BN1592"/>
      <c r="BO1592"/>
      <c r="BP1592"/>
      <c r="BQ1592"/>
      <c r="BR1592"/>
      <c r="BS1592"/>
      <c r="BT1592"/>
      <c r="BU1592"/>
      <c r="BV1592"/>
      <c r="BW1592"/>
      <c r="BX1592"/>
      <c r="BY1592"/>
      <c r="BZ1592"/>
      <c r="CA1592"/>
      <c r="CB1592"/>
      <c r="CC1592"/>
    </row>
    <row r="1593" spans="54:81" s="325" customFormat="1" ht="15" customHeight="1" x14ac:dyDescent="0.25">
      <c r="BB1593"/>
      <c r="BC1593"/>
      <c r="BD1593"/>
      <c r="BE1593"/>
      <c r="BF1593"/>
      <c r="BG1593"/>
      <c r="BH1593"/>
      <c r="BI1593"/>
      <c r="BJ1593"/>
      <c r="BK1593"/>
      <c r="BL1593"/>
      <c r="BM1593"/>
      <c r="BN1593"/>
      <c r="BO1593"/>
      <c r="BP1593"/>
      <c r="BQ1593"/>
      <c r="BR1593"/>
      <c r="BS1593"/>
      <c r="BT1593"/>
      <c r="BU1593"/>
      <c r="BV1593"/>
      <c r="BW1593"/>
      <c r="BX1593"/>
      <c r="BY1593"/>
      <c r="BZ1593"/>
      <c r="CA1593"/>
      <c r="CB1593"/>
      <c r="CC1593"/>
    </row>
    <row r="1594" spans="54:81" s="325" customFormat="1" ht="15" customHeight="1" x14ac:dyDescent="0.25">
      <c r="BB1594"/>
      <c r="BC1594"/>
      <c r="BD1594"/>
      <c r="BE1594"/>
      <c r="BF1594"/>
      <c r="BG1594"/>
      <c r="BH1594"/>
      <c r="BI1594"/>
      <c r="BJ1594"/>
      <c r="BK1594"/>
      <c r="BL1594"/>
      <c r="BM1594"/>
      <c r="BN1594"/>
      <c r="BO1594"/>
      <c r="BP1594"/>
      <c r="BQ1594"/>
      <c r="BR1594"/>
      <c r="BS1594"/>
      <c r="BT1594"/>
      <c r="BU1594"/>
      <c r="BV1594"/>
      <c r="BW1594"/>
      <c r="BX1594"/>
      <c r="BY1594"/>
      <c r="BZ1594"/>
      <c r="CA1594"/>
      <c r="CB1594"/>
      <c r="CC1594"/>
    </row>
    <row r="1595" spans="54:81" s="325" customFormat="1" ht="15" customHeight="1" x14ac:dyDescent="0.25">
      <c r="BB1595"/>
      <c r="BC1595"/>
      <c r="BD1595"/>
      <c r="BE1595"/>
      <c r="BF1595"/>
      <c r="BG1595"/>
      <c r="BH1595"/>
      <c r="BI1595"/>
      <c r="BJ1595"/>
      <c r="BK1595"/>
      <c r="BL1595"/>
      <c r="BM1595"/>
      <c r="BN1595"/>
      <c r="BO1595"/>
      <c r="BP1595"/>
      <c r="BQ1595"/>
      <c r="BR1595"/>
      <c r="BS1595"/>
      <c r="BT1595"/>
      <c r="BU1595"/>
      <c r="BV1595"/>
      <c r="BW1595"/>
      <c r="BX1595"/>
      <c r="BY1595"/>
      <c r="BZ1595"/>
      <c r="CA1595"/>
      <c r="CB1595"/>
      <c r="CC1595"/>
    </row>
    <row r="1596" spans="54:81" s="325" customFormat="1" ht="15" customHeight="1" x14ac:dyDescent="0.25">
      <c r="BB1596"/>
      <c r="BC1596"/>
      <c r="BD1596"/>
      <c r="BE1596"/>
      <c r="BF1596"/>
      <c r="BG1596"/>
      <c r="BH1596"/>
      <c r="BI1596"/>
      <c r="BJ1596"/>
      <c r="BK1596"/>
      <c r="BL1596"/>
      <c r="BM1596"/>
      <c r="BN1596"/>
      <c r="BO1596"/>
      <c r="BP1596"/>
      <c r="BQ1596"/>
      <c r="BR1596"/>
      <c r="BS1596"/>
      <c r="BT1596"/>
      <c r="BU1596"/>
      <c r="BV1596"/>
      <c r="BW1596"/>
      <c r="BX1596"/>
      <c r="BY1596"/>
      <c r="BZ1596"/>
      <c r="CA1596"/>
      <c r="CB1596"/>
      <c r="CC1596"/>
    </row>
    <row r="1597" spans="54:81" s="325" customFormat="1" ht="15" customHeight="1" x14ac:dyDescent="0.25">
      <c r="BB1597"/>
      <c r="BC1597"/>
      <c r="BD1597"/>
      <c r="BE1597"/>
      <c r="BF1597"/>
      <c r="BG1597"/>
      <c r="BH1597"/>
      <c r="BI1597"/>
      <c r="BJ1597"/>
      <c r="BK1597"/>
      <c r="BL1597"/>
      <c r="BM1597"/>
      <c r="BN1597"/>
      <c r="BO1597"/>
      <c r="BP1597"/>
      <c r="BQ1597"/>
      <c r="BR1597"/>
      <c r="BS1597"/>
      <c r="BT1597"/>
      <c r="BU1597"/>
      <c r="BV1597"/>
      <c r="BW1597"/>
      <c r="BX1597"/>
      <c r="BY1597"/>
      <c r="BZ1597"/>
      <c r="CA1597"/>
      <c r="CB1597"/>
      <c r="CC1597"/>
    </row>
    <row r="1598" spans="54:81" s="325" customFormat="1" ht="15" customHeight="1" x14ac:dyDescent="0.25">
      <c r="BB1598"/>
      <c r="BC1598"/>
      <c r="BD1598"/>
      <c r="BE1598"/>
      <c r="BF1598"/>
      <c r="BG1598"/>
      <c r="BH1598"/>
      <c r="BI1598"/>
      <c r="BJ1598"/>
      <c r="BK1598"/>
      <c r="BL1598"/>
      <c r="BM1598"/>
      <c r="BN1598"/>
      <c r="BO1598"/>
      <c r="BP1598"/>
      <c r="BQ1598"/>
      <c r="BR1598"/>
      <c r="BS1598"/>
      <c r="BT1598"/>
      <c r="BU1598"/>
      <c r="BV1598"/>
      <c r="BW1598"/>
      <c r="BX1598"/>
      <c r="BY1598"/>
      <c r="BZ1598"/>
      <c r="CA1598"/>
      <c r="CB1598"/>
      <c r="CC1598"/>
    </row>
    <row r="1599" spans="54:81" s="325" customFormat="1" ht="15" customHeight="1" x14ac:dyDescent="0.25">
      <c r="BB1599"/>
      <c r="BC1599"/>
      <c r="BD1599"/>
      <c r="BE1599"/>
      <c r="BF1599"/>
      <c r="BG1599"/>
      <c r="BH1599"/>
      <c r="BI1599"/>
      <c r="BJ1599"/>
      <c r="BK1599"/>
      <c r="BL1599"/>
      <c r="BM1599"/>
      <c r="BN1599"/>
      <c r="BO1599"/>
      <c r="BP1599"/>
      <c r="BQ1599"/>
      <c r="BR1599"/>
      <c r="BS1599"/>
      <c r="BT1599"/>
      <c r="BU1599"/>
      <c r="BV1599"/>
      <c r="BW1599"/>
      <c r="BX1599"/>
      <c r="BY1599"/>
      <c r="BZ1599"/>
      <c r="CA1599"/>
      <c r="CB1599"/>
      <c r="CC1599"/>
    </row>
    <row r="1600" spans="54:81" s="325" customFormat="1" ht="15" customHeight="1" x14ac:dyDescent="0.25">
      <c r="BB1600"/>
      <c r="BC1600"/>
      <c r="BD1600"/>
      <c r="BE1600"/>
      <c r="BF1600"/>
      <c r="BG1600"/>
      <c r="BH1600"/>
      <c r="BI1600"/>
      <c r="BJ1600"/>
      <c r="BK1600"/>
      <c r="BL1600"/>
      <c r="BM1600"/>
      <c r="BN1600"/>
      <c r="BO1600"/>
      <c r="BP1600"/>
      <c r="BQ1600"/>
      <c r="BR1600"/>
      <c r="BS1600"/>
      <c r="BT1600"/>
      <c r="BU1600"/>
      <c r="BV1600"/>
      <c r="BW1600"/>
      <c r="BX1600"/>
      <c r="BY1600"/>
      <c r="BZ1600"/>
      <c r="CA1600"/>
      <c r="CB1600"/>
      <c r="CC1600"/>
    </row>
    <row r="1601" spans="54:81" s="325" customFormat="1" ht="15" customHeight="1" x14ac:dyDescent="0.25">
      <c r="BB1601"/>
      <c r="BC1601"/>
      <c r="BD1601"/>
      <c r="BE1601"/>
      <c r="BF1601"/>
      <c r="BG1601"/>
      <c r="BH1601"/>
      <c r="BI1601"/>
      <c r="BJ1601"/>
      <c r="BK1601"/>
      <c r="BL1601"/>
      <c r="BM1601"/>
      <c r="BN1601"/>
      <c r="BO1601"/>
      <c r="BP1601"/>
      <c r="BQ1601"/>
      <c r="BR1601"/>
      <c r="BS1601"/>
      <c r="BT1601"/>
      <c r="BU1601"/>
      <c r="BV1601"/>
      <c r="BW1601"/>
      <c r="BX1601"/>
      <c r="BY1601"/>
      <c r="BZ1601"/>
      <c r="CA1601"/>
      <c r="CB1601"/>
      <c r="CC1601"/>
    </row>
    <row r="1602" spans="54:81" s="325" customFormat="1" ht="15" customHeight="1" x14ac:dyDescent="0.25">
      <c r="BB1602"/>
      <c r="BC1602"/>
      <c r="BD1602"/>
      <c r="BE1602"/>
      <c r="BF1602"/>
      <c r="BG1602"/>
      <c r="BH1602"/>
      <c r="BI1602"/>
      <c r="BJ1602"/>
      <c r="BK1602"/>
      <c r="BL1602"/>
      <c r="BM1602"/>
      <c r="BN1602"/>
      <c r="BO1602"/>
      <c r="BP1602"/>
      <c r="BQ1602"/>
      <c r="BR1602"/>
      <c r="BS1602"/>
      <c r="BT1602"/>
      <c r="BU1602"/>
      <c r="BV1602"/>
      <c r="BW1602"/>
      <c r="BX1602"/>
      <c r="BY1602"/>
      <c r="BZ1602"/>
      <c r="CA1602"/>
      <c r="CB1602"/>
      <c r="CC1602"/>
    </row>
    <row r="1603" spans="54:81" s="325" customFormat="1" ht="15" customHeight="1" x14ac:dyDescent="0.25">
      <c r="BB1603"/>
      <c r="BC1603"/>
      <c r="BD1603"/>
      <c r="BE1603"/>
      <c r="BF1603"/>
      <c r="BG1603"/>
      <c r="BH1603"/>
      <c r="BI1603"/>
      <c r="BJ1603"/>
      <c r="BK1603"/>
      <c r="BL1603"/>
      <c r="BM1603"/>
      <c r="BN1603"/>
      <c r="BO1603"/>
      <c r="BP1603"/>
      <c r="BQ1603"/>
      <c r="BR1603"/>
      <c r="BS1603"/>
      <c r="BT1603"/>
      <c r="BU1603"/>
      <c r="BV1603"/>
      <c r="BW1603"/>
      <c r="BX1603"/>
      <c r="BY1603"/>
      <c r="BZ1603"/>
      <c r="CA1603"/>
      <c r="CB1603"/>
      <c r="CC1603"/>
    </row>
    <row r="1604" spans="54:81" s="325" customFormat="1" ht="15" customHeight="1" x14ac:dyDescent="0.25">
      <c r="BB1604"/>
      <c r="BC1604"/>
      <c r="BD1604"/>
      <c r="BE1604"/>
      <c r="BF1604"/>
      <c r="BG1604"/>
      <c r="BH1604"/>
      <c r="BI1604"/>
      <c r="BJ1604"/>
      <c r="BK1604"/>
      <c r="BL1604"/>
      <c r="BM1604"/>
      <c r="BN1604"/>
      <c r="BO1604"/>
      <c r="BP1604"/>
      <c r="BQ1604"/>
      <c r="BR1604"/>
      <c r="BS1604"/>
      <c r="BT1604"/>
      <c r="BU1604"/>
      <c r="BV1604"/>
      <c r="BW1604"/>
      <c r="BX1604"/>
      <c r="BY1604"/>
      <c r="BZ1604"/>
      <c r="CA1604"/>
      <c r="CB1604"/>
      <c r="CC1604"/>
    </row>
    <row r="1605" spans="54:81" s="325" customFormat="1" ht="15" customHeight="1" x14ac:dyDescent="0.25">
      <c r="BB1605"/>
      <c r="BC1605"/>
      <c r="BD1605"/>
      <c r="BE1605"/>
      <c r="BF1605"/>
      <c r="BG1605"/>
      <c r="BH1605"/>
      <c r="BI1605"/>
      <c r="BJ1605"/>
      <c r="BK1605"/>
      <c r="BL1605"/>
      <c r="BM1605"/>
      <c r="BN1605"/>
      <c r="BO1605"/>
      <c r="BP1605"/>
      <c r="BQ1605"/>
      <c r="BR1605"/>
      <c r="BS1605"/>
      <c r="BT1605"/>
      <c r="BU1605"/>
      <c r="BV1605"/>
      <c r="BW1605"/>
      <c r="BX1605"/>
      <c r="BY1605"/>
      <c r="BZ1605"/>
      <c r="CA1605"/>
      <c r="CB1605"/>
      <c r="CC1605"/>
    </row>
    <row r="1606" spans="54:81" s="325" customFormat="1" ht="15" customHeight="1" x14ac:dyDescent="0.25">
      <c r="BB1606"/>
      <c r="BC1606"/>
      <c r="BD1606"/>
      <c r="BE1606"/>
      <c r="BF1606"/>
      <c r="BG1606"/>
      <c r="BH1606"/>
      <c r="BI1606"/>
      <c r="BJ1606"/>
      <c r="BK1606"/>
      <c r="BL1606"/>
      <c r="BM1606"/>
      <c r="BN1606"/>
      <c r="BO1606"/>
      <c r="BP1606"/>
      <c r="BQ1606"/>
      <c r="BR1606"/>
      <c r="BS1606"/>
      <c r="BT1606"/>
      <c r="BU1606"/>
      <c r="BV1606"/>
      <c r="BW1606"/>
      <c r="BX1606"/>
      <c r="BY1606"/>
      <c r="BZ1606"/>
      <c r="CA1606"/>
      <c r="CB1606"/>
      <c r="CC1606"/>
    </row>
    <row r="1607" spans="54:81" s="325" customFormat="1" ht="15" customHeight="1" x14ac:dyDescent="0.25">
      <c r="BB1607"/>
      <c r="BC1607"/>
      <c r="BD1607"/>
      <c r="BE1607"/>
      <c r="BF1607"/>
      <c r="BG1607"/>
      <c r="BH1607"/>
      <c r="BI1607"/>
      <c r="BJ1607"/>
      <c r="BK1607"/>
      <c r="BL1607"/>
      <c r="BM1607"/>
      <c r="BN1607"/>
      <c r="BO1607"/>
      <c r="BP1607"/>
      <c r="BQ1607"/>
      <c r="BR1607"/>
      <c r="BS1607"/>
      <c r="BT1607"/>
      <c r="BU1607"/>
      <c r="BV1607"/>
      <c r="BW1607"/>
      <c r="BX1607"/>
      <c r="BY1607"/>
      <c r="BZ1607"/>
      <c r="CA1607"/>
      <c r="CB1607"/>
      <c r="CC1607"/>
    </row>
    <row r="1608" spans="54:81" s="325" customFormat="1" ht="15" customHeight="1" x14ac:dyDescent="0.25">
      <c r="BB1608"/>
      <c r="BC1608"/>
      <c r="BD1608"/>
      <c r="BE1608"/>
      <c r="BF1608"/>
      <c r="BG1608"/>
      <c r="BH1608"/>
      <c r="BI1608"/>
      <c r="BJ1608"/>
      <c r="BK1608"/>
      <c r="BL1608"/>
      <c r="BM1608"/>
      <c r="BN1608"/>
      <c r="BO1608"/>
      <c r="BP1608"/>
      <c r="BQ1608"/>
      <c r="BR1608"/>
      <c r="BS1608"/>
      <c r="BT1608"/>
      <c r="BU1608"/>
      <c r="BV1608"/>
      <c r="BW1608"/>
      <c r="BX1608"/>
      <c r="BY1608"/>
      <c r="BZ1608"/>
      <c r="CA1608"/>
      <c r="CB1608"/>
      <c r="CC1608"/>
    </row>
    <row r="1609" spans="54:81" s="325" customFormat="1" ht="15" customHeight="1" x14ac:dyDescent="0.25">
      <c r="BB1609"/>
      <c r="BC1609"/>
      <c r="BD1609"/>
      <c r="BE1609"/>
      <c r="BF1609"/>
      <c r="BG1609"/>
      <c r="BH1609"/>
      <c r="BI1609"/>
      <c r="BJ1609"/>
      <c r="BK1609"/>
      <c r="BL1609"/>
      <c r="BM1609"/>
      <c r="BN1609"/>
      <c r="BO1609"/>
      <c r="BP1609"/>
      <c r="BQ1609"/>
      <c r="BR1609"/>
      <c r="BS1609"/>
      <c r="BT1609"/>
      <c r="BU1609"/>
      <c r="BV1609"/>
      <c r="BW1609"/>
      <c r="BX1609"/>
      <c r="BY1609"/>
      <c r="BZ1609"/>
      <c r="CA1609"/>
      <c r="CB1609"/>
      <c r="CC1609"/>
    </row>
    <row r="1610" spans="54:81" s="325" customFormat="1" ht="15" customHeight="1" x14ac:dyDescent="0.25">
      <c r="BB1610"/>
      <c r="BC1610"/>
      <c r="BD1610"/>
      <c r="BE1610"/>
      <c r="BF1610"/>
      <c r="BG1610"/>
      <c r="BH1610"/>
      <c r="BI1610"/>
      <c r="BJ1610"/>
      <c r="BK1610"/>
      <c r="BL1610"/>
      <c r="BM1610"/>
      <c r="BN1610"/>
      <c r="BO1610"/>
      <c r="BP1610"/>
      <c r="BQ1610"/>
      <c r="BR1610"/>
      <c r="BS1610"/>
      <c r="BT1610"/>
      <c r="BU1610"/>
      <c r="BV1610"/>
      <c r="BW1610"/>
      <c r="BX1610"/>
      <c r="BY1610"/>
      <c r="BZ1610"/>
      <c r="CA1610"/>
      <c r="CB1610"/>
      <c r="CC1610"/>
    </row>
    <row r="1611" spans="54:81" s="325" customFormat="1" ht="15" customHeight="1" x14ac:dyDescent="0.25">
      <c r="BB1611"/>
      <c r="BC1611"/>
      <c r="BD1611"/>
      <c r="BE1611"/>
      <c r="BF1611"/>
      <c r="BG1611"/>
      <c r="BH1611"/>
      <c r="BI1611"/>
      <c r="BJ1611"/>
      <c r="BK1611"/>
      <c r="BL1611"/>
      <c r="BM1611"/>
      <c r="BN1611"/>
      <c r="BO1611"/>
      <c r="BP1611"/>
      <c r="BQ1611"/>
      <c r="BR1611"/>
      <c r="BS1611"/>
      <c r="BT1611"/>
      <c r="BU1611"/>
      <c r="BV1611"/>
      <c r="BW1611"/>
      <c r="BX1611"/>
      <c r="BY1611"/>
      <c r="BZ1611"/>
      <c r="CA1611"/>
      <c r="CB1611"/>
      <c r="CC1611"/>
    </row>
    <row r="1612" spans="54:81" s="325" customFormat="1" ht="15" customHeight="1" x14ac:dyDescent="0.25">
      <c r="BB1612"/>
      <c r="BC1612"/>
      <c r="BD1612"/>
      <c r="BE1612"/>
      <c r="BF1612"/>
      <c r="BG1612"/>
      <c r="BH1612"/>
      <c r="BI1612"/>
      <c r="BJ1612"/>
      <c r="BK1612"/>
      <c r="BL1612"/>
      <c r="BM1612"/>
      <c r="BN1612"/>
      <c r="BO1612"/>
      <c r="BP1612"/>
      <c r="BQ1612"/>
      <c r="BR1612"/>
      <c r="BS1612"/>
      <c r="BT1612"/>
      <c r="BU1612"/>
      <c r="BV1612"/>
      <c r="BW1612"/>
      <c r="BX1612"/>
      <c r="BY1612"/>
      <c r="BZ1612"/>
      <c r="CA1612"/>
      <c r="CB1612"/>
      <c r="CC1612"/>
    </row>
    <row r="1613" spans="54:81" s="325" customFormat="1" ht="15" customHeight="1" x14ac:dyDescent="0.25">
      <c r="BB1613"/>
      <c r="BC1613"/>
      <c r="BD1613"/>
      <c r="BE1613"/>
      <c r="BF1613"/>
      <c r="BG1613"/>
      <c r="BH1613"/>
      <c r="BI1613"/>
      <c r="BJ1613"/>
      <c r="BK1613"/>
      <c r="BL1613"/>
      <c r="BM1613"/>
      <c r="BN1613"/>
      <c r="BO1613"/>
      <c r="BP1613"/>
      <c r="BQ1613"/>
      <c r="BR1613"/>
      <c r="BS1613"/>
      <c r="BT1613"/>
      <c r="BU1613"/>
      <c r="BV1613"/>
      <c r="BW1613"/>
      <c r="BX1613"/>
      <c r="BY1613"/>
      <c r="BZ1613"/>
      <c r="CA1613"/>
      <c r="CB1613"/>
      <c r="CC1613"/>
    </row>
    <row r="1614" spans="54:81" s="325" customFormat="1" ht="15" customHeight="1" x14ac:dyDescent="0.25">
      <c r="BB1614"/>
      <c r="BC1614"/>
      <c r="BD1614"/>
      <c r="BE1614"/>
      <c r="BF1614"/>
      <c r="BG1614"/>
      <c r="BH1614"/>
      <c r="BI1614"/>
      <c r="BJ1614"/>
      <c r="BK1614"/>
      <c r="BL1614"/>
      <c r="BM1614"/>
      <c r="BN1614"/>
      <c r="BO1614"/>
      <c r="BP1614"/>
      <c r="BQ1614"/>
      <c r="BR1614"/>
      <c r="BS1614"/>
      <c r="BT1614"/>
      <c r="BU1614"/>
      <c r="BV1614"/>
      <c r="BW1614"/>
      <c r="BX1614"/>
      <c r="BY1614"/>
      <c r="BZ1614"/>
      <c r="CA1614"/>
      <c r="CB1614"/>
      <c r="CC1614"/>
    </row>
    <row r="1615" spans="54:81" s="325" customFormat="1" ht="15" customHeight="1" x14ac:dyDescent="0.25">
      <c r="BB1615"/>
      <c r="BC1615"/>
      <c r="BD1615"/>
      <c r="BE1615"/>
      <c r="BF1615"/>
      <c r="BG1615"/>
      <c r="BH1615"/>
      <c r="BI1615"/>
      <c r="BJ1615"/>
      <c r="BK1615"/>
      <c r="BL1615"/>
      <c r="BM1615"/>
      <c r="BN1615"/>
      <c r="BO1615"/>
      <c r="BP1615"/>
      <c r="BQ1615"/>
      <c r="BR1615"/>
      <c r="BS1615"/>
      <c r="BT1615"/>
      <c r="BU1615"/>
      <c r="BV1615"/>
      <c r="BW1615"/>
      <c r="BX1615"/>
      <c r="BY1615"/>
      <c r="BZ1615"/>
      <c r="CA1615"/>
      <c r="CB1615"/>
      <c r="CC1615"/>
    </row>
    <row r="1616" spans="54:81" s="325" customFormat="1" ht="15" customHeight="1" x14ac:dyDescent="0.25">
      <c r="BB1616"/>
      <c r="BC1616"/>
      <c r="BD1616"/>
      <c r="BE1616"/>
      <c r="BF1616"/>
      <c r="BG1616"/>
      <c r="BH1616"/>
      <c r="BI1616"/>
      <c r="BJ1616"/>
      <c r="BK1616"/>
      <c r="BL1616"/>
      <c r="BM1616"/>
      <c r="BN1616"/>
      <c r="BO1616"/>
      <c r="BP1616"/>
      <c r="BQ1616"/>
      <c r="BR1616"/>
      <c r="BS1616"/>
      <c r="BT1616"/>
      <c r="BU1616"/>
      <c r="BV1616"/>
      <c r="BW1616"/>
      <c r="BX1616"/>
      <c r="BY1616"/>
      <c r="BZ1616"/>
      <c r="CA1616"/>
      <c r="CB1616"/>
      <c r="CC1616"/>
    </row>
    <row r="1617" spans="54:81" s="325" customFormat="1" ht="15" customHeight="1" x14ac:dyDescent="0.25">
      <c r="BB1617"/>
      <c r="BC1617"/>
      <c r="BD1617"/>
      <c r="BE1617"/>
      <c r="BF1617"/>
      <c r="BG1617"/>
      <c r="BH1617"/>
      <c r="BI1617"/>
      <c r="BJ1617"/>
      <c r="BK1617"/>
      <c r="BL1617"/>
      <c r="BM1617"/>
      <c r="BN1617"/>
      <c r="BO1617"/>
      <c r="BP1617"/>
      <c r="BQ1617"/>
      <c r="BR1617"/>
      <c r="BS1617"/>
      <c r="BT1617"/>
      <c r="BU1617"/>
      <c r="BV1617"/>
      <c r="BW1617"/>
      <c r="BX1617"/>
      <c r="BY1617"/>
      <c r="BZ1617"/>
      <c r="CA1617"/>
      <c r="CB1617"/>
      <c r="CC1617"/>
    </row>
    <row r="1618" spans="54:81" s="325" customFormat="1" ht="15" customHeight="1" x14ac:dyDescent="0.25">
      <c r="BB1618"/>
      <c r="BC1618"/>
      <c r="BD1618"/>
      <c r="BE1618"/>
      <c r="BF1618"/>
      <c r="BG1618"/>
      <c r="BH1618"/>
      <c r="BI1618"/>
      <c r="BJ1618"/>
      <c r="BK1618"/>
      <c r="BL1618"/>
      <c r="BM1618"/>
      <c r="BN1618"/>
      <c r="BO1618"/>
      <c r="BP1618"/>
      <c r="BQ1618"/>
      <c r="BR1618"/>
      <c r="BS1618"/>
      <c r="BT1618"/>
      <c r="BU1618"/>
      <c r="BV1618"/>
      <c r="BW1618"/>
      <c r="BX1618"/>
      <c r="BY1618"/>
      <c r="BZ1618"/>
      <c r="CA1618"/>
      <c r="CB1618"/>
      <c r="CC1618"/>
    </row>
    <row r="1619" spans="54:81" s="325" customFormat="1" ht="15" customHeight="1" x14ac:dyDescent="0.25">
      <c r="BB1619"/>
      <c r="BC1619"/>
      <c r="BD1619"/>
      <c r="BE1619"/>
      <c r="BF1619"/>
      <c r="BG1619"/>
      <c r="BH1619"/>
      <c r="BI1619"/>
      <c r="BJ1619"/>
      <c r="BK1619"/>
      <c r="BL1619"/>
      <c r="BM1619"/>
      <c r="BN1619"/>
      <c r="BO1619"/>
      <c r="BP1619"/>
      <c r="BQ1619"/>
      <c r="BR1619"/>
      <c r="BS1619"/>
      <c r="BT1619"/>
      <c r="BU1619"/>
      <c r="BV1619"/>
      <c r="BW1619"/>
      <c r="BX1619"/>
      <c r="BY1619"/>
      <c r="BZ1619"/>
      <c r="CA1619"/>
      <c r="CB1619"/>
      <c r="CC1619"/>
    </row>
    <row r="1620" spans="54:81" s="325" customFormat="1" ht="15" customHeight="1" x14ac:dyDescent="0.25">
      <c r="BB1620"/>
      <c r="BC1620"/>
      <c r="BD1620"/>
      <c r="BE1620"/>
      <c r="BF1620"/>
      <c r="BG1620"/>
      <c r="BH1620"/>
      <c r="BI1620"/>
      <c r="BJ1620"/>
      <c r="BK1620"/>
      <c r="BL1620"/>
      <c r="BM1620"/>
      <c r="BN1620"/>
      <c r="BO1620"/>
      <c r="BP1620"/>
      <c r="BQ1620"/>
      <c r="BR1620"/>
      <c r="BS1620"/>
      <c r="BT1620"/>
      <c r="BU1620"/>
      <c r="BV1620"/>
      <c r="BW1620"/>
      <c r="BX1620"/>
      <c r="BY1620"/>
      <c r="BZ1620"/>
      <c r="CA1620"/>
      <c r="CB1620"/>
      <c r="CC1620"/>
    </row>
    <row r="1621" spans="54:81" s="325" customFormat="1" ht="15" customHeight="1" x14ac:dyDescent="0.25">
      <c r="BB1621"/>
      <c r="BC1621"/>
      <c r="BD1621"/>
      <c r="BE1621"/>
      <c r="BF1621"/>
      <c r="BG1621"/>
      <c r="BH1621"/>
      <c r="BI1621"/>
      <c r="BJ1621"/>
      <c r="BK1621"/>
      <c r="BL1621"/>
      <c r="BM1621"/>
      <c r="BN1621"/>
      <c r="BO1621"/>
      <c r="BP1621"/>
      <c r="BQ1621"/>
      <c r="BR1621"/>
      <c r="BS1621"/>
      <c r="BT1621"/>
      <c r="BU1621"/>
      <c r="BV1621"/>
      <c r="BW1621"/>
      <c r="BX1621"/>
      <c r="BY1621"/>
      <c r="BZ1621"/>
      <c r="CA1621"/>
      <c r="CB1621"/>
      <c r="CC1621"/>
    </row>
    <row r="1622" spans="54:81" s="325" customFormat="1" ht="15" customHeight="1" x14ac:dyDescent="0.25">
      <c r="BB1622"/>
      <c r="BC1622"/>
      <c r="BD1622"/>
      <c r="BE1622"/>
      <c r="BF1622"/>
      <c r="BG1622"/>
      <c r="BH1622"/>
      <c r="BI1622"/>
      <c r="BJ1622"/>
      <c r="BK1622"/>
      <c r="BL1622"/>
      <c r="BM1622"/>
      <c r="BN1622"/>
      <c r="BO1622"/>
      <c r="BP1622"/>
      <c r="BQ1622"/>
      <c r="BR1622"/>
      <c r="BS1622"/>
      <c r="BT1622"/>
      <c r="BU1622"/>
      <c r="BV1622"/>
      <c r="BW1622"/>
      <c r="BX1622"/>
      <c r="BY1622"/>
      <c r="BZ1622"/>
      <c r="CA1622"/>
      <c r="CB1622"/>
      <c r="CC1622"/>
    </row>
    <row r="1623" spans="54:81" s="325" customFormat="1" ht="15" customHeight="1" x14ac:dyDescent="0.25">
      <c r="BB1623"/>
      <c r="BC1623"/>
      <c r="BD1623"/>
      <c r="BE1623"/>
      <c r="BF1623"/>
      <c r="BG1623"/>
      <c r="BH1623"/>
      <c r="BI1623"/>
      <c r="BJ1623"/>
      <c r="BK1623"/>
      <c r="BL1623"/>
      <c r="BM1623"/>
      <c r="BN1623"/>
      <c r="BO1623"/>
      <c r="BP1623"/>
      <c r="BQ1623"/>
      <c r="BR1623"/>
      <c r="BS1623"/>
      <c r="BT1623"/>
      <c r="BU1623"/>
      <c r="BV1623"/>
      <c r="BW1623"/>
      <c r="BX1623"/>
      <c r="BY1623"/>
      <c r="BZ1623"/>
      <c r="CA1623"/>
      <c r="CB1623"/>
      <c r="CC1623"/>
    </row>
    <row r="1624" spans="54:81" s="325" customFormat="1" ht="15" customHeight="1" x14ac:dyDescent="0.25">
      <c r="BB1624"/>
      <c r="BC1624"/>
      <c r="BD1624"/>
      <c r="BE1624"/>
      <c r="BF1624"/>
      <c r="BG1624"/>
      <c r="BH1624"/>
      <c r="BI1624"/>
      <c r="BJ1624"/>
      <c r="BK1624"/>
      <c r="BL1624"/>
      <c r="BM1624"/>
      <c r="BN1624"/>
      <c r="BO1624"/>
      <c r="BP1624"/>
      <c r="BQ1624"/>
      <c r="BR1624"/>
      <c r="BS1624"/>
      <c r="BT1624"/>
      <c r="BU1624"/>
      <c r="BV1624"/>
      <c r="BW1624"/>
      <c r="BX1624"/>
      <c r="BY1624"/>
      <c r="BZ1624"/>
      <c r="CA1624"/>
      <c r="CB1624"/>
      <c r="CC1624"/>
    </row>
    <row r="1625" spans="54:81" s="325" customFormat="1" ht="15" customHeight="1" x14ac:dyDescent="0.25">
      <c r="BB1625"/>
      <c r="BC1625"/>
      <c r="BD1625"/>
      <c r="BE1625"/>
      <c r="BF1625"/>
      <c r="BG1625"/>
      <c r="BH1625"/>
      <c r="BI1625"/>
      <c r="BJ1625"/>
      <c r="BK1625"/>
      <c r="BL1625"/>
      <c r="BM1625"/>
      <c r="BN1625"/>
      <c r="BO1625"/>
      <c r="BP1625"/>
      <c r="BQ1625"/>
      <c r="BR1625"/>
      <c r="BS1625"/>
      <c r="BT1625"/>
      <c r="BU1625"/>
      <c r="BV1625"/>
      <c r="BW1625"/>
      <c r="BX1625"/>
      <c r="BY1625"/>
      <c r="BZ1625"/>
      <c r="CA1625"/>
      <c r="CB1625"/>
      <c r="CC1625"/>
    </row>
    <row r="1626" spans="54:81" s="325" customFormat="1" ht="15" customHeight="1" x14ac:dyDescent="0.25">
      <c r="BB1626"/>
      <c r="BC1626"/>
      <c r="BD1626"/>
      <c r="BE1626"/>
      <c r="BF1626"/>
      <c r="BG1626"/>
      <c r="BH1626"/>
      <c r="BI1626"/>
      <c r="BJ1626"/>
      <c r="BK1626"/>
      <c r="BL1626"/>
      <c r="BM1626"/>
      <c r="BN1626"/>
      <c r="BO1626"/>
      <c r="BP1626"/>
      <c r="BQ1626"/>
      <c r="BR1626"/>
      <c r="BS1626"/>
      <c r="BT1626"/>
      <c r="BU1626"/>
      <c r="BV1626"/>
      <c r="BW1626"/>
      <c r="BX1626"/>
      <c r="BY1626"/>
      <c r="BZ1626"/>
      <c r="CA1626"/>
      <c r="CB1626"/>
      <c r="CC1626"/>
    </row>
    <row r="1627" spans="54:81" s="325" customFormat="1" ht="15" customHeight="1" x14ac:dyDescent="0.25">
      <c r="BB1627"/>
      <c r="BC1627"/>
      <c r="BD1627"/>
      <c r="BE1627"/>
      <c r="BF1627"/>
      <c r="BG1627"/>
      <c r="BH1627"/>
      <c r="BI1627"/>
      <c r="BJ1627"/>
      <c r="BK1627"/>
      <c r="BL1627"/>
      <c r="BM1627"/>
      <c r="BN1627"/>
      <c r="BO1627"/>
      <c r="BP1627"/>
      <c r="BQ1627"/>
      <c r="BR1627"/>
      <c r="BS1627"/>
      <c r="BT1627"/>
      <c r="BU1627"/>
      <c r="BV1627"/>
      <c r="BW1627"/>
      <c r="BX1627"/>
      <c r="BY1627"/>
      <c r="BZ1627"/>
      <c r="CA1627"/>
      <c r="CB1627"/>
      <c r="CC1627"/>
    </row>
    <row r="1628" spans="54:81" s="325" customFormat="1" ht="15" customHeight="1" x14ac:dyDescent="0.25">
      <c r="BB1628"/>
      <c r="BC1628"/>
      <c r="BD1628"/>
      <c r="BE1628"/>
      <c r="BF1628"/>
      <c r="BG1628"/>
      <c r="BH1628"/>
      <c r="BI1628"/>
      <c r="BJ1628"/>
      <c r="BK1628"/>
      <c r="BL1628"/>
      <c r="BM1628"/>
      <c r="BN1628"/>
      <c r="BO1628"/>
      <c r="BP1628"/>
      <c r="BQ1628"/>
      <c r="BR1628"/>
      <c r="BS1628"/>
      <c r="BT1628"/>
      <c r="BU1628"/>
      <c r="BV1628"/>
      <c r="BW1628"/>
      <c r="BX1628"/>
      <c r="BY1628"/>
      <c r="BZ1628"/>
      <c r="CA1628"/>
      <c r="CB1628"/>
      <c r="CC1628"/>
    </row>
    <row r="1629" spans="54:81" s="325" customFormat="1" ht="15" customHeight="1" x14ac:dyDescent="0.25">
      <c r="BB1629"/>
      <c r="BC1629"/>
      <c r="BD1629"/>
      <c r="BE1629"/>
      <c r="BF1629"/>
      <c r="BG1629"/>
      <c r="BH1629"/>
      <c r="BI1629"/>
      <c r="BJ1629"/>
      <c r="BK1629"/>
      <c r="BL1629"/>
      <c r="BM1629"/>
      <c r="BN1629"/>
      <c r="BO1629"/>
      <c r="BP1629"/>
      <c r="BQ1629"/>
      <c r="BR1629"/>
      <c r="BS1629"/>
      <c r="BT1629"/>
      <c r="BU1629"/>
      <c r="BV1629"/>
      <c r="BW1629"/>
      <c r="BX1629"/>
      <c r="BY1629"/>
      <c r="BZ1629"/>
      <c r="CA1629"/>
      <c r="CB1629"/>
      <c r="CC1629"/>
    </row>
    <row r="1630" spans="54:81" s="325" customFormat="1" ht="15" customHeight="1" x14ac:dyDescent="0.25">
      <c r="BB1630"/>
      <c r="BC1630"/>
      <c r="BD1630"/>
      <c r="BE1630"/>
      <c r="BF1630"/>
      <c r="BG1630"/>
      <c r="BH1630"/>
      <c r="BI1630"/>
      <c r="BJ1630"/>
      <c r="BK1630"/>
      <c r="BL1630"/>
      <c r="BM1630"/>
      <c r="BN1630"/>
      <c r="BO1630"/>
      <c r="BP1630"/>
      <c r="BQ1630"/>
      <c r="BR1630"/>
      <c r="BS1630"/>
      <c r="BT1630"/>
      <c r="BU1630"/>
      <c r="BV1630"/>
      <c r="BW1630"/>
      <c r="BX1630"/>
      <c r="BY1630"/>
      <c r="BZ1630"/>
      <c r="CA1630"/>
      <c r="CB1630"/>
      <c r="CC1630"/>
    </row>
    <row r="1631" spans="54:81" s="325" customFormat="1" ht="15" customHeight="1" x14ac:dyDescent="0.25">
      <c r="BB1631"/>
      <c r="BC1631"/>
      <c r="BD1631"/>
      <c r="BE1631"/>
      <c r="BF1631"/>
      <c r="BG1631"/>
      <c r="BH1631"/>
      <c r="BI1631"/>
      <c r="BJ1631"/>
      <c r="BK1631"/>
      <c r="BL1631"/>
      <c r="BM1631"/>
      <c r="BN1631"/>
      <c r="BO1631"/>
      <c r="BP1631"/>
      <c r="BQ1631"/>
      <c r="BR1631"/>
      <c r="BS1631"/>
      <c r="BT1631"/>
      <c r="BU1631"/>
      <c r="BV1631"/>
      <c r="BW1631"/>
      <c r="BX1631"/>
      <c r="BY1631"/>
      <c r="BZ1631"/>
      <c r="CA1631"/>
      <c r="CB1631"/>
      <c r="CC1631"/>
    </row>
    <row r="1632" spans="54:81" s="325" customFormat="1" ht="15" customHeight="1" x14ac:dyDescent="0.25">
      <c r="BB1632"/>
      <c r="BC1632"/>
      <c r="BD1632"/>
      <c r="BE1632"/>
      <c r="BF1632"/>
      <c r="BG1632"/>
      <c r="BH1632"/>
      <c r="BI1632"/>
      <c r="BJ1632"/>
      <c r="BK1632"/>
      <c r="BL1632"/>
      <c r="BM1632"/>
      <c r="BN1632"/>
      <c r="BO1632"/>
      <c r="BP1632"/>
      <c r="BQ1632"/>
      <c r="BR1632"/>
      <c r="BS1632"/>
      <c r="BT1632"/>
      <c r="BU1632"/>
      <c r="BV1632"/>
      <c r="BW1632"/>
      <c r="BX1632"/>
      <c r="BY1632"/>
      <c r="BZ1632"/>
      <c r="CA1632"/>
      <c r="CB1632"/>
      <c r="CC1632"/>
    </row>
    <row r="1633" spans="54:81" s="325" customFormat="1" ht="15" customHeight="1" x14ac:dyDescent="0.25">
      <c r="BB1633"/>
      <c r="BC1633"/>
      <c r="BD1633"/>
      <c r="BE1633"/>
      <c r="BF1633"/>
      <c r="BG1633"/>
      <c r="BH1633"/>
      <c r="BI1633"/>
      <c r="BJ1633"/>
      <c r="BK1633"/>
      <c r="BL1633"/>
      <c r="BM1633"/>
      <c r="BN1633"/>
      <c r="BO1633"/>
      <c r="BP1633"/>
      <c r="BQ1633"/>
      <c r="BR1633"/>
      <c r="BS1633"/>
      <c r="BT1633"/>
      <c r="BU1633"/>
      <c r="BV1633"/>
      <c r="BW1633"/>
      <c r="BX1633"/>
      <c r="BY1633"/>
      <c r="BZ1633"/>
      <c r="CA1633"/>
      <c r="CB1633"/>
      <c r="CC1633"/>
    </row>
    <row r="1634" spans="54:81" s="325" customFormat="1" ht="15" customHeight="1" x14ac:dyDescent="0.25">
      <c r="BB1634"/>
      <c r="BC1634"/>
      <c r="BD1634"/>
      <c r="BE1634"/>
      <c r="BF1634"/>
      <c r="BG1634"/>
      <c r="BH1634"/>
      <c r="BI1634"/>
      <c r="BJ1634"/>
      <c r="BK1634"/>
      <c r="BL1634"/>
      <c r="BM1634"/>
      <c r="BN1634"/>
      <c r="BO1634"/>
      <c r="BP1634"/>
      <c r="BQ1634"/>
      <c r="BR1634"/>
      <c r="BS1634"/>
      <c r="BT1634"/>
      <c r="BU1634"/>
      <c r="BV1634"/>
      <c r="BW1634"/>
      <c r="BX1634"/>
      <c r="BY1634"/>
      <c r="BZ1634"/>
      <c r="CA1634"/>
      <c r="CB1634"/>
      <c r="CC1634"/>
    </row>
    <row r="1635" spans="54:81" s="325" customFormat="1" ht="15" customHeight="1" x14ac:dyDescent="0.25">
      <c r="BB1635"/>
      <c r="BC1635"/>
      <c r="BD1635"/>
      <c r="BE1635"/>
      <c r="BF1635"/>
      <c r="BG1635"/>
      <c r="BH1635"/>
      <c r="BI1635"/>
      <c r="BJ1635"/>
      <c r="BK1635"/>
      <c r="BL1635"/>
      <c r="BM1635"/>
      <c r="BN1635"/>
      <c r="BO1635"/>
      <c r="BP1635"/>
      <c r="BQ1635"/>
      <c r="BR1635"/>
      <c r="BS1635"/>
      <c r="BT1635"/>
      <c r="BU1635"/>
      <c r="BV1635"/>
      <c r="BW1635"/>
      <c r="BX1635"/>
      <c r="BY1635"/>
      <c r="BZ1635"/>
      <c r="CA1635"/>
      <c r="CB1635"/>
      <c r="CC1635"/>
    </row>
    <row r="1636" spans="54:81" s="325" customFormat="1" ht="15" customHeight="1" x14ac:dyDescent="0.25">
      <c r="BB1636"/>
      <c r="BC1636"/>
      <c r="BD1636"/>
      <c r="BE1636"/>
      <c r="BF1636"/>
      <c r="BG1636"/>
      <c r="BH1636"/>
      <c r="BI1636"/>
      <c r="BJ1636"/>
      <c r="BK1636"/>
      <c r="BL1636"/>
      <c r="BM1636"/>
      <c r="BN1636"/>
      <c r="BO1636"/>
      <c r="BP1636"/>
      <c r="BQ1636"/>
      <c r="BR1636"/>
      <c r="BS1636"/>
      <c r="BT1636"/>
      <c r="BU1636"/>
      <c r="BV1636"/>
      <c r="BW1636"/>
      <c r="BX1636"/>
      <c r="BY1636"/>
      <c r="BZ1636"/>
      <c r="CA1636"/>
      <c r="CB1636"/>
      <c r="CC1636"/>
    </row>
    <row r="1637" spans="54:81" s="325" customFormat="1" ht="15" customHeight="1" x14ac:dyDescent="0.25">
      <c r="BB1637"/>
      <c r="BC1637"/>
      <c r="BD1637"/>
      <c r="BE1637"/>
      <c r="BF1637"/>
      <c r="BG1637"/>
      <c r="BH1637"/>
      <c r="BI1637"/>
      <c r="BJ1637"/>
      <c r="BK1637"/>
      <c r="BL1637"/>
      <c r="BM1637"/>
      <c r="BN1637"/>
      <c r="BO1637"/>
      <c r="BP1637"/>
      <c r="BQ1637"/>
      <c r="BR1637"/>
      <c r="BS1637"/>
      <c r="BT1637"/>
      <c r="BU1637"/>
      <c r="BV1637"/>
      <c r="BW1637"/>
      <c r="BX1637"/>
      <c r="BY1637"/>
      <c r="BZ1637"/>
      <c r="CA1637"/>
      <c r="CB1637"/>
      <c r="CC1637"/>
    </row>
    <row r="1638" spans="54:81" s="325" customFormat="1" ht="15" customHeight="1" x14ac:dyDescent="0.25">
      <c r="BB1638"/>
      <c r="BC1638"/>
      <c r="BD1638"/>
      <c r="BE1638"/>
      <c r="BF1638"/>
      <c r="BG1638"/>
      <c r="BH1638"/>
      <c r="BI1638"/>
      <c r="BJ1638"/>
      <c r="BK1638"/>
      <c r="BL1638"/>
      <c r="BM1638"/>
      <c r="BN1638"/>
      <c r="BO1638"/>
      <c r="BP1638"/>
      <c r="BQ1638"/>
      <c r="BR1638"/>
      <c r="BS1638"/>
      <c r="BT1638"/>
      <c r="BU1638"/>
      <c r="BV1638"/>
      <c r="BW1638"/>
      <c r="BX1638"/>
      <c r="BY1638"/>
      <c r="BZ1638"/>
      <c r="CA1638"/>
      <c r="CB1638"/>
      <c r="CC1638"/>
    </row>
    <row r="1639" spans="54:81" s="325" customFormat="1" ht="15" customHeight="1" x14ac:dyDescent="0.25">
      <c r="BB1639"/>
      <c r="BC1639"/>
      <c r="BD1639"/>
      <c r="BE1639"/>
      <c r="BF1639"/>
      <c r="BG1639"/>
      <c r="BH1639"/>
      <c r="BI1639"/>
      <c r="BJ1639"/>
      <c r="BK1639"/>
      <c r="BL1639"/>
      <c r="BM1639"/>
      <c r="BN1639"/>
      <c r="BO1639"/>
      <c r="BP1639"/>
      <c r="BQ1639"/>
      <c r="BR1639"/>
      <c r="BS1639"/>
      <c r="BT1639"/>
      <c r="BU1639"/>
      <c r="BV1639"/>
      <c r="BW1639"/>
      <c r="BX1639"/>
      <c r="BY1639"/>
      <c r="BZ1639"/>
      <c r="CA1639"/>
      <c r="CB1639"/>
      <c r="CC1639"/>
    </row>
    <row r="1640" spans="54:81" s="325" customFormat="1" ht="15" customHeight="1" x14ac:dyDescent="0.25">
      <c r="BB1640"/>
      <c r="BC1640"/>
      <c r="BD1640"/>
      <c r="BE1640"/>
      <c r="BF1640"/>
      <c r="BG1640"/>
      <c r="BH1640"/>
      <c r="BI1640"/>
      <c r="BJ1640"/>
      <c r="BK1640"/>
      <c r="BL1640"/>
      <c r="BM1640"/>
      <c r="BN1640"/>
      <c r="BO1640"/>
      <c r="BP1640"/>
      <c r="BQ1640"/>
      <c r="BR1640"/>
      <c r="BS1640"/>
      <c r="BT1640"/>
      <c r="BU1640"/>
      <c r="BV1640"/>
      <c r="BW1640"/>
      <c r="BX1640"/>
      <c r="BY1640"/>
      <c r="BZ1640"/>
      <c r="CA1640"/>
      <c r="CB1640"/>
      <c r="CC1640"/>
    </row>
    <row r="1641" spans="54:81" s="325" customFormat="1" ht="15" customHeight="1" x14ac:dyDescent="0.25">
      <c r="BB1641"/>
      <c r="BC1641"/>
      <c r="BD1641"/>
      <c r="BE1641"/>
      <c r="BF1641"/>
      <c r="BG1641"/>
      <c r="BH1641"/>
      <c r="BI1641"/>
      <c r="BJ1641"/>
      <c r="BK1641"/>
      <c r="BL1641"/>
      <c r="BM1641"/>
      <c r="BN1641"/>
      <c r="BO1641"/>
      <c r="BP1641"/>
      <c r="BQ1641"/>
      <c r="BR1641"/>
      <c r="BS1641"/>
      <c r="BT1641"/>
      <c r="BU1641"/>
      <c r="BV1641"/>
      <c r="BW1641"/>
      <c r="BX1641"/>
      <c r="BY1641"/>
      <c r="BZ1641"/>
      <c r="CA1641"/>
      <c r="CB1641"/>
      <c r="CC1641"/>
    </row>
    <row r="1642" spans="54:81" s="325" customFormat="1" ht="15" customHeight="1" x14ac:dyDescent="0.25">
      <c r="BB1642"/>
      <c r="BC1642"/>
      <c r="BD1642"/>
      <c r="BE1642"/>
      <c r="BF1642"/>
      <c r="BG1642"/>
      <c r="BH1642"/>
      <c r="BI1642"/>
      <c r="BJ1642"/>
      <c r="BK1642"/>
      <c r="BL1642"/>
      <c r="BM1642"/>
      <c r="BN1642"/>
      <c r="BO1642"/>
      <c r="BP1642"/>
      <c r="BQ1642"/>
      <c r="BR1642"/>
      <c r="BS1642"/>
      <c r="BT1642"/>
      <c r="BU1642"/>
      <c r="BV1642"/>
      <c r="BW1642"/>
      <c r="BX1642"/>
      <c r="BY1642"/>
      <c r="BZ1642"/>
      <c r="CA1642"/>
      <c r="CB1642"/>
      <c r="CC1642"/>
    </row>
    <row r="1643" spans="54:81" s="325" customFormat="1" ht="15" customHeight="1" x14ac:dyDescent="0.25">
      <c r="BB1643"/>
      <c r="BC1643"/>
      <c r="BD1643"/>
      <c r="BE1643"/>
      <c r="BF1643"/>
      <c r="BG1643"/>
      <c r="BH1643"/>
      <c r="BI1643"/>
      <c r="BJ1643"/>
      <c r="BK1643"/>
      <c r="BL1643"/>
      <c r="BM1643"/>
      <c r="BN1643"/>
      <c r="BO1643"/>
      <c r="BP1643"/>
      <c r="BQ1643"/>
      <c r="BR1643"/>
      <c r="BS1643"/>
      <c r="BT1643"/>
      <c r="BU1643"/>
      <c r="BV1643"/>
      <c r="BW1643"/>
      <c r="BX1643"/>
      <c r="BY1643"/>
      <c r="BZ1643"/>
      <c r="CA1643"/>
      <c r="CB1643"/>
      <c r="CC1643"/>
    </row>
    <row r="1644" spans="54:81" s="325" customFormat="1" ht="15" customHeight="1" x14ac:dyDescent="0.25">
      <c r="BB1644"/>
      <c r="BC1644"/>
      <c r="BD1644"/>
      <c r="BE1644"/>
      <c r="BF1644"/>
      <c r="BG1644"/>
      <c r="BH1644"/>
      <c r="BI1644"/>
      <c r="BJ1644"/>
      <c r="BK1644"/>
      <c r="BL1644"/>
      <c r="BM1644"/>
      <c r="BN1644"/>
      <c r="BO1644"/>
      <c r="BP1644"/>
      <c r="BQ1644"/>
      <c r="BR1644"/>
      <c r="BS1644"/>
      <c r="BT1644"/>
      <c r="BU1644"/>
      <c r="BV1644"/>
      <c r="BW1644"/>
      <c r="BX1644"/>
      <c r="BY1644"/>
      <c r="BZ1644"/>
      <c r="CA1644"/>
      <c r="CB1644"/>
      <c r="CC1644"/>
    </row>
    <row r="1645" spans="54:81" s="325" customFormat="1" ht="15" customHeight="1" x14ac:dyDescent="0.25">
      <c r="BB1645"/>
      <c r="BC1645"/>
      <c r="BD1645"/>
      <c r="BE1645"/>
      <c r="BF1645"/>
      <c r="BG1645"/>
      <c r="BH1645"/>
      <c r="BI1645"/>
      <c r="BJ1645"/>
      <c r="BK1645"/>
      <c r="BL1645"/>
      <c r="BM1645"/>
      <c r="BN1645"/>
      <c r="BO1645"/>
      <c r="BP1645"/>
      <c r="BQ1645"/>
      <c r="BR1645"/>
      <c r="BS1645"/>
      <c r="BT1645"/>
      <c r="BU1645"/>
      <c r="BV1645"/>
      <c r="BW1645"/>
      <c r="BX1645"/>
      <c r="BY1645"/>
      <c r="BZ1645"/>
      <c r="CA1645"/>
      <c r="CB1645"/>
      <c r="CC1645"/>
    </row>
    <row r="1646" spans="54:81" s="325" customFormat="1" ht="15" customHeight="1" x14ac:dyDescent="0.25">
      <c r="BB1646"/>
      <c r="BC1646"/>
      <c r="BD1646"/>
      <c r="BE1646"/>
      <c r="BF1646"/>
      <c r="BG1646"/>
      <c r="BH1646"/>
      <c r="BI1646"/>
      <c r="BJ1646"/>
      <c r="BK1646"/>
      <c r="BL1646"/>
      <c r="BM1646"/>
      <c r="BN1646"/>
      <c r="BO1646"/>
      <c r="BP1646"/>
      <c r="BQ1646"/>
      <c r="BR1646"/>
      <c r="BS1646"/>
      <c r="BT1646"/>
      <c r="BU1646"/>
      <c r="BV1646"/>
      <c r="BW1646"/>
      <c r="BX1646"/>
      <c r="BY1646"/>
      <c r="BZ1646"/>
      <c r="CA1646"/>
      <c r="CB1646"/>
      <c r="CC1646"/>
    </row>
    <row r="1647" spans="54:81" s="325" customFormat="1" ht="15" customHeight="1" x14ac:dyDescent="0.25">
      <c r="BB1647"/>
      <c r="BC1647"/>
      <c r="BD1647"/>
      <c r="BE1647"/>
      <c r="BF1647"/>
      <c r="BG1647"/>
      <c r="BH1647"/>
      <c r="BI1647"/>
      <c r="BJ1647"/>
      <c r="BK1647"/>
      <c r="BL1647"/>
      <c r="BM1647"/>
      <c r="BN1647"/>
      <c r="BO1647"/>
      <c r="BP1647"/>
      <c r="BQ1647"/>
      <c r="BR1647"/>
      <c r="BS1647"/>
      <c r="BT1647"/>
      <c r="BU1647"/>
      <c r="BV1647"/>
      <c r="BW1647"/>
      <c r="BX1647"/>
      <c r="BY1647"/>
      <c r="BZ1647"/>
      <c r="CA1647"/>
      <c r="CB1647"/>
      <c r="CC1647"/>
    </row>
    <row r="1648" spans="54:81" s="325" customFormat="1" ht="15" customHeight="1" x14ac:dyDescent="0.25">
      <c r="BB1648"/>
      <c r="BC1648"/>
      <c r="BD1648"/>
      <c r="BE1648"/>
      <c r="BF1648"/>
      <c r="BG1648"/>
      <c r="BH1648"/>
      <c r="BI1648"/>
      <c r="BJ1648"/>
      <c r="BK1648"/>
      <c r="BL1648"/>
      <c r="BM1648"/>
      <c r="BN1648"/>
      <c r="BO1648"/>
      <c r="BP1648"/>
      <c r="BQ1648"/>
      <c r="BR1648"/>
      <c r="BS1648"/>
      <c r="BT1648"/>
      <c r="BU1648"/>
      <c r="BV1648"/>
      <c r="BW1648"/>
      <c r="BX1648"/>
      <c r="BY1648"/>
      <c r="BZ1648"/>
      <c r="CA1648"/>
      <c r="CB1648"/>
      <c r="CC1648"/>
    </row>
    <row r="1649" spans="54:81" s="325" customFormat="1" ht="15" customHeight="1" x14ac:dyDescent="0.25">
      <c r="BB1649"/>
      <c r="BC1649"/>
      <c r="BD1649"/>
      <c r="BE1649"/>
      <c r="BF1649"/>
      <c r="BG1649"/>
      <c r="BH1649"/>
      <c r="BI1649"/>
      <c r="BJ1649"/>
      <c r="BK1649"/>
      <c r="BL1649"/>
      <c r="BM1649"/>
      <c r="BN1649"/>
      <c r="BO1649"/>
      <c r="BP1649"/>
      <c r="BQ1649"/>
      <c r="BR1649"/>
      <c r="BS1649"/>
      <c r="BT1649"/>
      <c r="BU1649"/>
      <c r="BV1649"/>
      <c r="BW1649"/>
      <c r="BX1649"/>
      <c r="BY1649"/>
      <c r="BZ1649"/>
      <c r="CA1649"/>
      <c r="CB1649"/>
      <c r="CC1649"/>
    </row>
    <row r="1650" spans="54:81" s="325" customFormat="1" ht="15" customHeight="1" x14ac:dyDescent="0.25">
      <c r="BB1650"/>
      <c r="BC1650"/>
      <c r="BD1650"/>
      <c r="BE1650"/>
      <c r="BF1650"/>
      <c r="BG1650"/>
      <c r="BH1650"/>
      <c r="BI1650"/>
      <c r="BJ1650"/>
      <c r="BK1650"/>
      <c r="BL1650"/>
      <c r="BM1650"/>
      <c r="BN1650"/>
      <c r="BO1650"/>
      <c r="BP1650"/>
      <c r="BQ1650"/>
      <c r="BR1650"/>
      <c r="BS1650"/>
      <c r="BT1650"/>
      <c r="BU1650"/>
      <c r="BV1650"/>
      <c r="BW1650"/>
      <c r="BX1650"/>
      <c r="BY1650"/>
      <c r="BZ1650"/>
      <c r="CA1650"/>
      <c r="CB1650"/>
      <c r="CC1650"/>
    </row>
    <row r="1651" spans="54:81" s="325" customFormat="1" ht="15" customHeight="1" x14ac:dyDescent="0.25">
      <c r="BB1651"/>
      <c r="BC1651"/>
      <c r="BD1651"/>
      <c r="BE1651"/>
      <c r="BF1651"/>
      <c r="BG1651"/>
      <c r="BH1651"/>
      <c r="BI1651"/>
      <c r="BJ1651"/>
      <c r="BK1651"/>
      <c r="BL1651"/>
      <c r="BM1651"/>
      <c r="BN1651"/>
      <c r="BO1651"/>
      <c r="BP1651"/>
      <c r="BQ1651"/>
      <c r="BR1651"/>
      <c r="BS1651"/>
      <c r="BT1651"/>
      <c r="BU1651"/>
      <c r="BV1651"/>
      <c r="BW1651"/>
      <c r="BX1651"/>
      <c r="BY1651"/>
      <c r="BZ1651"/>
      <c r="CA1651"/>
      <c r="CB1651"/>
      <c r="CC1651"/>
    </row>
    <row r="1652" spans="54:81" s="325" customFormat="1" ht="15" customHeight="1" x14ac:dyDescent="0.25">
      <c r="BB1652"/>
      <c r="BC1652"/>
      <c r="BD1652"/>
      <c r="BE1652"/>
      <c r="BF1652"/>
      <c r="BG1652"/>
      <c r="BH1652"/>
      <c r="BI1652"/>
      <c r="BJ1652"/>
      <c r="BK1652"/>
      <c r="BL1652"/>
      <c r="BM1652"/>
      <c r="BN1652"/>
      <c r="BO1652"/>
      <c r="BP1652"/>
      <c r="BQ1652"/>
      <c r="BR1652"/>
      <c r="BS1652"/>
      <c r="BT1652"/>
      <c r="BU1652"/>
      <c r="BV1652"/>
      <c r="BW1652"/>
      <c r="BX1652"/>
      <c r="BY1652"/>
      <c r="BZ1652"/>
      <c r="CA1652"/>
      <c r="CB1652"/>
      <c r="CC1652"/>
    </row>
    <row r="1653" spans="54:81" s="325" customFormat="1" ht="15" customHeight="1" x14ac:dyDescent="0.25">
      <c r="BB1653"/>
      <c r="BC1653"/>
      <c r="BD1653"/>
      <c r="BE1653"/>
      <c r="BF1653"/>
      <c r="BG1653"/>
      <c r="BH1653"/>
      <c r="BI1653"/>
      <c r="BJ1653"/>
      <c r="BK1653"/>
      <c r="BL1653"/>
      <c r="BM1653"/>
      <c r="BN1653"/>
      <c r="BO1653"/>
      <c r="BP1653"/>
      <c r="BQ1653"/>
      <c r="BR1653"/>
      <c r="BS1653"/>
      <c r="BT1653"/>
      <c r="BU1653"/>
      <c r="BV1653"/>
      <c r="BW1653"/>
      <c r="BX1653"/>
      <c r="BY1653"/>
      <c r="BZ1653"/>
      <c r="CA1653"/>
      <c r="CB1653"/>
      <c r="CC1653"/>
    </row>
    <row r="1654" spans="54:81" s="325" customFormat="1" ht="15" customHeight="1" x14ac:dyDescent="0.25">
      <c r="BB1654"/>
      <c r="BC1654"/>
      <c r="BD1654"/>
      <c r="BE1654"/>
      <c r="BF1654"/>
      <c r="BG1654"/>
      <c r="BH1654"/>
      <c r="BI1654"/>
      <c r="BJ1654"/>
      <c r="BK1654"/>
      <c r="BL1654"/>
      <c r="BM1654"/>
      <c r="BN1654"/>
      <c r="BO1654"/>
      <c r="BP1654"/>
      <c r="BQ1654"/>
      <c r="BR1654"/>
      <c r="BS1654"/>
      <c r="BT1654"/>
      <c r="BU1654"/>
      <c r="BV1654"/>
      <c r="BW1654"/>
      <c r="BX1654"/>
      <c r="BY1654"/>
      <c r="BZ1654"/>
      <c r="CA1654"/>
      <c r="CB1654"/>
      <c r="CC1654"/>
    </row>
    <row r="1655" spans="54:81" s="325" customFormat="1" ht="15" customHeight="1" x14ac:dyDescent="0.25">
      <c r="BB1655"/>
      <c r="BC1655"/>
      <c r="BD1655"/>
      <c r="BE1655"/>
      <c r="BF1655"/>
      <c r="BG1655"/>
      <c r="BH1655"/>
      <c r="BI1655"/>
      <c r="BJ1655"/>
      <c r="BK1655"/>
      <c r="BL1655"/>
      <c r="BM1655"/>
      <c r="BN1655"/>
      <c r="BO1655"/>
      <c r="BP1655"/>
      <c r="BQ1655"/>
      <c r="BR1655"/>
      <c r="BS1655"/>
      <c r="BT1655"/>
      <c r="BU1655"/>
      <c r="BV1655"/>
      <c r="BW1655"/>
      <c r="BX1655"/>
      <c r="BY1655"/>
      <c r="BZ1655"/>
      <c r="CA1655"/>
      <c r="CB1655"/>
      <c r="CC1655"/>
    </row>
    <row r="1656" spans="54:81" s="325" customFormat="1" ht="15" customHeight="1" x14ac:dyDescent="0.25">
      <c r="BB1656"/>
      <c r="BC1656"/>
      <c r="BD1656"/>
      <c r="BE1656"/>
      <c r="BF1656"/>
      <c r="BG1656"/>
      <c r="BH1656"/>
      <c r="BI1656"/>
      <c r="BJ1656"/>
      <c r="BK1656"/>
      <c r="BL1656"/>
      <c r="BM1656"/>
      <c r="BN1656"/>
      <c r="BO1656"/>
      <c r="BP1656"/>
      <c r="BQ1656"/>
      <c r="BR1656"/>
      <c r="BS1656"/>
      <c r="BT1656"/>
      <c r="BU1656"/>
      <c r="BV1656"/>
      <c r="BW1656"/>
      <c r="BX1656"/>
      <c r="BY1656"/>
      <c r="BZ1656"/>
      <c r="CA1656"/>
      <c r="CB1656"/>
      <c r="CC1656"/>
    </row>
    <row r="1657" spans="54:81" s="325" customFormat="1" ht="15" customHeight="1" x14ac:dyDescent="0.25">
      <c r="BB1657"/>
      <c r="BC1657"/>
      <c r="BD1657"/>
      <c r="BE1657"/>
      <c r="BF1657"/>
      <c r="BG1657"/>
      <c r="BH1657"/>
      <c r="BI1657"/>
      <c r="BJ1657"/>
      <c r="BK1657"/>
      <c r="BL1657"/>
      <c r="BM1657"/>
      <c r="BN1657"/>
      <c r="BO1657"/>
      <c r="BP1657"/>
      <c r="BQ1657"/>
      <c r="BR1657"/>
      <c r="BS1657"/>
      <c r="BT1657"/>
      <c r="BU1657"/>
      <c r="BV1657"/>
      <c r="BW1657"/>
      <c r="BX1657"/>
      <c r="BY1657"/>
      <c r="BZ1657"/>
      <c r="CA1657"/>
      <c r="CB1657"/>
      <c r="CC1657"/>
    </row>
    <row r="1658" spans="54:81" s="325" customFormat="1" ht="15" customHeight="1" x14ac:dyDescent="0.25">
      <c r="BB1658"/>
      <c r="BC1658"/>
      <c r="BD1658"/>
      <c r="BE1658"/>
      <c r="BF1658"/>
      <c r="BG1658"/>
      <c r="BH1658"/>
      <c r="BI1658"/>
      <c r="BJ1658"/>
      <c r="BK1658"/>
      <c r="BL1658"/>
      <c r="BM1658"/>
      <c r="BN1658"/>
      <c r="BO1658"/>
      <c r="BP1658"/>
      <c r="BQ1658"/>
      <c r="BR1658"/>
      <c r="BS1658"/>
      <c r="BT1658"/>
      <c r="BU1658"/>
      <c r="BV1658"/>
      <c r="BW1658"/>
      <c r="BX1658"/>
      <c r="BY1658"/>
      <c r="BZ1658"/>
      <c r="CA1658"/>
      <c r="CB1658"/>
      <c r="CC1658"/>
    </row>
    <row r="1659" spans="54:81" s="325" customFormat="1" ht="15" customHeight="1" x14ac:dyDescent="0.25">
      <c r="BB1659"/>
      <c r="BC1659"/>
      <c r="BD1659"/>
      <c r="BE1659"/>
      <c r="BF1659"/>
      <c r="BG1659"/>
      <c r="BH1659"/>
      <c r="BI1659"/>
      <c r="BJ1659"/>
      <c r="BK1659"/>
      <c r="BL1659"/>
      <c r="BM1659"/>
      <c r="BN1659"/>
      <c r="BO1659"/>
      <c r="BP1659"/>
      <c r="BQ1659"/>
      <c r="BR1659"/>
      <c r="BS1659"/>
      <c r="BT1659"/>
      <c r="BU1659"/>
      <c r="BV1659"/>
      <c r="BW1659"/>
      <c r="BX1659"/>
      <c r="BY1659"/>
      <c r="BZ1659"/>
      <c r="CA1659"/>
      <c r="CB1659"/>
      <c r="CC1659"/>
    </row>
    <row r="1660" spans="54:81" s="325" customFormat="1" ht="15" customHeight="1" x14ac:dyDescent="0.25">
      <c r="BB1660"/>
      <c r="BC1660"/>
      <c r="BD1660"/>
      <c r="BE1660"/>
      <c r="BF1660"/>
      <c r="BG1660"/>
      <c r="BH1660"/>
      <c r="BI1660"/>
      <c r="BJ1660"/>
      <c r="BK1660"/>
      <c r="BL1660"/>
      <c r="BM1660"/>
      <c r="BN1660"/>
      <c r="BO1660"/>
      <c r="BP1660"/>
      <c r="BQ1660"/>
      <c r="BR1660"/>
      <c r="BS1660"/>
      <c r="BT1660"/>
      <c r="BU1660"/>
      <c r="BV1660"/>
      <c r="BW1660"/>
      <c r="BX1660"/>
      <c r="BY1660"/>
      <c r="BZ1660"/>
      <c r="CA1660"/>
      <c r="CB1660"/>
      <c r="CC1660"/>
    </row>
    <row r="1661" spans="54:81" s="325" customFormat="1" ht="15" customHeight="1" x14ac:dyDescent="0.25">
      <c r="BB1661"/>
      <c r="BC1661"/>
      <c r="BD1661"/>
      <c r="BE1661"/>
      <c r="BF1661"/>
      <c r="BG1661"/>
      <c r="BH1661"/>
      <c r="BI1661"/>
      <c r="BJ1661"/>
      <c r="BK1661"/>
      <c r="BL1661"/>
      <c r="BM1661"/>
      <c r="BN1661"/>
      <c r="BO1661"/>
      <c r="BP1661"/>
      <c r="BQ1661"/>
      <c r="BR1661"/>
      <c r="BS1661"/>
      <c r="BT1661"/>
      <c r="BU1661"/>
      <c r="BV1661"/>
      <c r="BW1661"/>
      <c r="BX1661"/>
      <c r="BY1661"/>
      <c r="BZ1661"/>
      <c r="CA1661"/>
      <c r="CB1661"/>
      <c r="CC1661"/>
    </row>
    <row r="1662" spans="54:81" s="325" customFormat="1" ht="15" customHeight="1" x14ac:dyDescent="0.25">
      <c r="BB1662"/>
      <c r="BC1662"/>
      <c r="BD1662"/>
      <c r="BE1662"/>
      <c r="BF1662"/>
      <c r="BG1662"/>
      <c r="BH1662"/>
      <c r="BI1662"/>
      <c r="BJ1662"/>
      <c r="BK1662"/>
      <c r="BL1662"/>
      <c r="BM1662"/>
      <c r="BN1662"/>
      <c r="BO1662"/>
      <c r="BP1662"/>
      <c r="BQ1662"/>
      <c r="BR1662"/>
      <c r="BS1662"/>
      <c r="BT1662"/>
      <c r="BU1662"/>
      <c r="BV1662"/>
      <c r="BW1662"/>
      <c r="BX1662"/>
      <c r="BY1662"/>
      <c r="BZ1662"/>
      <c r="CA1662"/>
      <c r="CB1662"/>
      <c r="CC1662"/>
    </row>
    <row r="1663" spans="54:81" s="325" customFormat="1" ht="15" customHeight="1" x14ac:dyDescent="0.25">
      <c r="BB1663"/>
      <c r="BC1663"/>
      <c r="BD1663"/>
      <c r="BE1663"/>
      <c r="BF1663"/>
      <c r="BG1663"/>
      <c r="BH1663"/>
      <c r="BI1663"/>
      <c r="BJ1663"/>
      <c r="BK1663"/>
      <c r="BL1663"/>
      <c r="BM1663"/>
      <c r="BN1663"/>
      <c r="BO1663"/>
      <c r="BP1663"/>
      <c r="BQ1663"/>
      <c r="BR1663"/>
      <c r="BS1663"/>
      <c r="BT1663"/>
      <c r="BU1663"/>
      <c r="BV1663"/>
      <c r="BW1663"/>
      <c r="BX1663"/>
      <c r="BY1663"/>
      <c r="BZ1663"/>
      <c r="CA1663"/>
      <c r="CB1663"/>
      <c r="CC1663"/>
    </row>
    <row r="1664" spans="54:81" s="325" customFormat="1" ht="15" customHeight="1" x14ac:dyDescent="0.25">
      <c r="BB1664"/>
      <c r="BC1664"/>
      <c r="BD1664"/>
      <c r="BE1664"/>
      <c r="BF1664"/>
      <c r="BG1664"/>
      <c r="BH1664"/>
      <c r="BI1664"/>
      <c r="BJ1664"/>
      <c r="BK1664"/>
      <c r="BL1664"/>
      <c r="BM1664"/>
      <c r="BN1664"/>
      <c r="BO1664"/>
      <c r="BP1664"/>
      <c r="BQ1664"/>
      <c r="BR1664"/>
      <c r="BS1664"/>
      <c r="BT1664"/>
      <c r="BU1664"/>
      <c r="BV1664"/>
      <c r="BW1664"/>
      <c r="BX1664"/>
      <c r="BY1664"/>
      <c r="BZ1664"/>
      <c r="CA1664"/>
      <c r="CB1664"/>
      <c r="CC1664"/>
    </row>
    <row r="1665" spans="54:81" s="325" customFormat="1" ht="15" customHeight="1" x14ac:dyDescent="0.25">
      <c r="BB1665"/>
      <c r="BC1665"/>
      <c r="BD1665"/>
      <c r="BE1665"/>
      <c r="BF1665"/>
      <c r="BG1665"/>
      <c r="BH1665"/>
      <c r="BI1665"/>
      <c r="BJ1665"/>
      <c r="BK1665"/>
      <c r="BL1665"/>
      <c r="BM1665"/>
      <c r="BN1665"/>
      <c r="BO1665"/>
      <c r="BP1665"/>
      <c r="BQ1665"/>
      <c r="BR1665"/>
      <c r="BS1665"/>
      <c r="BT1665"/>
      <c r="BU1665"/>
      <c r="BV1665"/>
      <c r="BW1665"/>
      <c r="BX1665"/>
      <c r="BY1665"/>
      <c r="BZ1665"/>
      <c r="CA1665"/>
      <c r="CB1665"/>
      <c r="CC1665"/>
    </row>
    <row r="1666" spans="54:81" s="325" customFormat="1" ht="15" customHeight="1" x14ac:dyDescent="0.25">
      <c r="BB1666"/>
      <c r="BC1666"/>
      <c r="BD1666"/>
      <c r="BE1666"/>
      <c r="BF1666"/>
      <c r="BG1666"/>
      <c r="BH1666"/>
      <c r="BI1666"/>
      <c r="BJ1666"/>
      <c r="BK1666"/>
      <c r="BL1666"/>
      <c r="BM1666"/>
      <c r="BN1666"/>
      <c r="BO1666"/>
      <c r="BP1666"/>
      <c r="BQ1666"/>
      <c r="BR1666"/>
      <c r="BS1666"/>
      <c r="BT1666"/>
      <c r="BU1666"/>
      <c r="BV1666"/>
      <c r="BW1666"/>
      <c r="BX1666"/>
      <c r="BY1666"/>
      <c r="BZ1666"/>
      <c r="CA1666"/>
      <c r="CB1666"/>
      <c r="CC1666"/>
    </row>
    <row r="1667" spans="54:81" s="325" customFormat="1" ht="15" customHeight="1" x14ac:dyDescent="0.25">
      <c r="BB1667"/>
      <c r="BC1667"/>
      <c r="BD1667"/>
      <c r="BE1667"/>
      <c r="BF1667"/>
      <c r="BG1667"/>
      <c r="BH1667"/>
      <c r="BI1667"/>
      <c r="BJ1667"/>
      <c r="BK1667"/>
      <c r="BL1667"/>
      <c r="BM1667"/>
      <c r="BN1667"/>
      <c r="BO1667"/>
      <c r="BP1667"/>
      <c r="BQ1667"/>
      <c r="BR1667"/>
      <c r="BS1667"/>
      <c r="BT1667"/>
      <c r="BU1667"/>
      <c r="BV1667"/>
      <c r="BW1667"/>
      <c r="BX1667"/>
      <c r="BY1667"/>
      <c r="BZ1667"/>
      <c r="CA1667"/>
      <c r="CB1667"/>
      <c r="CC1667"/>
    </row>
    <row r="1668" spans="54:81" s="325" customFormat="1" ht="15" customHeight="1" x14ac:dyDescent="0.25">
      <c r="BB1668"/>
      <c r="BC1668"/>
      <c r="BD1668"/>
      <c r="BE1668"/>
      <c r="BF1668"/>
      <c r="BG1668"/>
      <c r="BH1668"/>
      <c r="BI1668"/>
      <c r="BJ1668"/>
      <c r="BK1668"/>
      <c r="BL1668"/>
      <c r="BM1668"/>
      <c r="BN1668"/>
      <c r="BO1668"/>
      <c r="BP1668"/>
      <c r="BQ1668"/>
      <c r="BR1668"/>
      <c r="BS1668"/>
      <c r="BT1668"/>
      <c r="BU1668"/>
      <c r="BV1668"/>
      <c r="BW1668"/>
      <c r="BX1668"/>
      <c r="BY1668"/>
      <c r="BZ1668"/>
      <c r="CA1668"/>
      <c r="CB1668"/>
      <c r="CC1668"/>
    </row>
    <row r="1669" spans="54:81" s="325" customFormat="1" ht="15" customHeight="1" x14ac:dyDescent="0.25">
      <c r="BB1669"/>
      <c r="BC1669"/>
      <c r="BD1669"/>
      <c r="BE1669"/>
      <c r="BF1669"/>
      <c r="BG1669"/>
      <c r="BH1669"/>
      <c r="BI1669"/>
      <c r="BJ1669"/>
      <c r="BK1669"/>
      <c r="BL1669"/>
      <c r="BM1669"/>
      <c r="BN1669"/>
      <c r="BO1669"/>
      <c r="BP1669"/>
      <c r="BQ1669"/>
      <c r="BR1669"/>
      <c r="BS1669"/>
      <c r="BT1669"/>
      <c r="BU1669"/>
      <c r="BV1669"/>
      <c r="BW1669"/>
      <c r="BX1669"/>
      <c r="BY1669"/>
      <c r="BZ1669"/>
      <c r="CA1669"/>
      <c r="CB1669"/>
      <c r="CC1669"/>
    </row>
    <row r="1670" spans="54:81" s="325" customFormat="1" ht="15" customHeight="1" x14ac:dyDescent="0.25">
      <c r="BB1670"/>
      <c r="BC1670"/>
      <c r="BD1670"/>
      <c r="BE1670"/>
      <c r="BF1670"/>
      <c r="BG1670"/>
      <c r="BH1670"/>
      <c r="BI1670"/>
      <c r="BJ1670"/>
      <c r="BK1670"/>
      <c r="BL1670"/>
      <c r="BM1670"/>
      <c r="BN1670"/>
      <c r="BO1670"/>
      <c r="BP1670"/>
      <c r="BQ1670"/>
      <c r="BR1670"/>
      <c r="BS1670"/>
      <c r="BT1670"/>
      <c r="BU1670"/>
      <c r="BV1670"/>
      <c r="BW1670"/>
      <c r="BX1670"/>
      <c r="BY1670"/>
      <c r="BZ1670"/>
      <c r="CA1670"/>
      <c r="CB1670"/>
      <c r="CC1670"/>
    </row>
    <row r="1671" spans="54:81" s="325" customFormat="1" ht="15" customHeight="1" x14ac:dyDescent="0.25">
      <c r="BB1671"/>
      <c r="BC1671"/>
      <c r="BD1671"/>
      <c r="BE1671"/>
      <c r="BF1671"/>
      <c r="BG1671"/>
      <c r="BH1671"/>
      <c r="BI1671"/>
      <c r="BJ1671"/>
      <c r="BK1671"/>
      <c r="BL1671"/>
      <c r="BM1671"/>
      <c r="BN1671"/>
      <c r="BO1671"/>
      <c r="BP1671"/>
      <c r="BQ1671"/>
      <c r="BR1671"/>
      <c r="BS1671"/>
      <c r="BT1671"/>
      <c r="BU1671"/>
      <c r="BV1671"/>
      <c r="BW1671"/>
      <c r="BX1671"/>
      <c r="BY1671"/>
      <c r="BZ1671"/>
      <c r="CA1671"/>
      <c r="CB1671"/>
      <c r="CC1671"/>
    </row>
    <row r="1672" spans="54:81" s="325" customFormat="1" ht="15" customHeight="1" x14ac:dyDescent="0.25">
      <c r="BB1672"/>
      <c r="BC1672"/>
      <c r="BD1672"/>
      <c r="BE1672"/>
      <c r="BF1672"/>
      <c r="BG1672"/>
      <c r="BH1672"/>
      <c r="BI1672"/>
      <c r="BJ1672"/>
      <c r="BK1672"/>
      <c r="BL1672"/>
      <c r="BM1672"/>
      <c r="BN1672"/>
      <c r="BO1672"/>
      <c r="BP1672"/>
      <c r="BQ1672"/>
      <c r="BR1672"/>
      <c r="BS1672"/>
      <c r="BT1672"/>
      <c r="BU1672"/>
      <c r="BV1672"/>
      <c r="BW1672"/>
      <c r="BX1672"/>
      <c r="BY1672"/>
      <c r="BZ1672"/>
      <c r="CA1672"/>
      <c r="CB1672"/>
      <c r="CC1672"/>
    </row>
    <row r="1673" spans="54:81" s="325" customFormat="1" ht="15" customHeight="1" x14ac:dyDescent="0.25">
      <c r="BB1673"/>
      <c r="BC1673"/>
      <c r="BD1673"/>
      <c r="BE1673"/>
      <c r="BF1673"/>
      <c r="BG1673"/>
      <c r="BH1673"/>
      <c r="BI1673"/>
      <c r="BJ1673"/>
      <c r="BK1673"/>
      <c r="BL1673"/>
      <c r="BM1673"/>
      <c r="BN1673"/>
      <c r="BO1673"/>
      <c r="BP1673"/>
      <c r="BQ1673"/>
      <c r="BR1673"/>
      <c r="BS1673"/>
      <c r="BT1673"/>
      <c r="BU1673"/>
      <c r="BV1673"/>
      <c r="BW1673"/>
      <c r="BX1673"/>
      <c r="BY1673"/>
      <c r="BZ1673"/>
      <c r="CA1673"/>
      <c r="CB1673"/>
      <c r="CC1673"/>
    </row>
    <row r="1674" spans="54:81" s="325" customFormat="1" ht="15" customHeight="1" x14ac:dyDescent="0.25">
      <c r="BB1674"/>
      <c r="BC1674"/>
      <c r="BD1674"/>
      <c r="BE1674"/>
      <c r="BF1674"/>
      <c r="BG1674"/>
      <c r="BH1674"/>
      <c r="BI1674"/>
      <c r="BJ1674"/>
      <c r="BK1674"/>
      <c r="BL1674"/>
      <c r="BM1674"/>
      <c r="BN1674"/>
      <c r="BO1674"/>
      <c r="BP1674"/>
      <c r="BQ1674"/>
      <c r="BR1674"/>
      <c r="BS1674"/>
      <c r="BT1674"/>
      <c r="BU1674"/>
      <c r="BV1674"/>
      <c r="BW1674"/>
      <c r="BX1674"/>
      <c r="BY1674"/>
      <c r="BZ1674"/>
      <c r="CA1674"/>
      <c r="CB1674"/>
      <c r="CC1674"/>
    </row>
    <row r="1675" spans="54:81" s="325" customFormat="1" ht="15" customHeight="1" x14ac:dyDescent="0.25">
      <c r="BB1675"/>
      <c r="BC1675"/>
      <c r="BD1675"/>
      <c r="BE1675"/>
      <c r="BF1675"/>
      <c r="BG1675"/>
      <c r="BH1675"/>
      <c r="BI1675"/>
      <c r="BJ1675"/>
      <c r="BK1675"/>
      <c r="BL1675"/>
      <c r="BM1675"/>
      <c r="BN1675"/>
      <c r="BO1675"/>
      <c r="BP1675"/>
      <c r="BQ1675"/>
      <c r="BR1675"/>
      <c r="BS1675"/>
      <c r="BT1675"/>
      <c r="BU1675"/>
      <c r="BV1675"/>
      <c r="BW1675"/>
      <c r="BX1675"/>
      <c r="BY1675"/>
      <c r="BZ1675"/>
      <c r="CA1675"/>
      <c r="CB1675"/>
      <c r="CC1675"/>
    </row>
    <row r="1676" spans="54:81" s="325" customFormat="1" ht="15" customHeight="1" x14ac:dyDescent="0.25">
      <c r="BB1676"/>
      <c r="BC1676"/>
      <c r="BD1676"/>
      <c r="BE1676"/>
      <c r="BF1676"/>
      <c r="BG1676"/>
      <c r="BH1676"/>
      <c r="BI1676"/>
      <c r="BJ1676"/>
      <c r="BK1676"/>
      <c r="BL1676"/>
      <c r="BM1676"/>
      <c r="BN1676"/>
      <c r="BO1676"/>
      <c r="BP1676"/>
      <c r="BQ1676"/>
      <c r="BR1676"/>
      <c r="BS1676"/>
      <c r="BT1676"/>
      <c r="BU1676"/>
      <c r="BV1676"/>
      <c r="BW1676"/>
      <c r="BX1676"/>
      <c r="BY1676"/>
      <c r="BZ1676"/>
      <c r="CA1676"/>
      <c r="CB1676"/>
      <c r="CC1676"/>
    </row>
    <row r="1677" spans="54:81" s="325" customFormat="1" ht="15" customHeight="1" x14ac:dyDescent="0.25">
      <c r="BB1677"/>
      <c r="BC1677"/>
      <c r="BD1677"/>
      <c r="BE1677"/>
      <c r="BF1677"/>
      <c r="BG1677"/>
      <c r="BH1677"/>
      <c r="BI1677"/>
      <c r="BJ1677"/>
      <c r="BK1677"/>
      <c r="BL1677"/>
      <c r="BM1677"/>
      <c r="BN1677"/>
      <c r="BO1677"/>
      <c r="BP1677"/>
      <c r="BQ1677"/>
      <c r="BR1677"/>
      <c r="BS1677"/>
      <c r="BT1677"/>
      <c r="BU1677"/>
      <c r="BV1677"/>
      <c r="BW1677"/>
      <c r="BX1677"/>
      <c r="BY1677"/>
      <c r="BZ1677"/>
      <c r="CA1677"/>
      <c r="CB1677"/>
      <c r="CC1677"/>
    </row>
    <row r="1678" spans="54:81" s="325" customFormat="1" ht="15" customHeight="1" x14ac:dyDescent="0.25">
      <c r="BB1678"/>
      <c r="BC1678"/>
      <c r="BD1678"/>
      <c r="BE1678"/>
      <c r="BF1678"/>
      <c r="BG1678"/>
      <c r="BH1678"/>
      <c r="BI1678"/>
      <c r="BJ1678"/>
      <c r="BK1678"/>
      <c r="BL1678"/>
      <c r="BM1678"/>
      <c r="BN1678"/>
      <c r="BO1678"/>
      <c r="BP1678"/>
      <c r="BQ1678"/>
      <c r="BR1678"/>
      <c r="BS1678"/>
      <c r="BT1678"/>
      <c r="BU1678"/>
      <c r="BV1678"/>
      <c r="BW1678"/>
      <c r="BX1678"/>
      <c r="BY1678"/>
      <c r="BZ1678"/>
      <c r="CA1678"/>
      <c r="CB1678"/>
      <c r="CC1678"/>
    </row>
    <row r="1679" spans="54:81" s="325" customFormat="1" ht="15" customHeight="1" x14ac:dyDescent="0.25">
      <c r="BB1679"/>
      <c r="BC1679"/>
      <c r="BD1679"/>
      <c r="BE1679"/>
      <c r="BF1679"/>
      <c r="BG1679"/>
      <c r="BH1679"/>
      <c r="BI1679"/>
      <c r="BJ1679"/>
      <c r="BK1679"/>
      <c r="BL1679"/>
      <c r="BM1679"/>
      <c r="BN1679"/>
      <c r="BO1679"/>
      <c r="BP1679"/>
      <c r="BQ1679"/>
      <c r="BR1679"/>
      <c r="BS1679"/>
      <c r="BT1679"/>
      <c r="BU1679"/>
      <c r="BV1679"/>
      <c r="BW1679"/>
      <c r="BX1679"/>
      <c r="BY1679"/>
      <c r="BZ1679"/>
      <c r="CA1679"/>
      <c r="CB1679"/>
      <c r="CC1679"/>
    </row>
    <row r="1680" spans="54:81" s="325" customFormat="1" ht="15" customHeight="1" x14ac:dyDescent="0.25">
      <c r="BB1680"/>
      <c r="BC1680"/>
      <c r="BD1680"/>
      <c r="BE1680"/>
      <c r="BF1680"/>
      <c r="BG1680"/>
      <c r="BH1680"/>
      <c r="BI1680"/>
      <c r="BJ1680"/>
      <c r="BK1680"/>
      <c r="BL1680"/>
      <c r="BM1680"/>
      <c r="BN1680"/>
      <c r="BO1680"/>
      <c r="BP1680"/>
      <c r="BQ1680"/>
      <c r="BR1680"/>
      <c r="BS1680"/>
      <c r="BT1680"/>
      <c r="BU1680"/>
      <c r="BV1680"/>
      <c r="BW1680"/>
      <c r="BX1680"/>
      <c r="BY1680"/>
      <c r="BZ1680"/>
      <c r="CA1680"/>
      <c r="CB1680"/>
      <c r="CC1680"/>
    </row>
    <row r="1681" spans="54:81" s="325" customFormat="1" ht="15" customHeight="1" x14ac:dyDescent="0.25">
      <c r="BB1681"/>
      <c r="BC1681"/>
      <c r="BD1681"/>
      <c r="BE1681"/>
      <c r="BF1681"/>
      <c r="BG1681"/>
      <c r="BH1681"/>
      <c r="BI1681"/>
      <c r="BJ1681"/>
      <c r="BK1681"/>
      <c r="BL1681"/>
      <c r="BM1681"/>
      <c r="BN1681"/>
      <c r="BO1681"/>
      <c r="BP1681"/>
      <c r="BQ1681"/>
      <c r="BR1681"/>
      <c r="BS1681"/>
      <c r="BT1681"/>
      <c r="BU1681"/>
      <c r="BV1681"/>
      <c r="BW1681"/>
      <c r="BX1681"/>
      <c r="BY1681"/>
      <c r="BZ1681"/>
      <c r="CA1681"/>
      <c r="CB1681"/>
      <c r="CC1681"/>
    </row>
    <row r="1682" spans="54:81" s="325" customFormat="1" ht="15" customHeight="1" x14ac:dyDescent="0.25">
      <c r="BB1682"/>
      <c r="BC1682"/>
      <c r="BD1682"/>
      <c r="BE1682"/>
      <c r="BF1682"/>
      <c r="BG1682"/>
      <c r="BH1682"/>
      <c r="BI1682"/>
      <c r="BJ1682"/>
      <c r="BK1682"/>
      <c r="BL1682"/>
      <c r="BM1682"/>
      <c r="BN1682"/>
      <c r="BO1682"/>
      <c r="BP1682"/>
      <c r="BQ1682"/>
      <c r="BR1682"/>
      <c r="BS1682"/>
      <c r="BT1682"/>
      <c r="BU1682"/>
      <c r="BV1682"/>
      <c r="BW1682"/>
      <c r="BX1682"/>
      <c r="BY1682"/>
      <c r="BZ1682"/>
      <c r="CA1682"/>
      <c r="CB1682"/>
      <c r="CC1682"/>
    </row>
    <row r="1683" spans="54:81" s="325" customFormat="1" ht="15" customHeight="1" x14ac:dyDescent="0.25">
      <c r="BB1683"/>
      <c r="BC1683"/>
      <c r="BD1683"/>
      <c r="BE1683"/>
      <c r="BF1683"/>
      <c r="BG1683"/>
      <c r="BH1683"/>
      <c r="BI1683"/>
      <c r="BJ1683"/>
      <c r="BK1683"/>
      <c r="BL1683"/>
      <c r="BM1683"/>
      <c r="BN1683"/>
      <c r="BO1683"/>
      <c r="BP1683"/>
      <c r="BQ1683"/>
      <c r="BR1683"/>
      <c r="BS1683"/>
      <c r="BT1683"/>
      <c r="BU1683"/>
      <c r="BV1683"/>
      <c r="BW1683"/>
      <c r="BX1683"/>
      <c r="BY1683"/>
      <c r="BZ1683"/>
      <c r="CA1683"/>
      <c r="CB1683"/>
      <c r="CC1683"/>
    </row>
    <row r="1684" spans="54:81" s="325" customFormat="1" ht="15" customHeight="1" x14ac:dyDescent="0.25">
      <c r="BB1684"/>
      <c r="BC1684"/>
      <c r="BD1684"/>
      <c r="BE1684"/>
      <c r="BF1684"/>
      <c r="BG1684"/>
      <c r="BH1684"/>
      <c r="BI1684"/>
      <c r="BJ1684"/>
      <c r="BK1684"/>
      <c r="BL1684"/>
      <c r="BM1684"/>
      <c r="BN1684"/>
      <c r="BO1684"/>
      <c r="BP1684"/>
      <c r="BQ1684"/>
      <c r="BR1684"/>
      <c r="BS1684"/>
      <c r="BT1684"/>
      <c r="BU1684"/>
      <c r="BV1684"/>
      <c r="BW1684"/>
      <c r="BX1684"/>
      <c r="BY1684"/>
      <c r="BZ1684"/>
      <c r="CA1684"/>
      <c r="CB1684"/>
      <c r="CC1684"/>
    </row>
    <row r="1685" spans="54:81" s="325" customFormat="1" ht="15" customHeight="1" x14ac:dyDescent="0.25">
      <c r="BB1685"/>
      <c r="BC1685"/>
      <c r="BD1685"/>
      <c r="BE1685"/>
      <c r="BF1685"/>
      <c r="BG1685"/>
      <c r="BH1685"/>
      <c r="BI1685"/>
      <c r="BJ1685"/>
      <c r="BK1685"/>
      <c r="BL1685"/>
      <c r="BM1685"/>
      <c r="BN1685"/>
      <c r="BO1685"/>
      <c r="BP1685"/>
      <c r="BQ1685"/>
      <c r="BR1685"/>
      <c r="BS1685"/>
      <c r="BT1685"/>
      <c r="BU1685"/>
      <c r="BV1685"/>
      <c r="BW1685"/>
      <c r="BX1685"/>
      <c r="BY1685"/>
      <c r="BZ1685"/>
      <c r="CA1685"/>
      <c r="CB1685"/>
      <c r="CC1685"/>
    </row>
    <row r="1686" spans="54:81" s="325" customFormat="1" ht="15" customHeight="1" x14ac:dyDescent="0.25">
      <c r="BB1686"/>
      <c r="BC1686"/>
      <c r="BD1686"/>
      <c r="BE1686"/>
      <c r="BF1686"/>
      <c r="BG1686"/>
      <c r="BH1686"/>
      <c r="BI1686"/>
      <c r="BJ1686"/>
      <c r="BK1686"/>
      <c r="BL1686"/>
      <c r="BM1686"/>
      <c r="BN1686"/>
      <c r="BO1686"/>
      <c r="BP1686"/>
      <c r="BQ1686"/>
      <c r="BR1686"/>
      <c r="BS1686"/>
      <c r="BT1686"/>
      <c r="BU1686"/>
      <c r="BV1686"/>
      <c r="BW1686"/>
      <c r="BX1686"/>
      <c r="BY1686"/>
      <c r="BZ1686"/>
      <c r="CA1686"/>
      <c r="CB1686"/>
      <c r="CC1686"/>
    </row>
    <row r="1687" spans="54:81" s="325" customFormat="1" ht="15" customHeight="1" x14ac:dyDescent="0.25">
      <c r="BB1687"/>
      <c r="BC1687"/>
      <c r="BD1687"/>
      <c r="BE1687"/>
      <c r="BF1687"/>
      <c r="BG1687"/>
      <c r="BH1687"/>
      <c r="BI1687"/>
      <c r="BJ1687"/>
      <c r="BK1687"/>
      <c r="BL1687"/>
      <c r="BM1687"/>
      <c r="BN1687"/>
      <c r="BO1687"/>
      <c r="BP1687"/>
      <c r="BQ1687"/>
      <c r="BR1687"/>
      <c r="BS1687"/>
      <c r="BT1687"/>
      <c r="BU1687"/>
      <c r="BV1687"/>
      <c r="BW1687"/>
      <c r="BX1687"/>
      <c r="BY1687"/>
      <c r="BZ1687"/>
      <c r="CA1687"/>
      <c r="CB1687"/>
      <c r="CC1687"/>
    </row>
    <row r="1688" spans="54:81" s="325" customFormat="1" ht="15" customHeight="1" x14ac:dyDescent="0.25">
      <c r="BB1688"/>
      <c r="BC1688"/>
      <c r="BD1688"/>
      <c r="BE1688"/>
      <c r="BF1688"/>
      <c r="BG1688"/>
      <c r="BH1688"/>
      <c r="BI1688"/>
      <c r="BJ1688"/>
      <c r="BK1688"/>
      <c r="BL1688"/>
      <c r="BM1688"/>
      <c r="BN1688"/>
      <c r="BO1688"/>
      <c r="BP1688"/>
      <c r="BQ1688"/>
      <c r="BR1688"/>
      <c r="BS1688"/>
      <c r="BT1688"/>
      <c r="BU1688"/>
      <c r="BV1688"/>
      <c r="BW1688"/>
      <c r="BX1688"/>
      <c r="BY1688"/>
      <c r="BZ1688"/>
      <c r="CA1688"/>
      <c r="CB1688"/>
      <c r="CC1688"/>
    </row>
    <row r="1689" spans="54:81" s="325" customFormat="1" ht="15" customHeight="1" x14ac:dyDescent="0.25">
      <c r="BB1689"/>
      <c r="BC1689"/>
      <c r="BD1689"/>
      <c r="BE1689"/>
      <c r="BF1689"/>
      <c r="BG1689"/>
      <c r="BH1689"/>
      <c r="BI1689"/>
      <c r="BJ1689"/>
      <c r="BK1689"/>
      <c r="BL1689"/>
      <c r="BM1689"/>
      <c r="BN1689"/>
      <c r="BO1689"/>
      <c r="BP1689"/>
      <c r="BQ1689"/>
      <c r="BR1689"/>
      <c r="BS1689"/>
      <c r="BT1689"/>
      <c r="BU1689"/>
      <c r="BV1689"/>
      <c r="BW1689"/>
      <c r="BX1689"/>
      <c r="BY1689"/>
      <c r="BZ1689"/>
      <c r="CA1689"/>
      <c r="CB1689"/>
      <c r="CC1689"/>
    </row>
    <row r="1690" spans="54:81" s="325" customFormat="1" ht="15" customHeight="1" x14ac:dyDescent="0.25">
      <c r="BB1690"/>
      <c r="BC1690"/>
      <c r="BD1690"/>
      <c r="BE1690"/>
      <c r="BF1690"/>
      <c r="BG1690"/>
      <c r="BH1690"/>
      <c r="BI1690"/>
      <c r="BJ1690"/>
      <c r="BK1690"/>
      <c r="BL1690"/>
      <c r="BM1690"/>
      <c r="BN1690"/>
      <c r="BO1690"/>
      <c r="BP1690"/>
      <c r="BQ1690"/>
      <c r="BR1690"/>
      <c r="BS1690"/>
      <c r="BT1690"/>
      <c r="BU1690"/>
      <c r="BV1690"/>
      <c r="BW1690"/>
      <c r="BX1690"/>
      <c r="BY1690"/>
      <c r="BZ1690"/>
      <c r="CA1690"/>
      <c r="CB1690"/>
      <c r="CC1690"/>
    </row>
    <row r="1691" spans="54:81" s="325" customFormat="1" ht="15" customHeight="1" x14ac:dyDescent="0.25">
      <c r="BB1691"/>
      <c r="BC1691"/>
      <c r="BD1691"/>
      <c r="BE1691"/>
      <c r="BF1691"/>
      <c r="BG1691"/>
      <c r="BH1691"/>
      <c r="BI1691"/>
      <c r="BJ1691"/>
      <c r="BK1691"/>
      <c r="BL1691"/>
      <c r="BM1691"/>
      <c r="BN1691"/>
      <c r="BO1691"/>
      <c r="BP1691"/>
      <c r="BQ1691"/>
      <c r="BR1691"/>
      <c r="BS1691"/>
      <c r="BT1691"/>
      <c r="BU1691"/>
      <c r="BV1691"/>
      <c r="BW1691"/>
      <c r="BX1691"/>
      <c r="BY1691"/>
      <c r="BZ1691"/>
      <c r="CA1691"/>
      <c r="CB1691"/>
      <c r="CC1691"/>
    </row>
    <row r="1692" spans="54:81" s="325" customFormat="1" ht="15" customHeight="1" x14ac:dyDescent="0.25">
      <c r="BB1692"/>
      <c r="BC1692"/>
      <c r="BD1692"/>
      <c r="BE1692"/>
      <c r="BF1692"/>
      <c r="BG1692"/>
      <c r="BH1692"/>
      <c r="BI1692"/>
      <c r="BJ1692"/>
      <c r="BK1692"/>
      <c r="BL1692"/>
      <c r="BM1692"/>
      <c r="BN1692"/>
      <c r="BO1692"/>
      <c r="BP1692"/>
      <c r="BQ1692"/>
      <c r="BR1692"/>
      <c r="BS1692"/>
      <c r="BT1692"/>
      <c r="BU1692"/>
      <c r="BV1692"/>
      <c r="BW1692"/>
      <c r="BX1692"/>
      <c r="BY1692"/>
      <c r="BZ1692"/>
      <c r="CA1692"/>
      <c r="CB1692"/>
      <c r="CC1692"/>
    </row>
    <row r="1693" spans="54:81" s="325" customFormat="1" ht="15" customHeight="1" x14ac:dyDescent="0.25">
      <c r="BB1693"/>
      <c r="BC1693"/>
      <c r="BD1693"/>
      <c r="BE1693"/>
      <c r="BF1693"/>
      <c r="BG1693"/>
      <c r="BH1693"/>
      <c r="BI1693"/>
      <c r="BJ1693"/>
      <c r="BK1693"/>
      <c r="BL1693"/>
      <c r="BM1693"/>
      <c r="BN1693"/>
      <c r="BO1693"/>
      <c r="BP1693"/>
      <c r="BQ1693"/>
      <c r="BR1693"/>
      <c r="BS1693"/>
      <c r="BT1693"/>
      <c r="BU1693"/>
      <c r="BV1693"/>
      <c r="BW1693"/>
      <c r="BX1693"/>
      <c r="BY1693"/>
      <c r="BZ1693"/>
      <c r="CA1693"/>
      <c r="CB1693"/>
      <c r="CC1693"/>
    </row>
    <row r="1694" spans="54:81" s="325" customFormat="1" ht="15" customHeight="1" x14ac:dyDescent="0.25">
      <c r="BB1694"/>
      <c r="BC1694"/>
      <c r="BD1694"/>
      <c r="BE1694"/>
      <c r="BF1694"/>
      <c r="BG1694"/>
      <c r="BH1694"/>
      <c r="BI1694"/>
      <c r="BJ1694"/>
      <c r="BK1694"/>
      <c r="BL1694"/>
      <c r="BM1694"/>
      <c r="BN1694"/>
      <c r="BO1694"/>
      <c r="BP1694"/>
      <c r="BQ1694"/>
      <c r="BR1694"/>
      <c r="BS1694"/>
      <c r="BT1694"/>
      <c r="BU1694"/>
      <c r="BV1694"/>
      <c r="BW1694"/>
      <c r="BX1694"/>
      <c r="BY1694"/>
      <c r="BZ1694"/>
      <c r="CA1694"/>
      <c r="CB1694"/>
      <c r="CC1694"/>
    </row>
    <row r="1695" spans="54:81" s="325" customFormat="1" ht="15" customHeight="1" x14ac:dyDescent="0.25">
      <c r="BB1695"/>
      <c r="BC1695"/>
      <c r="BD1695"/>
      <c r="BE1695"/>
      <c r="BF1695"/>
      <c r="BG1695"/>
      <c r="BH1695"/>
      <c r="BI1695"/>
      <c r="BJ1695"/>
      <c r="BK1695"/>
      <c r="BL1695"/>
      <c r="BM1695"/>
      <c r="BN1695"/>
      <c r="BO1695"/>
      <c r="BP1695"/>
      <c r="BQ1695"/>
      <c r="BR1695"/>
      <c r="BS1695"/>
      <c r="BT1695"/>
      <c r="BU1695"/>
      <c r="BV1695"/>
      <c r="BW1695"/>
      <c r="BX1695"/>
      <c r="BY1695"/>
      <c r="BZ1695"/>
      <c r="CA1695"/>
      <c r="CB1695"/>
      <c r="CC1695"/>
    </row>
    <row r="1696" spans="54:81" s="325" customFormat="1" ht="15" customHeight="1" x14ac:dyDescent="0.25">
      <c r="BB1696"/>
      <c r="BC1696"/>
      <c r="BD1696"/>
      <c r="BE1696"/>
      <c r="BF1696"/>
      <c r="BG1696"/>
      <c r="BH1696"/>
      <c r="BI1696"/>
      <c r="BJ1696"/>
      <c r="BK1696"/>
      <c r="BL1696"/>
      <c r="BM1696"/>
      <c r="BN1696"/>
      <c r="BO1696"/>
      <c r="BP1696"/>
      <c r="BQ1696"/>
      <c r="BR1696"/>
      <c r="BS1696"/>
      <c r="BT1696"/>
      <c r="BU1696"/>
      <c r="BV1696"/>
      <c r="BW1696"/>
      <c r="BX1696"/>
      <c r="BY1696"/>
      <c r="BZ1696"/>
      <c r="CA1696"/>
      <c r="CB1696"/>
      <c r="CC1696"/>
    </row>
    <row r="1697" spans="54:81" s="325" customFormat="1" ht="15" customHeight="1" x14ac:dyDescent="0.25">
      <c r="BB1697"/>
      <c r="BC1697"/>
      <c r="BD1697"/>
      <c r="BE1697"/>
      <c r="BF1697"/>
      <c r="BG1697"/>
      <c r="BH1697"/>
      <c r="BI1697"/>
      <c r="BJ1697"/>
      <c r="BK1697"/>
      <c r="BL1697"/>
      <c r="BM1697"/>
      <c r="BN1697"/>
      <c r="BO1697"/>
      <c r="BP1697"/>
      <c r="BQ1697"/>
      <c r="BR1697"/>
      <c r="BS1697"/>
      <c r="BT1697"/>
      <c r="BU1697"/>
      <c r="BV1697"/>
      <c r="BW1697"/>
      <c r="BX1697"/>
      <c r="BY1697"/>
      <c r="BZ1697"/>
      <c r="CA1697"/>
      <c r="CB1697"/>
      <c r="CC1697"/>
    </row>
    <row r="1698" spans="54:81" s="325" customFormat="1" ht="15" customHeight="1" x14ac:dyDescent="0.25">
      <c r="BB1698"/>
      <c r="BC1698"/>
      <c r="BD1698"/>
      <c r="BE1698"/>
      <c r="BF1698"/>
      <c r="BG1698"/>
      <c r="BH1698"/>
      <c r="BI1698"/>
      <c r="BJ1698"/>
      <c r="BK1698"/>
      <c r="BL1698"/>
      <c r="BM1698"/>
      <c r="BN1698"/>
      <c r="BO1698"/>
      <c r="BP1698"/>
      <c r="BQ1698"/>
      <c r="BR1698"/>
      <c r="BS1698"/>
      <c r="BT1698"/>
      <c r="BU1698"/>
      <c r="BV1698"/>
      <c r="BW1698"/>
      <c r="BX1698"/>
      <c r="BY1698"/>
      <c r="BZ1698"/>
      <c r="CA1698"/>
      <c r="CB1698"/>
      <c r="CC1698"/>
    </row>
    <row r="1699" spans="54:81" s="325" customFormat="1" ht="15" customHeight="1" x14ac:dyDescent="0.25">
      <c r="BB1699"/>
      <c r="BC1699"/>
      <c r="BD1699"/>
      <c r="BE1699"/>
      <c r="BF1699"/>
      <c r="BG1699"/>
      <c r="BH1699"/>
      <c r="BI1699"/>
      <c r="BJ1699"/>
      <c r="BK1699"/>
      <c r="BL1699"/>
      <c r="BM1699"/>
      <c r="BN1699"/>
      <c r="BO1699"/>
      <c r="BP1699"/>
      <c r="BQ1699"/>
      <c r="BR1699"/>
      <c r="BS1699"/>
      <c r="BT1699"/>
      <c r="BU1699"/>
      <c r="BV1699"/>
      <c r="BW1699"/>
      <c r="BX1699"/>
      <c r="BY1699"/>
      <c r="BZ1699"/>
      <c r="CA1699"/>
      <c r="CB1699"/>
      <c r="CC1699"/>
    </row>
    <row r="1700" spans="54:81" s="325" customFormat="1" ht="15" customHeight="1" x14ac:dyDescent="0.25">
      <c r="BB1700"/>
      <c r="BC1700"/>
      <c r="BD1700"/>
      <c r="BE1700"/>
      <c r="BF1700"/>
      <c r="BG1700"/>
      <c r="BH1700"/>
      <c r="BI1700"/>
      <c r="BJ1700"/>
      <c r="BK1700"/>
      <c r="BL1700"/>
      <c r="BM1700"/>
      <c r="BN1700"/>
      <c r="BO1700"/>
      <c r="BP1700"/>
      <c r="BQ1700"/>
      <c r="BR1700"/>
      <c r="BS1700"/>
      <c r="BT1700"/>
      <c r="BU1700"/>
      <c r="BV1700"/>
      <c r="BW1700"/>
      <c r="BX1700"/>
      <c r="BY1700"/>
      <c r="BZ1700"/>
      <c r="CA1700"/>
      <c r="CB1700"/>
      <c r="CC1700"/>
    </row>
    <row r="1701" spans="54:81" s="325" customFormat="1" ht="15" customHeight="1" x14ac:dyDescent="0.25">
      <c r="BB1701"/>
      <c r="BC1701"/>
      <c r="BD1701"/>
      <c r="BE1701"/>
      <c r="BF1701"/>
      <c r="BG1701"/>
      <c r="BH1701"/>
      <c r="BI1701"/>
      <c r="BJ1701"/>
      <c r="BK1701"/>
      <c r="BL1701"/>
      <c r="BM1701"/>
      <c r="BN1701"/>
      <c r="BO1701"/>
      <c r="BP1701"/>
      <c r="BQ1701"/>
      <c r="BR1701"/>
      <c r="BS1701"/>
      <c r="BT1701"/>
      <c r="BU1701"/>
      <c r="BV1701"/>
      <c r="BW1701"/>
      <c r="BX1701"/>
      <c r="BY1701"/>
      <c r="BZ1701"/>
      <c r="CA1701"/>
      <c r="CB1701"/>
      <c r="CC1701"/>
    </row>
    <row r="1702" spans="54:81" s="325" customFormat="1" ht="15" customHeight="1" x14ac:dyDescent="0.25">
      <c r="BB1702"/>
      <c r="BC1702"/>
      <c r="BD1702"/>
      <c r="BE1702"/>
      <c r="BF1702"/>
      <c r="BG1702"/>
      <c r="BH1702"/>
      <c r="BI1702"/>
      <c r="BJ1702"/>
      <c r="BK1702"/>
      <c r="BL1702"/>
      <c r="BM1702"/>
      <c r="BN1702"/>
      <c r="BO1702"/>
      <c r="BP1702"/>
      <c r="BQ1702"/>
      <c r="BR1702"/>
      <c r="BS1702"/>
      <c r="BT1702"/>
      <c r="BU1702"/>
      <c r="BV1702"/>
      <c r="BW1702"/>
      <c r="BX1702"/>
      <c r="BY1702"/>
      <c r="BZ1702"/>
      <c r="CA1702"/>
      <c r="CB1702"/>
      <c r="CC1702"/>
    </row>
    <row r="1703" spans="54:81" s="325" customFormat="1" ht="15" customHeight="1" x14ac:dyDescent="0.25">
      <c r="BB1703"/>
      <c r="BC1703"/>
      <c r="BD1703"/>
      <c r="BE1703"/>
      <c r="BF1703"/>
      <c r="BG1703"/>
      <c r="BH1703"/>
      <c r="BI1703"/>
      <c r="BJ1703"/>
      <c r="BK1703"/>
      <c r="BL1703"/>
      <c r="BM1703"/>
      <c r="BN1703"/>
      <c r="BO1703"/>
      <c r="BP1703"/>
      <c r="BQ1703"/>
      <c r="BR1703"/>
      <c r="BS1703"/>
      <c r="BT1703"/>
      <c r="BU1703"/>
      <c r="BV1703"/>
      <c r="BW1703"/>
      <c r="BX1703"/>
      <c r="BY1703"/>
      <c r="BZ1703"/>
      <c r="CA1703"/>
      <c r="CB1703"/>
      <c r="CC1703"/>
    </row>
    <row r="1704" spans="54:81" s="325" customFormat="1" ht="15" customHeight="1" x14ac:dyDescent="0.25">
      <c r="BB1704"/>
      <c r="BC1704"/>
      <c r="BD1704"/>
      <c r="BE1704"/>
      <c r="BF1704"/>
      <c r="BG1704"/>
      <c r="BH1704"/>
      <c r="BI1704"/>
      <c r="BJ1704"/>
      <c r="BK1704"/>
      <c r="BL1704"/>
      <c r="BM1704"/>
      <c r="BN1704"/>
      <c r="BO1704"/>
      <c r="BP1704"/>
      <c r="BQ1704"/>
      <c r="BR1704"/>
      <c r="BS1704"/>
      <c r="BT1704"/>
      <c r="BU1704"/>
      <c r="BV1704"/>
      <c r="BW1704"/>
      <c r="BX1704"/>
      <c r="BY1704"/>
      <c r="BZ1704"/>
      <c r="CA1704"/>
      <c r="CB1704"/>
      <c r="CC1704"/>
    </row>
    <row r="1705" spans="54:81" s="325" customFormat="1" ht="15" customHeight="1" x14ac:dyDescent="0.25">
      <c r="BB1705"/>
      <c r="BC1705"/>
      <c r="BD1705"/>
      <c r="BE1705"/>
      <c r="BF1705"/>
      <c r="BG1705"/>
      <c r="BH1705"/>
      <c r="BI1705"/>
      <c r="BJ1705"/>
      <c r="BK1705"/>
      <c r="BL1705"/>
      <c r="BM1705"/>
      <c r="BN1705"/>
      <c r="BO1705"/>
      <c r="BP1705"/>
      <c r="BQ1705"/>
      <c r="BR1705"/>
      <c r="BS1705"/>
      <c r="BT1705"/>
      <c r="BU1705"/>
      <c r="BV1705"/>
      <c r="BW1705"/>
      <c r="BX1705"/>
      <c r="BY1705"/>
      <c r="BZ1705"/>
      <c r="CA1705"/>
      <c r="CB1705"/>
      <c r="CC1705"/>
    </row>
    <row r="1706" spans="54:81" s="325" customFormat="1" ht="15" customHeight="1" x14ac:dyDescent="0.25">
      <c r="BB1706"/>
      <c r="BC1706"/>
      <c r="BD1706"/>
      <c r="BE1706"/>
      <c r="BF1706"/>
      <c r="BG1706"/>
      <c r="BH1706"/>
      <c r="BI1706"/>
      <c r="BJ1706"/>
      <c r="BK1706"/>
      <c r="BL1706"/>
      <c r="BM1706"/>
      <c r="BN1706"/>
      <c r="BO1706"/>
      <c r="BP1706"/>
      <c r="BQ1706"/>
      <c r="BR1706"/>
      <c r="BS1706"/>
      <c r="BT1706"/>
      <c r="BU1706"/>
      <c r="BV1706"/>
      <c r="BW1706"/>
      <c r="BX1706"/>
      <c r="BY1706"/>
      <c r="BZ1706"/>
      <c r="CA1706"/>
      <c r="CB1706"/>
      <c r="CC1706"/>
    </row>
    <row r="1707" spans="54:81" s="325" customFormat="1" ht="15" customHeight="1" x14ac:dyDescent="0.25">
      <c r="BB1707"/>
      <c r="BC1707"/>
      <c r="BD1707"/>
      <c r="BE1707"/>
      <c r="BF1707"/>
      <c r="BG1707"/>
      <c r="BH1707"/>
      <c r="BI1707"/>
      <c r="BJ1707"/>
      <c r="BK1707"/>
      <c r="BL1707"/>
      <c r="BM1707"/>
      <c r="BN1707"/>
      <c r="BO1707"/>
      <c r="BP1707"/>
      <c r="BQ1707"/>
      <c r="BR1707"/>
      <c r="BS1707"/>
      <c r="BT1707"/>
      <c r="BU1707"/>
      <c r="BV1707"/>
      <c r="BW1707"/>
      <c r="BX1707"/>
      <c r="BY1707"/>
      <c r="BZ1707"/>
      <c r="CA1707"/>
      <c r="CB1707"/>
      <c r="CC1707"/>
    </row>
    <row r="1708" spans="54:81" s="325" customFormat="1" ht="15" customHeight="1" x14ac:dyDescent="0.25">
      <c r="BB1708"/>
      <c r="BC1708"/>
      <c r="BD1708"/>
      <c r="BE1708"/>
      <c r="BF1708"/>
      <c r="BG1708"/>
      <c r="BH1708"/>
      <c r="BI1708"/>
      <c r="BJ1708"/>
      <c r="BK1708"/>
      <c r="BL1708"/>
      <c r="BM1708"/>
      <c r="BN1708"/>
      <c r="BO1708"/>
      <c r="BP1708"/>
      <c r="BQ1708"/>
      <c r="BR1708"/>
      <c r="BS1708"/>
      <c r="BT1708"/>
      <c r="BU1708"/>
      <c r="BV1708"/>
      <c r="BW1708"/>
      <c r="BX1708"/>
      <c r="BY1708"/>
      <c r="BZ1708"/>
      <c r="CA1708"/>
      <c r="CB1708"/>
      <c r="CC1708"/>
    </row>
    <row r="1709" spans="54:81" s="325" customFormat="1" ht="15" customHeight="1" x14ac:dyDescent="0.25">
      <c r="BB1709"/>
      <c r="BC1709"/>
      <c r="BD1709"/>
      <c r="BE1709"/>
      <c r="BF1709"/>
      <c r="BG1709"/>
      <c r="BH1709"/>
      <c r="BI1709"/>
      <c r="BJ1709"/>
      <c r="BK1709"/>
      <c r="BL1709"/>
      <c r="BM1709"/>
      <c r="BN1709"/>
      <c r="BO1709"/>
      <c r="BP1709"/>
      <c r="BQ1709"/>
      <c r="BR1709"/>
      <c r="BS1709"/>
      <c r="BT1709"/>
      <c r="BU1709"/>
      <c r="BV1709"/>
      <c r="BW1709"/>
      <c r="BX1709"/>
      <c r="BY1709"/>
      <c r="BZ1709"/>
      <c r="CA1709"/>
      <c r="CB1709"/>
      <c r="CC1709"/>
    </row>
    <row r="1710" spans="54:81" s="325" customFormat="1" ht="15" customHeight="1" x14ac:dyDescent="0.25">
      <c r="BB1710"/>
      <c r="BC1710"/>
      <c r="BD1710"/>
      <c r="BE1710"/>
      <c r="BF1710"/>
      <c r="BG1710"/>
      <c r="BH1710"/>
      <c r="BI1710"/>
      <c r="BJ1710"/>
      <c r="BK1710"/>
      <c r="BL1710"/>
      <c r="BM1710"/>
      <c r="BN1710"/>
      <c r="BO1710"/>
      <c r="BP1710"/>
      <c r="BQ1710"/>
      <c r="BR1710"/>
      <c r="BS1710"/>
      <c r="BT1710"/>
      <c r="BU1710"/>
      <c r="BV1710"/>
      <c r="BW1710"/>
      <c r="BX1710"/>
      <c r="BY1710"/>
      <c r="BZ1710"/>
      <c r="CA1710"/>
      <c r="CB1710"/>
      <c r="CC1710"/>
    </row>
    <row r="1711" spans="54:81" s="325" customFormat="1" ht="15" customHeight="1" x14ac:dyDescent="0.25">
      <c r="BB1711"/>
      <c r="BC1711"/>
      <c r="BD1711"/>
      <c r="BE1711"/>
      <c r="BF1711"/>
      <c r="BG1711"/>
      <c r="BH1711"/>
      <c r="BI1711"/>
      <c r="BJ1711"/>
      <c r="BK1711"/>
      <c r="BL1711"/>
      <c r="BM1711"/>
      <c r="BN1711"/>
      <c r="BO1711"/>
      <c r="BP1711"/>
      <c r="BQ1711"/>
      <c r="BR1711"/>
      <c r="BS1711"/>
      <c r="BT1711"/>
      <c r="BU1711"/>
      <c r="BV1711"/>
      <c r="BW1711"/>
      <c r="BX1711"/>
      <c r="BY1711"/>
      <c r="BZ1711"/>
      <c r="CA1711"/>
      <c r="CB1711"/>
      <c r="CC1711"/>
    </row>
    <row r="1712" spans="54:81" s="325" customFormat="1" ht="15" customHeight="1" x14ac:dyDescent="0.25">
      <c r="BB1712"/>
      <c r="BC1712"/>
      <c r="BD1712"/>
      <c r="BE1712"/>
      <c r="BF1712"/>
      <c r="BG1712"/>
      <c r="BH1712"/>
      <c r="BI1712"/>
      <c r="BJ1712"/>
      <c r="BK1712"/>
      <c r="BL1712"/>
      <c r="BM1712"/>
      <c r="BN1712"/>
      <c r="BO1712"/>
      <c r="BP1712"/>
      <c r="BQ1712"/>
      <c r="BR1712"/>
      <c r="BS1712"/>
      <c r="BT1712"/>
      <c r="BU1712"/>
      <c r="BV1712"/>
      <c r="BW1712"/>
      <c r="BX1712"/>
      <c r="BY1712"/>
      <c r="BZ1712"/>
      <c r="CA1712"/>
      <c r="CB1712"/>
      <c r="CC1712"/>
    </row>
    <row r="1713" spans="54:81" s="325" customFormat="1" ht="15" customHeight="1" x14ac:dyDescent="0.25">
      <c r="BB1713"/>
      <c r="BC1713"/>
      <c r="BD1713"/>
      <c r="BE1713"/>
      <c r="BF1713"/>
      <c r="BG1713"/>
      <c r="BH1713"/>
      <c r="BI1713"/>
      <c r="BJ1713"/>
      <c r="BK1713"/>
      <c r="BL1713"/>
      <c r="BM1713"/>
      <c r="BN1713"/>
      <c r="BO1713"/>
      <c r="BP1713"/>
      <c r="BQ1713"/>
      <c r="BR1713"/>
      <c r="BS1713"/>
      <c r="BT1713"/>
      <c r="BU1713"/>
      <c r="BV1713"/>
      <c r="BW1713"/>
      <c r="BX1713"/>
      <c r="BY1713"/>
      <c r="BZ1713"/>
      <c r="CA1713"/>
      <c r="CB1713"/>
      <c r="CC1713"/>
    </row>
    <row r="1714" spans="54:81" s="325" customFormat="1" ht="15" customHeight="1" x14ac:dyDescent="0.25">
      <c r="BB1714"/>
      <c r="BC1714"/>
      <c r="BD1714"/>
      <c r="BE1714"/>
      <c r="BF1714"/>
      <c r="BG1714"/>
      <c r="BH1714"/>
      <c r="BI1714"/>
      <c r="BJ1714"/>
      <c r="BK1714"/>
      <c r="BL1714"/>
      <c r="BM1714"/>
      <c r="BN1714"/>
      <c r="BO1714"/>
      <c r="BP1714"/>
      <c r="BQ1714"/>
      <c r="BR1714"/>
      <c r="BS1714"/>
      <c r="BT1714"/>
      <c r="BU1714"/>
      <c r="BV1714"/>
      <c r="BW1714"/>
      <c r="BX1714"/>
      <c r="BY1714"/>
      <c r="BZ1714"/>
      <c r="CA1714"/>
      <c r="CB1714"/>
      <c r="CC1714"/>
    </row>
    <row r="1715" spans="54:81" s="325" customFormat="1" ht="15" customHeight="1" x14ac:dyDescent="0.25">
      <c r="BB1715"/>
      <c r="BC1715"/>
      <c r="BD1715"/>
      <c r="BE1715"/>
      <c r="BF1715"/>
      <c r="BG1715"/>
      <c r="BH1715"/>
      <c r="BI1715"/>
      <c r="BJ1715"/>
      <c r="BK1715"/>
      <c r="BL1715"/>
      <c r="BM1715"/>
      <c r="BN1715"/>
      <c r="BO1715"/>
      <c r="BP1715"/>
      <c r="BQ1715"/>
      <c r="BR1715"/>
      <c r="BS1715"/>
      <c r="BT1715"/>
      <c r="BU1715"/>
      <c r="BV1715"/>
      <c r="BW1715"/>
      <c r="BX1715"/>
      <c r="BY1715"/>
      <c r="BZ1715"/>
      <c r="CA1715"/>
      <c r="CB1715"/>
      <c r="CC1715"/>
    </row>
    <row r="1716" spans="54:81" s="325" customFormat="1" ht="15" customHeight="1" x14ac:dyDescent="0.25">
      <c r="BB1716"/>
      <c r="BC1716"/>
      <c r="BD1716"/>
      <c r="BE1716"/>
      <c r="BF1716"/>
      <c r="BG1716"/>
      <c r="BH1716"/>
      <c r="BI1716"/>
      <c r="BJ1716"/>
      <c r="BK1716"/>
      <c r="BL1716"/>
      <c r="BM1716"/>
      <c r="BN1716"/>
      <c r="BO1716"/>
      <c r="BP1716"/>
      <c r="BQ1716"/>
      <c r="BR1716"/>
      <c r="BS1716"/>
      <c r="BT1716"/>
      <c r="BU1716"/>
      <c r="BV1716"/>
      <c r="BW1716"/>
      <c r="BX1716"/>
      <c r="BY1716"/>
      <c r="BZ1716"/>
      <c r="CA1716"/>
      <c r="CB1716"/>
      <c r="CC1716"/>
    </row>
    <row r="1717" spans="54:81" s="325" customFormat="1" ht="15" customHeight="1" x14ac:dyDescent="0.25">
      <c r="BB1717"/>
      <c r="BC1717"/>
      <c r="BD1717"/>
      <c r="BE1717"/>
      <c r="BF1717"/>
      <c r="BG1717"/>
      <c r="BH1717"/>
      <c r="BI1717"/>
      <c r="BJ1717"/>
      <c r="BK1717"/>
      <c r="BL1717"/>
      <c r="BM1717"/>
      <c r="BN1717"/>
      <c r="BO1717"/>
      <c r="BP1717"/>
      <c r="BQ1717"/>
      <c r="BR1717"/>
      <c r="BS1717"/>
      <c r="BT1717"/>
      <c r="BU1717"/>
      <c r="BV1717"/>
      <c r="BW1717"/>
      <c r="BX1717"/>
      <c r="BY1717"/>
      <c r="BZ1717"/>
      <c r="CA1717"/>
      <c r="CB1717"/>
      <c r="CC1717"/>
    </row>
    <row r="1718" spans="54:81" s="325" customFormat="1" ht="15" customHeight="1" x14ac:dyDescent="0.25">
      <c r="BB1718"/>
      <c r="BC1718"/>
      <c r="BD1718"/>
      <c r="BE1718"/>
      <c r="BF1718"/>
      <c r="BG1718"/>
      <c r="BH1718"/>
      <c r="BI1718"/>
      <c r="BJ1718"/>
      <c r="BK1718"/>
      <c r="BL1718"/>
      <c r="BM1718"/>
      <c r="BN1718"/>
      <c r="BO1718"/>
      <c r="BP1718"/>
      <c r="BQ1718"/>
      <c r="BR1718"/>
      <c r="BS1718"/>
      <c r="BT1718"/>
      <c r="BU1718"/>
      <c r="BV1718"/>
      <c r="BW1718"/>
      <c r="BX1718"/>
      <c r="BY1718"/>
      <c r="BZ1718"/>
      <c r="CA1718"/>
      <c r="CB1718"/>
      <c r="CC1718"/>
    </row>
    <row r="1719" spans="54:81" s="325" customFormat="1" ht="15" customHeight="1" x14ac:dyDescent="0.25">
      <c r="BB1719"/>
      <c r="BC1719"/>
      <c r="BD1719"/>
      <c r="BE1719"/>
      <c r="BF1719"/>
      <c r="BG1719"/>
      <c r="BH1719"/>
      <c r="BI1719"/>
      <c r="BJ1719"/>
      <c r="BK1719"/>
      <c r="BL1719"/>
      <c r="BM1719"/>
      <c r="BN1719"/>
      <c r="BO1719"/>
      <c r="BP1719"/>
      <c r="BQ1719"/>
      <c r="BR1719"/>
      <c r="BS1719"/>
      <c r="BT1719"/>
      <c r="BU1719"/>
      <c r="BV1719"/>
      <c r="BW1719"/>
      <c r="BX1719"/>
      <c r="BY1719"/>
      <c r="BZ1719"/>
      <c r="CA1719"/>
      <c r="CB1719"/>
      <c r="CC1719"/>
    </row>
    <row r="1720" spans="54:81" s="325" customFormat="1" ht="15" customHeight="1" x14ac:dyDescent="0.25">
      <c r="BB1720"/>
      <c r="BC1720"/>
      <c r="BD1720"/>
      <c r="BE1720"/>
      <c r="BF1720"/>
      <c r="BG1720"/>
      <c r="BH1720"/>
      <c r="BI1720"/>
      <c r="BJ1720"/>
      <c r="BK1720"/>
      <c r="BL1720"/>
      <c r="BM1720"/>
      <c r="BN1720"/>
      <c r="BO1720"/>
      <c r="BP1720"/>
      <c r="BQ1720"/>
      <c r="BR1720"/>
      <c r="BS1720"/>
      <c r="BT1720"/>
      <c r="BU1720"/>
      <c r="BV1720"/>
      <c r="BW1720"/>
      <c r="BX1720"/>
      <c r="BY1720"/>
      <c r="BZ1720"/>
      <c r="CA1720"/>
      <c r="CB1720"/>
      <c r="CC1720"/>
    </row>
    <row r="1721" spans="54:81" s="325" customFormat="1" ht="15" customHeight="1" x14ac:dyDescent="0.25">
      <c r="BB1721"/>
      <c r="BC1721"/>
      <c r="BD1721"/>
      <c r="BE1721"/>
      <c r="BF1721"/>
      <c r="BG1721"/>
      <c r="BH1721"/>
      <c r="BI1721"/>
      <c r="BJ1721"/>
      <c r="BK1721"/>
      <c r="BL1721"/>
      <c r="BM1721"/>
      <c r="BN1721"/>
      <c r="BO1721"/>
      <c r="BP1721"/>
      <c r="BQ1721"/>
      <c r="BR1721"/>
      <c r="BS1721"/>
      <c r="BT1721"/>
      <c r="BU1721"/>
      <c r="BV1721"/>
      <c r="BW1721"/>
      <c r="BX1721"/>
      <c r="BY1721"/>
      <c r="BZ1721"/>
      <c r="CA1721"/>
      <c r="CB1721"/>
      <c r="CC1721"/>
    </row>
    <row r="1722" spans="54:81" s="325" customFormat="1" ht="15" customHeight="1" x14ac:dyDescent="0.25">
      <c r="BB1722"/>
      <c r="BC1722"/>
      <c r="BD1722"/>
      <c r="BE1722"/>
      <c r="BF1722"/>
      <c r="BG1722"/>
      <c r="BH1722"/>
      <c r="BI1722"/>
      <c r="BJ1722"/>
      <c r="BK1722"/>
      <c r="BL1722"/>
      <c r="BM1722"/>
      <c r="BN1722"/>
      <c r="BO1722"/>
      <c r="BP1722"/>
      <c r="BQ1722"/>
      <c r="BR1722"/>
      <c r="BS1722"/>
      <c r="BT1722"/>
      <c r="BU1722"/>
      <c r="BV1722"/>
      <c r="BW1722"/>
      <c r="BX1722"/>
      <c r="BY1722"/>
      <c r="BZ1722"/>
      <c r="CA1722"/>
      <c r="CB1722"/>
      <c r="CC1722"/>
    </row>
    <row r="1723" spans="54:81" s="325" customFormat="1" ht="15" customHeight="1" x14ac:dyDescent="0.25">
      <c r="BB1723"/>
      <c r="BC1723"/>
      <c r="BD1723"/>
      <c r="BE1723"/>
      <c r="BF1723"/>
      <c r="BG1723"/>
      <c r="BH1723"/>
      <c r="BI1723"/>
      <c r="BJ1723"/>
      <c r="BK1723"/>
      <c r="BL1723"/>
      <c r="BM1723"/>
      <c r="BN1723"/>
      <c r="BO1723"/>
      <c r="BP1723"/>
      <c r="BQ1723"/>
      <c r="BR1723"/>
      <c r="BS1723"/>
      <c r="BT1723"/>
      <c r="BU1723"/>
      <c r="BV1723"/>
      <c r="BW1723"/>
      <c r="BX1723"/>
      <c r="BY1723"/>
      <c r="BZ1723"/>
      <c r="CA1723"/>
      <c r="CB1723"/>
      <c r="CC1723"/>
    </row>
    <row r="1724" spans="54:81" s="325" customFormat="1" ht="15" customHeight="1" x14ac:dyDescent="0.25">
      <c r="BB1724"/>
      <c r="BC1724"/>
      <c r="BD1724"/>
      <c r="BE1724"/>
      <c r="BF1724"/>
      <c r="BG1724"/>
      <c r="BH1724"/>
      <c r="BI1724"/>
      <c r="BJ1724"/>
      <c r="BK1724"/>
      <c r="BL1724"/>
      <c r="BM1724"/>
      <c r="BN1724"/>
      <c r="BO1724"/>
      <c r="BP1724"/>
      <c r="BQ1724"/>
      <c r="BR1724"/>
      <c r="BS1724"/>
      <c r="BT1724"/>
      <c r="BU1724"/>
      <c r="BV1724"/>
      <c r="BW1724"/>
      <c r="BX1724"/>
      <c r="BY1724"/>
      <c r="BZ1724"/>
      <c r="CA1724"/>
      <c r="CB1724"/>
      <c r="CC1724"/>
    </row>
    <row r="1725" spans="54:81" s="325" customFormat="1" ht="15" customHeight="1" x14ac:dyDescent="0.25">
      <c r="BB1725"/>
      <c r="BC1725"/>
      <c r="BD1725"/>
      <c r="BE1725"/>
      <c r="BF1725"/>
      <c r="BG1725"/>
      <c r="BH1725"/>
      <c r="BI1725"/>
      <c r="BJ1725"/>
      <c r="BK1725"/>
      <c r="BL1725"/>
      <c r="BM1725"/>
      <c r="BN1725"/>
      <c r="BO1725"/>
      <c r="BP1725"/>
      <c r="BQ1725"/>
      <c r="BR1725"/>
      <c r="BS1725"/>
      <c r="BT1725"/>
      <c r="BU1725"/>
      <c r="BV1725"/>
      <c r="BW1725"/>
      <c r="BX1725"/>
      <c r="BY1725"/>
      <c r="BZ1725"/>
      <c r="CA1725"/>
      <c r="CB1725"/>
      <c r="CC1725"/>
    </row>
    <row r="1726" spans="54:81" s="325" customFormat="1" ht="15" customHeight="1" x14ac:dyDescent="0.25">
      <c r="BB1726"/>
      <c r="BC1726"/>
      <c r="BD1726"/>
      <c r="BE1726"/>
      <c r="BF1726"/>
      <c r="BG1726"/>
      <c r="BH1726"/>
      <c r="BI1726"/>
      <c r="BJ1726"/>
      <c r="BK1726"/>
      <c r="BL1726"/>
      <c r="BM1726"/>
      <c r="BN1726"/>
      <c r="BO1726"/>
      <c r="BP1726"/>
      <c r="BQ1726"/>
      <c r="BR1726"/>
      <c r="BS1726"/>
      <c r="BT1726"/>
      <c r="BU1726"/>
      <c r="BV1726"/>
      <c r="BW1726"/>
      <c r="BX1726"/>
      <c r="BY1726"/>
      <c r="BZ1726"/>
      <c r="CA1726"/>
      <c r="CB1726"/>
      <c r="CC1726"/>
    </row>
    <row r="1727" spans="54:81" s="325" customFormat="1" ht="15" customHeight="1" x14ac:dyDescent="0.25">
      <c r="BB1727"/>
      <c r="BC1727"/>
      <c r="BD1727"/>
      <c r="BE1727"/>
      <c r="BF1727"/>
      <c r="BG1727"/>
      <c r="BH1727"/>
      <c r="BI1727"/>
      <c r="BJ1727"/>
      <c r="BK1727"/>
      <c r="BL1727"/>
      <c r="BM1727"/>
      <c r="BN1727"/>
      <c r="BO1727"/>
      <c r="BP1727"/>
      <c r="BQ1727"/>
      <c r="BR1727"/>
      <c r="BS1727"/>
      <c r="BT1727"/>
      <c r="BU1727"/>
      <c r="BV1727"/>
      <c r="BW1727"/>
      <c r="BX1727"/>
      <c r="BY1727"/>
      <c r="BZ1727"/>
      <c r="CA1727"/>
      <c r="CB1727"/>
      <c r="CC1727"/>
    </row>
    <row r="1728" spans="54:81" s="325" customFormat="1" ht="15" customHeight="1" x14ac:dyDescent="0.25">
      <c r="BB1728"/>
      <c r="BC1728"/>
      <c r="BD1728"/>
      <c r="BE1728"/>
      <c r="BF1728"/>
      <c r="BG1728"/>
      <c r="BH1728"/>
      <c r="BI1728"/>
      <c r="BJ1728"/>
      <c r="BK1728"/>
      <c r="BL1728"/>
      <c r="BM1728"/>
      <c r="BN1728"/>
      <c r="BO1728"/>
      <c r="BP1728"/>
      <c r="BQ1728"/>
      <c r="BR1728"/>
      <c r="BS1728"/>
      <c r="BT1728"/>
      <c r="BU1728"/>
      <c r="BV1728"/>
      <c r="BW1728"/>
      <c r="BX1728"/>
      <c r="BY1728"/>
      <c r="BZ1728"/>
      <c r="CA1728"/>
      <c r="CB1728"/>
      <c r="CC1728"/>
    </row>
    <row r="1729" spans="54:81" s="325" customFormat="1" ht="15" customHeight="1" x14ac:dyDescent="0.25">
      <c r="BB1729"/>
      <c r="BC1729"/>
      <c r="BD1729"/>
      <c r="BE1729"/>
      <c r="BF1729"/>
      <c r="BG1729"/>
      <c r="BH1729"/>
      <c r="BI1729"/>
      <c r="BJ1729"/>
      <c r="BK1729"/>
      <c r="BL1729"/>
      <c r="BM1729"/>
      <c r="BN1729"/>
      <c r="BO1729"/>
      <c r="BP1729"/>
      <c r="BQ1729"/>
      <c r="BR1729"/>
      <c r="BS1729"/>
      <c r="BT1729"/>
      <c r="BU1729"/>
      <c r="BV1729"/>
      <c r="BW1729"/>
      <c r="BX1729"/>
      <c r="BY1729"/>
      <c r="BZ1729"/>
      <c r="CA1729"/>
      <c r="CB1729"/>
      <c r="CC1729"/>
    </row>
    <row r="1730" spans="54:81" s="325" customFormat="1" ht="15" customHeight="1" x14ac:dyDescent="0.25">
      <c r="BB1730"/>
      <c r="BC1730"/>
      <c r="BD1730"/>
      <c r="BE1730"/>
      <c r="BF1730"/>
      <c r="BG1730"/>
      <c r="BH1730"/>
      <c r="BI1730"/>
      <c r="BJ1730"/>
      <c r="BK1730"/>
      <c r="BL1730"/>
      <c r="BM1730"/>
      <c r="BN1730"/>
      <c r="BO1730"/>
      <c r="BP1730"/>
      <c r="BQ1730"/>
      <c r="BR1730"/>
      <c r="BS1730"/>
      <c r="BT1730"/>
      <c r="BU1730"/>
      <c r="BV1730"/>
      <c r="BW1730"/>
      <c r="BX1730"/>
      <c r="BY1730"/>
      <c r="BZ1730"/>
      <c r="CA1730"/>
      <c r="CB1730"/>
      <c r="CC1730"/>
    </row>
    <row r="1731" spans="54:81" s="325" customFormat="1" ht="15" customHeight="1" x14ac:dyDescent="0.25">
      <c r="BB1731"/>
      <c r="BC1731"/>
      <c r="BD1731"/>
      <c r="BE1731"/>
      <c r="BF1731"/>
      <c r="BG1731"/>
      <c r="BH1731"/>
      <c r="BI1731"/>
      <c r="BJ1731"/>
      <c r="BK1731"/>
      <c r="BL1731"/>
      <c r="BM1731"/>
      <c r="BN1731"/>
      <c r="BO1731"/>
      <c r="BP1731"/>
      <c r="BQ1731"/>
      <c r="BR1731"/>
      <c r="BS1731"/>
      <c r="BT1731"/>
      <c r="BU1731"/>
      <c r="BV1731"/>
      <c r="BW1731"/>
      <c r="BX1731"/>
      <c r="BY1731"/>
      <c r="BZ1731"/>
      <c r="CA1731"/>
      <c r="CB1731"/>
      <c r="CC1731"/>
    </row>
    <row r="1732" spans="54:81" s="325" customFormat="1" ht="15" customHeight="1" x14ac:dyDescent="0.25">
      <c r="BB1732"/>
      <c r="BC1732"/>
      <c r="BD1732"/>
      <c r="BE1732"/>
      <c r="BF1732"/>
      <c r="BG1732"/>
      <c r="BH1732"/>
      <c r="BI1732"/>
      <c r="BJ1732"/>
      <c r="BK1732"/>
      <c r="BL1732"/>
      <c r="BM1732"/>
      <c r="BN1732"/>
      <c r="BO1732"/>
      <c r="BP1732"/>
      <c r="BQ1732"/>
      <c r="BR1732"/>
      <c r="BS1732"/>
      <c r="BT1732"/>
      <c r="BU1732"/>
      <c r="BV1732"/>
      <c r="BW1732"/>
      <c r="BX1732"/>
      <c r="BY1732"/>
      <c r="BZ1732"/>
      <c r="CA1732"/>
      <c r="CB1732"/>
      <c r="CC1732"/>
    </row>
    <row r="1733" spans="54:81" s="325" customFormat="1" ht="15" customHeight="1" x14ac:dyDescent="0.25">
      <c r="BB1733"/>
      <c r="BC1733"/>
      <c r="BD1733"/>
      <c r="BE1733"/>
      <c r="BF1733"/>
      <c r="BG1733"/>
      <c r="BH1733"/>
      <c r="BI1733"/>
      <c r="BJ1733"/>
      <c r="BK1733"/>
      <c r="BL1733"/>
      <c r="BM1733"/>
      <c r="BN1733"/>
      <c r="BO1733"/>
      <c r="BP1733"/>
      <c r="BQ1733"/>
      <c r="BR1733"/>
      <c r="BS1733"/>
      <c r="BT1733"/>
      <c r="BU1733"/>
      <c r="BV1733"/>
      <c r="BW1733"/>
      <c r="BX1733"/>
      <c r="BY1733"/>
      <c r="BZ1733"/>
      <c r="CA1733"/>
      <c r="CB1733"/>
      <c r="CC1733"/>
    </row>
    <row r="1734" spans="54:81" s="325" customFormat="1" ht="15" customHeight="1" x14ac:dyDescent="0.25">
      <c r="BB1734"/>
      <c r="BC1734"/>
      <c r="BD1734"/>
      <c r="BE1734"/>
      <c r="BF1734"/>
      <c r="BG1734"/>
      <c r="BH1734"/>
      <c r="BI1734"/>
      <c r="BJ1734"/>
      <c r="BK1734"/>
      <c r="BL1734"/>
      <c r="BM1734"/>
      <c r="BN1734"/>
      <c r="BO1734"/>
      <c r="BP1734"/>
      <c r="BQ1734"/>
      <c r="BR1734"/>
      <c r="BS1734"/>
      <c r="BT1734"/>
      <c r="BU1734"/>
      <c r="BV1734"/>
      <c r="BW1734"/>
      <c r="BX1734"/>
      <c r="BY1734"/>
      <c r="BZ1734"/>
      <c r="CA1734"/>
      <c r="CB1734"/>
      <c r="CC1734"/>
    </row>
    <row r="1735" spans="54:81" s="325" customFormat="1" ht="15" customHeight="1" x14ac:dyDescent="0.25">
      <c r="BB1735"/>
      <c r="BC1735"/>
      <c r="BD1735"/>
      <c r="BE1735"/>
      <c r="BF1735"/>
      <c r="BG1735"/>
      <c r="BH1735"/>
      <c r="BI1735"/>
      <c r="BJ1735"/>
      <c r="BK1735"/>
      <c r="BL1735"/>
      <c r="BM1735"/>
      <c r="BN1735"/>
      <c r="BO1735"/>
      <c r="BP1735"/>
      <c r="BQ1735"/>
      <c r="BR1735"/>
      <c r="BS1735"/>
      <c r="BT1735"/>
      <c r="BU1735"/>
      <c r="BV1735"/>
      <c r="BW1735"/>
      <c r="BX1735"/>
      <c r="BY1735"/>
      <c r="BZ1735"/>
      <c r="CA1735"/>
      <c r="CB1735"/>
      <c r="CC1735"/>
    </row>
    <row r="1736" spans="54:81" s="325" customFormat="1" ht="15" customHeight="1" x14ac:dyDescent="0.25">
      <c r="BB1736"/>
      <c r="BC1736"/>
      <c r="BD1736"/>
      <c r="BE1736"/>
      <c r="BF1736"/>
      <c r="BG1736"/>
      <c r="BH1736"/>
      <c r="BI1736"/>
      <c r="BJ1736"/>
      <c r="BK1736"/>
      <c r="BL1736"/>
      <c r="BM1736"/>
      <c r="BN1736"/>
      <c r="BO1736"/>
      <c r="BP1736"/>
      <c r="BQ1736"/>
      <c r="BR1736"/>
      <c r="BS1736"/>
      <c r="BT1736"/>
      <c r="BU1736"/>
      <c r="BV1736"/>
      <c r="BW1736"/>
      <c r="BX1736"/>
      <c r="BY1736"/>
      <c r="BZ1736"/>
      <c r="CA1736"/>
      <c r="CB1736"/>
      <c r="CC1736"/>
    </row>
    <row r="1737" spans="54:81" s="325" customFormat="1" ht="15" customHeight="1" x14ac:dyDescent="0.25">
      <c r="BB1737"/>
      <c r="BC1737"/>
      <c r="BD1737"/>
      <c r="BE1737"/>
      <c r="BF1737"/>
      <c r="BG1737"/>
      <c r="BH1737"/>
      <c r="BI1737"/>
      <c r="BJ1737"/>
      <c r="BK1737"/>
      <c r="BL1737"/>
      <c r="BM1737"/>
      <c r="BN1737"/>
      <c r="BO1737"/>
      <c r="BP1737"/>
      <c r="BQ1737"/>
      <c r="BR1737"/>
      <c r="BS1737"/>
      <c r="BT1737"/>
      <c r="BU1737"/>
      <c r="BV1737"/>
      <c r="BW1737"/>
      <c r="BX1737"/>
      <c r="BY1737"/>
      <c r="BZ1737"/>
      <c r="CA1737"/>
      <c r="CB1737"/>
      <c r="CC1737"/>
    </row>
    <row r="1738" spans="54:81" s="325" customFormat="1" ht="15" customHeight="1" x14ac:dyDescent="0.25">
      <c r="BB1738"/>
      <c r="BC1738"/>
      <c r="BD1738"/>
      <c r="BE1738"/>
      <c r="BF1738"/>
      <c r="BG1738"/>
      <c r="BH1738"/>
      <c r="BI1738"/>
      <c r="BJ1738"/>
      <c r="BK1738"/>
      <c r="BL1738"/>
      <c r="BM1738"/>
      <c r="BN1738"/>
      <c r="BO1738"/>
      <c r="BP1738"/>
      <c r="BQ1738"/>
      <c r="BR1738"/>
      <c r="BS1738"/>
      <c r="BT1738"/>
      <c r="BU1738"/>
      <c r="BV1738"/>
      <c r="BW1738"/>
      <c r="BX1738"/>
      <c r="BY1738"/>
      <c r="BZ1738"/>
      <c r="CA1738"/>
      <c r="CB1738"/>
      <c r="CC1738"/>
    </row>
    <row r="1739" spans="54:81" s="325" customFormat="1" ht="15" customHeight="1" x14ac:dyDescent="0.25">
      <c r="BB1739"/>
      <c r="BC1739"/>
      <c r="BD1739"/>
      <c r="BE1739"/>
      <c r="BF1739"/>
      <c r="BG1739"/>
      <c r="BH1739"/>
      <c r="BI1739"/>
      <c r="BJ1739"/>
      <c r="BK1739"/>
      <c r="BL1739"/>
      <c r="BM1739"/>
      <c r="BN1739"/>
      <c r="BO1739"/>
      <c r="BP1739"/>
      <c r="BQ1739"/>
      <c r="BR1739"/>
      <c r="BS1739"/>
      <c r="BT1739"/>
      <c r="BU1739"/>
      <c r="BV1739"/>
      <c r="BW1739"/>
      <c r="BX1739"/>
      <c r="BY1739"/>
      <c r="BZ1739"/>
      <c r="CA1739"/>
      <c r="CB1739"/>
      <c r="CC1739"/>
    </row>
    <row r="1740" spans="54:81" s="325" customFormat="1" ht="15" customHeight="1" x14ac:dyDescent="0.25">
      <c r="BB1740"/>
      <c r="BC1740"/>
      <c r="BD1740"/>
      <c r="BE1740"/>
      <c r="BF1740"/>
      <c r="BG1740"/>
      <c r="BH1740"/>
      <c r="BI1740"/>
      <c r="BJ1740"/>
      <c r="BK1740"/>
      <c r="BL1740"/>
      <c r="BM1740"/>
      <c r="BN1740"/>
      <c r="BO1740"/>
      <c r="BP1740"/>
      <c r="BQ1740"/>
      <c r="BR1740"/>
      <c r="BS1740"/>
      <c r="BT1740"/>
      <c r="BU1740"/>
      <c r="BV1740"/>
      <c r="BW1740"/>
      <c r="BX1740"/>
      <c r="BY1740"/>
      <c r="BZ1740"/>
      <c r="CA1740"/>
      <c r="CB1740"/>
      <c r="CC1740"/>
    </row>
    <row r="1741" spans="54:81" s="325" customFormat="1" ht="15" customHeight="1" x14ac:dyDescent="0.25">
      <c r="BB1741"/>
      <c r="BC1741"/>
      <c r="BD1741"/>
      <c r="BE1741"/>
      <c r="BF1741"/>
      <c r="BG1741"/>
      <c r="BH1741"/>
      <c r="BI1741"/>
      <c r="BJ1741"/>
      <c r="BK1741"/>
      <c r="BL1741"/>
      <c r="BM1741"/>
      <c r="BN1741"/>
      <c r="BO1741"/>
      <c r="BP1741"/>
      <c r="BQ1741"/>
      <c r="BR1741"/>
      <c r="BS1741"/>
      <c r="BT1741"/>
      <c r="BU1741"/>
      <c r="BV1741"/>
      <c r="BW1741"/>
      <c r="BX1741"/>
      <c r="BY1741"/>
      <c r="BZ1741"/>
      <c r="CA1741"/>
      <c r="CB1741"/>
      <c r="CC1741"/>
    </row>
    <row r="1742" spans="54:81" s="325" customFormat="1" ht="15" customHeight="1" x14ac:dyDescent="0.25">
      <c r="BB1742"/>
      <c r="BC1742"/>
      <c r="BD1742"/>
      <c r="BE1742"/>
      <c r="BF1742"/>
      <c r="BG1742"/>
      <c r="BH1742"/>
      <c r="BI1742"/>
      <c r="BJ1742"/>
      <c r="BK1742"/>
      <c r="BL1742"/>
      <c r="BM1742"/>
      <c r="BN1742"/>
      <c r="BO1742"/>
      <c r="BP1742"/>
      <c r="BQ1742"/>
      <c r="BR1742"/>
      <c r="BS1742"/>
      <c r="BT1742"/>
      <c r="BU1742"/>
      <c r="BV1742"/>
      <c r="BW1742"/>
      <c r="BX1742"/>
      <c r="BY1742"/>
      <c r="BZ1742"/>
      <c r="CA1742"/>
      <c r="CB1742"/>
      <c r="CC1742"/>
    </row>
    <row r="1743" spans="54:81" s="325" customFormat="1" ht="15" customHeight="1" x14ac:dyDescent="0.25">
      <c r="BB1743"/>
      <c r="BC1743"/>
      <c r="BD1743"/>
      <c r="BE1743"/>
      <c r="BF1743"/>
      <c r="BG1743"/>
      <c r="BH1743"/>
      <c r="BI1743"/>
      <c r="BJ1743"/>
      <c r="BK1743"/>
      <c r="BL1743"/>
      <c r="BM1743"/>
      <c r="BN1743"/>
      <c r="BO1743"/>
      <c r="BP1743"/>
      <c r="BQ1743"/>
      <c r="BR1743"/>
      <c r="BS1743"/>
      <c r="BT1743"/>
      <c r="BU1743"/>
      <c r="BV1743"/>
      <c r="BW1743"/>
      <c r="BX1743"/>
      <c r="BY1743"/>
      <c r="BZ1743"/>
      <c r="CA1743"/>
      <c r="CB1743"/>
      <c r="CC1743"/>
    </row>
    <row r="1744" spans="54:81" s="325" customFormat="1" ht="15" customHeight="1" x14ac:dyDescent="0.25">
      <c r="BB1744"/>
      <c r="BC1744"/>
      <c r="BD1744"/>
      <c r="BE1744"/>
      <c r="BF1744"/>
      <c r="BG1744"/>
      <c r="BH1744"/>
      <c r="BI1744"/>
      <c r="BJ1744"/>
      <c r="BK1744"/>
      <c r="BL1744"/>
      <c r="BM1744"/>
      <c r="BN1744"/>
      <c r="BO1744"/>
      <c r="BP1744"/>
      <c r="BQ1744"/>
      <c r="BR1744"/>
      <c r="BS1744"/>
      <c r="BT1744"/>
      <c r="BU1744"/>
      <c r="BV1744"/>
      <c r="BW1744"/>
      <c r="BX1744"/>
      <c r="BY1744"/>
      <c r="BZ1744"/>
      <c r="CA1744"/>
      <c r="CB1744"/>
      <c r="CC1744"/>
    </row>
    <row r="1745" spans="54:81" s="325" customFormat="1" ht="15" customHeight="1" x14ac:dyDescent="0.25">
      <c r="BB1745"/>
      <c r="BC1745"/>
      <c r="BD1745"/>
      <c r="BE1745"/>
      <c r="BF1745"/>
      <c r="BG1745"/>
      <c r="BH1745"/>
      <c r="BI1745"/>
      <c r="BJ1745"/>
      <c r="BK1745"/>
      <c r="BL1745"/>
      <c r="BM1745"/>
      <c r="BN1745"/>
      <c r="BO1745"/>
      <c r="BP1745"/>
      <c r="BQ1745"/>
      <c r="BR1745"/>
      <c r="BS1745"/>
      <c r="BT1745"/>
      <c r="BU1745"/>
      <c r="BV1745"/>
      <c r="BW1745"/>
      <c r="BX1745"/>
      <c r="BY1745"/>
      <c r="BZ1745"/>
      <c r="CA1745"/>
      <c r="CB1745"/>
      <c r="CC1745"/>
    </row>
    <row r="1746" spans="54:81" s="325" customFormat="1" ht="15" customHeight="1" x14ac:dyDescent="0.25">
      <c r="BB1746"/>
      <c r="BC1746"/>
      <c r="BD1746"/>
      <c r="BE1746"/>
      <c r="BF1746"/>
      <c r="BG1746"/>
      <c r="BH1746"/>
      <c r="BI1746"/>
      <c r="BJ1746"/>
      <c r="BK1746"/>
      <c r="BL1746"/>
      <c r="BM1746"/>
      <c r="BN1746"/>
      <c r="BO1746"/>
      <c r="BP1746"/>
      <c r="BQ1746"/>
      <c r="BR1746"/>
      <c r="BS1746"/>
      <c r="BT1746"/>
      <c r="BU1746"/>
      <c r="BV1746"/>
      <c r="BW1746"/>
      <c r="BX1746"/>
      <c r="BY1746"/>
      <c r="BZ1746"/>
      <c r="CA1746"/>
      <c r="CB1746"/>
      <c r="CC1746"/>
    </row>
    <row r="1747" spans="54:81" s="325" customFormat="1" ht="15" customHeight="1" x14ac:dyDescent="0.25">
      <c r="BB1747"/>
      <c r="BC1747"/>
      <c r="BD1747"/>
      <c r="BE1747"/>
      <c r="BF1747"/>
      <c r="BG1747"/>
      <c r="BH1747"/>
      <c r="BI1747"/>
      <c r="BJ1747"/>
      <c r="BK1747"/>
      <c r="BL1747"/>
      <c r="BM1747"/>
      <c r="BN1747"/>
      <c r="BO1747"/>
      <c r="BP1747"/>
      <c r="BQ1747"/>
      <c r="BR1747"/>
      <c r="BS1747"/>
      <c r="BT1747"/>
      <c r="BU1747"/>
      <c r="BV1747"/>
      <c r="BW1747"/>
      <c r="BX1747"/>
      <c r="BY1747"/>
      <c r="BZ1747"/>
      <c r="CA1747"/>
      <c r="CB1747"/>
      <c r="CC1747"/>
    </row>
    <row r="1748" spans="54:81" s="325" customFormat="1" ht="15" customHeight="1" x14ac:dyDescent="0.25">
      <c r="BB1748"/>
      <c r="BC1748"/>
      <c r="BD1748"/>
      <c r="BE1748"/>
      <c r="BF1748"/>
      <c r="BG1748"/>
      <c r="BH1748"/>
      <c r="BI1748"/>
      <c r="BJ1748"/>
      <c r="BK1748"/>
      <c r="BL1748"/>
      <c r="BM1748"/>
      <c r="BN1748"/>
      <c r="BO1748"/>
      <c r="BP1748"/>
      <c r="BQ1748"/>
      <c r="BR1748"/>
      <c r="BS1748"/>
      <c r="BT1748"/>
      <c r="BU1748"/>
      <c r="BV1748"/>
      <c r="BW1748"/>
      <c r="BX1748"/>
      <c r="BY1748"/>
      <c r="BZ1748"/>
      <c r="CA1748"/>
      <c r="CB1748"/>
      <c r="CC1748"/>
    </row>
    <row r="1749" spans="54:81" s="325" customFormat="1" ht="15" customHeight="1" x14ac:dyDescent="0.25">
      <c r="BB1749"/>
      <c r="BC1749"/>
      <c r="BD1749"/>
      <c r="BE1749"/>
      <c r="BF1749"/>
      <c r="BG1749"/>
      <c r="BH1749"/>
      <c r="BI1749"/>
      <c r="BJ1749"/>
      <c r="BK1749"/>
      <c r="BL1749"/>
      <c r="BM1749"/>
      <c r="BN1749"/>
      <c r="BO1749"/>
      <c r="BP1749"/>
      <c r="BQ1749"/>
      <c r="BR1749"/>
      <c r="BS1749"/>
      <c r="BT1749"/>
      <c r="BU1749"/>
      <c r="BV1749"/>
      <c r="BW1749"/>
      <c r="BX1749"/>
      <c r="BY1749"/>
      <c r="BZ1749"/>
      <c r="CA1749"/>
      <c r="CB1749"/>
      <c r="CC1749"/>
    </row>
    <row r="1750" spans="54:81" s="325" customFormat="1" ht="15" customHeight="1" x14ac:dyDescent="0.25">
      <c r="BB1750"/>
      <c r="BC1750"/>
      <c r="BD1750"/>
      <c r="BE1750"/>
      <c r="BF1750"/>
      <c r="BG1750"/>
      <c r="BH1750"/>
      <c r="BI1750"/>
      <c r="BJ1750"/>
      <c r="BK1750"/>
      <c r="BL1750"/>
      <c r="BM1750"/>
      <c r="BN1750"/>
      <c r="BO1750"/>
      <c r="BP1750"/>
      <c r="BQ1750"/>
      <c r="BR1750"/>
      <c r="BS1750"/>
      <c r="BT1750"/>
      <c r="BU1750"/>
      <c r="BV1750"/>
      <c r="BW1750"/>
      <c r="BX1750"/>
      <c r="BY1750"/>
      <c r="BZ1750"/>
      <c r="CA1750"/>
      <c r="CB1750"/>
      <c r="CC1750"/>
    </row>
    <row r="1751" spans="54:81" s="325" customFormat="1" ht="15" customHeight="1" x14ac:dyDescent="0.25">
      <c r="BB1751"/>
      <c r="BC1751"/>
      <c r="BD1751"/>
      <c r="BE1751"/>
      <c r="BF1751"/>
      <c r="BG1751"/>
      <c r="BH1751"/>
      <c r="BI1751"/>
      <c r="BJ1751"/>
      <c r="BK1751"/>
      <c r="BL1751"/>
      <c r="BM1751"/>
      <c r="BN1751"/>
      <c r="BO1751"/>
      <c r="BP1751"/>
      <c r="BQ1751"/>
      <c r="BR1751"/>
      <c r="BS1751"/>
      <c r="BT1751"/>
      <c r="BU1751"/>
      <c r="BV1751"/>
      <c r="BW1751"/>
      <c r="BX1751"/>
      <c r="BY1751"/>
      <c r="BZ1751"/>
      <c r="CA1751"/>
      <c r="CB1751"/>
      <c r="CC1751"/>
    </row>
    <row r="1752" spans="54:81" s="325" customFormat="1" ht="15" customHeight="1" x14ac:dyDescent="0.25">
      <c r="BB1752"/>
      <c r="BC1752"/>
      <c r="BD1752"/>
      <c r="BE1752"/>
      <c r="BF1752"/>
      <c r="BG1752"/>
      <c r="BH1752"/>
      <c r="BI1752"/>
      <c r="BJ1752"/>
      <c r="BK1752"/>
      <c r="BL1752"/>
      <c r="BM1752"/>
      <c r="BN1752"/>
      <c r="BO1752"/>
      <c r="BP1752"/>
      <c r="BQ1752"/>
      <c r="BR1752"/>
      <c r="BS1752"/>
      <c r="BT1752"/>
      <c r="BU1752"/>
      <c r="BV1752"/>
      <c r="BW1752"/>
      <c r="BX1752"/>
      <c r="BY1752"/>
      <c r="BZ1752"/>
      <c r="CA1752"/>
      <c r="CB1752"/>
      <c r="CC1752"/>
    </row>
    <row r="1753" spans="54:81" s="325" customFormat="1" ht="15" customHeight="1" x14ac:dyDescent="0.25">
      <c r="BB1753"/>
      <c r="BC1753"/>
      <c r="BD1753"/>
      <c r="BE1753"/>
      <c r="BF1753"/>
      <c r="BG1753"/>
      <c r="BH1753"/>
      <c r="BI1753"/>
      <c r="BJ1753"/>
      <c r="BK1753"/>
      <c r="BL1753"/>
      <c r="BM1753"/>
      <c r="BN1753"/>
      <c r="BO1753"/>
      <c r="BP1753"/>
      <c r="BQ1753"/>
      <c r="BR1753"/>
      <c r="BS1753"/>
      <c r="BT1753"/>
      <c r="BU1753"/>
      <c r="BV1753"/>
      <c r="BW1753"/>
      <c r="BX1753"/>
      <c r="BY1753"/>
      <c r="BZ1753"/>
      <c r="CA1753"/>
      <c r="CB1753"/>
      <c r="CC1753"/>
    </row>
    <row r="1754" spans="54:81" s="325" customFormat="1" ht="15" customHeight="1" x14ac:dyDescent="0.25">
      <c r="BB1754"/>
      <c r="BC1754"/>
      <c r="BD1754"/>
      <c r="BE1754"/>
      <c r="BF1754"/>
      <c r="BG1754"/>
      <c r="BH1754"/>
      <c r="BI1754"/>
      <c r="BJ1754"/>
      <c r="BK1754"/>
      <c r="BL1754"/>
      <c r="BM1754"/>
      <c r="BN1754"/>
      <c r="BO1754"/>
      <c r="BP1754"/>
      <c r="BQ1754"/>
      <c r="BR1754"/>
      <c r="BS1754"/>
      <c r="BT1754"/>
      <c r="BU1754"/>
      <c r="BV1754"/>
      <c r="BW1754"/>
      <c r="BX1754"/>
      <c r="BY1754"/>
      <c r="BZ1754"/>
      <c r="CA1754"/>
      <c r="CB1754"/>
      <c r="CC1754"/>
    </row>
    <row r="1755" spans="54:81" s="325" customFormat="1" ht="15" customHeight="1" x14ac:dyDescent="0.25">
      <c r="BB1755"/>
      <c r="BC1755"/>
      <c r="BD1755"/>
      <c r="BE1755"/>
      <c r="BF1755"/>
      <c r="BG1755"/>
      <c r="BH1755"/>
      <c r="BI1755"/>
      <c r="BJ1755"/>
      <c r="BK1755"/>
      <c r="BL1755"/>
      <c r="BM1755"/>
      <c r="BN1755"/>
      <c r="BO1755"/>
      <c r="BP1755"/>
      <c r="BQ1755"/>
      <c r="BR1755"/>
      <c r="BS1755"/>
      <c r="BT1755"/>
      <c r="BU1755"/>
      <c r="BV1755"/>
      <c r="BW1755"/>
      <c r="BX1755"/>
      <c r="BY1755"/>
      <c r="BZ1755"/>
      <c r="CA1755"/>
      <c r="CB1755"/>
      <c r="CC1755"/>
    </row>
    <row r="1756" spans="54:81" s="325" customFormat="1" ht="15" customHeight="1" x14ac:dyDescent="0.25">
      <c r="BB1756"/>
      <c r="BC1756"/>
      <c r="BD1756"/>
      <c r="BE1756"/>
      <c r="BF1756"/>
      <c r="BG1756"/>
      <c r="BH1756"/>
      <c r="BI1756"/>
      <c r="BJ1756"/>
      <c r="BK1756"/>
      <c r="BL1756"/>
      <c r="BM1756"/>
      <c r="BN1756"/>
      <c r="BO1756"/>
      <c r="BP1756"/>
      <c r="BQ1756"/>
      <c r="BR1756"/>
      <c r="BS1756"/>
      <c r="BT1756"/>
      <c r="BU1756"/>
      <c r="BV1756"/>
      <c r="BW1756"/>
      <c r="BX1756"/>
      <c r="BY1756"/>
      <c r="BZ1756"/>
      <c r="CA1756"/>
      <c r="CB1756"/>
      <c r="CC1756"/>
    </row>
    <row r="1757" spans="54:81" s="325" customFormat="1" ht="15" customHeight="1" x14ac:dyDescent="0.25">
      <c r="BB1757"/>
      <c r="BC1757"/>
      <c r="BD1757"/>
      <c r="BE1757"/>
      <c r="BF1757"/>
      <c r="BG1757"/>
      <c r="BH1757"/>
      <c r="BI1757"/>
      <c r="BJ1757"/>
      <c r="BK1757"/>
      <c r="BL1757"/>
      <c r="BM1757"/>
      <c r="BN1757"/>
      <c r="BO1757"/>
      <c r="BP1757"/>
      <c r="BQ1757"/>
      <c r="BR1757"/>
      <c r="BS1757"/>
      <c r="BT1757"/>
      <c r="BU1757"/>
      <c r="BV1757"/>
      <c r="BW1757"/>
      <c r="BX1757"/>
      <c r="BY1757"/>
      <c r="BZ1757"/>
      <c r="CA1757"/>
      <c r="CB1757"/>
      <c r="CC1757"/>
    </row>
    <row r="1758" spans="54:81" s="325" customFormat="1" ht="15" customHeight="1" x14ac:dyDescent="0.25">
      <c r="BB1758"/>
      <c r="BC1758"/>
      <c r="BD1758"/>
      <c r="BE1758"/>
      <c r="BF1758"/>
      <c r="BG1758"/>
      <c r="BH1758"/>
      <c r="BI1758"/>
      <c r="BJ1758"/>
      <c r="BK1758"/>
      <c r="BL1758"/>
      <c r="BM1758"/>
      <c r="BN1758"/>
      <c r="BO1758"/>
      <c r="BP1758"/>
      <c r="BQ1758"/>
      <c r="BR1758"/>
      <c r="BS1758"/>
      <c r="BT1758"/>
      <c r="BU1758"/>
      <c r="BV1758"/>
      <c r="BW1758"/>
      <c r="BX1758"/>
      <c r="BY1758"/>
      <c r="BZ1758"/>
      <c r="CA1758"/>
      <c r="CB1758"/>
      <c r="CC1758"/>
    </row>
    <row r="1759" spans="54:81" s="325" customFormat="1" ht="15" customHeight="1" x14ac:dyDescent="0.25">
      <c r="BB1759"/>
      <c r="BC1759"/>
      <c r="BD1759"/>
      <c r="BE1759"/>
      <c r="BF1759"/>
      <c r="BG1759"/>
      <c r="BH1759"/>
      <c r="BI1759"/>
      <c r="BJ1759"/>
      <c r="BK1759"/>
      <c r="BL1759"/>
      <c r="BM1759"/>
      <c r="BN1759"/>
      <c r="BO1759"/>
      <c r="BP1759"/>
      <c r="BQ1759"/>
      <c r="BR1759"/>
      <c r="BS1759"/>
      <c r="BT1759"/>
      <c r="BU1759"/>
      <c r="BV1759"/>
      <c r="BW1759"/>
      <c r="BX1759"/>
      <c r="BY1759"/>
      <c r="BZ1759"/>
      <c r="CA1759"/>
      <c r="CB1759"/>
      <c r="CC1759"/>
    </row>
    <row r="1760" spans="54:81" s="325" customFormat="1" ht="15" customHeight="1" x14ac:dyDescent="0.25">
      <c r="BB1760"/>
      <c r="BC1760"/>
      <c r="BD1760"/>
      <c r="BE1760"/>
      <c r="BF1760"/>
      <c r="BG1760"/>
      <c r="BH1760"/>
      <c r="BI1760"/>
      <c r="BJ1760"/>
      <c r="BK1760"/>
      <c r="BL1760"/>
      <c r="BM1760"/>
      <c r="BN1760"/>
      <c r="BO1760"/>
      <c r="BP1760"/>
      <c r="BQ1760"/>
      <c r="BR1760"/>
      <c r="BS1760"/>
      <c r="BT1760"/>
      <c r="BU1760"/>
      <c r="BV1760"/>
      <c r="BW1760"/>
      <c r="BX1760"/>
      <c r="BY1760"/>
      <c r="BZ1760"/>
      <c r="CA1760"/>
      <c r="CB1760"/>
      <c r="CC1760"/>
    </row>
    <row r="1761" spans="54:81" s="325" customFormat="1" ht="15" customHeight="1" x14ac:dyDescent="0.25">
      <c r="BB1761"/>
      <c r="BC1761"/>
      <c r="BD1761"/>
      <c r="BE1761"/>
      <c r="BF1761"/>
      <c r="BG1761"/>
      <c r="BH1761"/>
      <c r="BI1761"/>
      <c r="BJ1761"/>
      <c r="BK1761"/>
      <c r="BL1761"/>
      <c r="BM1761"/>
      <c r="BN1761"/>
      <c r="BO1761"/>
      <c r="BP1761"/>
      <c r="BQ1761"/>
      <c r="BR1761"/>
      <c r="BS1761"/>
      <c r="BT1761"/>
      <c r="BU1761"/>
      <c r="BV1761"/>
      <c r="BW1761"/>
      <c r="BX1761"/>
      <c r="BY1761"/>
      <c r="BZ1761"/>
      <c r="CA1761"/>
      <c r="CB1761"/>
      <c r="CC1761"/>
    </row>
    <row r="1762" spans="54:81" s="325" customFormat="1" ht="15" customHeight="1" x14ac:dyDescent="0.25">
      <c r="BB1762"/>
      <c r="BC1762"/>
      <c r="BD1762"/>
      <c r="BE1762"/>
      <c r="BF1762"/>
      <c r="BG1762"/>
      <c r="BH1762"/>
      <c r="BI1762"/>
      <c r="BJ1762"/>
      <c r="BK1762"/>
      <c r="BL1762"/>
      <c r="BM1762"/>
      <c r="BN1762"/>
      <c r="BO1762"/>
      <c r="BP1762"/>
      <c r="BQ1762"/>
      <c r="BR1762"/>
      <c r="BS1762"/>
      <c r="BT1762"/>
      <c r="BU1762"/>
      <c r="BV1762"/>
      <c r="BW1762"/>
      <c r="BX1762"/>
      <c r="BY1762"/>
      <c r="BZ1762"/>
      <c r="CA1762"/>
      <c r="CB1762"/>
      <c r="CC1762"/>
    </row>
    <row r="1763" spans="54:81" s="325" customFormat="1" ht="15" customHeight="1" x14ac:dyDescent="0.25">
      <c r="BB1763"/>
      <c r="BC1763"/>
      <c r="BD1763"/>
      <c r="BE1763"/>
      <c r="BF1763"/>
      <c r="BG1763"/>
      <c r="BH1763"/>
      <c r="BI1763"/>
      <c r="BJ1763"/>
      <c r="BK1763"/>
      <c r="BL1763"/>
      <c r="BM1763"/>
      <c r="BN1763"/>
      <c r="BO1763"/>
      <c r="BP1763"/>
      <c r="BQ1763"/>
      <c r="BR1763"/>
      <c r="BS1763"/>
      <c r="BT1763"/>
      <c r="BU1763"/>
      <c r="BV1763"/>
      <c r="BW1763"/>
      <c r="BX1763"/>
      <c r="BY1763"/>
      <c r="BZ1763"/>
      <c r="CA1763"/>
      <c r="CB1763"/>
      <c r="CC1763"/>
    </row>
    <row r="1764" spans="54:81" s="325" customFormat="1" ht="15" customHeight="1" x14ac:dyDescent="0.25">
      <c r="BB1764"/>
      <c r="BC1764"/>
      <c r="BD1764"/>
      <c r="BE1764"/>
      <c r="BF1764"/>
      <c r="BG1764"/>
      <c r="BH1764"/>
      <c r="BI1764"/>
      <c r="BJ1764"/>
      <c r="BK1764"/>
      <c r="BL1764"/>
      <c r="BM1764"/>
      <c r="BN1764"/>
      <c r="BO1764"/>
      <c r="BP1764"/>
      <c r="BQ1764"/>
      <c r="BR1764"/>
      <c r="BS1764"/>
      <c r="BT1764"/>
      <c r="BU1764"/>
      <c r="BV1764"/>
      <c r="BW1764"/>
      <c r="BX1764"/>
      <c r="BY1764"/>
      <c r="BZ1764"/>
      <c r="CA1764"/>
      <c r="CB1764"/>
      <c r="CC1764"/>
    </row>
    <row r="1765" spans="54:81" s="325" customFormat="1" ht="15" customHeight="1" x14ac:dyDescent="0.25">
      <c r="BB1765"/>
      <c r="BC1765"/>
      <c r="BD1765"/>
      <c r="BE1765"/>
      <c r="BF1765"/>
      <c r="BG1765"/>
      <c r="BH1765"/>
      <c r="BI1765"/>
      <c r="BJ1765"/>
      <c r="BK1765"/>
      <c r="BL1765"/>
      <c r="BM1765"/>
      <c r="BN1765"/>
      <c r="BO1765"/>
      <c r="BP1765"/>
      <c r="BQ1765"/>
      <c r="BR1765"/>
      <c r="BS1765"/>
      <c r="BT1765"/>
      <c r="BU1765"/>
      <c r="BV1765"/>
      <c r="BW1765"/>
      <c r="BX1765"/>
      <c r="BY1765"/>
      <c r="BZ1765"/>
      <c r="CA1765"/>
      <c r="CB1765"/>
      <c r="CC1765"/>
    </row>
    <row r="1766" spans="54:81" s="325" customFormat="1" ht="15" customHeight="1" x14ac:dyDescent="0.25">
      <c r="BB1766"/>
      <c r="BC1766"/>
      <c r="BD1766"/>
      <c r="BE1766"/>
      <c r="BF1766"/>
      <c r="BG1766"/>
      <c r="BH1766"/>
      <c r="BI1766"/>
      <c r="BJ1766"/>
      <c r="BK1766"/>
      <c r="BL1766"/>
      <c r="BM1766"/>
      <c r="BN1766"/>
      <c r="BO1766"/>
      <c r="BP1766"/>
      <c r="BQ1766"/>
      <c r="BR1766"/>
      <c r="BS1766"/>
      <c r="BT1766"/>
      <c r="BU1766"/>
      <c r="BV1766"/>
      <c r="BW1766"/>
      <c r="BX1766"/>
      <c r="BY1766"/>
      <c r="BZ1766"/>
      <c r="CA1766"/>
      <c r="CB1766"/>
      <c r="CC1766"/>
    </row>
    <row r="1767" spans="54:81" s="325" customFormat="1" ht="15" customHeight="1" x14ac:dyDescent="0.25">
      <c r="BB1767"/>
      <c r="BC1767"/>
      <c r="BD1767"/>
      <c r="BE1767"/>
      <c r="BF1767"/>
      <c r="BG1767"/>
      <c r="BH1767"/>
      <c r="BI1767"/>
      <c r="BJ1767"/>
      <c r="BK1767"/>
      <c r="BL1767"/>
      <c r="BM1767"/>
      <c r="BN1767"/>
      <c r="BO1767"/>
      <c r="BP1767"/>
      <c r="BQ1767"/>
      <c r="BR1767"/>
      <c r="BS1767"/>
      <c r="BT1767"/>
      <c r="BU1767"/>
      <c r="BV1767"/>
      <c r="BW1767"/>
      <c r="BX1767"/>
      <c r="BY1767"/>
      <c r="BZ1767"/>
      <c r="CA1767"/>
      <c r="CB1767"/>
      <c r="CC1767"/>
    </row>
    <row r="1768" spans="54:81" s="325" customFormat="1" ht="15" customHeight="1" x14ac:dyDescent="0.25">
      <c r="BB1768"/>
      <c r="BC1768"/>
      <c r="BD1768"/>
      <c r="BE1768"/>
      <c r="BF1768"/>
      <c r="BG1768"/>
      <c r="BH1768"/>
      <c r="BI1768"/>
      <c r="BJ1768"/>
      <c r="BK1768"/>
      <c r="BL1768"/>
      <c r="BM1768"/>
      <c r="BN1768"/>
      <c r="BO1768"/>
      <c r="BP1768"/>
      <c r="BQ1768"/>
      <c r="BR1768"/>
      <c r="BS1768"/>
      <c r="BT1768"/>
      <c r="BU1768"/>
      <c r="BV1768"/>
      <c r="BW1768"/>
      <c r="BX1768"/>
      <c r="BY1768"/>
      <c r="BZ1768"/>
      <c r="CA1768"/>
      <c r="CB1768"/>
      <c r="CC1768"/>
    </row>
    <row r="1769" spans="54:81" s="325" customFormat="1" ht="15" customHeight="1" x14ac:dyDescent="0.25">
      <c r="BB1769"/>
      <c r="BC1769"/>
      <c r="BD1769"/>
      <c r="BE1769"/>
      <c r="BF1769"/>
      <c r="BG1769"/>
      <c r="BH1769"/>
      <c r="BI1769"/>
      <c r="BJ1769"/>
      <c r="BK1769"/>
      <c r="BL1769"/>
      <c r="BM1769"/>
      <c r="BN1769"/>
      <c r="BO1769"/>
      <c r="BP1769"/>
      <c r="BQ1769"/>
      <c r="BR1769"/>
      <c r="BS1769"/>
      <c r="BT1769"/>
      <c r="BU1769"/>
      <c r="BV1769"/>
      <c r="BW1769"/>
      <c r="BX1769"/>
      <c r="BY1769"/>
      <c r="BZ1769"/>
      <c r="CA1769"/>
      <c r="CB1769"/>
      <c r="CC1769"/>
    </row>
    <row r="1770" spans="54:81" s="325" customFormat="1" ht="15" customHeight="1" x14ac:dyDescent="0.25">
      <c r="BB1770"/>
      <c r="BC1770"/>
      <c r="BD1770"/>
      <c r="BE1770"/>
      <c r="BF1770"/>
      <c r="BG1770"/>
      <c r="BH1770"/>
      <c r="BI1770"/>
      <c r="BJ1770"/>
      <c r="BK1770"/>
      <c r="BL1770"/>
      <c r="BM1770"/>
      <c r="BN1770"/>
      <c r="BO1770"/>
      <c r="BP1770"/>
      <c r="BQ1770"/>
      <c r="BR1770"/>
      <c r="BS1770"/>
      <c r="BT1770"/>
      <c r="BU1770"/>
      <c r="BV1770"/>
      <c r="BW1770"/>
      <c r="BX1770"/>
      <c r="BY1770"/>
      <c r="BZ1770"/>
      <c r="CA1770"/>
      <c r="CB1770"/>
      <c r="CC1770"/>
    </row>
    <row r="1771" spans="54:81" s="325" customFormat="1" ht="15" customHeight="1" x14ac:dyDescent="0.25">
      <c r="BB1771"/>
      <c r="BC1771"/>
      <c r="BD1771"/>
      <c r="BE1771"/>
      <c r="BF1771"/>
      <c r="BG1771"/>
      <c r="BH1771"/>
      <c r="BI1771"/>
      <c r="BJ1771"/>
      <c r="BK1771"/>
      <c r="BL1771"/>
      <c r="BM1771"/>
      <c r="BN1771"/>
      <c r="BO1771"/>
      <c r="BP1771"/>
      <c r="BQ1771"/>
      <c r="BR1771"/>
      <c r="BS1771"/>
      <c r="BT1771"/>
      <c r="BU1771"/>
      <c r="BV1771"/>
      <c r="BW1771"/>
      <c r="BX1771"/>
      <c r="BY1771"/>
      <c r="BZ1771"/>
      <c r="CA1771"/>
      <c r="CB1771"/>
      <c r="CC1771"/>
    </row>
    <row r="1772" spans="54:81" s="325" customFormat="1" ht="15" customHeight="1" x14ac:dyDescent="0.25">
      <c r="BB1772"/>
      <c r="BC1772"/>
      <c r="BD1772"/>
      <c r="BE1772"/>
      <c r="BF1772"/>
      <c r="BG1772"/>
      <c r="BH1772"/>
      <c r="BI1772"/>
      <c r="BJ1772"/>
      <c r="BK1772"/>
      <c r="BL1772"/>
      <c r="BM1772"/>
      <c r="BN1772"/>
      <c r="BO1772"/>
      <c r="BP1772"/>
      <c r="BQ1772"/>
      <c r="BR1772"/>
      <c r="BS1772"/>
      <c r="BT1772"/>
      <c r="BU1772"/>
      <c r="BV1772"/>
      <c r="BW1772"/>
      <c r="BX1772"/>
      <c r="BY1772"/>
      <c r="BZ1772"/>
      <c r="CA1772"/>
      <c r="CB1772"/>
      <c r="CC1772"/>
    </row>
    <row r="1773" spans="54:81" s="325" customFormat="1" ht="15" customHeight="1" x14ac:dyDescent="0.25">
      <c r="BB1773"/>
      <c r="BC1773"/>
      <c r="BD1773"/>
      <c r="BE1773"/>
      <c r="BF1773"/>
      <c r="BG1773"/>
      <c r="BH1773"/>
      <c r="BI1773"/>
      <c r="BJ1773"/>
      <c r="BK1773"/>
      <c r="BL1773"/>
      <c r="BM1773"/>
      <c r="BN1773"/>
      <c r="BO1773"/>
      <c r="BP1773"/>
      <c r="BQ1773"/>
      <c r="BR1773"/>
      <c r="BS1773"/>
      <c r="BT1773"/>
      <c r="BU1773"/>
      <c r="BV1773"/>
      <c r="BW1773"/>
      <c r="BX1773"/>
      <c r="BY1773"/>
      <c r="BZ1773"/>
      <c r="CA1773"/>
      <c r="CB1773"/>
      <c r="CC1773"/>
    </row>
    <row r="1774" spans="54:81" s="325" customFormat="1" ht="15" customHeight="1" x14ac:dyDescent="0.25">
      <c r="BB1774"/>
      <c r="BC1774"/>
      <c r="BD1774"/>
      <c r="BE1774"/>
      <c r="BF1774"/>
      <c r="BG1774"/>
      <c r="BH1774"/>
      <c r="BI1774"/>
      <c r="BJ1774"/>
      <c r="BK1774"/>
      <c r="BL1774"/>
      <c r="BM1774"/>
      <c r="BN1774"/>
      <c r="BO1774"/>
      <c r="BP1774"/>
      <c r="BQ1774"/>
      <c r="BR1774"/>
      <c r="BS1774"/>
      <c r="BT1774"/>
      <c r="BU1774"/>
      <c r="BV1774"/>
      <c r="BW1774"/>
      <c r="BX1774"/>
      <c r="BY1774"/>
      <c r="BZ1774"/>
      <c r="CA1774"/>
      <c r="CB1774"/>
      <c r="CC1774"/>
    </row>
    <row r="1775" spans="54:81" s="325" customFormat="1" ht="15" customHeight="1" x14ac:dyDescent="0.25">
      <c r="BB1775"/>
      <c r="BC1775"/>
      <c r="BD1775"/>
      <c r="BE1775"/>
      <c r="BF1775"/>
      <c r="BG1775"/>
      <c r="BH1775"/>
      <c r="BI1775"/>
      <c r="BJ1775"/>
      <c r="BK1775"/>
      <c r="BL1775"/>
      <c r="BM1775"/>
      <c r="BN1775"/>
      <c r="BO1775"/>
      <c r="BP1775"/>
      <c r="BQ1775"/>
      <c r="BR1775"/>
      <c r="BS1775"/>
      <c r="BT1775"/>
      <c r="BU1775"/>
      <c r="BV1775"/>
      <c r="BW1775"/>
      <c r="BX1775"/>
      <c r="BY1775"/>
      <c r="BZ1775"/>
      <c r="CA1775"/>
      <c r="CB1775"/>
      <c r="CC1775"/>
    </row>
    <row r="1776" spans="54:81" s="325" customFormat="1" ht="15" customHeight="1" x14ac:dyDescent="0.25">
      <c r="BB1776"/>
      <c r="BC1776"/>
      <c r="BD1776"/>
      <c r="BE1776"/>
      <c r="BF1776"/>
      <c r="BG1776"/>
      <c r="BH1776"/>
      <c r="BI1776"/>
      <c r="BJ1776"/>
      <c r="BK1776"/>
      <c r="BL1776"/>
      <c r="BM1776"/>
      <c r="BN1776"/>
      <c r="BO1776"/>
      <c r="BP1776"/>
      <c r="BQ1776"/>
      <c r="BR1776"/>
      <c r="BS1776"/>
      <c r="BT1776"/>
      <c r="BU1776"/>
      <c r="BV1776"/>
      <c r="BW1776"/>
      <c r="BX1776"/>
      <c r="BY1776"/>
      <c r="BZ1776"/>
      <c r="CA1776"/>
      <c r="CB1776"/>
      <c r="CC1776"/>
    </row>
    <row r="1777" spans="54:81" s="325" customFormat="1" ht="15" customHeight="1" x14ac:dyDescent="0.25">
      <c r="BB1777"/>
      <c r="BC1777"/>
      <c r="BD1777"/>
      <c r="BE1777"/>
      <c r="BF1777"/>
      <c r="BG1777"/>
      <c r="BH1777"/>
      <c r="BI1777"/>
      <c r="BJ1777"/>
      <c r="BK1777"/>
      <c r="BL1777"/>
      <c r="BM1777"/>
      <c r="BN1777"/>
      <c r="BO1777"/>
      <c r="BP1777"/>
      <c r="BQ1777"/>
      <c r="BR1777"/>
      <c r="BS1777"/>
      <c r="BT1777"/>
      <c r="BU1777"/>
      <c r="BV1777"/>
      <c r="BW1777"/>
      <c r="BX1777"/>
      <c r="BY1777"/>
      <c r="BZ1777"/>
      <c r="CA1777"/>
      <c r="CB1777"/>
      <c r="CC1777"/>
    </row>
    <row r="1778" spans="54:81" s="325" customFormat="1" ht="15" customHeight="1" x14ac:dyDescent="0.25">
      <c r="BB1778"/>
      <c r="BC1778"/>
      <c r="BD1778"/>
      <c r="BE1778"/>
      <c r="BF1778"/>
      <c r="BG1778"/>
      <c r="BH1778"/>
      <c r="BI1778"/>
      <c r="BJ1778"/>
      <c r="BK1778"/>
      <c r="BL1778"/>
      <c r="BM1778"/>
      <c r="BN1778"/>
      <c r="BO1778"/>
      <c r="BP1778"/>
      <c r="BQ1778"/>
      <c r="BR1778"/>
      <c r="BS1778"/>
      <c r="BT1778"/>
      <c r="BU1778"/>
      <c r="BV1778"/>
      <c r="BW1778"/>
      <c r="BX1778"/>
      <c r="BY1778"/>
      <c r="BZ1778"/>
      <c r="CA1778"/>
      <c r="CB1778"/>
      <c r="CC1778"/>
    </row>
    <row r="1779" spans="54:81" s="325" customFormat="1" ht="15" customHeight="1" x14ac:dyDescent="0.25">
      <c r="BB1779"/>
      <c r="BC1779"/>
      <c r="BD1779"/>
      <c r="BE1779"/>
      <c r="BF1779"/>
      <c r="BG1779"/>
      <c r="BH1779"/>
      <c r="BI1779"/>
      <c r="BJ1779"/>
      <c r="BK1779"/>
      <c r="BL1779"/>
      <c r="BM1779"/>
      <c r="BN1779"/>
      <c r="BO1779"/>
      <c r="BP1779"/>
      <c r="BQ1779"/>
      <c r="BR1779"/>
      <c r="BS1779"/>
      <c r="BT1779"/>
      <c r="BU1779"/>
      <c r="BV1779"/>
      <c r="BW1779"/>
      <c r="BX1779"/>
      <c r="BY1779"/>
      <c r="BZ1779"/>
      <c r="CA1779"/>
      <c r="CB1779"/>
      <c r="CC1779"/>
    </row>
    <row r="1780" spans="54:81" s="325" customFormat="1" ht="15" customHeight="1" x14ac:dyDescent="0.25">
      <c r="BB1780"/>
      <c r="BC1780"/>
      <c r="BD1780"/>
      <c r="BE1780"/>
      <c r="BF1780"/>
      <c r="BG1780"/>
      <c r="BH1780"/>
      <c r="BI1780"/>
      <c r="BJ1780"/>
      <c r="BK1780"/>
      <c r="BL1780"/>
      <c r="BM1780"/>
      <c r="BN1780"/>
      <c r="BO1780"/>
      <c r="BP1780"/>
      <c r="BQ1780"/>
      <c r="BR1780"/>
      <c r="BS1780"/>
      <c r="BT1780"/>
      <c r="BU1780"/>
      <c r="BV1780"/>
      <c r="BW1780"/>
      <c r="BX1780"/>
      <c r="BY1780"/>
      <c r="BZ1780"/>
      <c r="CA1780"/>
      <c r="CB1780"/>
      <c r="CC1780"/>
    </row>
    <row r="1781" spans="54:81" s="325" customFormat="1" ht="15" customHeight="1" x14ac:dyDescent="0.25">
      <c r="BB1781"/>
      <c r="BC1781"/>
      <c r="BD1781"/>
      <c r="BE1781"/>
      <c r="BF1781"/>
      <c r="BG1781"/>
      <c r="BH1781"/>
      <c r="BI1781"/>
      <c r="BJ1781"/>
      <c r="BK1781"/>
      <c r="BL1781"/>
      <c r="BM1781"/>
      <c r="BN1781"/>
      <c r="BO1781"/>
      <c r="BP1781"/>
      <c r="BQ1781"/>
      <c r="BR1781"/>
      <c r="BS1781"/>
      <c r="BT1781"/>
      <c r="BU1781"/>
      <c r="BV1781"/>
      <c r="BW1781"/>
      <c r="BX1781"/>
      <c r="BY1781"/>
      <c r="BZ1781"/>
      <c r="CA1781"/>
      <c r="CB1781"/>
      <c r="CC1781"/>
    </row>
    <row r="1782" spans="54:81" s="325" customFormat="1" ht="15" customHeight="1" x14ac:dyDescent="0.25">
      <c r="BB1782"/>
      <c r="BC1782"/>
      <c r="BD1782"/>
      <c r="BE1782"/>
      <c r="BF1782"/>
      <c r="BG1782"/>
      <c r="BH1782"/>
      <c r="BI1782"/>
      <c r="BJ1782"/>
      <c r="BK1782"/>
      <c r="BL1782"/>
      <c r="BM1782"/>
      <c r="BN1782"/>
      <c r="BO1782"/>
      <c r="BP1782"/>
      <c r="BQ1782"/>
      <c r="BR1782"/>
      <c r="BS1782"/>
      <c r="BT1782"/>
      <c r="BU1782"/>
      <c r="BV1782"/>
      <c r="BW1782"/>
      <c r="BX1782"/>
      <c r="BY1782"/>
      <c r="BZ1782"/>
      <c r="CA1782"/>
      <c r="CB1782"/>
      <c r="CC1782"/>
    </row>
    <row r="1783" spans="54:81" s="325" customFormat="1" ht="15" customHeight="1" x14ac:dyDescent="0.25">
      <c r="BB1783"/>
      <c r="BC1783"/>
      <c r="BD1783"/>
      <c r="BE1783"/>
      <c r="BF1783"/>
      <c r="BG1783"/>
      <c r="BH1783"/>
      <c r="BI1783"/>
      <c r="BJ1783"/>
      <c r="BK1783"/>
      <c r="BL1783"/>
      <c r="BM1783"/>
      <c r="BN1783"/>
      <c r="BO1783"/>
      <c r="BP1783"/>
      <c r="BQ1783"/>
      <c r="BR1783"/>
      <c r="BS1783"/>
      <c r="BT1783"/>
      <c r="BU1783"/>
      <c r="BV1783"/>
      <c r="BW1783"/>
      <c r="BX1783"/>
      <c r="BY1783"/>
      <c r="BZ1783"/>
      <c r="CA1783"/>
      <c r="CB1783"/>
      <c r="CC1783"/>
    </row>
    <row r="1784" spans="54:81" s="325" customFormat="1" ht="15" customHeight="1" x14ac:dyDescent="0.25">
      <c r="BB1784"/>
      <c r="BC1784"/>
      <c r="BD1784"/>
      <c r="BE1784"/>
      <c r="BF1784"/>
      <c r="BG1784"/>
      <c r="BH1784"/>
      <c r="BI1784"/>
      <c r="BJ1784"/>
      <c r="BK1784"/>
      <c r="BL1784"/>
      <c r="BM1784"/>
      <c r="BN1784"/>
      <c r="BO1784"/>
      <c r="BP1784"/>
      <c r="BQ1784"/>
      <c r="BR1784"/>
      <c r="BS1784"/>
      <c r="BT1784"/>
      <c r="BU1784"/>
      <c r="BV1784"/>
      <c r="BW1784"/>
      <c r="BX1784"/>
      <c r="BY1784"/>
      <c r="BZ1784"/>
      <c r="CA1784"/>
      <c r="CB1784"/>
      <c r="CC1784"/>
    </row>
    <row r="1785" spans="54:81" s="325" customFormat="1" ht="15" customHeight="1" x14ac:dyDescent="0.25">
      <c r="BB1785"/>
      <c r="BC1785"/>
      <c r="BD1785"/>
      <c r="BE1785"/>
      <c r="BF1785"/>
      <c r="BG1785"/>
      <c r="BH1785"/>
      <c r="BI1785"/>
      <c r="BJ1785"/>
      <c r="BK1785"/>
      <c r="BL1785"/>
      <c r="BM1785"/>
      <c r="BN1785"/>
      <c r="BO1785"/>
      <c r="BP1785"/>
      <c r="BQ1785"/>
      <c r="BR1785"/>
      <c r="BS1785"/>
      <c r="BT1785"/>
      <c r="BU1785"/>
      <c r="BV1785"/>
      <c r="BW1785"/>
      <c r="BX1785"/>
      <c r="BY1785"/>
      <c r="BZ1785"/>
      <c r="CA1785"/>
      <c r="CB1785"/>
      <c r="CC1785"/>
    </row>
    <row r="1786" spans="54:81" s="325" customFormat="1" ht="15" customHeight="1" x14ac:dyDescent="0.25">
      <c r="BB1786"/>
      <c r="BC1786"/>
      <c r="BD1786"/>
      <c r="BE1786"/>
      <c r="BF1786"/>
      <c r="BG1786"/>
      <c r="BH1786"/>
      <c r="BI1786"/>
      <c r="BJ1786"/>
      <c r="BK1786"/>
      <c r="BL1786"/>
      <c r="BM1786"/>
      <c r="BN1786"/>
      <c r="BO1786"/>
      <c r="BP1786"/>
      <c r="BQ1786"/>
      <c r="BR1786"/>
      <c r="BS1786"/>
      <c r="BT1786"/>
      <c r="BU1786"/>
      <c r="BV1786"/>
      <c r="BW1786"/>
      <c r="BX1786"/>
      <c r="BY1786"/>
      <c r="BZ1786"/>
      <c r="CA1786"/>
      <c r="CB1786"/>
      <c r="CC1786"/>
    </row>
    <row r="1787" spans="54:81" s="325" customFormat="1" ht="15" customHeight="1" x14ac:dyDescent="0.25">
      <c r="BB1787"/>
      <c r="BC1787"/>
      <c r="BD1787"/>
      <c r="BE1787"/>
      <c r="BF1787"/>
      <c r="BG1787"/>
      <c r="BH1787"/>
      <c r="BI1787"/>
      <c r="BJ1787"/>
      <c r="BK1787"/>
      <c r="BL1787"/>
      <c r="BM1787"/>
      <c r="BN1787"/>
      <c r="BO1787"/>
      <c r="BP1787"/>
      <c r="BQ1787"/>
      <c r="BR1787"/>
      <c r="BS1787"/>
      <c r="BT1787"/>
      <c r="BU1787"/>
      <c r="BV1787"/>
      <c r="BW1787"/>
      <c r="BX1787"/>
      <c r="BY1787"/>
      <c r="BZ1787"/>
      <c r="CA1787"/>
      <c r="CB1787"/>
      <c r="CC1787"/>
    </row>
    <row r="1788" spans="54:81" s="325" customFormat="1" ht="15" customHeight="1" x14ac:dyDescent="0.25">
      <c r="BB1788"/>
      <c r="BC1788"/>
      <c r="BD1788"/>
      <c r="BE1788"/>
      <c r="BF1788"/>
      <c r="BG1788"/>
      <c r="BH1788"/>
      <c r="BI1788"/>
      <c r="BJ1788"/>
      <c r="BK1788"/>
      <c r="BL1788"/>
      <c r="BM1788"/>
      <c r="BN1788"/>
      <c r="BO1788"/>
      <c r="BP1788"/>
      <c r="BQ1788"/>
      <c r="BR1788"/>
      <c r="BS1788"/>
      <c r="BT1788"/>
      <c r="BU1788"/>
      <c r="BV1788"/>
      <c r="BW1788"/>
      <c r="BX1788"/>
      <c r="BY1788"/>
      <c r="BZ1788"/>
      <c r="CA1788"/>
      <c r="CB1788"/>
      <c r="CC1788"/>
    </row>
    <row r="1789" spans="54:81" s="325" customFormat="1" ht="15" customHeight="1" x14ac:dyDescent="0.25">
      <c r="BB1789"/>
      <c r="BC1789"/>
      <c r="BD1789"/>
      <c r="BE1789"/>
      <c r="BF1789"/>
      <c r="BG1789"/>
      <c r="BH1789"/>
      <c r="BI1789"/>
      <c r="BJ1789"/>
      <c r="BK1789"/>
      <c r="BL1789"/>
      <c r="BM1789"/>
      <c r="BN1789"/>
      <c r="BO1789"/>
      <c r="BP1789"/>
      <c r="BQ1789"/>
      <c r="BR1789"/>
      <c r="BS1789"/>
      <c r="BT1789"/>
      <c r="BU1789"/>
      <c r="BV1789"/>
      <c r="BW1789"/>
      <c r="BX1789"/>
      <c r="BY1789"/>
      <c r="BZ1789"/>
      <c r="CA1789"/>
      <c r="CB1789"/>
      <c r="CC1789"/>
    </row>
    <row r="1790" spans="54:81" s="325" customFormat="1" ht="15" customHeight="1" x14ac:dyDescent="0.25">
      <c r="BB1790"/>
      <c r="BC1790"/>
      <c r="BD1790"/>
      <c r="BE1790"/>
      <c r="BF1790"/>
      <c r="BG1790"/>
      <c r="BH1790"/>
      <c r="BI1790"/>
      <c r="BJ1790"/>
      <c r="BK1790"/>
      <c r="BL1790"/>
      <c r="BM1790"/>
      <c r="BN1790"/>
      <c r="BO1790"/>
      <c r="BP1790"/>
      <c r="BQ1790"/>
      <c r="BR1790"/>
      <c r="BS1790"/>
      <c r="BT1790"/>
      <c r="BU1790"/>
      <c r="BV1790"/>
      <c r="BW1790"/>
      <c r="BX1790"/>
      <c r="BY1790"/>
      <c r="BZ1790"/>
      <c r="CA1790"/>
      <c r="CB1790"/>
      <c r="CC1790"/>
    </row>
    <row r="1791" spans="54:81" s="325" customFormat="1" ht="15" customHeight="1" x14ac:dyDescent="0.25">
      <c r="BB1791"/>
      <c r="BC1791"/>
      <c r="BD1791"/>
      <c r="BE1791"/>
      <c r="BF1791"/>
      <c r="BG1791"/>
      <c r="BH1791"/>
      <c r="BI1791"/>
      <c r="BJ1791"/>
      <c r="BK1791"/>
      <c r="BL1791"/>
      <c r="BM1791"/>
      <c r="BN1791"/>
      <c r="BO1791"/>
      <c r="BP1791"/>
      <c r="BQ1791"/>
      <c r="BR1791"/>
      <c r="BS1791"/>
      <c r="BT1791"/>
      <c r="BU1791"/>
      <c r="BV1791"/>
      <c r="BW1791"/>
      <c r="BX1791"/>
      <c r="BY1791"/>
      <c r="BZ1791"/>
      <c r="CA1791"/>
      <c r="CB1791"/>
      <c r="CC1791"/>
    </row>
    <row r="1792" spans="54:81" s="325" customFormat="1" ht="15" customHeight="1" x14ac:dyDescent="0.25">
      <c r="BB1792"/>
      <c r="BC1792"/>
      <c r="BD1792"/>
      <c r="BE1792"/>
      <c r="BF1792"/>
      <c r="BG1792"/>
      <c r="BH1792"/>
      <c r="BI1792"/>
      <c r="BJ1792"/>
      <c r="BK1792"/>
      <c r="BL1792"/>
      <c r="BM1792"/>
      <c r="BN1792"/>
      <c r="BO1792"/>
      <c r="BP1792"/>
      <c r="BQ1792"/>
      <c r="BR1792"/>
      <c r="BS1792"/>
      <c r="BT1792"/>
      <c r="BU1792"/>
      <c r="BV1792"/>
      <c r="BW1792"/>
      <c r="BX1792"/>
      <c r="BY1792"/>
      <c r="BZ1792"/>
      <c r="CA1792"/>
      <c r="CB1792"/>
      <c r="CC1792"/>
    </row>
    <row r="1793" spans="54:81" s="325" customFormat="1" ht="15" customHeight="1" x14ac:dyDescent="0.25">
      <c r="BB1793"/>
      <c r="BC1793"/>
      <c r="BD1793"/>
      <c r="BE1793"/>
      <c r="BF1793"/>
      <c r="BG1793"/>
      <c r="BH1793"/>
      <c r="BI1793"/>
      <c r="BJ1793"/>
      <c r="BK1793"/>
      <c r="BL1793"/>
      <c r="BM1793"/>
      <c r="BN1793"/>
      <c r="BO1793"/>
      <c r="BP1793"/>
      <c r="BQ1793"/>
      <c r="BR1793"/>
      <c r="BS1793"/>
      <c r="BT1793"/>
      <c r="BU1793"/>
      <c r="BV1793"/>
      <c r="BW1793"/>
      <c r="BX1793"/>
      <c r="BY1793"/>
      <c r="BZ1793"/>
      <c r="CA1793"/>
      <c r="CB1793"/>
      <c r="CC1793"/>
    </row>
    <row r="1794" spans="54:81" s="325" customFormat="1" ht="15" customHeight="1" x14ac:dyDescent="0.25">
      <c r="BB1794"/>
      <c r="BC1794"/>
      <c r="BD1794"/>
      <c r="BE1794"/>
      <c r="BF1794"/>
      <c r="BG1794"/>
      <c r="BH1794"/>
      <c r="BI1794"/>
      <c r="BJ1794"/>
      <c r="BK1794"/>
      <c r="BL1794"/>
      <c r="BM1794"/>
      <c r="BN1794"/>
      <c r="BO1794"/>
      <c r="BP1794"/>
      <c r="BQ1794"/>
      <c r="BR1794"/>
      <c r="BS1794"/>
      <c r="BT1794"/>
      <c r="BU1794"/>
      <c r="BV1794"/>
      <c r="BW1794"/>
      <c r="BX1794"/>
      <c r="BY1794"/>
      <c r="BZ1794"/>
      <c r="CA1794"/>
      <c r="CB1794"/>
      <c r="CC1794"/>
    </row>
    <row r="1795" spans="54:81" s="325" customFormat="1" ht="15" customHeight="1" x14ac:dyDescent="0.25">
      <c r="BB1795"/>
      <c r="BC1795"/>
      <c r="BD1795"/>
      <c r="BE1795"/>
      <c r="BF1795"/>
      <c r="BG1795"/>
      <c r="BH1795"/>
      <c r="BI1795"/>
      <c r="BJ1795"/>
      <c r="BK1795"/>
      <c r="BL1795"/>
      <c r="BM1795"/>
      <c r="BN1795"/>
      <c r="BO1795"/>
      <c r="BP1795"/>
      <c r="BQ1795"/>
      <c r="BR1795"/>
      <c r="BS1795"/>
      <c r="BT1795"/>
      <c r="BU1795"/>
      <c r="BV1795"/>
      <c r="BW1795"/>
      <c r="BX1795"/>
      <c r="BY1795"/>
      <c r="BZ1795"/>
      <c r="CA1795"/>
      <c r="CB1795"/>
      <c r="CC1795"/>
    </row>
    <row r="1796" spans="54:81" s="325" customFormat="1" ht="15" customHeight="1" x14ac:dyDescent="0.25">
      <c r="BB1796"/>
      <c r="BC1796"/>
      <c r="BD1796"/>
      <c r="BE1796"/>
      <c r="BF1796"/>
      <c r="BG1796"/>
      <c r="BH1796"/>
      <c r="BI1796"/>
      <c r="BJ1796"/>
      <c r="BK1796"/>
      <c r="BL1796"/>
      <c r="BM1796"/>
      <c r="BN1796"/>
      <c r="BO1796"/>
      <c r="BP1796"/>
      <c r="BQ1796"/>
      <c r="BR1796"/>
      <c r="BS1796"/>
      <c r="BT1796"/>
      <c r="BU1796"/>
      <c r="BV1796"/>
      <c r="BW1796"/>
      <c r="BX1796"/>
      <c r="BY1796"/>
      <c r="BZ1796"/>
      <c r="CA1796"/>
      <c r="CB1796"/>
      <c r="CC1796"/>
    </row>
    <row r="1797" spans="54:81" s="325" customFormat="1" ht="15" customHeight="1" x14ac:dyDescent="0.25">
      <c r="BB1797"/>
      <c r="BC1797"/>
      <c r="BD1797"/>
      <c r="BE1797"/>
      <c r="BF1797"/>
      <c r="BG1797"/>
      <c r="BH1797"/>
      <c r="BI1797"/>
      <c r="BJ1797"/>
      <c r="BK1797"/>
      <c r="BL1797"/>
      <c r="BM1797"/>
      <c r="BN1797"/>
      <c r="BO1797"/>
      <c r="BP1797"/>
      <c r="BQ1797"/>
      <c r="BR1797"/>
      <c r="BS1797"/>
      <c r="BT1797"/>
      <c r="BU1797"/>
      <c r="BV1797"/>
      <c r="BW1797"/>
      <c r="BX1797"/>
      <c r="BY1797"/>
      <c r="BZ1797"/>
      <c r="CA1797"/>
      <c r="CB1797"/>
      <c r="CC1797"/>
    </row>
    <row r="1798" spans="54:81" s="325" customFormat="1" ht="15" customHeight="1" x14ac:dyDescent="0.25">
      <c r="BB1798"/>
      <c r="BC1798"/>
      <c r="BD1798"/>
      <c r="BE1798"/>
      <c r="BF1798"/>
      <c r="BG1798"/>
      <c r="BH1798"/>
      <c r="BI1798"/>
      <c r="BJ1798"/>
      <c r="BK1798"/>
      <c r="BL1798"/>
      <c r="BM1798"/>
      <c r="BN1798"/>
      <c r="BO1798"/>
      <c r="BP1798"/>
      <c r="BQ1798"/>
      <c r="BR1798"/>
      <c r="BS1798"/>
      <c r="BT1798"/>
      <c r="BU1798"/>
      <c r="BV1798"/>
      <c r="BW1798"/>
      <c r="BX1798"/>
      <c r="BY1798"/>
      <c r="BZ1798"/>
      <c r="CA1798"/>
      <c r="CB1798"/>
      <c r="CC1798"/>
    </row>
    <row r="1799" spans="54:81" s="325" customFormat="1" ht="15" customHeight="1" x14ac:dyDescent="0.25">
      <c r="BB1799"/>
      <c r="BC1799"/>
      <c r="BD1799"/>
      <c r="BE1799"/>
      <c r="BF1799"/>
      <c r="BG1799"/>
      <c r="BH1799"/>
      <c r="BI1799"/>
      <c r="BJ1799"/>
      <c r="BK1799"/>
      <c r="BL1799"/>
      <c r="BM1799"/>
      <c r="BN1799"/>
      <c r="BO1799"/>
      <c r="BP1799"/>
      <c r="BQ1799"/>
      <c r="BR1799"/>
      <c r="BS1799"/>
      <c r="BT1799"/>
      <c r="BU1799"/>
      <c r="BV1799"/>
      <c r="BW1799"/>
      <c r="BX1799"/>
      <c r="BY1799"/>
      <c r="BZ1799"/>
      <c r="CA1799"/>
      <c r="CB1799"/>
      <c r="CC1799"/>
    </row>
    <row r="1800" spans="54:81" s="325" customFormat="1" ht="15" customHeight="1" x14ac:dyDescent="0.25">
      <c r="BB1800"/>
      <c r="BC1800"/>
      <c r="BD1800"/>
      <c r="BE1800"/>
      <c r="BF1800"/>
      <c r="BG1800"/>
      <c r="BH1800"/>
      <c r="BI1800"/>
      <c r="BJ1800"/>
      <c r="BK1800"/>
      <c r="BL1800"/>
      <c r="BM1800"/>
      <c r="BN1800"/>
      <c r="BO1800"/>
      <c r="BP1800"/>
      <c r="BQ1800"/>
      <c r="BR1800"/>
      <c r="BS1800"/>
      <c r="BT1800"/>
      <c r="BU1800"/>
      <c r="BV1800"/>
      <c r="BW1800"/>
      <c r="BX1800"/>
      <c r="BY1800"/>
      <c r="BZ1800"/>
      <c r="CA1800"/>
      <c r="CB1800"/>
      <c r="CC1800"/>
    </row>
    <row r="1801" spans="54:81" s="325" customFormat="1" ht="15" customHeight="1" x14ac:dyDescent="0.25">
      <c r="BB1801"/>
      <c r="BC1801"/>
      <c r="BD1801"/>
      <c r="BE1801"/>
      <c r="BF1801"/>
      <c r="BG1801"/>
      <c r="BH1801"/>
      <c r="BI1801"/>
      <c r="BJ1801"/>
      <c r="BK1801"/>
      <c r="BL1801"/>
      <c r="BM1801"/>
      <c r="BN1801"/>
      <c r="BO1801"/>
      <c r="BP1801"/>
      <c r="BQ1801"/>
      <c r="BR1801"/>
      <c r="BS1801"/>
      <c r="BT1801"/>
      <c r="BU1801"/>
      <c r="BV1801"/>
      <c r="BW1801"/>
      <c r="BX1801"/>
      <c r="BY1801"/>
      <c r="BZ1801"/>
      <c r="CA1801"/>
      <c r="CB1801"/>
      <c r="CC1801"/>
    </row>
    <row r="1802" spans="54:81" s="325" customFormat="1" ht="15" customHeight="1" x14ac:dyDescent="0.25">
      <c r="BB1802"/>
      <c r="BC1802"/>
      <c r="BD1802"/>
      <c r="BE1802"/>
      <c r="BF1802"/>
      <c r="BG1802"/>
      <c r="BH1802"/>
      <c r="BI1802"/>
      <c r="BJ1802"/>
      <c r="BK1802"/>
      <c r="BL1802"/>
      <c r="BM1802"/>
      <c r="BN1802"/>
      <c r="BO1802"/>
      <c r="BP1802"/>
      <c r="BQ1802"/>
      <c r="BR1802"/>
      <c r="BS1802"/>
      <c r="BT1802"/>
      <c r="BU1802"/>
      <c r="BV1802"/>
      <c r="BW1802"/>
      <c r="BX1802"/>
      <c r="BY1802"/>
      <c r="BZ1802"/>
      <c r="CA1802"/>
      <c r="CB1802"/>
      <c r="CC1802"/>
    </row>
    <row r="1803" spans="54:81" s="325" customFormat="1" ht="15" customHeight="1" x14ac:dyDescent="0.25">
      <c r="BB1803"/>
      <c r="BC1803"/>
      <c r="BD1803"/>
      <c r="BE1803"/>
      <c r="BF1803"/>
      <c r="BG1803"/>
      <c r="BH1803"/>
      <c r="BI1803"/>
      <c r="BJ1803"/>
      <c r="BK1803"/>
      <c r="BL1803"/>
      <c r="BM1803"/>
      <c r="BN1803"/>
      <c r="BO1803"/>
      <c r="BP1803"/>
      <c r="BQ1803"/>
      <c r="BR1803"/>
      <c r="BS1803"/>
      <c r="BT1803"/>
      <c r="BU1803"/>
      <c r="BV1803"/>
      <c r="BW1803"/>
      <c r="BX1803"/>
      <c r="BY1803"/>
      <c r="BZ1803"/>
      <c r="CA1803"/>
      <c r="CB1803"/>
      <c r="CC1803"/>
    </row>
    <row r="1804" spans="54:81" s="325" customFormat="1" ht="15" customHeight="1" x14ac:dyDescent="0.25">
      <c r="BB1804"/>
      <c r="BC1804"/>
      <c r="BD1804"/>
      <c r="BE1804"/>
      <c r="BF1804"/>
      <c r="BG1804"/>
      <c r="BH1804"/>
      <c r="BI1804"/>
      <c r="BJ1804"/>
      <c r="BK1804"/>
      <c r="BL1804"/>
      <c r="BM1804"/>
      <c r="BN1804"/>
      <c r="BO1804"/>
      <c r="BP1804"/>
      <c r="BQ1804"/>
      <c r="BR1804"/>
      <c r="BS1804"/>
      <c r="BT1804"/>
      <c r="BU1804"/>
      <c r="BV1804"/>
      <c r="BW1804"/>
      <c r="BX1804"/>
      <c r="BY1804"/>
      <c r="BZ1804"/>
      <c r="CA1804"/>
      <c r="CB1804"/>
      <c r="CC1804"/>
    </row>
    <row r="1805" spans="54:81" s="325" customFormat="1" ht="15" customHeight="1" x14ac:dyDescent="0.25">
      <c r="BB1805"/>
      <c r="BC1805"/>
      <c r="BD1805"/>
      <c r="BE1805"/>
      <c r="BF1805"/>
      <c r="BG1805"/>
      <c r="BH1805"/>
      <c r="BI1805"/>
      <c r="BJ1805"/>
      <c r="BK1805"/>
      <c r="BL1805"/>
      <c r="BM1805"/>
      <c r="BN1805"/>
      <c r="BO1805"/>
      <c r="BP1805"/>
      <c r="BQ1805"/>
      <c r="BR1805"/>
      <c r="BS1805"/>
      <c r="BT1805"/>
      <c r="BU1805"/>
      <c r="BV1805"/>
      <c r="BW1805"/>
      <c r="BX1805"/>
      <c r="BY1805"/>
      <c r="BZ1805"/>
      <c r="CA1805"/>
      <c r="CB1805"/>
      <c r="CC1805"/>
    </row>
    <row r="1806" spans="54:81" s="325" customFormat="1" ht="15" customHeight="1" x14ac:dyDescent="0.25">
      <c r="BB1806"/>
      <c r="BC1806"/>
      <c r="BD1806"/>
      <c r="BE1806"/>
      <c r="BF1806"/>
      <c r="BG1806"/>
      <c r="BH1806"/>
      <c r="BI1806"/>
      <c r="BJ1806"/>
      <c r="BK1806"/>
      <c r="BL1806"/>
      <c r="BM1806"/>
      <c r="BN1806"/>
      <c r="BO1806"/>
      <c r="BP1806"/>
      <c r="BQ1806"/>
      <c r="BR1806"/>
      <c r="BS1806"/>
      <c r="BT1806"/>
      <c r="BU1806"/>
      <c r="BV1806"/>
      <c r="BW1806"/>
      <c r="BX1806"/>
      <c r="BY1806"/>
      <c r="BZ1806"/>
      <c r="CA1806"/>
      <c r="CB1806"/>
      <c r="CC1806"/>
    </row>
    <row r="1807" spans="54:81" s="325" customFormat="1" ht="15" customHeight="1" x14ac:dyDescent="0.25">
      <c r="BB1807"/>
      <c r="BC1807"/>
      <c r="BD1807"/>
      <c r="BE1807"/>
      <c r="BF1807"/>
      <c r="BG1807"/>
      <c r="BH1807"/>
      <c r="BI1807"/>
      <c r="BJ1807"/>
      <c r="BK1807"/>
      <c r="BL1807"/>
      <c r="BM1807"/>
      <c r="BN1807"/>
      <c r="BO1807"/>
      <c r="BP1807"/>
      <c r="BQ1807"/>
      <c r="BR1807"/>
      <c r="BS1807"/>
      <c r="BT1807"/>
      <c r="BU1807"/>
      <c r="BV1807"/>
      <c r="BW1807"/>
      <c r="BX1807"/>
      <c r="BY1807"/>
      <c r="BZ1807"/>
      <c r="CA1807"/>
      <c r="CB1807"/>
      <c r="CC1807"/>
    </row>
    <row r="1808" spans="54:81" s="325" customFormat="1" ht="15" customHeight="1" x14ac:dyDescent="0.25">
      <c r="BB1808"/>
      <c r="BC1808"/>
      <c r="BD1808"/>
      <c r="BE1808"/>
      <c r="BF1808"/>
      <c r="BG1808"/>
      <c r="BH1808"/>
      <c r="BI1808"/>
      <c r="BJ1808"/>
      <c r="BK1808"/>
      <c r="BL1808"/>
      <c r="BM1808"/>
      <c r="BN1808"/>
      <c r="BO1808"/>
      <c r="BP1808"/>
      <c r="BQ1808"/>
      <c r="BR1808"/>
      <c r="BS1808"/>
      <c r="BT1808"/>
      <c r="BU1808"/>
      <c r="BV1808"/>
      <c r="BW1808"/>
      <c r="BX1808"/>
      <c r="BY1808"/>
      <c r="BZ1808"/>
      <c r="CA1808"/>
      <c r="CB1808"/>
      <c r="CC1808"/>
    </row>
    <row r="1809" spans="54:81" s="325" customFormat="1" ht="15" customHeight="1" x14ac:dyDescent="0.25">
      <c r="BB1809"/>
      <c r="BC1809"/>
      <c r="BD1809"/>
      <c r="BE1809"/>
      <c r="BF1809"/>
      <c r="BG1809"/>
      <c r="BH1809"/>
      <c r="BI1809"/>
      <c r="BJ1809"/>
      <c r="BK1809"/>
      <c r="BL1809"/>
      <c r="BM1809"/>
      <c r="BN1809"/>
      <c r="BO1809"/>
      <c r="BP1809"/>
      <c r="BQ1809"/>
      <c r="BR1809"/>
      <c r="BS1809"/>
      <c r="BT1809"/>
      <c r="BU1809"/>
      <c r="BV1809"/>
      <c r="BW1809"/>
      <c r="BX1809"/>
      <c r="BY1809"/>
      <c r="BZ1809"/>
      <c r="CA1809"/>
      <c r="CB1809"/>
      <c r="CC1809"/>
    </row>
    <row r="1810" spans="54:81" s="325" customFormat="1" ht="15" customHeight="1" x14ac:dyDescent="0.25">
      <c r="BB1810"/>
      <c r="BC1810"/>
      <c r="BD1810"/>
      <c r="BE1810"/>
      <c r="BF1810"/>
      <c r="BG1810"/>
      <c r="BH1810"/>
      <c r="BI1810"/>
      <c r="BJ1810"/>
      <c r="BK1810"/>
      <c r="BL1810"/>
      <c r="BM1810"/>
      <c r="BN1810"/>
      <c r="BO1810"/>
      <c r="BP1810"/>
      <c r="BQ1810"/>
      <c r="BR1810"/>
      <c r="BS1810"/>
      <c r="BT1810"/>
      <c r="BU1810"/>
      <c r="BV1810"/>
      <c r="BW1810"/>
      <c r="BX1810"/>
      <c r="BY1810"/>
      <c r="BZ1810"/>
      <c r="CA1810"/>
      <c r="CB1810"/>
      <c r="CC1810"/>
    </row>
    <row r="1811" spans="54:81" s="325" customFormat="1" ht="15" customHeight="1" x14ac:dyDescent="0.25">
      <c r="BB1811"/>
      <c r="BC1811"/>
      <c r="BD1811"/>
      <c r="BE1811"/>
      <c r="BF1811"/>
      <c r="BG1811"/>
      <c r="BH1811"/>
      <c r="BI1811"/>
      <c r="BJ1811"/>
      <c r="BK1811"/>
      <c r="BL1811"/>
      <c r="BM1811"/>
      <c r="BN1811"/>
      <c r="BO1811"/>
      <c r="BP1811"/>
      <c r="BQ1811"/>
      <c r="BR1811"/>
      <c r="BS1811"/>
      <c r="BT1811"/>
      <c r="BU1811"/>
      <c r="BV1811"/>
      <c r="BW1811"/>
      <c r="BX1811"/>
      <c r="BY1811"/>
      <c r="BZ1811"/>
      <c r="CA1811"/>
      <c r="CB1811"/>
      <c r="CC1811"/>
    </row>
    <row r="1812" spans="54:81" s="325" customFormat="1" ht="15" customHeight="1" x14ac:dyDescent="0.25">
      <c r="BB1812"/>
      <c r="BC1812"/>
      <c r="BD1812"/>
      <c r="BE1812"/>
      <c r="BF1812"/>
      <c r="BG1812"/>
      <c r="BH1812"/>
      <c r="BI1812"/>
      <c r="BJ1812"/>
      <c r="BK1812"/>
      <c r="BL1812"/>
      <c r="BM1812"/>
      <c r="BN1812"/>
      <c r="BO1812"/>
      <c r="BP1812"/>
      <c r="BQ1812"/>
      <c r="BR1812"/>
      <c r="BS1812"/>
      <c r="BT1812"/>
      <c r="BU1812"/>
      <c r="BV1812"/>
      <c r="BW1812"/>
      <c r="BX1812"/>
      <c r="BY1812"/>
      <c r="BZ1812"/>
      <c r="CA1812"/>
      <c r="CB1812"/>
      <c r="CC1812"/>
    </row>
    <row r="1813" spans="54:81" s="325" customFormat="1" ht="15" customHeight="1" x14ac:dyDescent="0.25">
      <c r="BB1813"/>
      <c r="BC1813"/>
      <c r="BD1813"/>
      <c r="BE1813"/>
      <c r="BF1813"/>
      <c r="BG1813"/>
      <c r="BH1813"/>
      <c r="BI1813"/>
      <c r="BJ1813"/>
      <c r="BK1813"/>
      <c r="BL1813"/>
      <c r="BM1813"/>
      <c r="BN1813"/>
      <c r="BO1813"/>
      <c r="BP1813"/>
      <c r="BQ1813"/>
      <c r="BR1813"/>
      <c r="BS1813"/>
      <c r="BT1813"/>
      <c r="BU1813"/>
      <c r="BV1813"/>
      <c r="BW1813"/>
      <c r="BX1813"/>
      <c r="BY1813"/>
      <c r="BZ1813"/>
      <c r="CA1813"/>
      <c r="CB1813"/>
      <c r="CC1813"/>
    </row>
    <row r="1814" spans="54:81" s="325" customFormat="1" ht="15" customHeight="1" x14ac:dyDescent="0.25">
      <c r="BB1814"/>
      <c r="BC1814"/>
      <c r="BD1814"/>
      <c r="BE1814"/>
      <c r="BF1814"/>
      <c r="BG1814"/>
      <c r="BH1814"/>
      <c r="BI1814"/>
      <c r="BJ1814"/>
      <c r="BK1814"/>
      <c r="BL1814"/>
      <c r="BM1814"/>
      <c r="BN1814"/>
      <c r="BO1814"/>
      <c r="BP1814"/>
      <c r="BQ1814"/>
      <c r="BR1814"/>
      <c r="BS1814"/>
      <c r="BT1814"/>
      <c r="BU1814"/>
      <c r="BV1814"/>
      <c r="BW1814"/>
      <c r="BX1814"/>
      <c r="BY1814"/>
      <c r="BZ1814"/>
      <c r="CA1814"/>
      <c r="CB1814"/>
      <c r="CC1814"/>
    </row>
    <row r="1815" spans="54:81" s="325" customFormat="1" ht="15" customHeight="1" x14ac:dyDescent="0.25">
      <c r="BB1815"/>
      <c r="BC1815"/>
      <c r="BD1815"/>
      <c r="BE1815"/>
      <c r="BF1815"/>
      <c r="BG1815"/>
      <c r="BH1815"/>
      <c r="BI1815"/>
      <c r="BJ1815"/>
      <c r="BK1815"/>
      <c r="BL1815"/>
      <c r="BM1815"/>
      <c r="BN1815"/>
      <c r="BO1815"/>
      <c r="BP1815"/>
      <c r="BQ1815"/>
      <c r="BR1815"/>
      <c r="BS1815"/>
      <c r="BT1815"/>
      <c r="BU1815"/>
      <c r="BV1815"/>
      <c r="BW1815"/>
      <c r="BX1815"/>
      <c r="BY1815"/>
      <c r="BZ1815"/>
      <c r="CA1815"/>
      <c r="CB1815"/>
      <c r="CC1815"/>
    </row>
    <row r="1816" spans="54:81" s="325" customFormat="1" ht="15" customHeight="1" x14ac:dyDescent="0.25">
      <c r="BB1816"/>
      <c r="BC1816"/>
      <c r="BD1816"/>
      <c r="BE1816"/>
      <c r="BF1816"/>
      <c r="BG1816"/>
      <c r="BH1816"/>
      <c r="BI1816"/>
      <c r="BJ1816"/>
      <c r="BK1816"/>
      <c r="BL1816"/>
      <c r="BM1816"/>
      <c r="BN1816"/>
      <c r="BO1816"/>
      <c r="BP1816"/>
      <c r="BQ1816"/>
      <c r="BR1816"/>
      <c r="BS1816"/>
      <c r="BT1816"/>
      <c r="BU1816"/>
      <c r="BV1816"/>
      <c r="BW1816"/>
      <c r="BX1816"/>
      <c r="BY1816"/>
      <c r="BZ1816"/>
      <c r="CA1816"/>
      <c r="CB1816"/>
      <c r="CC1816"/>
    </row>
    <row r="1817" spans="54:81" s="325" customFormat="1" ht="15" customHeight="1" x14ac:dyDescent="0.25">
      <c r="BB1817"/>
      <c r="BC1817"/>
      <c r="BD1817"/>
      <c r="BE1817"/>
      <c r="BF1817"/>
      <c r="BG1817"/>
      <c r="BH1817"/>
      <c r="BI1817"/>
      <c r="BJ1817"/>
      <c r="BK1817"/>
      <c r="BL1817"/>
      <c r="BM1817"/>
      <c r="BN1817"/>
      <c r="BO1817"/>
      <c r="BP1817"/>
      <c r="BQ1817"/>
      <c r="BR1817"/>
      <c r="BS1817"/>
      <c r="BT1817"/>
      <c r="BU1817"/>
      <c r="BV1817"/>
      <c r="BW1817"/>
      <c r="BX1817"/>
      <c r="BY1817"/>
      <c r="BZ1817"/>
      <c r="CA1817"/>
      <c r="CB1817"/>
      <c r="CC1817"/>
    </row>
    <row r="1818" spans="54:81" s="325" customFormat="1" ht="15" customHeight="1" x14ac:dyDescent="0.25">
      <c r="BB1818"/>
      <c r="BC1818"/>
      <c r="BD1818"/>
      <c r="BE1818"/>
      <c r="BF1818"/>
      <c r="BG1818"/>
      <c r="BH1818"/>
      <c r="BI1818"/>
      <c r="BJ1818"/>
      <c r="BK1818"/>
      <c r="BL1818"/>
      <c r="BM1818"/>
      <c r="BN1818"/>
      <c r="BO1818"/>
      <c r="BP1818"/>
      <c r="BQ1818"/>
      <c r="BR1818"/>
      <c r="BS1818"/>
      <c r="BT1818"/>
      <c r="BU1818"/>
      <c r="BV1818"/>
      <c r="BW1818"/>
      <c r="BX1818"/>
      <c r="BY1818"/>
      <c r="BZ1818"/>
      <c r="CA1818"/>
      <c r="CB1818"/>
      <c r="CC1818"/>
    </row>
    <row r="1819" spans="54:81" s="325" customFormat="1" ht="15" customHeight="1" x14ac:dyDescent="0.25">
      <c r="BB1819"/>
      <c r="BC1819"/>
      <c r="BD1819"/>
      <c r="BE1819"/>
      <c r="BF1819"/>
      <c r="BG1819"/>
      <c r="BH1819"/>
      <c r="BI1819"/>
      <c r="BJ1819"/>
      <c r="BK1819"/>
      <c r="BL1819"/>
      <c r="BM1819"/>
      <c r="BN1819"/>
      <c r="BO1819"/>
      <c r="BP1819"/>
      <c r="BQ1819"/>
      <c r="BR1819"/>
      <c r="BS1819"/>
      <c r="BT1819"/>
      <c r="BU1819"/>
      <c r="BV1819"/>
      <c r="BW1819"/>
      <c r="BX1819"/>
      <c r="BY1819"/>
      <c r="BZ1819"/>
      <c r="CA1819"/>
      <c r="CB1819"/>
      <c r="CC1819"/>
    </row>
    <row r="1820" spans="54:81" s="325" customFormat="1" ht="15" customHeight="1" x14ac:dyDescent="0.25">
      <c r="BB1820"/>
      <c r="BC1820"/>
      <c r="BD1820"/>
      <c r="BE1820"/>
      <c r="BF1820"/>
      <c r="BG1820"/>
      <c r="BH1820"/>
      <c r="BI1820"/>
      <c r="BJ1820"/>
      <c r="BK1820"/>
      <c r="BL1820"/>
      <c r="BM1820"/>
      <c r="BN1820"/>
      <c r="BO1820"/>
      <c r="BP1820"/>
      <c r="BQ1820"/>
      <c r="BR1820"/>
      <c r="BS1820"/>
      <c r="BT1820"/>
      <c r="BU1820"/>
      <c r="BV1820"/>
      <c r="BW1820"/>
      <c r="BX1820"/>
      <c r="BY1820"/>
      <c r="BZ1820"/>
      <c r="CA1820"/>
      <c r="CB1820"/>
      <c r="CC1820"/>
    </row>
    <row r="1821" spans="54:81" s="325" customFormat="1" ht="15" customHeight="1" x14ac:dyDescent="0.25">
      <c r="BB1821"/>
      <c r="BC1821"/>
      <c r="BD1821"/>
      <c r="BE1821"/>
      <c r="BF1821"/>
      <c r="BG1821"/>
      <c r="BH1821"/>
      <c r="BI1821"/>
      <c r="BJ1821"/>
      <c r="BK1821"/>
      <c r="BL1821"/>
      <c r="BM1821"/>
      <c r="BN1821"/>
      <c r="BO1821"/>
      <c r="BP1821"/>
      <c r="BQ1821"/>
      <c r="BR1821"/>
      <c r="BS1821"/>
      <c r="BT1821"/>
      <c r="BU1821"/>
      <c r="BV1821"/>
      <c r="BW1821"/>
      <c r="BX1821"/>
      <c r="BY1821"/>
      <c r="BZ1821"/>
      <c r="CA1821"/>
      <c r="CB1821"/>
      <c r="CC1821"/>
    </row>
    <row r="1822" spans="54:81" s="325" customFormat="1" ht="15" customHeight="1" x14ac:dyDescent="0.25">
      <c r="BB1822"/>
      <c r="BC1822"/>
      <c r="BD1822"/>
      <c r="BE1822"/>
      <c r="BF1822"/>
      <c r="BG1822"/>
      <c r="BH1822"/>
      <c r="BI1822"/>
      <c r="BJ1822"/>
      <c r="BK1822"/>
      <c r="BL1822"/>
      <c r="BM1822"/>
      <c r="BN1822"/>
      <c r="BO1822"/>
      <c r="BP1822"/>
      <c r="BQ1822"/>
      <c r="BR1822"/>
      <c r="BS1822"/>
      <c r="BT1822"/>
      <c r="BU1822"/>
      <c r="BV1822"/>
      <c r="BW1822"/>
      <c r="BX1822"/>
      <c r="BY1822"/>
      <c r="BZ1822"/>
      <c r="CA1822"/>
      <c r="CB1822"/>
      <c r="CC1822"/>
    </row>
    <row r="1823" spans="54:81" s="325" customFormat="1" ht="15" customHeight="1" x14ac:dyDescent="0.25">
      <c r="BB1823"/>
      <c r="BC1823"/>
      <c r="BD1823"/>
      <c r="BE1823"/>
      <c r="BF1823"/>
      <c r="BG1823"/>
      <c r="BH1823"/>
      <c r="BI1823"/>
      <c r="BJ1823"/>
      <c r="BK1823"/>
      <c r="BL1823"/>
      <c r="BM1823"/>
      <c r="BN1823"/>
      <c r="BO1823"/>
      <c r="BP1823"/>
      <c r="BQ1823"/>
      <c r="BR1823"/>
      <c r="BS1823"/>
      <c r="BT1823"/>
      <c r="BU1823"/>
      <c r="BV1823"/>
      <c r="BW1823"/>
      <c r="BX1823"/>
      <c r="BY1823"/>
      <c r="BZ1823"/>
      <c r="CA1823"/>
      <c r="CB1823"/>
      <c r="CC1823"/>
    </row>
    <row r="1824" spans="54:81" s="325" customFormat="1" ht="15" customHeight="1" x14ac:dyDescent="0.25">
      <c r="BB1824"/>
      <c r="BC1824"/>
      <c r="BD1824"/>
      <c r="BE1824"/>
      <c r="BF1824"/>
      <c r="BG1824"/>
      <c r="BH1824"/>
      <c r="BI1824"/>
      <c r="BJ1824"/>
      <c r="BK1824"/>
      <c r="BL1824"/>
      <c r="BM1824"/>
      <c r="BN1824"/>
      <c r="BO1824"/>
      <c r="BP1824"/>
      <c r="BQ1824"/>
      <c r="BR1824"/>
      <c r="BS1824"/>
      <c r="BT1824"/>
      <c r="BU1824"/>
      <c r="BV1824"/>
      <c r="BW1824"/>
      <c r="BX1824"/>
      <c r="BY1824"/>
      <c r="BZ1824"/>
      <c r="CA1824"/>
      <c r="CB1824"/>
      <c r="CC1824"/>
    </row>
    <row r="1825" spans="54:81" s="325" customFormat="1" ht="15" customHeight="1" x14ac:dyDescent="0.25">
      <c r="BB1825"/>
      <c r="BC1825"/>
      <c r="BD1825"/>
      <c r="BE1825"/>
      <c r="BF1825"/>
      <c r="BG1825"/>
      <c r="BH1825"/>
      <c r="BI1825"/>
      <c r="BJ1825"/>
      <c r="BK1825"/>
      <c r="BL1825"/>
      <c r="BM1825"/>
      <c r="BN1825"/>
      <c r="BO1825"/>
      <c r="BP1825"/>
      <c r="BQ1825"/>
      <c r="BR1825"/>
      <c r="BS1825"/>
      <c r="BT1825"/>
      <c r="BU1825"/>
      <c r="BV1825"/>
      <c r="BW1825"/>
      <c r="BX1825"/>
      <c r="BY1825"/>
      <c r="BZ1825"/>
      <c r="CA1825"/>
      <c r="CB1825"/>
      <c r="CC1825"/>
    </row>
    <row r="1826" spans="54:81" s="325" customFormat="1" ht="15" customHeight="1" x14ac:dyDescent="0.25">
      <c r="BB1826"/>
      <c r="BC1826"/>
      <c r="BD1826"/>
      <c r="BE1826"/>
      <c r="BF1826"/>
      <c r="BG1826"/>
      <c r="BH1826"/>
      <c r="BI1826"/>
      <c r="BJ1826"/>
      <c r="BK1826"/>
      <c r="BL1826"/>
      <c r="BM1826"/>
      <c r="BN1826"/>
      <c r="BO1826"/>
      <c r="BP1826"/>
      <c r="BQ1826"/>
      <c r="BR1826"/>
      <c r="BS1826"/>
      <c r="BT1826"/>
      <c r="BU1826"/>
      <c r="BV1826"/>
      <c r="BW1826"/>
      <c r="BX1826"/>
      <c r="BY1826"/>
      <c r="BZ1826"/>
      <c r="CA1826"/>
      <c r="CB1826"/>
      <c r="CC1826"/>
    </row>
    <row r="1827" spans="54:81" s="325" customFormat="1" ht="15" customHeight="1" x14ac:dyDescent="0.25">
      <c r="BB1827"/>
      <c r="BC1827"/>
      <c r="BD1827"/>
      <c r="BE1827"/>
      <c r="BF1827"/>
      <c r="BG1827"/>
      <c r="BH1827"/>
      <c r="BI1827"/>
      <c r="BJ1827"/>
      <c r="BK1827"/>
      <c r="BL1827"/>
      <c r="BM1827"/>
      <c r="BN1827"/>
      <c r="BO1827"/>
      <c r="BP1827"/>
      <c r="BQ1827"/>
      <c r="BR1827"/>
      <c r="BS1827"/>
      <c r="BT1827"/>
      <c r="BU1827"/>
      <c r="BV1827"/>
      <c r="BW1827"/>
      <c r="BX1827"/>
      <c r="BY1827"/>
      <c r="BZ1827"/>
      <c r="CA1827"/>
      <c r="CB1827"/>
      <c r="CC1827"/>
    </row>
    <row r="1828" spans="54:81" s="325" customFormat="1" ht="15" customHeight="1" x14ac:dyDescent="0.25">
      <c r="BB1828"/>
      <c r="BC1828"/>
      <c r="BD1828"/>
      <c r="BE1828"/>
      <c r="BF1828"/>
      <c r="BG1828"/>
      <c r="BH1828"/>
      <c r="BI1828"/>
      <c r="BJ1828"/>
      <c r="BK1828"/>
      <c r="BL1828"/>
      <c r="BM1828"/>
      <c r="BN1828"/>
      <c r="BO1828"/>
      <c r="BP1828"/>
      <c r="BQ1828"/>
      <c r="BR1828"/>
      <c r="BS1828"/>
      <c r="BT1828"/>
      <c r="BU1828"/>
      <c r="BV1828"/>
      <c r="BW1828"/>
      <c r="BX1828"/>
      <c r="BY1828"/>
      <c r="BZ1828"/>
      <c r="CA1828"/>
      <c r="CB1828"/>
      <c r="CC1828"/>
    </row>
    <row r="1829" spans="54:81" s="325" customFormat="1" ht="15" customHeight="1" x14ac:dyDescent="0.25">
      <c r="BB1829"/>
      <c r="BC1829"/>
      <c r="BD1829"/>
      <c r="BE1829"/>
      <c r="BF1829"/>
      <c r="BG1829"/>
      <c r="BH1829"/>
      <c r="BI1829"/>
      <c r="BJ1829"/>
      <c r="BK1829"/>
      <c r="BL1829"/>
      <c r="BM1829"/>
      <c r="BN1829"/>
      <c r="BO1829"/>
      <c r="BP1829"/>
      <c r="BQ1829"/>
      <c r="BR1829"/>
      <c r="BS1829"/>
      <c r="BT1829"/>
      <c r="BU1829"/>
      <c r="BV1829"/>
      <c r="BW1829"/>
      <c r="BX1829"/>
      <c r="BY1829"/>
      <c r="BZ1829"/>
      <c r="CA1829"/>
      <c r="CB1829"/>
      <c r="CC1829"/>
    </row>
    <row r="1830" spans="54:81" s="325" customFormat="1" ht="15" customHeight="1" x14ac:dyDescent="0.25">
      <c r="BB1830"/>
      <c r="BC1830"/>
      <c r="BD1830"/>
      <c r="BE1830"/>
      <c r="BF1830"/>
      <c r="BG1830"/>
      <c r="BH1830"/>
      <c r="BI1830"/>
      <c r="BJ1830"/>
      <c r="BK1830"/>
      <c r="BL1830"/>
      <c r="BM1830"/>
      <c r="BN1830"/>
      <c r="BO1830"/>
      <c r="BP1830"/>
      <c r="BQ1830"/>
      <c r="BR1830"/>
      <c r="BS1830"/>
      <c r="BT1830"/>
      <c r="BU1830"/>
      <c r="BV1830"/>
      <c r="BW1830"/>
      <c r="BX1830"/>
      <c r="BY1830"/>
      <c r="BZ1830"/>
      <c r="CA1830"/>
      <c r="CB1830"/>
      <c r="CC1830"/>
    </row>
    <row r="1831" spans="54:81" s="325" customFormat="1" ht="15" customHeight="1" x14ac:dyDescent="0.25">
      <c r="BB1831"/>
      <c r="BC1831"/>
      <c r="BD1831"/>
      <c r="BE1831"/>
      <c r="BF1831"/>
      <c r="BG1831"/>
      <c r="BH1831"/>
      <c r="BI1831"/>
      <c r="BJ1831"/>
      <c r="BK1831"/>
      <c r="BL1831"/>
      <c r="BM1831"/>
      <c r="BN1831"/>
      <c r="BO1831"/>
      <c r="BP1831"/>
      <c r="BQ1831"/>
      <c r="BR1831"/>
      <c r="BS1831"/>
      <c r="BT1831"/>
      <c r="BU1831"/>
      <c r="BV1831"/>
      <c r="BW1831"/>
      <c r="BX1831"/>
      <c r="BY1831"/>
      <c r="BZ1831"/>
      <c r="CA1831"/>
      <c r="CB1831"/>
      <c r="CC1831"/>
    </row>
    <row r="1832" spans="54:81" s="325" customFormat="1" ht="15" customHeight="1" x14ac:dyDescent="0.25">
      <c r="BB1832"/>
      <c r="BC1832"/>
      <c r="BD1832"/>
      <c r="BE1832"/>
      <c r="BF1832"/>
      <c r="BG1832"/>
      <c r="BH1832"/>
      <c r="BI1832"/>
      <c r="BJ1832"/>
      <c r="BK1832"/>
      <c r="BL1832"/>
      <c r="BM1832"/>
      <c r="BN1832"/>
      <c r="BO1832"/>
      <c r="BP1832"/>
      <c r="BQ1832"/>
      <c r="BR1832"/>
      <c r="BS1832"/>
      <c r="BT1832"/>
      <c r="BU1832"/>
      <c r="BV1832"/>
      <c r="BW1832"/>
      <c r="BX1832"/>
      <c r="BY1832"/>
      <c r="BZ1832"/>
      <c r="CA1832"/>
      <c r="CB1832"/>
      <c r="CC1832"/>
    </row>
    <row r="1833" spans="54:81" s="325" customFormat="1" ht="15" customHeight="1" x14ac:dyDescent="0.25">
      <c r="BB1833"/>
      <c r="BC1833"/>
      <c r="BD1833"/>
      <c r="BE1833"/>
      <c r="BF1833"/>
      <c r="BG1833"/>
      <c r="BH1833"/>
      <c r="BI1833"/>
      <c r="BJ1833"/>
      <c r="BK1833"/>
      <c r="BL1833"/>
      <c r="BM1833"/>
      <c r="BN1833"/>
      <c r="BO1833"/>
      <c r="BP1833"/>
      <c r="BQ1833"/>
      <c r="BR1833"/>
      <c r="BS1833"/>
      <c r="BT1833"/>
      <c r="BU1833"/>
      <c r="BV1833"/>
      <c r="BW1833"/>
      <c r="BX1833"/>
      <c r="BY1833"/>
      <c r="BZ1833"/>
      <c r="CA1833"/>
      <c r="CB1833"/>
      <c r="CC1833"/>
    </row>
    <row r="1834" spans="54:81" s="325" customFormat="1" ht="15" customHeight="1" x14ac:dyDescent="0.25">
      <c r="BB1834"/>
      <c r="BC1834"/>
      <c r="BD1834"/>
      <c r="BE1834"/>
      <c r="BF1834"/>
      <c r="BG1834"/>
      <c r="BH1834"/>
      <c r="BI1834"/>
      <c r="BJ1834"/>
      <c r="BK1834"/>
      <c r="BL1834"/>
      <c r="BM1834"/>
      <c r="BN1834"/>
      <c r="BO1834"/>
      <c r="BP1834"/>
      <c r="BQ1834"/>
      <c r="BR1834"/>
      <c r="BS1834"/>
      <c r="BT1834"/>
      <c r="BU1834"/>
      <c r="BV1834"/>
      <c r="BW1834"/>
      <c r="BX1834"/>
      <c r="BY1834"/>
      <c r="BZ1834"/>
      <c r="CA1834"/>
      <c r="CB1834"/>
      <c r="CC1834"/>
    </row>
    <row r="1835" spans="54:81" s="325" customFormat="1" ht="15" customHeight="1" x14ac:dyDescent="0.25">
      <c r="BB1835"/>
      <c r="BC1835"/>
      <c r="BD1835"/>
      <c r="BE1835"/>
      <c r="BF1835"/>
      <c r="BG1835"/>
      <c r="BH1835"/>
      <c r="BI1835"/>
      <c r="BJ1835"/>
      <c r="BK1835"/>
      <c r="BL1835"/>
      <c r="BM1835"/>
      <c r="BN1835"/>
      <c r="BO1835"/>
      <c r="BP1835"/>
      <c r="BQ1835"/>
      <c r="BR1835"/>
      <c r="BS1835"/>
      <c r="BT1835"/>
      <c r="BU1835"/>
      <c r="BV1835"/>
      <c r="BW1835"/>
      <c r="BX1835"/>
      <c r="BY1835"/>
      <c r="BZ1835"/>
      <c r="CA1835"/>
      <c r="CB1835"/>
      <c r="CC1835"/>
    </row>
    <row r="1836" spans="54:81" s="325" customFormat="1" ht="15" customHeight="1" x14ac:dyDescent="0.25">
      <c r="BB1836"/>
      <c r="BC1836"/>
      <c r="BD1836"/>
      <c r="BE1836"/>
      <c r="BF1836"/>
      <c r="BG1836"/>
      <c r="BH1836"/>
      <c r="BI1836"/>
      <c r="BJ1836"/>
      <c r="BK1836"/>
      <c r="BL1836"/>
      <c r="BM1836"/>
      <c r="BN1836"/>
      <c r="BO1836"/>
      <c r="BP1836"/>
      <c r="BQ1836"/>
      <c r="BR1836"/>
      <c r="BS1836"/>
      <c r="BT1836"/>
      <c r="BU1836"/>
      <c r="BV1836"/>
      <c r="BW1836"/>
      <c r="BX1836"/>
      <c r="BY1836"/>
      <c r="BZ1836"/>
      <c r="CA1836"/>
      <c r="CB1836"/>
      <c r="CC1836"/>
    </row>
    <row r="1837" spans="54:81" s="325" customFormat="1" ht="15" customHeight="1" x14ac:dyDescent="0.25">
      <c r="BB1837"/>
      <c r="BC1837"/>
      <c r="BD1837"/>
      <c r="BE1837"/>
      <c r="BF1837"/>
      <c r="BG1837"/>
      <c r="BH1837"/>
      <c r="BI1837"/>
      <c r="BJ1837"/>
      <c r="BK1837"/>
      <c r="BL1837"/>
      <c r="BM1837"/>
      <c r="BN1837"/>
      <c r="BO1837"/>
      <c r="BP1837"/>
      <c r="BQ1837"/>
      <c r="BR1837"/>
      <c r="BS1837"/>
      <c r="BT1837"/>
      <c r="BU1837"/>
      <c r="BV1837"/>
      <c r="BW1837"/>
      <c r="BX1837"/>
      <c r="BY1837"/>
      <c r="BZ1837"/>
      <c r="CA1837"/>
      <c r="CB1837"/>
      <c r="CC1837"/>
    </row>
    <row r="1838" spans="54:81" s="325" customFormat="1" ht="15" customHeight="1" x14ac:dyDescent="0.25">
      <c r="BB1838"/>
      <c r="BC1838"/>
      <c r="BD1838"/>
      <c r="BE1838"/>
      <c r="BF1838"/>
      <c r="BG1838"/>
      <c r="BH1838"/>
      <c r="BI1838"/>
      <c r="BJ1838"/>
      <c r="BK1838"/>
      <c r="BL1838"/>
      <c r="BM1838"/>
      <c r="BN1838"/>
      <c r="BO1838"/>
      <c r="BP1838"/>
      <c r="BQ1838"/>
      <c r="BR1838"/>
      <c r="BS1838"/>
      <c r="BT1838"/>
      <c r="BU1838"/>
      <c r="BV1838"/>
      <c r="BW1838"/>
      <c r="BX1838"/>
      <c r="BY1838"/>
      <c r="BZ1838"/>
      <c r="CA1838"/>
      <c r="CB1838"/>
      <c r="CC1838"/>
    </row>
    <row r="1839" spans="54:81" s="325" customFormat="1" ht="15" customHeight="1" x14ac:dyDescent="0.25">
      <c r="BB1839"/>
      <c r="BC1839"/>
      <c r="BD1839"/>
      <c r="BE1839"/>
      <c r="BF1839"/>
      <c r="BG1839"/>
      <c r="BH1839"/>
      <c r="BI1839"/>
      <c r="BJ1839"/>
      <c r="BK1839"/>
      <c r="BL1839"/>
      <c r="BM1839"/>
      <c r="BN1839"/>
      <c r="BO1839"/>
      <c r="BP1839"/>
      <c r="BQ1839"/>
      <c r="BR1839"/>
      <c r="BS1839"/>
      <c r="BT1839"/>
      <c r="BU1839"/>
      <c r="BV1839"/>
      <c r="BW1839"/>
      <c r="BX1839"/>
      <c r="BY1839"/>
      <c r="BZ1839"/>
      <c r="CA1839"/>
      <c r="CB1839"/>
      <c r="CC1839"/>
    </row>
    <row r="1840" spans="54:81" s="325" customFormat="1" ht="15" customHeight="1" x14ac:dyDescent="0.25">
      <c r="BB1840"/>
      <c r="BC1840"/>
      <c r="BD1840"/>
      <c r="BE1840"/>
      <c r="BF1840"/>
      <c r="BG1840"/>
      <c r="BH1840"/>
      <c r="BI1840"/>
      <c r="BJ1840"/>
      <c r="BK1840"/>
      <c r="BL1840"/>
      <c r="BM1840"/>
      <c r="BN1840"/>
      <c r="BO1840"/>
      <c r="BP1840"/>
      <c r="BQ1840"/>
      <c r="BR1840"/>
      <c r="BS1840"/>
      <c r="BT1840"/>
      <c r="BU1840"/>
      <c r="BV1840"/>
      <c r="BW1840"/>
      <c r="BX1840"/>
      <c r="BY1840"/>
      <c r="BZ1840"/>
      <c r="CA1840"/>
      <c r="CB1840"/>
      <c r="CC1840"/>
    </row>
    <row r="1841" spans="54:81" s="325" customFormat="1" ht="15" customHeight="1" x14ac:dyDescent="0.25">
      <c r="BB1841"/>
      <c r="BC1841"/>
      <c r="BD1841"/>
      <c r="BE1841"/>
      <c r="BF1841"/>
      <c r="BG1841"/>
      <c r="BH1841"/>
      <c r="BI1841"/>
      <c r="BJ1841"/>
      <c r="BK1841"/>
      <c r="BL1841"/>
      <c r="BM1841"/>
      <c r="BN1841"/>
      <c r="BO1841"/>
      <c r="BP1841"/>
      <c r="BQ1841"/>
      <c r="BR1841"/>
      <c r="BS1841"/>
      <c r="BT1841"/>
      <c r="BU1841"/>
      <c r="BV1841"/>
      <c r="BW1841"/>
      <c r="BX1841"/>
      <c r="BY1841"/>
      <c r="BZ1841"/>
      <c r="CA1841"/>
      <c r="CB1841"/>
      <c r="CC1841"/>
    </row>
    <row r="1842" spans="54:81" s="325" customFormat="1" ht="15" customHeight="1" x14ac:dyDescent="0.25">
      <c r="BB1842"/>
      <c r="BC1842"/>
      <c r="BD1842"/>
      <c r="BE1842"/>
      <c r="BF1842"/>
      <c r="BG1842"/>
      <c r="BH1842"/>
      <c r="BI1842"/>
      <c r="BJ1842"/>
      <c r="BK1842"/>
      <c r="BL1842"/>
      <c r="BM1842"/>
      <c r="BN1842"/>
      <c r="BO1842"/>
      <c r="BP1842"/>
      <c r="BQ1842"/>
      <c r="BR1842"/>
      <c r="BS1842"/>
      <c r="BT1842"/>
      <c r="BU1842"/>
      <c r="BV1842"/>
      <c r="BW1842"/>
      <c r="BX1842"/>
      <c r="BY1842"/>
      <c r="BZ1842"/>
      <c r="CA1842"/>
      <c r="CB1842"/>
      <c r="CC1842"/>
    </row>
    <row r="1843" spans="54:81" s="325" customFormat="1" ht="15" customHeight="1" x14ac:dyDescent="0.25">
      <c r="BB1843"/>
      <c r="BC1843"/>
      <c r="BD1843"/>
      <c r="BE1843"/>
      <c r="BF1843"/>
      <c r="BG1843"/>
      <c r="BH1843"/>
      <c r="BI1843"/>
      <c r="BJ1843"/>
      <c r="BK1843"/>
      <c r="BL1843"/>
      <c r="BM1843"/>
      <c r="BN1843"/>
      <c r="BO1843"/>
      <c r="BP1843"/>
      <c r="BQ1843"/>
      <c r="BR1843"/>
      <c r="BS1843"/>
      <c r="BT1843"/>
      <c r="BU1843"/>
      <c r="BV1843"/>
      <c r="BW1843"/>
      <c r="BX1843"/>
      <c r="BY1843"/>
      <c r="BZ1843"/>
      <c r="CA1843"/>
      <c r="CB1843"/>
      <c r="CC1843"/>
    </row>
    <row r="1844" spans="54:81" s="325" customFormat="1" ht="15" customHeight="1" x14ac:dyDescent="0.25">
      <c r="BB1844"/>
      <c r="BC1844"/>
      <c r="BD1844"/>
      <c r="BE1844"/>
      <c r="BF1844"/>
      <c r="BG1844"/>
      <c r="BH1844"/>
      <c r="BI1844"/>
      <c r="BJ1844"/>
      <c r="BK1844"/>
      <c r="BL1844"/>
      <c r="BM1844"/>
      <c r="BN1844"/>
      <c r="BO1844"/>
      <c r="BP1844"/>
      <c r="BQ1844"/>
      <c r="BR1844"/>
      <c r="BS1844"/>
      <c r="BT1844"/>
      <c r="BU1844"/>
      <c r="BV1844"/>
      <c r="BW1844"/>
      <c r="BX1844"/>
      <c r="BY1844"/>
      <c r="BZ1844"/>
      <c r="CA1844"/>
      <c r="CB1844"/>
      <c r="CC1844"/>
    </row>
    <row r="1845" spans="54:81" s="325" customFormat="1" ht="15" customHeight="1" x14ac:dyDescent="0.25">
      <c r="BB1845"/>
      <c r="BC1845"/>
      <c r="BD1845"/>
      <c r="BE1845"/>
      <c r="BF1845"/>
      <c r="BG1845"/>
      <c r="BH1845"/>
      <c r="BI1845"/>
      <c r="BJ1845"/>
      <c r="BK1845"/>
      <c r="BL1845"/>
      <c r="BM1845"/>
      <c r="BN1845"/>
      <c r="BO1845"/>
      <c r="BP1845"/>
      <c r="BQ1845"/>
      <c r="BR1845"/>
      <c r="BS1845"/>
      <c r="BT1845"/>
      <c r="BU1845"/>
      <c r="BV1845"/>
      <c r="BW1845"/>
      <c r="BX1845"/>
      <c r="BY1845"/>
      <c r="BZ1845"/>
      <c r="CA1845"/>
      <c r="CB1845"/>
      <c r="CC1845"/>
    </row>
    <row r="1846" spans="54:81" s="325" customFormat="1" ht="15" customHeight="1" x14ac:dyDescent="0.25">
      <c r="BB1846"/>
      <c r="BC1846"/>
      <c r="BD1846"/>
      <c r="BE1846"/>
      <c r="BF1846"/>
      <c r="BG1846"/>
      <c r="BH1846"/>
      <c r="BI1846"/>
      <c r="BJ1846"/>
      <c r="BK1846"/>
      <c r="BL1846"/>
      <c r="BM1846"/>
      <c r="BN1846"/>
      <c r="BO1846"/>
      <c r="BP1846"/>
      <c r="BQ1846"/>
      <c r="BR1846"/>
      <c r="BS1846"/>
      <c r="BT1846"/>
      <c r="BU1846"/>
      <c r="BV1846"/>
      <c r="BW1846"/>
      <c r="BX1846"/>
      <c r="BY1846"/>
      <c r="BZ1846"/>
      <c r="CA1846"/>
      <c r="CB1846"/>
      <c r="CC1846"/>
    </row>
    <row r="1847" spans="54:81" s="325" customFormat="1" ht="15" customHeight="1" x14ac:dyDescent="0.25">
      <c r="BB1847"/>
      <c r="BC1847"/>
      <c r="BD1847"/>
      <c r="BE1847"/>
      <c r="BF1847"/>
      <c r="BG1847"/>
      <c r="BH1847"/>
      <c r="BI1847"/>
      <c r="BJ1847"/>
      <c r="BK1847"/>
      <c r="BL1847"/>
      <c r="BM1847"/>
      <c r="BN1847"/>
      <c r="BO1847"/>
      <c r="BP1847"/>
      <c r="BQ1847"/>
      <c r="BR1847"/>
      <c r="BS1847"/>
      <c r="BT1847"/>
      <c r="BU1847"/>
      <c r="BV1847"/>
      <c r="BW1847"/>
      <c r="BX1847"/>
      <c r="BY1847"/>
      <c r="BZ1847"/>
      <c r="CA1847"/>
      <c r="CB1847"/>
      <c r="CC1847"/>
    </row>
    <row r="1848" spans="54:81" s="325" customFormat="1" ht="15" customHeight="1" x14ac:dyDescent="0.25">
      <c r="BB1848"/>
      <c r="BC1848"/>
      <c r="BD1848"/>
      <c r="BE1848"/>
      <c r="BF1848"/>
      <c r="BG1848"/>
      <c r="BH1848"/>
      <c r="BI1848"/>
      <c r="BJ1848"/>
      <c r="BK1848"/>
      <c r="BL1848"/>
      <c r="BM1848"/>
      <c r="BN1848"/>
      <c r="BO1848"/>
      <c r="BP1848"/>
      <c r="BQ1848"/>
      <c r="BR1848"/>
      <c r="BS1848"/>
      <c r="BT1848"/>
      <c r="BU1848"/>
      <c r="BV1848"/>
      <c r="BW1848"/>
      <c r="BX1848"/>
      <c r="BY1848"/>
      <c r="BZ1848"/>
      <c r="CA1848"/>
      <c r="CB1848"/>
      <c r="CC1848"/>
    </row>
    <row r="1849" spans="54:81" s="325" customFormat="1" ht="15" customHeight="1" x14ac:dyDescent="0.25">
      <c r="BB1849"/>
      <c r="BC1849"/>
      <c r="BD1849"/>
      <c r="BE1849"/>
      <c r="BF1849"/>
      <c r="BG1849"/>
      <c r="BH1849"/>
      <c r="BI1849"/>
      <c r="BJ1849"/>
      <c r="BK1849"/>
      <c r="BL1849"/>
      <c r="BM1849"/>
      <c r="BN1849"/>
      <c r="BO1849"/>
      <c r="BP1849"/>
      <c r="BQ1849"/>
      <c r="BR1849"/>
      <c r="BS1849"/>
      <c r="BT1849"/>
      <c r="BU1849"/>
      <c r="BV1849"/>
      <c r="BW1849"/>
      <c r="BX1849"/>
      <c r="BY1849"/>
      <c r="BZ1849"/>
      <c r="CA1849"/>
      <c r="CB1849"/>
      <c r="CC1849"/>
    </row>
    <row r="1850" spans="54:81" s="325" customFormat="1" ht="15" customHeight="1" x14ac:dyDescent="0.25">
      <c r="BB1850"/>
      <c r="BC1850"/>
      <c r="BD1850"/>
      <c r="BE1850"/>
      <c r="BF1850"/>
      <c r="BG1850"/>
      <c r="BH1850"/>
      <c r="BI1850"/>
      <c r="BJ1850"/>
      <c r="BK1850"/>
      <c r="BL1850"/>
      <c r="BM1850"/>
      <c r="BN1850"/>
      <c r="BO1850"/>
      <c r="BP1850"/>
      <c r="BQ1850"/>
      <c r="BR1850"/>
      <c r="BS1850"/>
      <c r="BT1850"/>
      <c r="BU1850"/>
      <c r="BV1850"/>
      <c r="BW1850"/>
      <c r="BX1850"/>
      <c r="BY1850"/>
      <c r="BZ1850"/>
      <c r="CA1850"/>
      <c r="CB1850"/>
      <c r="CC1850"/>
    </row>
    <row r="1851" spans="54:81" s="325" customFormat="1" ht="15" customHeight="1" x14ac:dyDescent="0.25">
      <c r="BB1851"/>
      <c r="BC1851"/>
      <c r="BD1851"/>
      <c r="BE1851"/>
      <c r="BF1851"/>
      <c r="BG1851"/>
      <c r="BH1851"/>
      <c r="BI1851"/>
      <c r="BJ1851"/>
      <c r="BK1851"/>
      <c r="BL1851"/>
      <c r="BM1851"/>
      <c r="BN1851"/>
      <c r="BO1851"/>
      <c r="BP1851"/>
      <c r="BQ1851"/>
      <c r="BR1851"/>
      <c r="BS1851"/>
      <c r="BT1851"/>
      <c r="BU1851"/>
      <c r="BV1851"/>
      <c r="BW1851"/>
      <c r="BX1851"/>
      <c r="BY1851"/>
      <c r="BZ1851"/>
      <c r="CA1851"/>
      <c r="CB1851"/>
      <c r="CC1851"/>
    </row>
    <row r="1852" spans="54:81" s="325" customFormat="1" ht="15" customHeight="1" x14ac:dyDescent="0.25">
      <c r="BB1852"/>
      <c r="BC1852"/>
      <c r="BD1852"/>
      <c r="BE1852"/>
      <c r="BF1852"/>
      <c r="BG1852"/>
      <c r="BH1852"/>
      <c r="BI1852"/>
      <c r="BJ1852"/>
      <c r="BK1852"/>
      <c r="BL1852"/>
      <c r="BM1852"/>
      <c r="BN1852"/>
      <c r="BO1852"/>
      <c r="BP1852"/>
      <c r="BQ1852"/>
      <c r="BR1852"/>
      <c r="BS1852"/>
      <c r="BT1852"/>
      <c r="BU1852"/>
      <c r="BV1852"/>
      <c r="BW1852"/>
      <c r="BX1852"/>
      <c r="BY1852"/>
      <c r="BZ1852"/>
      <c r="CA1852"/>
      <c r="CB1852"/>
      <c r="CC1852"/>
    </row>
    <row r="1853" spans="54:81" s="325" customFormat="1" ht="15" customHeight="1" x14ac:dyDescent="0.25">
      <c r="BB1853"/>
      <c r="BC1853"/>
      <c r="BD1853"/>
      <c r="BE1853"/>
      <c r="BF1853"/>
      <c r="BG1853"/>
      <c r="BH1853"/>
      <c r="BI1853"/>
      <c r="BJ1853"/>
      <c r="BK1853"/>
      <c r="BL1853"/>
      <c r="BM1853"/>
      <c r="BN1853"/>
      <c r="BO1853"/>
      <c r="BP1853"/>
      <c r="BQ1853"/>
      <c r="BR1853"/>
      <c r="BS1853"/>
      <c r="BT1853"/>
      <c r="BU1853"/>
      <c r="BV1853"/>
      <c r="BW1853"/>
      <c r="BX1853"/>
      <c r="BY1853"/>
      <c r="BZ1853"/>
      <c r="CA1853"/>
      <c r="CB1853"/>
      <c r="CC1853"/>
    </row>
    <row r="1854" spans="54:81" s="325" customFormat="1" ht="15" customHeight="1" x14ac:dyDescent="0.25">
      <c r="BB1854"/>
      <c r="BC1854"/>
      <c r="BD1854"/>
      <c r="BE1854"/>
      <c r="BF1854"/>
      <c r="BG1854"/>
      <c r="BH1854"/>
      <c r="BI1854"/>
      <c r="BJ1854"/>
      <c r="BK1854"/>
      <c r="BL1854"/>
      <c r="BM1854"/>
      <c r="BN1854"/>
      <c r="BO1854"/>
      <c r="BP1854"/>
      <c r="BQ1854"/>
      <c r="BR1854"/>
      <c r="BS1854"/>
      <c r="BT1854"/>
      <c r="BU1854"/>
      <c r="BV1854"/>
      <c r="BW1854"/>
      <c r="BX1854"/>
      <c r="BY1854"/>
      <c r="BZ1854"/>
      <c r="CA1854"/>
      <c r="CB1854"/>
      <c r="CC1854"/>
    </row>
    <row r="1855" spans="54:81" s="325" customFormat="1" ht="15" customHeight="1" x14ac:dyDescent="0.25">
      <c r="BB1855"/>
      <c r="BC1855"/>
      <c r="BD1855"/>
      <c r="BE1855"/>
      <c r="BF1855"/>
      <c r="BG1855"/>
      <c r="BH1855"/>
      <c r="BI1855"/>
      <c r="BJ1855"/>
      <c r="BK1855"/>
      <c r="BL1855"/>
      <c r="BM1855"/>
      <c r="BN1855"/>
      <c r="BO1855"/>
      <c r="BP1855"/>
      <c r="BQ1855"/>
      <c r="BR1855"/>
      <c r="BS1855"/>
      <c r="BT1855"/>
      <c r="BU1855"/>
      <c r="BV1855"/>
      <c r="BW1855"/>
      <c r="BX1855"/>
      <c r="BY1855"/>
      <c r="BZ1855"/>
      <c r="CA1855"/>
      <c r="CB1855"/>
      <c r="CC1855"/>
    </row>
    <row r="1856" spans="54:81" s="325" customFormat="1" ht="15" customHeight="1" x14ac:dyDescent="0.25">
      <c r="BB1856"/>
      <c r="BC1856"/>
      <c r="BD1856"/>
      <c r="BE1856"/>
      <c r="BF1856"/>
      <c r="BG1856"/>
      <c r="BH1856"/>
      <c r="BI1856"/>
      <c r="BJ1856"/>
      <c r="BK1856"/>
      <c r="BL1856"/>
      <c r="BM1856"/>
      <c r="BN1856"/>
      <c r="BO1856"/>
      <c r="BP1856"/>
      <c r="BQ1856"/>
      <c r="BR1856"/>
      <c r="BS1856"/>
      <c r="BT1856"/>
      <c r="BU1856"/>
      <c r="BV1856"/>
      <c r="BW1856"/>
      <c r="BX1856"/>
      <c r="BY1856"/>
      <c r="BZ1856"/>
      <c r="CA1856"/>
      <c r="CB1856"/>
      <c r="CC1856"/>
    </row>
    <row r="1857" spans="54:81" s="325" customFormat="1" ht="15" customHeight="1" x14ac:dyDescent="0.25">
      <c r="BB1857"/>
      <c r="BC1857"/>
      <c r="BD1857"/>
      <c r="BE1857"/>
      <c r="BF1857"/>
      <c r="BG1857"/>
      <c r="BH1857"/>
      <c r="BI1857"/>
      <c r="BJ1857"/>
      <c r="BK1857"/>
      <c r="BL1857"/>
      <c r="BM1857"/>
      <c r="BN1857"/>
      <c r="BO1857"/>
      <c r="BP1857"/>
      <c r="BQ1857"/>
      <c r="BR1857"/>
      <c r="BS1857"/>
      <c r="BT1857"/>
      <c r="BU1857"/>
      <c r="BV1857"/>
      <c r="BW1857"/>
      <c r="BX1857"/>
      <c r="BY1857"/>
      <c r="BZ1857"/>
      <c r="CA1857"/>
      <c r="CB1857"/>
      <c r="CC1857"/>
    </row>
    <row r="1858" spans="54:81" s="325" customFormat="1" ht="15" customHeight="1" x14ac:dyDescent="0.25">
      <c r="BB1858"/>
      <c r="BC1858"/>
      <c r="BD1858"/>
      <c r="BE1858"/>
      <c r="BF1858"/>
      <c r="BG1858"/>
      <c r="BH1858"/>
      <c r="BI1858"/>
      <c r="BJ1858"/>
      <c r="BK1858"/>
      <c r="BL1858"/>
      <c r="BM1858"/>
      <c r="BN1858"/>
      <c r="BO1858"/>
      <c r="BP1858"/>
      <c r="BQ1858"/>
      <c r="BR1858"/>
      <c r="BS1858"/>
      <c r="BT1858"/>
      <c r="BU1858"/>
      <c r="BV1858"/>
      <c r="BW1858"/>
      <c r="BX1858"/>
      <c r="BY1858"/>
      <c r="BZ1858"/>
      <c r="CA1858"/>
      <c r="CB1858"/>
      <c r="CC1858"/>
    </row>
    <row r="1859" spans="54:81" s="325" customFormat="1" ht="15" customHeight="1" x14ac:dyDescent="0.25">
      <c r="BB1859"/>
      <c r="BC1859"/>
      <c r="BD1859"/>
      <c r="BE1859"/>
      <c r="BF1859"/>
      <c r="BG1859"/>
      <c r="BH1859"/>
      <c r="BI1859"/>
      <c r="BJ1859"/>
      <c r="BK1859"/>
      <c r="BL1859"/>
      <c r="BM1859"/>
      <c r="BN1859"/>
      <c r="BO1859"/>
      <c r="BP1859"/>
      <c r="BQ1859"/>
      <c r="BR1859"/>
      <c r="BS1859"/>
      <c r="BT1859"/>
      <c r="BU1859"/>
      <c r="BV1859"/>
      <c r="BW1859"/>
      <c r="BX1859"/>
      <c r="BY1859"/>
      <c r="BZ1859"/>
      <c r="CA1859"/>
      <c r="CB1859"/>
      <c r="CC1859"/>
    </row>
    <row r="1860" spans="54:81" s="325" customFormat="1" ht="15" customHeight="1" x14ac:dyDescent="0.25">
      <c r="BB1860"/>
      <c r="BC1860"/>
      <c r="BD1860"/>
      <c r="BE1860"/>
      <c r="BF1860"/>
      <c r="BG1860"/>
      <c r="BH1860"/>
      <c r="BI1860"/>
      <c r="BJ1860"/>
      <c r="BK1860"/>
      <c r="BL1860"/>
      <c r="BM1860"/>
      <c r="BN1860"/>
      <c r="BO1860"/>
      <c r="BP1860"/>
      <c r="BQ1860"/>
      <c r="BR1860"/>
      <c r="BS1860"/>
      <c r="BT1860"/>
      <c r="BU1860"/>
      <c r="BV1860"/>
      <c r="BW1860"/>
      <c r="BX1860"/>
      <c r="BY1860"/>
      <c r="BZ1860"/>
      <c r="CA1860"/>
      <c r="CB1860"/>
      <c r="CC1860"/>
    </row>
    <row r="1861" spans="54:81" s="325" customFormat="1" ht="15" customHeight="1" x14ac:dyDescent="0.25">
      <c r="BB1861"/>
      <c r="BC1861"/>
      <c r="BD1861"/>
      <c r="BE1861"/>
      <c r="BF1861"/>
      <c r="BG1861"/>
      <c r="BH1861"/>
      <c r="BI1861"/>
      <c r="BJ1861"/>
      <c r="BK1861"/>
      <c r="BL1861"/>
      <c r="BM1861"/>
      <c r="BN1861"/>
      <c r="BO1861"/>
      <c r="BP1861"/>
      <c r="BQ1861"/>
      <c r="BR1861"/>
      <c r="BS1861"/>
      <c r="BT1861"/>
      <c r="BU1861"/>
      <c r="BV1861"/>
      <c r="BW1861"/>
      <c r="BX1861"/>
      <c r="BY1861"/>
      <c r="BZ1861"/>
      <c r="CA1861"/>
      <c r="CB1861"/>
      <c r="CC1861"/>
    </row>
    <row r="1862" spans="54:81" s="325" customFormat="1" ht="15" customHeight="1" x14ac:dyDescent="0.25">
      <c r="BB1862"/>
      <c r="BC1862"/>
      <c r="BD1862"/>
      <c r="BE1862"/>
      <c r="BF1862"/>
      <c r="BG1862"/>
      <c r="BH1862"/>
      <c r="BI1862"/>
      <c r="BJ1862"/>
      <c r="BK1862"/>
      <c r="BL1862"/>
      <c r="BM1862"/>
      <c r="BN1862"/>
      <c r="BO1862"/>
      <c r="BP1862"/>
      <c r="BQ1862"/>
      <c r="BR1862"/>
      <c r="BS1862"/>
      <c r="BT1862"/>
      <c r="BU1862"/>
      <c r="BV1862"/>
      <c r="BW1862"/>
      <c r="BX1862"/>
      <c r="BY1862"/>
      <c r="BZ1862"/>
      <c r="CA1862"/>
      <c r="CB1862"/>
      <c r="CC1862"/>
    </row>
    <row r="1863" spans="54:81" s="325" customFormat="1" ht="15" customHeight="1" x14ac:dyDescent="0.25">
      <c r="BB1863"/>
      <c r="BC1863"/>
      <c r="BD1863"/>
      <c r="BE1863"/>
      <c r="BF1863"/>
      <c r="BG1863"/>
      <c r="BH1863"/>
      <c r="BI1863"/>
      <c r="BJ1863"/>
      <c r="BK1863"/>
      <c r="BL1863"/>
      <c r="BM1863"/>
      <c r="BN1863"/>
      <c r="BO1863"/>
      <c r="BP1863"/>
      <c r="BQ1863"/>
      <c r="BR1863"/>
      <c r="BS1863"/>
      <c r="BT1863"/>
      <c r="BU1863"/>
      <c r="BV1863"/>
      <c r="BW1863"/>
      <c r="BX1863"/>
      <c r="BY1863"/>
      <c r="BZ1863"/>
      <c r="CA1863"/>
      <c r="CB1863"/>
      <c r="CC1863"/>
    </row>
    <row r="1864" spans="54:81" s="325" customFormat="1" ht="15" customHeight="1" x14ac:dyDescent="0.25">
      <c r="BB1864"/>
      <c r="BC1864"/>
      <c r="BD1864"/>
      <c r="BE1864"/>
      <c r="BF1864"/>
      <c r="BG1864"/>
      <c r="BH1864"/>
      <c r="BI1864"/>
      <c r="BJ1864"/>
      <c r="BK1864"/>
      <c r="BL1864"/>
      <c r="BM1864"/>
      <c r="BN1864"/>
      <c r="BO1864"/>
      <c r="BP1864"/>
      <c r="BQ1864"/>
      <c r="BR1864"/>
      <c r="BS1864"/>
      <c r="BT1864"/>
      <c r="BU1864"/>
      <c r="BV1864"/>
      <c r="BW1864"/>
      <c r="BX1864"/>
      <c r="BY1864"/>
      <c r="BZ1864"/>
      <c r="CA1864"/>
      <c r="CB1864"/>
      <c r="CC1864"/>
    </row>
    <row r="1865" spans="54:81" s="325" customFormat="1" ht="15" customHeight="1" x14ac:dyDescent="0.25">
      <c r="BB1865"/>
      <c r="BC1865"/>
      <c r="BD1865"/>
      <c r="BE1865"/>
      <c r="BF1865"/>
      <c r="BG1865"/>
      <c r="BH1865"/>
      <c r="BI1865"/>
      <c r="BJ1865"/>
      <c r="BK1865"/>
      <c r="BL1865"/>
      <c r="BM1865"/>
      <c r="BN1865"/>
      <c r="BO1865"/>
      <c r="BP1865"/>
      <c r="BQ1865"/>
      <c r="BR1865"/>
      <c r="BS1865"/>
      <c r="BT1865"/>
      <c r="BU1865"/>
      <c r="BV1865"/>
      <c r="BW1865"/>
      <c r="BX1865"/>
      <c r="BY1865"/>
      <c r="BZ1865"/>
      <c r="CA1865"/>
      <c r="CB1865"/>
      <c r="CC1865"/>
    </row>
    <row r="1866" spans="54:81" s="325" customFormat="1" ht="15" customHeight="1" x14ac:dyDescent="0.25">
      <c r="BB1866"/>
      <c r="BC1866"/>
      <c r="BD1866"/>
      <c r="BE1866"/>
      <c r="BF1866"/>
      <c r="BG1866"/>
      <c r="BH1866"/>
      <c r="BI1866"/>
      <c r="BJ1866"/>
      <c r="BK1866"/>
      <c r="BL1866"/>
      <c r="BM1866"/>
      <c r="BN1866"/>
      <c r="BO1866"/>
      <c r="BP1866"/>
      <c r="BQ1866"/>
      <c r="BR1866"/>
      <c r="BS1866"/>
      <c r="BT1866"/>
      <c r="BU1866"/>
      <c r="BV1866"/>
      <c r="BW1866"/>
      <c r="BX1866"/>
      <c r="BY1866"/>
      <c r="BZ1866"/>
      <c r="CA1866"/>
      <c r="CB1866"/>
      <c r="CC1866"/>
    </row>
    <row r="1867" spans="54:81" s="325" customFormat="1" ht="15" customHeight="1" x14ac:dyDescent="0.25">
      <c r="BB1867"/>
      <c r="BC1867"/>
      <c r="BD1867"/>
      <c r="BE1867"/>
      <c r="BF1867"/>
      <c r="BG1867"/>
      <c r="BH1867"/>
      <c r="BI1867"/>
      <c r="BJ1867"/>
      <c r="BK1867"/>
      <c r="BL1867"/>
      <c r="BM1867"/>
      <c r="BN1867"/>
      <c r="BO1867"/>
      <c r="BP1867"/>
      <c r="BQ1867"/>
      <c r="BR1867"/>
      <c r="BS1867"/>
      <c r="BT1867"/>
      <c r="BU1867"/>
      <c r="BV1867"/>
      <c r="BW1867"/>
      <c r="BX1867"/>
      <c r="BY1867"/>
      <c r="BZ1867"/>
      <c r="CA1867"/>
      <c r="CB1867"/>
      <c r="CC1867"/>
    </row>
    <row r="1868" spans="54:81" s="325" customFormat="1" ht="15" customHeight="1" x14ac:dyDescent="0.25">
      <c r="BB1868"/>
      <c r="BC1868"/>
      <c r="BD1868"/>
      <c r="BE1868"/>
      <c r="BF1868"/>
      <c r="BG1868"/>
      <c r="BH1868"/>
      <c r="BI1868"/>
      <c r="BJ1868"/>
      <c r="BK1868"/>
      <c r="BL1868"/>
      <c r="BM1868"/>
      <c r="BN1868"/>
      <c r="BO1868"/>
      <c r="BP1868"/>
      <c r="BQ1868"/>
      <c r="BR1868"/>
      <c r="BS1868"/>
      <c r="BT1868"/>
      <c r="BU1868"/>
      <c r="BV1868"/>
      <c r="BW1868"/>
      <c r="BX1868"/>
      <c r="BY1868"/>
      <c r="BZ1868"/>
      <c r="CA1868"/>
      <c r="CB1868"/>
      <c r="CC1868"/>
    </row>
    <row r="1869" spans="54:81" s="325" customFormat="1" ht="15" customHeight="1" x14ac:dyDescent="0.25">
      <c r="BB1869"/>
      <c r="BC1869"/>
      <c r="BD1869"/>
      <c r="BE1869"/>
      <c r="BF1869"/>
      <c r="BG1869"/>
      <c r="BH1869"/>
      <c r="BI1869"/>
      <c r="BJ1869"/>
      <c r="BK1869"/>
      <c r="BL1869"/>
      <c r="BM1869"/>
      <c r="BN1869"/>
      <c r="BO1869"/>
      <c r="BP1869"/>
      <c r="BQ1869"/>
      <c r="BR1869"/>
      <c r="BS1869"/>
      <c r="BT1869"/>
      <c r="BU1869"/>
      <c r="BV1869"/>
      <c r="BW1869"/>
      <c r="BX1869"/>
      <c r="BY1869"/>
      <c r="BZ1869"/>
      <c r="CA1869"/>
      <c r="CB1869"/>
      <c r="CC1869"/>
    </row>
    <row r="1870" spans="54:81" s="325" customFormat="1" ht="15" customHeight="1" x14ac:dyDescent="0.25">
      <c r="BB1870"/>
      <c r="BC1870"/>
      <c r="BD1870"/>
      <c r="BE1870"/>
      <c r="BF1870"/>
      <c r="BG1870"/>
      <c r="BH1870"/>
      <c r="BI1870"/>
      <c r="BJ1870"/>
      <c r="BK1870"/>
      <c r="BL1870"/>
      <c r="BM1870"/>
      <c r="BN1870"/>
      <c r="BO1870"/>
      <c r="BP1870"/>
      <c r="BQ1870"/>
      <c r="BR1870"/>
      <c r="BS1870"/>
      <c r="BT1870"/>
      <c r="BU1870"/>
      <c r="BV1870"/>
      <c r="BW1870"/>
      <c r="BX1870"/>
      <c r="BY1870"/>
      <c r="BZ1870"/>
      <c r="CA1870"/>
      <c r="CB1870"/>
      <c r="CC1870"/>
    </row>
    <row r="1871" spans="54:81" s="325" customFormat="1" ht="15" customHeight="1" x14ac:dyDescent="0.25">
      <c r="BB1871"/>
      <c r="BC1871"/>
      <c r="BD1871"/>
      <c r="BE1871"/>
      <c r="BF1871"/>
      <c r="BG1871"/>
      <c r="BH1871"/>
      <c r="BI1871"/>
      <c r="BJ1871"/>
      <c r="BK1871"/>
      <c r="BL1871"/>
      <c r="BM1871"/>
      <c r="BN1871"/>
      <c r="BO1871"/>
      <c r="BP1871"/>
      <c r="BQ1871"/>
      <c r="BR1871"/>
      <c r="BS1871"/>
      <c r="BT1871"/>
      <c r="BU1871"/>
      <c r="BV1871"/>
      <c r="BW1871"/>
      <c r="BX1871"/>
      <c r="BY1871"/>
      <c r="BZ1871"/>
      <c r="CA1871"/>
      <c r="CB1871"/>
      <c r="CC1871"/>
    </row>
    <row r="1872" spans="54:81" s="325" customFormat="1" ht="15" customHeight="1" x14ac:dyDescent="0.25">
      <c r="BB1872"/>
      <c r="BC1872"/>
      <c r="BD1872"/>
      <c r="BE1872"/>
      <c r="BF1872"/>
      <c r="BG1872"/>
      <c r="BH1872"/>
      <c r="BI1872"/>
      <c r="BJ1872"/>
      <c r="BK1872"/>
      <c r="BL1872"/>
      <c r="BM1872"/>
      <c r="BN1872"/>
      <c r="BO1872"/>
      <c r="BP1872"/>
      <c r="BQ1872"/>
      <c r="BR1872"/>
      <c r="BS1872"/>
      <c r="BT1872"/>
      <c r="BU1872"/>
      <c r="BV1872"/>
      <c r="BW1872"/>
      <c r="BX1872"/>
      <c r="BY1872"/>
      <c r="BZ1872"/>
      <c r="CA1872"/>
      <c r="CB1872"/>
      <c r="CC1872"/>
    </row>
    <row r="1873" spans="54:81" s="325" customFormat="1" ht="15" customHeight="1" x14ac:dyDescent="0.25">
      <c r="BB1873"/>
      <c r="BC1873"/>
      <c r="BD1873"/>
      <c r="BE1873"/>
      <c r="BF1873"/>
      <c r="BG1873"/>
      <c r="BH1873"/>
      <c r="BI1873"/>
      <c r="BJ1873"/>
      <c r="BK1873"/>
      <c r="BL1873"/>
      <c r="BM1873"/>
      <c r="BN1873"/>
      <c r="BO1873"/>
      <c r="BP1873"/>
      <c r="BQ1873"/>
      <c r="BR1873"/>
      <c r="BS1873"/>
      <c r="BT1873"/>
      <c r="BU1873"/>
      <c r="BV1873"/>
      <c r="BW1873"/>
      <c r="BX1873"/>
      <c r="BY1873"/>
      <c r="BZ1873"/>
      <c r="CA1873"/>
      <c r="CB1873"/>
      <c r="CC1873"/>
    </row>
    <row r="1874" spans="54:81" s="325" customFormat="1" ht="15" customHeight="1" x14ac:dyDescent="0.25">
      <c r="BB1874"/>
      <c r="BC1874"/>
      <c r="BD1874"/>
      <c r="BE1874"/>
      <c r="BF1874"/>
      <c r="BG1874"/>
      <c r="BH1874"/>
      <c r="BI1874"/>
      <c r="BJ1874"/>
      <c r="BK1874"/>
      <c r="BL1874"/>
      <c r="BM1874"/>
      <c r="BN1874"/>
      <c r="BO1874"/>
      <c r="BP1874"/>
      <c r="BQ1874"/>
      <c r="BR1874"/>
      <c r="BS1874"/>
      <c r="BT1874"/>
      <c r="BU1874"/>
      <c r="BV1874"/>
      <c r="BW1874"/>
      <c r="BX1874"/>
      <c r="BY1874"/>
      <c r="BZ1874"/>
      <c r="CA1874"/>
      <c r="CB1874"/>
      <c r="CC1874"/>
    </row>
    <row r="1875" spans="54:81" s="325" customFormat="1" ht="15" customHeight="1" x14ac:dyDescent="0.25">
      <c r="BB1875"/>
      <c r="BC1875"/>
      <c r="BD1875"/>
      <c r="BE1875"/>
      <c r="BF1875"/>
      <c r="BG1875"/>
      <c r="BH1875"/>
      <c r="BI1875"/>
      <c r="BJ1875"/>
      <c r="BK1875"/>
      <c r="BL1875"/>
      <c r="BM1875"/>
      <c r="BN1875"/>
      <c r="BO1875"/>
      <c r="BP1875"/>
      <c r="BQ1875"/>
      <c r="BR1875"/>
      <c r="BS1875"/>
      <c r="BT1875"/>
      <c r="BU1875"/>
      <c r="BV1875"/>
      <c r="BW1875"/>
      <c r="BX1875"/>
      <c r="BY1875"/>
      <c r="BZ1875"/>
      <c r="CA1875"/>
      <c r="CB1875"/>
      <c r="CC1875"/>
    </row>
    <row r="1876" spans="54:81" s="325" customFormat="1" ht="15" customHeight="1" x14ac:dyDescent="0.25">
      <c r="BB1876"/>
      <c r="BC1876"/>
      <c r="BD1876"/>
      <c r="BE1876"/>
      <c r="BF1876"/>
      <c r="BG1876"/>
      <c r="BH1876"/>
      <c r="BI1876"/>
      <c r="BJ1876"/>
      <c r="BK1876"/>
      <c r="BL1876"/>
      <c r="BM1876"/>
      <c r="BN1876"/>
      <c r="BO1876"/>
      <c r="BP1876"/>
      <c r="BQ1876"/>
      <c r="BR1876"/>
      <c r="BS1876"/>
      <c r="BT1876"/>
      <c r="BU1876"/>
      <c r="BV1876"/>
      <c r="BW1876"/>
      <c r="BX1876"/>
      <c r="BY1876"/>
      <c r="BZ1876"/>
      <c r="CA1876"/>
      <c r="CB1876"/>
      <c r="CC1876"/>
    </row>
    <row r="1877" spans="54:81" s="325" customFormat="1" ht="15" customHeight="1" x14ac:dyDescent="0.25">
      <c r="BB1877"/>
      <c r="BC1877"/>
      <c r="BD1877"/>
      <c r="BE1877"/>
      <c r="BF1877"/>
      <c r="BG1877"/>
      <c r="BH1877"/>
      <c r="BI1877"/>
      <c r="BJ1877"/>
      <c r="BK1877"/>
      <c r="BL1877"/>
      <c r="BM1877"/>
      <c r="BN1877"/>
      <c r="BO1877"/>
      <c r="BP1877"/>
      <c r="BQ1877"/>
      <c r="BR1877"/>
      <c r="BS1877"/>
      <c r="BT1877"/>
      <c r="BU1877"/>
      <c r="BV1877"/>
      <c r="BW1877"/>
      <c r="BX1877"/>
      <c r="BY1877"/>
      <c r="BZ1877"/>
      <c r="CA1877"/>
      <c r="CB1877"/>
      <c r="CC1877"/>
    </row>
    <row r="1878" spans="54:81" s="325" customFormat="1" ht="15" customHeight="1" x14ac:dyDescent="0.25">
      <c r="BB1878"/>
      <c r="BC1878"/>
      <c r="BD1878"/>
      <c r="BE1878"/>
      <c r="BF1878"/>
      <c r="BG1878"/>
      <c r="BH1878"/>
      <c r="BI1878"/>
      <c r="BJ1878"/>
      <c r="BK1878"/>
      <c r="BL1878"/>
      <c r="BM1878"/>
      <c r="BN1878"/>
      <c r="BO1878"/>
      <c r="BP1878"/>
      <c r="BQ1878"/>
      <c r="BR1878"/>
      <c r="BS1878"/>
      <c r="BT1878"/>
      <c r="BU1878"/>
      <c r="BV1878"/>
      <c r="BW1878"/>
      <c r="BX1878"/>
      <c r="BY1878"/>
      <c r="BZ1878"/>
      <c r="CA1878"/>
      <c r="CB1878"/>
      <c r="CC1878"/>
    </row>
    <row r="1879" spans="54:81" s="325" customFormat="1" ht="15" customHeight="1" x14ac:dyDescent="0.25">
      <c r="BB1879"/>
      <c r="BC1879"/>
      <c r="BD1879"/>
      <c r="BE1879"/>
      <c r="BF1879"/>
      <c r="BG1879"/>
      <c r="BH1879"/>
      <c r="BI1879"/>
      <c r="BJ1879"/>
      <c r="BK1879"/>
      <c r="BL1879"/>
      <c r="BM1879"/>
      <c r="BN1879"/>
      <c r="BO1879"/>
      <c r="BP1879"/>
      <c r="BQ1879"/>
      <c r="BR1879"/>
      <c r="BS1879"/>
      <c r="BT1879"/>
      <c r="BU1879"/>
      <c r="BV1879"/>
      <c r="BW1879"/>
      <c r="BX1879"/>
      <c r="BY1879"/>
      <c r="BZ1879"/>
      <c r="CA1879"/>
      <c r="CB1879"/>
      <c r="CC1879"/>
    </row>
    <row r="1880" spans="54:81" s="325" customFormat="1" ht="15" customHeight="1" x14ac:dyDescent="0.25">
      <c r="BB1880"/>
      <c r="BC1880"/>
      <c r="BD1880"/>
      <c r="BE1880"/>
      <c r="BF1880"/>
      <c r="BG1880"/>
      <c r="BH1880"/>
      <c r="BI1880"/>
      <c r="BJ1880"/>
      <c r="BK1880"/>
      <c r="BL1880"/>
      <c r="BM1880"/>
      <c r="BN1880"/>
      <c r="BO1880"/>
      <c r="BP1880"/>
      <c r="BQ1880"/>
      <c r="BR1880"/>
      <c r="BS1880"/>
      <c r="BT1880"/>
      <c r="BU1880"/>
      <c r="BV1880"/>
      <c r="BW1880"/>
      <c r="BX1880"/>
      <c r="BY1880"/>
      <c r="BZ1880"/>
      <c r="CA1880"/>
      <c r="CB1880"/>
      <c r="CC1880"/>
    </row>
    <row r="1881" spans="54:81" s="325" customFormat="1" ht="15" customHeight="1" x14ac:dyDescent="0.25">
      <c r="BB1881"/>
      <c r="BC1881"/>
      <c r="BD1881"/>
      <c r="BE1881"/>
      <c r="BF1881"/>
      <c r="BG1881"/>
      <c r="BH1881"/>
      <c r="BI1881"/>
      <c r="BJ1881"/>
      <c r="BK1881"/>
      <c r="BL1881"/>
      <c r="BM1881"/>
      <c r="BN1881"/>
      <c r="BO1881"/>
      <c r="BP1881"/>
      <c r="BQ1881"/>
      <c r="BR1881"/>
      <c r="BS1881"/>
      <c r="BT1881"/>
      <c r="BU1881"/>
      <c r="BV1881"/>
      <c r="BW1881"/>
      <c r="BX1881"/>
      <c r="BY1881"/>
      <c r="BZ1881"/>
      <c r="CA1881"/>
      <c r="CB1881"/>
      <c r="CC1881"/>
    </row>
    <row r="1882" spans="54:81" s="325" customFormat="1" ht="15" customHeight="1" x14ac:dyDescent="0.25">
      <c r="BB1882"/>
      <c r="BC1882"/>
      <c r="BD1882"/>
      <c r="BE1882"/>
      <c r="BF1882"/>
      <c r="BG1882"/>
      <c r="BH1882"/>
      <c r="BI1882"/>
      <c r="BJ1882"/>
      <c r="BK1882"/>
      <c r="BL1882"/>
      <c r="BM1882"/>
      <c r="BN1882"/>
      <c r="BO1882"/>
      <c r="BP1882"/>
      <c r="BQ1882"/>
      <c r="BR1882"/>
      <c r="BS1882"/>
      <c r="BT1882"/>
      <c r="BU1882"/>
      <c r="BV1882"/>
      <c r="BW1882"/>
      <c r="BX1882"/>
      <c r="BY1882"/>
      <c r="BZ1882"/>
      <c r="CA1882"/>
      <c r="CB1882"/>
      <c r="CC1882"/>
    </row>
    <row r="1883" spans="54:81" s="325" customFormat="1" ht="15" customHeight="1" x14ac:dyDescent="0.25">
      <c r="BB1883"/>
      <c r="BC1883"/>
      <c r="BD1883"/>
      <c r="BE1883"/>
      <c r="BF1883"/>
      <c r="BG1883"/>
      <c r="BH1883"/>
      <c r="BI1883"/>
      <c r="BJ1883"/>
      <c r="BK1883"/>
      <c r="BL1883"/>
      <c r="BM1883"/>
      <c r="BN1883"/>
      <c r="BO1883"/>
      <c r="BP1883"/>
      <c r="BQ1883"/>
      <c r="BR1883"/>
      <c r="BS1883"/>
      <c r="BT1883"/>
      <c r="BU1883"/>
      <c r="BV1883"/>
      <c r="BW1883"/>
      <c r="BX1883"/>
      <c r="BY1883"/>
      <c r="BZ1883"/>
      <c r="CA1883"/>
      <c r="CB1883"/>
      <c r="CC1883"/>
    </row>
    <row r="1884" spans="54:81" s="325" customFormat="1" ht="15" customHeight="1" x14ac:dyDescent="0.25">
      <c r="BB1884"/>
      <c r="BC1884"/>
      <c r="BD1884"/>
      <c r="BE1884"/>
      <c r="BF1884"/>
      <c r="BG1884"/>
      <c r="BH1884"/>
      <c r="BI1884"/>
      <c r="BJ1884"/>
      <c r="BK1884"/>
      <c r="BL1884"/>
      <c r="BM1884"/>
      <c r="BN1884"/>
      <c r="BO1884"/>
      <c r="BP1884"/>
      <c r="BQ1884"/>
      <c r="BR1884"/>
      <c r="BS1884"/>
      <c r="BT1884"/>
      <c r="BU1884"/>
      <c r="BV1884"/>
      <c r="BW1884"/>
      <c r="BX1884"/>
      <c r="BY1884"/>
      <c r="BZ1884"/>
      <c r="CA1884"/>
      <c r="CB1884"/>
      <c r="CC1884"/>
    </row>
    <row r="1885" spans="54:81" s="325" customFormat="1" ht="15" customHeight="1" x14ac:dyDescent="0.25">
      <c r="BB1885"/>
      <c r="BC1885"/>
      <c r="BD1885"/>
      <c r="BE1885"/>
      <c r="BF1885"/>
      <c r="BG1885"/>
      <c r="BH1885"/>
      <c r="BI1885"/>
      <c r="BJ1885"/>
      <c r="BK1885"/>
      <c r="BL1885"/>
      <c r="BM1885"/>
      <c r="BN1885"/>
      <c r="BO1885"/>
      <c r="BP1885"/>
      <c r="BQ1885"/>
      <c r="BR1885"/>
      <c r="BS1885"/>
      <c r="BT1885"/>
      <c r="BU1885"/>
      <c r="BV1885"/>
      <c r="BW1885"/>
      <c r="BX1885"/>
      <c r="BY1885"/>
      <c r="BZ1885"/>
      <c r="CA1885"/>
      <c r="CB1885"/>
      <c r="CC1885"/>
    </row>
    <row r="1886" spans="54:81" s="325" customFormat="1" ht="15" customHeight="1" x14ac:dyDescent="0.25">
      <c r="BB1886"/>
      <c r="BC1886"/>
      <c r="BD1886"/>
      <c r="BE1886"/>
      <c r="BF1886"/>
      <c r="BG1886"/>
      <c r="BH1886"/>
      <c r="BI1886"/>
      <c r="BJ1886"/>
      <c r="BK1886"/>
      <c r="BL1886"/>
      <c r="BM1886"/>
      <c r="BN1886"/>
      <c r="BO1886"/>
      <c r="BP1886"/>
      <c r="BQ1886"/>
      <c r="BR1886"/>
      <c r="BS1886"/>
      <c r="BT1886"/>
      <c r="BU1886"/>
      <c r="BV1886"/>
      <c r="BW1886"/>
      <c r="BX1886"/>
      <c r="BY1886"/>
      <c r="BZ1886"/>
      <c r="CA1886"/>
      <c r="CB1886"/>
      <c r="CC1886"/>
    </row>
    <row r="1887" spans="54:81" s="325" customFormat="1" ht="15" customHeight="1" x14ac:dyDescent="0.25">
      <c r="BB1887"/>
      <c r="BC1887"/>
      <c r="BD1887"/>
      <c r="BE1887"/>
      <c r="BF1887"/>
      <c r="BG1887"/>
      <c r="BH1887"/>
      <c r="BI1887"/>
      <c r="BJ1887"/>
      <c r="BK1887"/>
      <c r="BL1887"/>
      <c r="BM1887"/>
      <c r="BN1887"/>
      <c r="BO1887"/>
      <c r="BP1887"/>
      <c r="BQ1887"/>
      <c r="BR1887"/>
      <c r="BS1887"/>
      <c r="BT1887"/>
      <c r="BU1887"/>
      <c r="BV1887"/>
      <c r="BW1887"/>
      <c r="BX1887"/>
      <c r="BY1887"/>
      <c r="BZ1887"/>
      <c r="CA1887"/>
      <c r="CB1887"/>
      <c r="CC1887"/>
    </row>
    <row r="1888" spans="54:81" s="325" customFormat="1" ht="15" customHeight="1" x14ac:dyDescent="0.25">
      <c r="BB1888"/>
      <c r="BC1888"/>
      <c r="BD1888"/>
      <c r="BE1888"/>
      <c r="BF1888"/>
      <c r="BG1888"/>
      <c r="BH1888"/>
      <c r="BI1888"/>
      <c r="BJ1888"/>
      <c r="BK1888"/>
      <c r="BL1888"/>
      <c r="BM1888"/>
      <c r="BN1888"/>
      <c r="BO1888"/>
      <c r="BP1888"/>
      <c r="BQ1888"/>
      <c r="BR1888"/>
      <c r="BS1888"/>
      <c r="BT1888"/>
      <c r="BU1888"/>
      <c r="BV1888"/>
      <c r="BW1888"/>
      <c r="BX1888"/>
      <c r="BY1888"/>
      <c r="BZ1888"/>
      <c r="CA1888"/>
      <c r="CB1888"/>
      <c r="CC1888"/>
    </row>
    <row r="1889" spans="54:81" s="325" customFormat="1" ht="15" customHeight="1" x14ac:dyDescent="0.25">
      <c r="BB1889"/>
      <c r="BC1889"/>
      <c r="BD1889"/>
      <c r="BE1889"/>
      <c r="BF1889"/>
      <c r="BG1889"/>
      <c r="BH1889"/>
      <c r="BI1889"/>
      <c r="BJ1889"/>
      <c r="BK1889"/>
      <c r="BL1889"/>
      <c r="BM1889"/>
      <c r="BN1889"/>
      <c r="BO1889"/>
      <c r="BP1889"/>
      <c r="BQ1889"/>
      <c r="BR1889"/>
      <c r="BS1889"/>
      <c r="BT1889"/>
      <c r="BU1889"/>
      <c r="BV1889"/>
      <c r="BW1889"/>
      <c r="BX1889"/>
      <c r="BY1889"/>
      <c r="BZ1889"/>
      <c r="CA1889"/>
      <c r="CB1889"/>
      <c r="CC1889"/>
    </row>
    <row r="1890" spans="54:81" s="325" customFormat="1" ht="15" customHeight="1" x14ac:dyDescent="0.25">
      <c r="BB1890"/>
      <c r="BC1890"/>
      <c r="BD1890"/>
      <c r="BE1890"/>
      <c r="BF1890"/>
      <c r="BG1890"/>
      <c r="BH1890"/>
      <c r="BI1890"/>
      <c r="BJ1890"/>
      <c r="BK1890"/>
      <c r="BL1890"/>
      <c r="BM1890"/>
      <c r="BN1890"/>
      <c r="BO1890"/>
      <c r="BP1890"/>
      <c r="BQ1890"/>
      <c r="BR1890"/>
      <c r="BS1890"/>
      <c r="BT1890"/>
      <c r="BU1890"/>
      <c r="BV1890"/>
      <c r="BW1890"/>
      <c r="BX1890"/>
      <c r="BY1890"/>
      <c r="BZ1890"/>
      <c r="CA1890"/>
      <c r="CB1890"/>
      <c r="CC1890"/>
    </row>
    <row r="1891" spans="54:81" s="325" customFormat="1" ht="15" customHeight="1" x14ac:dyDescent="0.25">
      <c r="BB1891"/>
      <c r="BC1891"/>
      <c r="BD1891"/>
      <c r="BE1891"/>
      <c r="BF1891"/>
      <c r="BG1891"/>
      <c r="BH1891"/>
      <c r="BI1891"/>
      <c r="BJ1891"/>
      <c r="BK1891"/>
      <c r="BL1891"/>
      <c r="BM1891"/>
      <c r="BN1891"/>
      <c r="BO1891"/>
      <c r="BP1891"/>
      <c r="BQ1891"/>
      <c r="BR1891"/>
      <c r="BS1891"/>
      <c r="BT1891"/>
      <c r="BU1891"/>
      <c r="BV1891"/>
      <c r="BW1891"/>
      <c r="BX1891"/>
      <c r="BY1891"/>
      <c r="BZ1891"/>
      <c r="CA1891"/>
      <c r="CB1891"/>
      <c r="CC1891"/>
    </row>
    <row r="1892" spans="54:81" s="325" customFormat="1" ht="15" customHeight="1" x14ac:dyDescent="0.25">
      <c r="BB1892"/>
      <c r="BC1892"/>
      <c r="BD1892"/>
      <c r="BE1892"/>
      <c r="BF1892"/>
      <c r="BG1892"/>
      <c r="BH1892"/>
      <c r="BI1892"/>
      <c r="BJ1892"/>
      <c r="BK1892"/>
      <c r="BL1892"/>
      <c r="BM1892"/>
      <c r="BN1892"/>
      <c r="BO1892"/>
      <c r="BP1892"/>
      <c r="BQ1892"/>
      <c r="BR1892"/>
      <c r="BS1892"/>
      <c r="BT1892"/>
      <c r="BU1892"/>
      <c r="BV1892"/>
      <c r="BW1892"/>
      <c r="BX1892"/>
      <c r="BY1892"/>
      <c r="BZ1892"/>
      <c r="CA1892"/>
      <c r="CB1892"/>
      <c r="CC1892"/>
    </row>
    <row r="1893" spans="54:81" s="325" customFormat="1" ht="15" customHeight="1" x14ac:dyDescent="0.25">
      <c r="BB1893"/>
      <c r="BC1893"/>
      <c r="BD1893"/>
      <c r="BE1893"/>
      <c r="BF1893"/>
      <c r="BG1893"/>
      <c r="BH1893"/>
      <c r="BI1893"/>
      <c r="BJ1893"/>
      <c r="BK1893"/>
      <c r="BL1893"/>
      <c r="BM1893"/>
      <c r="BN1893"/>
      <c r="BO1893"/>
      <c r="BP1893"/>
      <c r="BQ1893"/>
      <c r="BR1893"/>
      <c r="BS1893"/>
      <c r="BT1893"/>
      <c r="BU1893"/>
      <c r="BV1893"/>
      <c r="BW1893"/>
      <c r="BX1893"/>
      <c r="BY1893"/>
      <c r="BZ1893"/>
      <c r="CA1893"/>
      <c r="CB1893"/>
      <c r="CC1893"/>
    </row>
    <row r="1894" spans="54:81" s="325" customFormat="1" ht="15" customHeight="1" x14ac:dyDescent="0.25">
      <c r="BB1894"/>
      <c r="BC1894"/>
      <c r="BD1894"/>
      <c r="BE1894"/>
      <c r="BF1894"/>
      <c r="BG1894"/>
      <c r="BH1894"/>
      <c r="BI1894"/>
      <c r="BJ1894"/>
      <c r="BK1894"/>
      <c r="BL1894"/>
      <c r="BM1894"/>
      <c r="BN1894"/>
      <c r="BO1894"/>
      <c r="BP1894"/>
      <c r="BQ1894"/>
      <c r="BR1894"/>
      <c r="BS1894"/>
      <c r="BT1894"/>
      <c r="BU1894"/>
      <c r="BV1894"/>
      <c r="BW1894"/>
      <c r="BX1894"/>
      <c r="BY1894"/>
      <c r="BZ1894"/>
      <c r="CA1894"/>
      <c r="CB1894"/>
      <c r="CC1894"/>
    </row>
    <row r="1895" spans="54:81" s="325" customFormat="1" ht="15" customHeight="1" x14ac:dyDescent="0.25">
      <c r="BB1895"/>
      <c r="BC1895"/>
      <c r="BD1895"/>
      <c r="BE1895"/>
      <c r="BF1895"/>
      <c r="BG1895"/>
      <c r="BH1895"/>
      <c r="BI1895"/>
      <c r="BJ1895"/>
      <c r="BK1895"/>
      <c r="BL1895"/>
      <c r="BM1895"/>
      <c r="BN1895"/>
      <c r="BO1895"/>
      <c r="BP1895"/>
      <c r="BQ1895"/>
      <c r="BR1895"/>
      <c r="BS1895"/>
      <c r="BT1895"/>
      <c r="BU1895"/>
      <c r="BV1895"/>
      <c r="BW1895"/>
      <c r="BX1895"/>
      <c r="BY1895"/>
      <c r="BZ1895"/>
      <c r="CA1895"/>
      <c r="CB1895"/>
      <c r="CC1895"/>
    </row>
    <row r="1896" spans="54:81" s="325" customFormat="1" ht="15" customHeight="1" x14ac:dyDescent="0.25">
      <c r="BB1896"/>
      <c r="BC1896"/>
      <c r="BD1896"/>
      <c r="BE1896"/>
      <c r="BF1896"/>
      <c r="BG1896"/>
      <c r="BH1896"/>
      <c r="BI1896"/>
      <c r="BJ1896"/>
      <c r="BK1896"/>
      <c r="BL1896"/>
      <c r="BM1896"/>
      <c r="BN1896"/>
      <c r="BO1896"/>
      <c r="BP1896"/>
      <c r="BQ1896"/>
      <c r="BR1896"/>
      <c r="BS1896"/>
      <c r="BT1896"/>
      <c r="BU1896"/>
      <c r="BV1896"/>
      <c r="BW1896"/>
      <c r="BX1896"/>
      <c r="BY1896"/>
      <c r="BZ1896"/>
      <c r="CA1896"/>
      <c r="CB1896"/>
      <c r="CC1896"/>
    </row>
    <row r="1897" spans="54:81" s="325" customFormat="1" ht="15" customHeight="1" x14ac:dyDescent="0.25">
      <c r="BB1897"/>
      <c r="BC1897"/>
      <c r="BD1897"/>
      <c r="BE1897"/>
      <c r="BF1897"/>
      <c r="BG1897"/>
      <c r="BH1897"/>
      <c r="BI1897"/>
      <c r="BJ1897"/>
      <c r="BK1897"/>
      <c r="BL1897"/>
      <c r="BM1897"/>
      <c r="BN1897"/>
      <c r="BO1897"/>
      <c r="BP1897"/>
      <c r="BQ1897"/>
      <c r="BR1897"/>
      <c r="BS1897"/>
      <c r="BT1897"/>
      <c r="BU1897"/>
      <c r="BV1897"/>
      <c r="BW1897"/>
      <c r="BX1897"/>
      <c r="BY1897"/>
      <c r="BZ1897"/>
      <c r="CA1897"/>
      <c r="CB1897"/>
      <c r="CC1897"/>
    </row>
    <row r="1898" spans="54:81" s="325" customFormat="1" ht="15" customHeight="1" x14ac:dyDescent="0.25">
      <c r="BB1898"/>
      <c r="BC1898"/>
      <c r="BD1898"/>
      <c r="BE1898"/>
      <c r="BF1898"/>
      <c r="BG1898"/>
      <c r="BH1898"/>
      <c r="BI1898"/>
      <c r="BJ1898"/>
      <c r="BK1898"/>
      <c r="BL1898"/>
      <c r="BM1898"/>
      <c r="BN1898"/>
      <c r="BO1898"/>
      <c r="BP1898"/>
      <c r="BQ1898"/>
      <c r="BR1898"/>
      <c r="BS1898"/>
      <c r="BT1898"/>
      <c r="BU1898"/>
      <c r="BV1898"/>
      <c r="BW1898"/>
      <c r="BX1898"/>
      <c r="BY1898"/>
      <c r="BZ1898"/>
      <c r="CA1898"/>
      <c r="CB1898"/>
      <c r="CC1898"/>
    </row>
    <row r="1899" spans="54:81" s="325" customFormat="1" ht="15" customHeight="1" x14ac:dyDescent="0.25">
      <c r="BB1899"/>
      <c r="BC1899"/>
      <c r="BD1899"/>
      <c r="BE1899"/>
      <c r="BF1899"/>
      <c r="BG1899"/>
      <c r="BH1899"/>
      <c r="BI1899"/>
      <c r="BJ1899"/>
      <c r="BK1899"/>
      <c r="BL1899"/>
      <c r="BM1899"/>
      <c r="BN1899"/>
      <c r="BO1899"/>
      <c r="BP1899"/>
      <c r="BQ1899"/>
      <c r="BR1899"/>
      <c r="BS1899"/>
      <c r="BT1899"/>
      <c r="BU1899"/>
      <c r="BV1899"/>
      <c r="BW1899"/>
      <c r="BX1899"/>
      <c r="BY1899"/>
      <c r="BZ1899"/>
      <c r="CA1899"/>
      <c r="CB1899"/>
      <c r="CC1899"/>
    </row>
    <row r="1900" spans="54:81" s="325" customFormat="1" ht="15" customHeight="1" x14ac:dyDescent="0.25">
      <c r="BB1900"/>
      <c r="BC1900"/>
      <c r="BD1900"/>
      <c r="BE1900"/>
      <c r="BF1900"/>
      <c r="BG1900"/>
      <c r="BH1900"/>
      <c r="BI1900"/>
      <c r="BJ1900"/>
      <c r="BK1900"/>
      <c r="BL1900"/>
      <c r="BM1900"/>
      <c r="BN1900"/>
      <c r="BO1900"/>
      <c r="BP1900"/>
      <c r="BQ1900"/>
      <c r="BR1900"/>
      <c r="BS1900"/>
      <c r="BT1900"/>
      <c r="BU1900"/>
      <c r="BV1900"/>
      <c r="BW1900"/>
      <c r="BX1900"/>
      <c r="BY1900"/>
      <c r="BZ1900"/>
      <c r="CA1900"/>
      <c r="CB1900"/>
      <c r="CC1900"/>
    </row>
    <row r="1901" spans="54:81" s="325" customFormat="1" ht="15" customHeight="1" x14ac:dyDescent="0.25">
      <c r="BB1901"/>
      <c r="BC1901"/>
      <c r="BD1901"/>
      <c r="BE1901"/>
      <c r="BF1901"/>
      <c r="BG1901"/>
      <c r="BH1901"/>
      <c r="BI1901"/>
      <c r="BJ1901"/>
      <c r="BK1901"/>
      <c r="BL1901"/>
      <c r="BM1901"/>
      <c r="BN1901"/>
      <c r="BO1901"/>
      <c r="BP1901"/>
      <c r="BQ1901"/>
      <c r="BR1901"/>
      <c r="BS1901"/>
      <c r="BT1901"/>
      <c r="BU1901"/>
      <c r="BV1901"/>
      <c r="BW1901"/>
      <c r="BX1901"/>
      <c r="BY1901"/>
      <c r="BZ1901"/>
      <c r="CA1901"/>
      <c r="CB1901"/>
      <c r="CC1901"/>
    </row>
    <row r="1902" spans="54:81" s="325" customFormat="1" ht="15" customHeight="1" x14ac:dyDescent="0.25">
      <c r="BB1902"/>
      <c r="BC1902"/>
      <c r="BD1902"/>
      <c r="BE1902"/>
      <c r="BF1902"/>
      <c r="BG1902"/>
      <c r="BH1902"/>
      <c r="BI1902"/>
      <c r="BJ1902"/>
      <c r="BK1902"/>
      <c r="BL1902"/>
      <c r="BM1902"/>
      <c r="BN1902"/>
      <c r="BO1902"/>
      <c r="BP1902"/>
      <c r="BQ1902"/>
      <c r="BR1902"/>
      <c r="BS1902"/>
      <c r="BT1902"/>
      <c r="BU1902"/>
      <c r="BV1902"/>
      <c r="BW1902"/>
      <c r="BX1902"/>
      <c r="BY1902"/>
      <c r="BZ1902"/>
      <c r="CA1902"/>
      <c r="CB1902"/>
      <c r="CC1902"/>
    </row>
    <row r="1903" spans="54:81" s="325" customFormat="1" ht="15" customHeight="1" x14ac:dyDescent="0.25">
      <c r="BB1903"/>
      <c r="BC1903"/>
      <c r="BD1903"/>
      <c r="BE1903"/>
      <c r="BF1903"/>
      <c r="BG1903"/>
      <c r="BH1903"/>
      <c r="BI1903"/>
      <c r="BJ1903"/>
      <c r="BK1903"/>
      <c r="BL1903"/>
      <c r="BM1903"/>
      <c r="BN1903"/>
      <c r="BO1903"/>
      <c r="BP1903"/>
      <c r="BQ1903"/>
      <c r="BR1903"/>
      <c r="BS1903"/>
      <c r="BT1903"/>
      <c r="BU1903"/>
      <c r="BV1903"/>
      <c r="BW1903"/>
      <c r="BX1903"/>
      <c r="BY1903"/>
      <c r="BZ1903"/>
      <c r="CA1903"/>
      <c r="CB1903"/>
      <c r="CC1903"/>
    </row>
    <row r="1904" spans="54:81" s="325" customFormat="1" ht="15" customHeight="1" x14ac:dyDescent="0.25">
      <c r="BB1904"/>
      <c r="BC1904"/>
      <c r="BD1904"/>
      <c r="BE1904"/>
      <c r="BF1904"/>
      <c r="BG1904"/>
      <c r="BH1904"/>
      <c r="BI1904"/>
      <c r="BJ1904"/>
      <c r="BK1904"/>
      <c r="BL1904"/>
      <c r="BM1904"/>
      <c r="BN1904"/>
      <c r="BO1904"/>
      <c r="BP1904"/>
      <c r="BQ1904"/>
      <c r="BR1904"/>
      <c r="BS1904"/>
      <c r="BT1904"/>
      <c r="BU1904"/>
      <c r="BV1904"/>
      <c r="BW1904"/>
      <c r="BX1904"/>
      <c r="BY1904"/>
      <c r="BZ1904"/>
      <c r="CA1904"/>
      <c r="CB1904"/>
      <c r="CC1904"/>
    </row>
    <row r="1905" spans="54:81" s="325" customFormat="1" ht="15" customHeight="1" x14ac:dyDescent="0.25">
      <c r="BB1905"/>
      <c r="BC1905"/>
      <c r="BD1905"/>
      <c r="BE1905"/>
      <c r="BF1905"/>
      <c r="BG1905"/>
      <c r="BH1905"/>
      <c r="BI1905"/>
      <c r="BJ1905"/>
      <c r="BK1905"/>
      <c r="BL1905"/>
      <c r="BM1905"/>
      <c r="BN1905"/>
      <c r="BO1905"/>
      <c r="BP1905"/>
      <c r="BQ1905"/>
      <c r="BR1905"/>
      <c r="BS1905"/>
      <c r="BT1905"/>
      <c r="BU1905"/>
      <c r="BV1905"/>
      <c r="BW1905"/>
      <c r="BX1905"/>
      <c r="BY1905"/>
      <c r="BZ1905"/>
      <c r="CA1905"/>
      <c r="CB1905"/>
      <c r="CC1905"/>
    </row>
    <row r="1906" spans="54:81" s="325" customFormat="1" ht="15" customHeight="1" x14ac:dyDescent="0.25">
      <c r="BB1906"/>
      <c r="BC1906"/>
      <c r="BD1906"/>
      <c r="BE1906"/>
      <c r="BF1906"/>
      <c r="BG1906"/>
      <c r="BH1906"/>
      <c r="BI1906"/>
      <c r="BJ1906"/>
      <c r="BK1906"/>
      <c r="BL1906"/>
      <c r="BM1906"/>
      <c r="BN1906"/>
      <c r="BO1906"/>
      <c r="BP1906"/>
      <c r="BQ1906"/>
      <c r="BR1906"/>
      <c r="BS1906"/>
      <c r="BT1906"/>
      <c r="BU1906"/>
      <c r="BV1906"/>
      <c r="BW1906"/>
      <c r="BX1906"/>
      <c r="BY1906"/>
      <c r="BZ1906"/>
      <c r="CA1906"/>
      <c r="CB1906"/>
      <c r="CC1906"/>
    </row>
    <row r="1907" spans="54:81" s="325" customFormat="1" ht="15" customHeight="1" x14ac:dyDescent="0.25">
      <c r="BB1907"/>
      <c r="BC1907"/>
      <c r="BD1907"/>
      <c r="BE1907"/>
      <c r="BF1907"/>
      <c r="BG1907"/>
      <c r="BH1907"/>
      <c r="BI1907"/>
      <c r="BJ1907"/>
      <c r="BK1907"/>
      <c r="BL1907"/>
      <c r="BM1907"/>
      <c r="BN1907"/>
      <c r="BO1907"/>
      <c r="BP1907"/>
      <c r="BQ1907"/>
      <c r="BR1907"/>
      <c r="BS1907"/>
      <c r="BT1907"/>
      <c r="BU1907"/>
      <c r="BV1907"/>
      <c r="BW1907"/>
      <c r="BX1907"/>
      <c r="BY1907"/>
      <c r="BZ1907"/>
      <c r="CA1907"/>
      <c r="CB1907"/>
      <c r="CC1907"/>
    </row>
    <row r="1908" spans="54:81" s="325" customFormat="1" ht="15" customHeight="1" x14ac:dyDescent="0.25">
      <c r="BB1908"/>
      <c r="BC1908"/>
      <c r="BD1908"/>
      <c r="BE1908"/>
      <c r="BF1908"/>
      <c r="BG1908"/>
      <c r="BH1908"/>
      <c r="BI1908"/>
      <c r="BJ1908"/>
      <c r="BK1908"/>
      <c r="BL1908"/>
      <c r="BM1908"/>
      <c r="BN1908"/>
      <c r="BO1908"/>
      <c r="BP1908"/>
      <c r="BQ1908"/>
      <c r="BR1908"/>
      <c r="BS1908"/>
      <c r="BT1908"/>
      <c r="BU1908"/>
      <c r="BV1908"/>
      <c r="BW1908"/>
      <c r="BX1908"/>
      <c r="BY1908"/>
      <c r="BZ1908"/>
      <c r="CA1908"/>
      <c r="CB1908"/>
      <c r="CC1908"/>
    </row>
    <row r="1909" spans="54:81" s="325" customFormat="1" ht="15" customHeight="1" x14ac:dyDescent="0.25">
      <c r="BB1909"/>
      <c r="BC1909"/>
      <c r="BD1909"/>
      <c r="BE1909"/>
      <c r="BF1909"/>
      <c r="BG1909"/>
      <c r="BH1909"/>
      <c r="BI1909"/>
      <c r="BJ1909"/>
      <c r="BK1909"/>
      <c r="BL1909"/>
      <c r="BM1909"/>
      <c r="BN1909"/>
      <c r="BO1909"/>
      <c r="BP1909"/>
      <c r="BQ1909"/>
      <c r="BR1909"/>
      <c r="BS1909"/>
      <c r="BT1909"/>
      <c r="BU1909"/>
      <c r="BV1909"/>
      <c r="BW1909"/>
      <c r="BX1909"/>
      <c r="BY1909"/>
      <c r="BZ1909"/>
      <c r="CA1909"/>
      <c r="CB1909"/>
      <c r="CC1909"/>
    </row>
    <row r="1910" spans="54:81" s="325" customFormat="1" ht="15" customHeight="1" x14ac:dyDescent="0.25">
      <c r="BB1910"/>
      <c r="BC1910"/>
      <c r="BD1910"/>
      <c r="BE1910"/>
      <c r="BF1910"/>
      <c r="BG1910"/>
      <c r="BH1910"/>
      <c r="BI1910"/>
      <c r="BJ1910"/>
      <c r="BK1910"/>
      <c r="BL1910"/>
      <c r="BM1910"/>
      <c r="BN1910"/>
      <c r="BO1910"/>
      <c r="BP1910"/>
      <c r="BQ1910"/>
      <c r="BR1910"/>
      <c r="BS1910"/>
      <c r="BT1910"/>
      <c r="BU1910"/>
      <c r="BV1910"/>
      <c r="BW1910"/>
      <c r="BX1910"/>
      <c r="BY1910"/>
      <c r="BZ1910"/>
      <c r="CA1910"/>
      <c r="CB1910"/>
      <c r="CC1910"/>
    </row>
    <row r="1911" spans="54:81" s="325" customFormat="1" ht="15" customHeight="1" x14ac:dyDescent="0.25">
      <c r="BB1911"/>
      <c r="BC1911"/>
      <c r="BD1911"/>
      <c r="BE1911"/>
      <c r="BF1911"/>
      <c r="BG1911"/>
      <c r="BH1911"/>
      <c r="BI1911"/>
      <c r="BJ1911"/>
      <c r="BK1911"/>
      <c r="BL1911"/>
      <c r="BM1911"/>
      <c r="BN1911"/>
      <c r="BO1911"/>
      <c r="BP1911"/>
      <c r="BQ1911"/>
      <c r="BR1911"/>
      <c r="BS1911"/>
      <c r="BT1911"/>
      <c r="BU1911"/>
      <c r="BV1911"/>
      <c r="BW1911"/>
      <c r="BX1911"/>
      <c r="BY1911"/>
      <c r="BZ1911"/>
      <c r="CA1911"/>
      <c r="CB1911"/>
      <c r="CC1911"/>
    </row>
    <row r="1912" spans="54:81" s="325" customFormat="1" ht="15" customHeight="1" x14ac:dyDescent="0.25">
      <c r="BB1912"/>
      <c r="BC1912"/>
      <c r="BD1912"/>
      <c r="BE1912"/>
      <c r="BF1912"/>
      <c r="BG1912"/>
      <c r="BH1912"/>
      <c r="BI1912"/>
      <c r="BJ1912"/>
      <c r="BK1912"/>
      <c r="BL1912"/>
      <c r="BM1912"/>
      <c r="BN1912"/>
      <c r="BO1912"/>
      <c r="BP1912"/>
      <c r="BQ1912"/>
      <c r="BR1912"/>
      <c r="BS1912"/>
      <c r="BT1912"/>
      <c r="BU1912"/>
      <c r="BV1912"/>
      <c r="BW1912"/>
      <c r="BX1912"/>
      <c r="BY1912"/>
      <c r="BZ1912"/>
      <c r="CA1912"/>
      <c r="CB1912"/>
      <c r="CC1912"/>
    </row>
    <row r="1913" spans="54:81" s="325" customFormat="1" ht="15" customHeight="1" x14ac:dyDescent="0.25">
      <c r="BB1913"/>
      <c r="BC1913"/>
      <c r="BD1913"/>
      <c r="BE1913"/>
      <c r="BF1913"/>
      <c r="BG1913"/>
      <c r="BH1913"/>
      <c r="BI1913"/>
      <c r="BJ1913"/>
      <c r="BK1913"/>
      <c r="BL1913"/>
      <c r="BM1913"/>
      <c r="BN1913"/>
      <c r="BO1913"/>
      <c r="BP1913"/>
      <c r="BQ1913"/>
      <c r="BR1913"/>
      <c r="BS1913"/>
      <c r="BT1913"/>
      <c r="BU1913"/>
      <c r="BV1913"/>
      <c r="BW1913"/>
      <c r="BX1913"/>
      <c r="BY1913"/>
      <c r="BZ1913"/>
      <c r="CA1913"/>
      <c r="CB1913"/>
      <c r="CC1913"/>
    </row>
    <row r="1914" spans="54:81" s="325" customFormat="1" ht="15" customHeight="1" x14ac:dyDescent="0.25">
      <c r="BB1914"/>
      <c r="BC1914"/>
      <c r="BD1914"/>
      <c r="BE1914"/>
      <c r="BF1914"/>
      <c r="BG1914"/>
      <c r="BH1914"/>
      <c r="BI1914"/>
      <c r="BJ1914"/>
      <c r="BK1914"/>
      <c r="BL1914"/>
      <c r="BM1914"/>
      <c r="BN1914"/>
      <c r="BO1914"/>
      <c r="BP1914"/>
      <c r="BQ1914"/>
      <c r="BR1914"/>
      <c r="BS1914"/>
      <c r="BT1914"/>
      <c r="BU1914"/>
      <c r="BV1914"/>
      <c r="BW1914"/>
      <c r="BX1914"/>
      <c r="BY1914"/>
      <c r="BZ1914"/>
      <c r="CA1914"/>
      <c r="CB1914"/>
      <c r="CC1914"/>
    </row>
    <row r="1915" spans="54:81" s="325" customFormat="1" ht="15" customHeight="1" x14ac:dyDescent="0.25">
      <c r="BB1915"/>
      <c r="BC1915"/>
      <c r="BD1915"/>
      <c r="BE1915"/>
      <c r="BF1915"/>
      <c r="BG1915"/>
      <c r="BH1915"/>
      <c r="BI1915"/>
      <c r="BJ1915"/>
      <c r="BK1915"/>
      <c r="BL1915"/>
      <c r="BM1915"/>
      <c r="BN1915"/>
      <c r="BO1915"/>
      <c r="BP1915"/>
      <c r="BQ1915"/>
      <c r="BR1915"/>
      <c r="BS1915"/>
      <c r="BT1915"/>
      <c r="BU1915"/>
      <c r="BV1915"/>
      <c r="BW1915"/>
      <c r="BX1915"/>
      <c r="BY1915"/>
      <c r="BZ1915"/>
      <c r="CA1915"/>
      <c r="CB1915"/>
      <c r="CC1915"/>
    </row>
    <row r="1916" spans="54:81" s="325" customFormat="1" ht="15" customHeight="1" x14ac:dyDescent="0.25">
      <c r="BB1916"/>
      <c r="BC1916"/>
      <c r="BD1916"/>
      <c r="BE1916"/>
      <c r="BF1916"/>
      <c r="BG1916"/>
      <c r="BH1916"/>
      <c r="BI1916"/>
      <c r="BJ1916"/>
      <c r="BK1916"/>
      <c r="BL1916"/>
      <c r="BM1916"/>
      <c r="BN1916"/>
      <c r="BO1916"/>
      <c r="BP1916"/>
      <c r="BQ1916"/>
      <c r="BR1916"/>
      <c r="BS1916"/>
      <c r="BT1916"/>
      <c r="BU1916"/>
      <c r="BV1916"/>
      <c r="BW1916"/>
      <c r="BX1916"/>
      <c r="BY1916"/>
      <c r="BZ1916"/>
      <c r="CA1916"/>
      <c r="CB1916"/>
      <c r="CC1916"/>
    </row>
    <row r="1917" spans="54:81" s="325" customFormat="1" ht="15" customHeight="1" x14ac:dyDescent="0.25">
      <c r="BB1917"/>
      <c r="BC1917"/>
      <c r="BD1917"/>
      <c r="BE1917"/>
      <c r="BF1917"/>
      <c r="BG1917"/>
      <c r="BH1917"/>
      <c r="BI1917"/>
      <c r="BJ1917"/>
      <c r="BK1917"/>
      <c r="BL1917"/>
      <c r="BM1917"/>
      <c r="BN1917"/>
      <c r="BO1917"/>
      <c r="BP1917"/>
      <c r="BQ1917"/>
      <c r="BR1917"/>
      <c r="BS1917"/>
      <c r="BT1917"/>
      <c r="BU1917"/>
      <c r="BV1917"/>
      <c r="BW1917"/>
      <c r="BX1917"/>
      <c r="BY1917"/>
      <c r="BZ1917"/>
      <c r="CA1917"/>
      <c r="CB1917"/>
      <c r="CC1917"/>
    </row>
    <row r="1918" spans="54:81" s="325" customFormat="1" ht="15" customHeight="1" x14ac:dyDescent="0.25">
      <c r="BB1918"/>
      <c r="BC1918"/>
      <c r="BD1918"/>
      <c r="BE1918"/>
      <c r="BF1918"/>
      <c r="BG1918"/>
      <c r="BH1918"/>
      <c r="BI1918"/>
      <c r="BJ1918"/>
      <c r="BK1918"/>
      <c r="BL1918"/>
      <c r="BM1918"/>
      <c r="BN1918"/>
      <c r="BO1918"/>
      <c r="BP1918"/>
      <c r="BQ1918"/>
      <c r="BR1918"/>
      <c r="BS1918"/>
      <c r="BT1918"/>
      <c r="BU1918"/>
      <c r="BV1918"/>
      <c r="BW1918"/>
      <c r="BX1918"/>
      <c r="BY1918"/>
      <c r="BZ1918"/>
      <c r="CA1918"/>
      <c r="CB1918"/>
      <c r="CC1918"/>
    </row>
    <row r="1919" spans="54:81" s="325" customFormat="1" ht="15" customHeight="1" x14ac:dyDescent="0.25">
      <c r="BB1919"/>
      <c r="BC1919"/>
      <c r="BD1919"/>
      <c r="BE1919"/>
      <c r="BF1919"/>
      <c r="BG1919"/>
      <c r="BH1919"/>
      <c r="BI1919"/>
      <c r="BJ1919"/>
      <c r="BK1919"/>
      <c r="BL1919"/>
      <c r="BM1919"/>
      <c r="BN1919"/>
      <c r="BO1919"/>
      <c r="BP1919"/>
      <c r="BQ1919"/>
      <c r="BR1919"/>
      <c r="BS1919"/>
      <c r="BT1919"/>
      <c r="BU1919"/>
      <c r="BV1919"/>
      <c r="BW1919"/>
      <c r="BX1919"/>
      <c r="BY1919"/>
      <c r="BZ1919"/>
      <c r="CA1919"/>
      <c r="CB1919"/>
      <c r="CC1919"/>
    </row>
    <row r="1920" spans="54:81" s="325" customFormat="1" ht="15" customHeight="1" x14ac:dyDescent="0.25">
      <c r="BB1920"/>
      <c r="BC1920"/>
      <c r="BD1920"/>
      <c r="BE1920"/>
      <c r="BF1920"/>
      <c r="BG1920"/>
      <c r="BH1920"/>
      <c r="BI1920"/>
      <c r="BJ1920"/>
      <c r="BK1920"/>
      <c r="BL1920"/>
      <c r="BM1920"/>
      <c r="BN1920"/>
      <c r="BO1920"/>
      <c r="BP1920"/>
      <c r="BQ1920"/>
      <c r="BR1920"/>
      <c r="BS1920"/>
      <c r="BT1920"/>
      <c r="BU1920"/>
      <c r="BV1920"/>
      <c r="BW1920"/>
      <c r="BX1920"/>
      <c r="BY1920"/>
      <c r="BZ1920"/>
      <c r="CA1920"/>
      <c r="CB1920"/>
      <c r="CC1920"/>
    </row>
    <row r="1921" spans="54:81" s="325" customFormat="1" ht="15" customHeight="1" x14ac:dyDescent="0.25">
      <c r="BB1921"/>
      <c r="BC1921"/>
      <c r="BD1921"/>
      <c r="BE1921"/>
      <c r="BF1921"/>
      <c r="BG1921"/>
      <c r="BH1921"/>
      <c r="BI1921"/>
      <c r="BJ1921"/>
      <c r="BK1921"/>
      <c r="BL1921"/>
      <c r="BM1921"/>
      <c r="BN1921"/>
      <c r="BO1921"/>
      <c r="BP1921"/>
      <c r="BQ1921"/>
      <c r="BR1921"/>
      <c r="BS1921"/>
      <c r="BT1921"/>
      <c r="BU1921"/>
      <c r="BV1921"/>
      <c r="BW1921"/>
      <c r="BX1921"/>
      <c r="BY1921"/>
      <c r="BZ1921"/>
      <c r="CA1921"/>
      <c r="CB1921"/>
      <c r="CC1921"/>
    </row>
    <row r="1922" spans="54:81" s="325" customFormat="1" ht="15" customHeight="1" x14ac:dyDescent="0.25">
      <c r="BB1922"/>
      <c r="BC1922"/>
      <c r="BD1922"/>
      <c r="BE1922"/>
      <c r="BF1922"/>
      <c r="BG1922"/>
      <c r="BH1922"/>
      <c r="BI1922"/>
      <c r="BJ1922"/>
      <c r="BK1922"/>
      <c r="BL1922"/>
      <c r="BM1922"/>
      <c r="BN1922"/>
      <c r="BO1922"/>
      <c r="BP1922"/>
      <c r="BQ1922"/>
      <c r="BR1922"/>
      <c r="BS1922"/>
      <c r="BT1922"/>
      <c r="BU1922"/>
      <c r="BV1922"/>
      <c r="BW1922"/>
      <c r="BX1922"/>
      <c r="BY1922"/>
      <c r="BZ1922"/>
      <c r="CA1922"/>
      <c r="CB1922"/>
      <c r="CC1922"/>
    </row>
    <row r="1923" spans="54:81" s="325" customFormat="1" ht="15" customHeight="1" x14ac:dyDescent="0.25">
      <c r="BB1923"/>
      <c r="BC1923"/>
      <c r="BD1923"/>
      <c r="BE1923"/>
      <c r="BF1923"/>
      <c r="BG1923"/>
      <c r="BH1923"/>
      <c r="BI1923"/>
      <c r="BJ1923"/>
      <c r="BK1923"/>
      <c r="BL1923"/>
      <c r="BM1923"/>
      <c r="BN1923"/>
      <c r="BO1923"/>
      <c r="BP1923"/>
      <c r="BQ1923"/>
      <c r="BR1923"/>
      <c r="BS1923"/>
      <c r="BT1923"/>
      <c r="BU1923"/>
      <c r="BV1923"/>
      <c r="BW1923"/>
      <c r="BX1923"/>
      <c r="BY1923"/>
      <c r="BZ1923"/>
      <c r="CA1923"/>
      <c r="CB1923"/>
      <c r="CC1923"/>
    </row>
    <row r="1924" spans="54:81" s="325" customFormat="1" ht="15" customHeight="1" x14ac:dyDescent="0.25">
      <c r="BB1924"/>
      <c r="BC1924"/>
      <c r="BD1924"/>
      <c r="BE1924"/>
      <c r="BF1924"/>
      <c r="BG1924"/>
      <c r="BH1924"/>
      <c r="BI1924"/>
      <c r="BJ1924"/>
      <c r="BK1924"/>
      <c r="BL1924"/>
      <c r="BM1924"/>
      <c r="BN1924"/>
      <c r="BO1924"/>
      <c r="BP1924"/>
      <c r="BQ1924"/>
      <c r="BR1924"/>
      <c r="BS1924"/>
      <c r="BT1924"/>
      <c r="BU1924"/>
      <c r="BV1924"/>
      <c r="BW1924"/>
      <c r="BX1924"/>
      <c r="BY1924"/>
      <c r="BZ1924"/>
      <c r="CA1924"/>
      <c r="CB1924"/>
      <c r="CC1924"/>
    </row>
    <row r="1925" spans="54:81" s="325" customFormat="1" ht="15" customHeight="1" x14ac:dyDescent="0.25">
      <c r="BB1925"/>
      <c r="BC1925"/>
      <c r="BD1925"/>
      <c r="BE1925"/>
      <c r="BF1925"/>
      <c r="BG1925"/>
      <c r="BH1925"/>
      <c r="BI1925"/>
      <c r="BJ1925"/>
      <c r="BK1925"/>
      <c r="BL1925"/>
      <c r="BM1925"/>
      <c r="BN1925"/>
      <c r="BO1925"/>
      <c r="BP1925"/>
      <c r="BQ1925"/>
      <c r="BR1925"/>
      <c r="BS1925"/>
      <c r="BT1925"/>
      <c r="BU1925"/>
      <c r="BV1925"/>
      <c r="BW1925"/>
      <c r="BX1925"/>
      <c r="BY1925"/>
      <c r="BZ1925"/>
      <c r="CA1925"/>
      <c r="CB1925"/>
      <c r="CC1925"/>
    </row>
    <row r="1926" spans="54:81" s="325" customFormat="1" ht="15" customHeight="1" x14ac:dyDescent="0.25">
      <c r="BB1926"/>
      <c r="BC1926"/>
      <c r="BD1926"/>
      <c r="BE1926"/>
      <c r="BF1926"/>
      <c r="BG1926"/>
      <c r="BH1926"/>
      <c r="BI1926"/>
      <c r="BJ1926"/>
      <c r="BK1926"/>
      <c r="BL1926"/>
      <c r="BM1926"/>
      <c r="BN1926"/>
      <c r="BO1926"/>
      <c r="BP1926"/>
      <c r="BQ1926"/>
      <c r="BR1926"/>
      <c r="BS1926"/>
      <c r="BT1926"/>
      <c r="BU1926"/>
      <c r="BV1926"/>
      <c r="BW1926"/>
      <c r="BX1926"/>
      <c r="BY1926"/>
      <c r="BZ1926"/>
      <c r="CA1926"/>
      <c r="CB1926"/>
      <c r="CC1926"/>
    </row>
    <row r="1927" spans="54:81" s="325" customFormat="1" ht="15" customHeight="1" x14ac:dyDescent="0.25">
      <c r="BB1927"/>
      <c r="BC1927"/>
      <c r="BD1927"/>
      <c r="BE1927"/>
      <c r="BF1927"/>
      <c r="BG1927"/>
      <c r="BH1927"/>
      <c r="BI1927"/>
      <c r="BJ1927"/>
      <c r="BK1927"/>
      <c r="BL1927"/>
      <c r="BM1927"/>
      <c r="BN1927"/>
      <c r="BO1927"/>
      <c r="BP1927"/>
      <c r="BQ1927"/>
      <c r="BR1927"/>
      <c r="BS1927"/>
      <c r="BT1927"/>
      <c r="BU1927"/>
      <c r="BV1927"/>
      <c r="BW1927"/>
      <c r="BX1927"/>
      <c r="BY1927"/>
      <c r="BZ1927"/>
      <c r="CA1927"/>
      <c r="CB1927"/>
      <c r="CC1927"/>
    </row>
    <row r="1928" spans="54:81" s="325" customFormat="1" ht="15" customHeight="1" x14ac:dyDescent="0.25">
      <c r="BB1928"/>
      <c r="BC1928"/>
      <c r="BD1928"/>
      <c r="BE1928"/>
      <c r="BF1928"/>
      <c r="BG1928"/>
      <c r="BH1928"/>
      <c r="BI1928"/>
      <c r="BJ1928"/>
      <c r="BK1928"/>
      <c r="BL1928"/>
      <c r="BM1928"/>
      <c r="BN1928"/>
      <c r="BO1928"/>
      <c r="BP1928"/>
      <c r="BQ1928"/>
      <c r="BR1928"/>
      <c r="BS1928"/>
      <c r="BT1928"/>
      <c r="BU1928"/>
      <c r="BV1928"/>
      <c r="BW1928"/>
      <c r="BX1928"/>
      <c r="BY1928"/>
      <c r="BZ1928"/>
      <c r="CA1928"/>
      <c r="CB1928"/>
      <c r="CC1928"/>
    </row>
    <row r="1929" spans="54:81" s="325" customFormat="1" ht="15" customHeight="1" x14ac:dyDescent="0.25">
      <c r="BB1929"/>
      <c r="BC1929"/>
      <c r="BD1929"/>
      <c r="BE1929"/>
      <c r="BF1929"/>
      <c r="BG1929"/>
      <c r="BH1929"/>
      <c r="BI1929"/>
      <c r="BJ1929"/>
      <c r="BK1929"/>
      <c r="BL1929"/>
      <c r="BM1929"/>
      <c r="BN1929"/>
      <c r="BO1929"/>
      <c r="BP1929"/>
      <c r="BQ1929"/>
      <c r="BR1929"/>
      <c r="BS1929"/>
      <c r="BT1929"/>
      <c r="BU1929"/>
      <c r="BV1929"/>
      <c r="BW1929"/>
      <c r="BX1929"/>
      <c r="BY1929"/>
      <c r="BZ1929"/>
      <c r="CA1929"/>
      <c r="CB1929"/>
      <c r="CC1929"/>
    </row>
    <row r="1930" spans="54:81" s="325" customFormat="1" ht="15" customHeight="1" x14ac:dyDescent="0.25">
      <c r="BB1930"/>
      <c r="BC1930"/>
      <c r="BD1930"/>
      <c r="BE1930"/>
      <c r="BF1930"/>
      <c r="BG1930"/>
      <c r="BH1930"/>
      <c r="BI1930"/>
      <c r="BJ1930"/>
      <c r="BK1930"/>
      <c r="BL1930"/>
      <c r="BM1930"/>
      <c r="BN1930"/>
      <c r="BO1930"/>
      <c r="BP1930"/>
      <c r="BQ1930"/>
      <c r="BR1930"/>
      <c r="BS1930"/>
      <c r="BT1930"/>
      <c r="BU1930"/>
      <c r="BV1930"/>
      <c r="BW1930"/>
      <c r="BX1930"/>
      <c r="BY1930"/>
      <c r="BZ1930"/>
      <c r="CA1930"/>
      <c r="CB1930"/>
      <c r="CC1930"/>
    </row>
    <row r="1931" spans="54:81" s="325" customFormat="1" ht="15" customHeight="1" x14ac:dyDescent="0.25">
      <c r="BB1931"/>
      <c r="BC1931"/>
      <c r="BD1931"/>
      <c r="BE1931"/>
      <c r="BF1931"/>
      <c r="BG1931"/>
      <c r="BH1931"/>
      <c r="BI1931"/>
      <c r="BJ1931"/>
      <c r="BK1931"/>
      <c r="BL1931"/>
      <c r="BM1931"/>
      <c r="BN1931"/>
      <c r="BO1931"/>
      <c r="BP1931"/>
      <c r="BQ1931"/>
      <c r="BR1931"/>
      <c r="BS1931"/>
      <c r="BT1931"/>
      <c r="BU1931"/>
      <c r="BV1931"/>
      <c r="BW1931"/>
      <c r="BX1931"/>
      <c r="BY1931"/>
      <c r="BZ1931"/>
      <c r="CA1931"/>
      <c r="CB1931"/>
      <c r="CC1931"/>
    </row>
    <row r="1932" spans="54:81" s="325" customFormat="1" ht="15" customHeight="1" x14ac:dyDescent="0.25">
      <c r="BB1932"/>
      <c r="BC1932"/>
      <c r="BD1932"/>
      <c r="BE1932"/>
      <c r="BF1932"/>
      <c r="BG1932"/>
      <c r="BH1932"/>
      <c r="BI1932"/>
      <c r="BJ1932"/>
      <c r="BK1932"/>
      <c r="BL1932"/>
      <c r="BM1932"/>
      <c r="BN1932"/>
      <c r="BO1932"/>
      <c r="BP1932"/>
      <c r="BQ1932"/>
      <c r="BR1932"/>
      <c r="BS1932"/>
      <c r="BT1932"/>
      <c r="BU1932"/>
      <c r="BV1932"/>
      <c r="BW1932"/>
      <c r="BX1932"/>
      <c r="BY1932"/>
      <c r="BZ1932"/>
      <c r="CA1932"/>
      <c r="CB1932"/>
      <c r="CC1932"/>
    </row>
    <row r="1933" spans="54:81" s="325" customFormat="1" ht="15" customHeight="1" x14ac:dyDescent="0.25">
      <c r="BB1933"/>
      <c r="BC1933"/>
      <c r="BD1933"/>
      <c r="BE1933"/>
      <c r="BF1933"/>
      <c r="BG1933"/>
      <c r="BH1933"/>
      <c r="BI1933"/>
      <c r="BJ1933"/>
      <c r="BK1933"/>
      <c r="BL1933"/>
      <c r="BM1933"/>
      <c r="BN1933"/>
      <c r="BO1933"/>
      <c r="BP1933"/>
      <c r="BQ1933"/>
      <c r="BR1933"/>
      <c r="BS1933"/>
      <c r="BT1933"/>
      <c r="BU1933"/>
      <c r="BV1933"/>
      <c r="BW1933"/>
      <c r="BX1933"/>
      <c r="BY1933"/>
      <c r="BZ1933"/>
      <c r="CA1933"/>
      <c r="CB1933"/>
      <c r="CC1933"/>
    </row>
    <row r="1934" spans="54:81" s="325" customFormat="1" ht="15" customHeight="1" x14ac:dyDescent="0.25">
      <c r="BB1934"/>
      <c r="BC1934"/>
      <c r="BD1934"/>
      <c r="BE1934"/>
      <c r="BF1934"/>
      <c r="BG1934"/>
      <c r="BH1934"/>
      <c r="BI1934"/>
      <c r="BJ1934"/>
      <c r="BK1934"/>
      <c r="BL1934"/>
      <c r="BM1934"/>
      <c r="BN1934"/>
      <c r="BO1934"/>
      <c r="BP1934"/>
      <c r="BQ1934"/>
      <c r="BR1934"/>
      <c r="BS1934"/>
      <c r="BT1934"/>
      <c r="BU1934"/>
      <c r="BV1934"/>
      <c r="BW1934"/>
      <c r="BX1934"/>
      <c r="BY1934"/>
      <c r="BZ1934"/>
      <c r="CA1934"/>
      <c r="CB1934"/>
      <c r="CC1934"/>
    </row>
    <row r="1935" spans="54:81" s="325" customFormat="1" ht="15" customHeight="1" x14ac:dyDescent="0.25">
      <c r="BB1935"/>
      <c r="BC1935"/>
      <c r="BD1935"/>
      <c r="BE1935"/>
      <c r="BF1935"/>
      <c r="BG1935"/>
      <c r="BH1935"/>
      <c r="BI1935"/>
      <c r="BJ1935"/>
      <c r="BK1935"/>
      <c r="BL1935"/>
      <c r="BM1935"/>
      <c r="BN1935"/>
      <c r="BO1935"/>
      <c r="BP1935"/>
      <c r="BQ1935"/>
      <c r="BR1935"/>
      <c r="BS1935"/>
      <c r="BT1935"/>
      <c r="BU1935"/>
      <c r="BV1935"/>
      <c r="BW1935"/>
      <c r="BX1935"/>
      <c r="BY1935"/>
      <c r="BZ1935"/>
      <c r="CA1935"/>
      <c r="CB1935"/>
      <c r="CC1935"/>
    </row>
    <row r="1936" spans="54:81" s="325" customFormat="1" ht="15" customHeight="1" x14ac:dyDescent="0.25">
      <c r="BB1936"/>
      <c r="BC1936"/>
      <c r="BD1936"/>
      <c r="BE1936"/>
      <c r="BF1936"/>
      <c r="BG1936"/>
      <c r="BH1936"/>
      <c r="BI1936"/>
      <c r="BJ1936"/>
      <c r="BK1936"/>
      <c r="BL1936"/>
      <c r="BM1936"/>
      <c r="BN1936"/>
      <c r="BO1936"/>
      <c r="BP1936"/>
      <c r="BQ1936"/>
      <c r="BR1936"/>
      <c r="BS1936"/>
      <c r="BT1936"/>
      <c r="BU1936"/>
      <c r="BV1936"/>
      <c r="BW1936"/>
      <c r="BX1936"/>
      <c r="BY1936"/>
      <c r="BZ1936"/>
      <c r="CA1936"/>
      <c r="CB1936"/>
      <c r="CC1936"/>
    </row>
    <row r="1937" spans="54:81" s="325" customFormat="1" ht="15" customHeight="1" x14ac:dyDescent="0.25">
      <c r="BB1937"/>
      <c r="BC1937"/>
      <c r="BD1937"/>
      <c r="BE1937"/>
      <c r="BF1937"/>
      <c r="BG1937"/>
      <c r="BH1937"/>
      <c r="BI1937"/>
      <c r="BJ1937"/>
      <c r="BK1937"/>
      <c r="BL1937"/>
      <c r="BM1937"/>
      <c r="BN1937"/>
      <c r="BO1937"/>
      <c r="BP1937"/>
      <c r="BQ1937"/>
      <c r="BR1937"/>
      <c r="BS1937"/>
      <c r="BT1937"/>
      <c r="BU1937"/>
      <c r="BV1937"/>
      <c r="BW1937"/>
      <c r="BX1937"/>
      <c r="BY1937"/>
      <c r="BZ1937"/>
      <c r="CA1937"/>
      <c r="CB1937"/>
      <c r="CC1937"/>
    </row>
    <row r="1938" spans="54:81" s="325" customFormat="1" ht="15" customHeight="1" x14ac:dyDescent="0.25">
      <c r="BB1938"/>
      <c r="BC1938"/>
      <c r="BD1938"/>
      <c r="BE1938"/>
      <c r="BF1938"/>
      <c r="BG1938"/>
      <c r="BH1938"/>
      <c r="BI1938"/>
      <c r="BJ1938"/>
      <c r="BK1938"/>
      <c r="BL1938"/>
      <c r="BM1938"/>
      <c r="BN1938"/>
      <c r="BO1938"/>
      <c r="BP1938"/>
      <c r="BQ1938"/>
      <c r="BR1938"/>
      <c r="BS1938"/>
      <c r="BT1938"/>
      <c r="BU1938"/>
      <c r="BV1938"/>
      <c r="BW1938"/>
      <c r="BX1938"/>
      <c r="BY1938"/>
      <c r="BZ1938"/>
      <c r="CA1938"/>
      <c r="CB1938"/>
      <c r="CC1938"/>
    </row>
    <row r="1939" spans="54:81" s="325" customFormat="1" ht="15" customHeight="1" x14ac:dyDescent="0.25">
      <c r="BB1939"/>
      <c r="BC1939"/>
      <c r="BD1939"/>
      <c r="BE1939"/>
      <c r="BF1939"/>
      <c r="BG1939"/>
      <c r="BH1939"/>
      <c r="BI1939"/>
      <c r="BJ1939"/>
      <c r="BK1939"/>
      <c r="BL1939"/>
      <c r="BM1939"/>
      <c r="BN1939"/>
      <c r="BO1939"/>
      <c r="BP1939"/>
      <c r="BQ1939"/>
      <c r="BR1939"/>
      <c r="BS1939"/>
      <c r="BT1939"/>
      <c r="BU1939"/>
      <c r="BV1939"/>
      <c r="BW1939"/>
      <c r="BX1939"/>
      <c r="BY1939"/>
      <c r="BZ1939"/>
      <c r="CA1939"/>
      <c r="CB1939"/>
      <c r="CC1939"/>
    </row>
    <row r="1940" spans="54:81" s="325" customFormat="1" ht="15" customHeight="1" x14ac:dyDescent="0.25">
      <c r="BB1940"/>
      <c r="BC1940"/>
      <c r="BD1940"/>
      <c r="BE1940"/>
      <c r="BF1940"/>
      <c r="BG1940"/>
      <c r="BH1940"/>
      <c r="BI1940"/>
      <c r="BJ1940"/>
      <c r="BK1940"/>
      <c r="BL1940"/>
      <c r="BM1940"/>
      <c r="BN1940"/>
      <c r="BO1940"/>
      <c r="BP1940"/>
      <c r="BQ1940"/>
      <c r="BR1940"/>
      <c r="BS1940"/>
      <c r="BT1940"/>
      <c r="BU1940"/>
      <c r="BV1940"/>
      <c r="BW1940"/>
      <c r="BX1940"/>
      <c r="BY1940"/>
      <c r="BZ1940"/>
      <c r="CA1940"/>
      <c r="CB1940"/>
      <c r="CC1940"/>
    </row>
    <row r="1941" spans="54:81" s="325" customFormat="1" ht="15" customHeight="1" x14ac:dyDescent="0.25">
      <c r="BB1941"/>
      <c r="BC1941"/>
      <c r="BD1941"/>
      <c r="BE1941"/>
      <c r="BF1941"/>
      <c r="BG1941"/>
      <c r="BH1941"/>
      <c r="BI1941"/>
      <c r="BJ1941"/>
      <c r="BK1941"/>
      <c r="BL1941"/>
      <c r="BM1941"/>
      <c r="BN1941"/>
      <c r="BO1941"/>
      <c r="BP1941"/>
      <c r="BQ1941"/>
      <c r="BR1941"/>
      <c r="BS1941"/>
      <c r="BT1941"/>
      <c r="BU1941"/>
      <c r="BV1941"/>
      <c r="BW1941"/>
      <c r="BX1941"/>
      <c r="BY1941"/>
      <c r="BZ1941"/>
      <c r="CA1941"/>
      <c r="CB1941"/>
      <c r="CC1941"/>
    </row>
    <row r="1942" spans="54:81" s="325" customFormat="1" ht="15" customHeight="1" x14ac:dyDescent="0.25">
      <c r="BB1942"/>
      <c r="BC1942"/>
      <c r="BD1942"/>
      <c r="BE1942"/>
      <c r="BF1942"/>
      <c r="BG1942"/>
      <c r="BH1942"/>
      <c r="BI1942"/>
      <c r="BJ1942"/>
      <c r="BK1942"/>
      <c r="BL1942"/>
      <c r="BM1942"/>
      <c r="BN1942"/>
      <c r="BO1942"/>
      <c r="BP1942"/>
      <c r="BQ1942"/>
      <c r="BR1942"/>
      <c r="BS1942"/>
      <c r="BT1942"/>
      <c r="BU1942"/>
      <c r="BV1942"/>
      <c r="BW1942"/>
      <c r="BX1942"/>
      <c r="BY1942"/>
      <c r="BZ1942"/>
      <c r="CA1942"/>
      <c r="CB1942"/>
      <c r="CC1942"/>
    </row>
    <row r="1943" spans="54:81" s="325" customFormat="1" ht="15" customHeight="1" x14ac:dyDescent="0.25">
      <c r="BB1943"/>
      <c r="BC1943"/>
      <c r="BD1943"/>
      <c r="BE1943"/>
      <c r="BF1943"/>
      <c r="BG1943"/>
      <c r="BH1943"/>
      <c r="BI1943"/>
      <c r="BJ1943"/>
      <c r="BK1943"/>
      <c r="BL1943"/>
      <c r="BM1943"/>
      <c r="BN1943"/>
      <c r="BO1943"/>
      <c r="BP1943"/>
      <c r="BQ1943"/>
      <c r="BR1943"/>
      <c r="BS1943"/>
      <c r="BT1943"/>
      <c r="BU1943"/>
      <c r="BV1943"/>
      <c r="BW1943"/>
      <c r="BX1943"/>
      <c r="BY1943"/>
      <c r="BZ1943"/>
      <c r="CA1943"/>
      <c r="CB1943"/>
      <c r="CC1943"/>
    </row>
    <row r="1944" spans="54:81" s="325" customFormat="1" ht="15" customHeight="1" x14ac:dyDescent="0.25">
      <c r="BB1944"/>
      <c r="BC1944"/>
      <c r="BD1944"/>
      <c r="BE1944"/>
      <c r="BF1944"/>
      <c r="BG1944"/>
      <c r="BH1944"/>
      <c r="BI1944"/>
      <c r="BJ1944"/>
      <c r="BK1944"/>
      <c r="BL1944"/>
      <c r="BM1944"/>
      <c r="BN1944"/>
      <c r="BO1944"/>
      <c r="BP1944"/>
      <c r="BQ1944"/>
      <c r="BR1944"/>
      <c r="BS1944"/>
      <c r="BT1944"/>
      <c r="BU1944"/>
      <c r="BV1944"/>
      <c r="BW1944"/>
      <c r="BX1944"/>
      <c r="BY1944"/>
      <c r="BZ1944"/>
      <c r="CA1944"/>
      <c r="CB1944"/>
      <c r="CC1944"/>
    </row>
    <row r="1945" spans="54:81" s="325" customFormat="1" ht="15" customHeight="1" x14ac:dyDescent="0.25">
      <c r="BB1945"/>
      <c r="BC1945"/>
      <c r="BD1945"/>
      <c r="BE1945"/>
      <c r="BF1945"/>
      <c r="BG1945"/>
      <c r="BH1945"/>
      <c r="BI1945"/>
      <c r="BJ1945"/>
      <c r="BK1945"/>
      <c r="BL1945"/>
      <c r="BM1945"/>
      <c r="BN1945"/>
      <c r="BO1945"/>
      <c r="BP1945"/>
      <c r="BQ1945"/>
      <c r="BR1945"/>
      <c r="BS1945"/>
      <c r="BT1945"/>
      <c r="BU1945"/>
      <c r="BV1945"/>
      <c r="BW1945"/>
      <c r="BX1945"/>
      <c r="BY1945"/>
      <c r="BZ1945"/>
      <c r="CA1945"/>
      <c r="CB1945"/>
      <c r="CC1945"/>
    </row>
    <row r="1946" spans="54:81" s="325" customFormat="1" ht="15" customHeight="1" x14ac:dyDescent="0.25">
      <c r="BB1946"/>
      <c r="BC1946"/>
      <c r="BD1946"/>
      <c r="BE1946"/>
      <c r="BF1946"/>
      <c r="BG1946"/>
      <c r="BH1946"/>
      <c r="BI1946"/>
      <c r="BJ1946"/>
      <c r="BK1946"/>
      <c r="BL1946"/>
      <c r="BM1946"/>
      <c r="BN1946"/>
      <c r="BO1946"/>
      <c r="BP1946"/>
      <c r="BQ1946"/>
      <c r="BR1946"/>
      <c r="BS1946"/>
      <c r="BT1946"/>
      <c r="BU1946"/>
      <c r="BV1946"/>
      <c r="BW1946"/>
      <c r="BX1946"/>
      <c r="BY1946"/>
      <c r="BZ1946"/>
      <c r="CA1946"/>
      <c r="CB1946"/>
      <c r="CC1946"/>
    </row>
    <row r="1947" spans="54:81" s="325" customFormat="1" ht="15" customHeight="1" x14ac:dyDescent="0.25">
      <c r="BB1947"/>
      <c r="BC1947"/>
      <c r="BD1947"/>
      <c r="BE1947"/>
      <c r="BF1947"/>
      <c r="BG1947"/>
      <c r="BH1947"/>
      <c r="BI1947"/>
      <c r="BJ1947"/>
      <c r="BK1947"/>
      <c r="BL1947"/>
      <c r="BM1947"/>
      <c r="BN1947"/>
      <c r="BO1947"/>
      <c r="BP1947"/>
      <c r="BQ1947"/>
      <c r="BR1947"/>
      <c r="BS1947"/>
      <c r="BT1947"/>
      <c r="BU1947"/>
      <c r="BV1947"/>
      <c r="BW1947"/>
      <c r="BX1947"/>
      <c r="BY1947"/>
      <c r="BZ1947"/>
      <c r="CA1947"/>
      <c r="CB1947"/>
      <c r="CC1947"/>
    </row>
    <row r="1948" spans="54:81" s="325" customFormat="1" ht="15" customHeight="1" x14ac:dyDescent="0.25">
      <c r="BB1948"/>
      <c r="BC1948"/>
      <c r="BD1948"/>
      <c r="BE1948"/>
      <c r="BF1948"/>
      <c r="BG1948"/>
      <c r="BH1948"/>
      <c r="BI1948"/>
      <c r="BJ1948"/>
      <c r="BK1948"/>
      <c r="BL1948"/>
      <c r="BM1948"/>
      <c r="BN1948"/>
      <c r="BO1948"/>
      <c r="BP1948"/>
      <c r="BQ1948"/>
      <c r="BR1948"/>
      <c r="BS1948"/>
      <c r="BT1948"/>
      <c r="BU1948"/>
      <c r="BV1948"/>
      <c r="BW1948"/>
      <c r="BX1948"/>
      <c r="BY1948"/>
      <c r="BZ1948"/>
      <c r="CA1948"/>
      <c r="CB1948"/>
      <c r="CC1948"/>
    </row>
    <row r="1949" spans="54:81" s="325" customFormat="1" ht="15" customHeight="1" x14ac:dyDescent="0.25">
      <c r="BB1949"/>
      <c r="BC1949"/>
      <c r="BD1949"/>
      <c r="BE1949"/>
      <c r="BF1949"/>
      <c r="BG1949"/>
      <c r="BH1949"/>
      <c r="BI1949"/>
      <c r="BJ1949"/>
      <c r="BK1949"/>
      <c r="BL1949"/>
      <c r="BM1949"/>
      <c r="BN1949"/>
      <c r="BO1949"/>
      <c r="BP1949"/>
      <c r="BQ1949"/>
      <c r="BR1949"/>
      <c r="BS1949"/>
      <c r="BT1949"/>
      <c r="BU1949"/>
      <c r="BV1949"/>
      <c r="BW1949"/>
      <c r="BX1949"/>
      <c r="BY1949"/>
      <c r="BZ1949"/>
      <c r="CA1949"/>
      <c r="CB1949"/>
      <c r="CC1949"/>
    </row>
    <row r="1950" spans="54:81" s="325" customFormat="1" ht="15" customHeight="1" x14ac:dyDescent="0.25">
      <c r="BB1950"/>
      <c r="BC1950"/>
      <c r="BD1950"/>
      <c r="BE1950"/>
      <c r="BF1950"/>
      <c r="BG1950"/>
      <c r="BH1950"/>
      <c r="BI1950"/>
      <c r="BJ1950"/>
      <c r="BK1950"/>
      <c r="BL1950"/>
      <c r="BM1950"/>
      <c r="BN1950"/>
      <c r="BO1950"/>
      <c r="BP1950"/>
      <c r="BQ1950"/>
      <c r="BR1950"/>
      <c r="BS1950"/>
      <c r="BT1950"/>
      <c r="BU1950"/>
      <c r="BV1950"/>
      <c r="BW1950"/>
      <c r="BX1950"/>
      <c r="BY1950"/>
      <c r="BZ1950"/>
      <c r="CA1950"/>
      <c r="CB1950"/>
      <c r="CC1950"/>
    </row>
    <row r="1951" spans="54:81" s="325" customFormat="1" ht="15" customHeight="1" x14ac:dyDescent="0.25">
      <c r="BB1951"/>
      <c r="BC1951"/>
      <c r="BD1951"/>
      <c r="BE1951"/>
      <c r="BF1951"/>
      <c r="BG1951"/>
      <c r="BH1951"/>
      <c r="BI1951"/>
      <c r="BJ1951"/>
      <c r="BK1951"/>
      <c r="BL1951"/>
      <c r="BM1951"/>
      <c r="BN1951"/>
      <c r="BO1951"/>
      <c r="BP1951"/>
      <c r="BQ1951"/>
      <c r="BR1951"/>
      <c r="BS1951"/>
      <c r="BT1951"/>
      <c r="BU1951"/>
      <c r="BV1951"/>
      <c r="BW1951"/>
      <c r="BX1951"/>
      <c r="BY1951"/>
      <c r="BZ1951"/>
      <c r="CA1951"/>
      <c r="CB1951"/>
      <c r="CC1951"/>
    </row>
    <row r="1952" spans="54:81" s="325" customFormat="1" ht="15" customHeight="1" x14ac:dyDescent="0.25">
      <c r="BB1952"/>
      <c r="BC1952"/>
      <c r="BD1952"/>
      <c r="BE1952"/>
      <c r="BF1952"/>
      <c r="BG1952"/>
      <c r="BH1952"/>
      <c r="BI1952"/>
      <c r="BJ1952"/>
      <c r="BK1952"/>
      <c r="BL1952"/>
      <c r="BM1952"/>
      <c r="BN1952"/>
      <c r="BO1952"/>
      <c r="BP1952"/>
      <c r="BQ1952"/>
      <c r="BR1952"/>
      <c r="BS1952"/>
      <c r="BT1952"/>
      <c r="BU1952"/>
      <c r="BV1952"/>
      <c r="BW1952"/>
      <c r="BX1952"/>
      <c r="BY1952"/>
      <c r="BZ1952"/>
      <c r="CA1952"/>
      <c r="CB1952"/>
      <c r="CC1952"/>
    </row>
    <row r="1953" spans="54:81" s="325" customFormat="1" ht="15" customHeight="1" x14ac:dyDescent="0.25">
      <c r="BB1953"/>
      <c r="BC1953"/>
      <c r="BD1953"/>
      <c r="BE1953"/>
      <c r="BF1953"/>
      <c r="BG1953"/>
      <c r="BH1953"/>
      <c r="BI1953"/>
      <c r="BJ1953"/>
      <c r="BK1953"/>
      <c r="BL1953"/>
      <c r="BM1953"/>
      <c r="BN1953"/>
      <c r="BO1953"/>
      <c r="BP1953"/>
      <c r="BQ1953"/>
      <c r="BR1953"/>
      <c r="BS1953"/>
      <c r="BT1953"/>
      <c r="BU1953"/>
      <c r="BV1953"/>
      <c r="BW1953"/>
      <c r="BX1953"/>
      <c r="BY1953"/>
      <c r="BZ1953"/>
      <c r="CA1953"/>
      <c r="CB1953"/>
      <c r="CC1953"/>
    </row>
    <row r="1954" spans="54:81" s="325" customFormat="1" ht="15" customHeight="1" x14ac:dyDescent="0.25">
      <c r="BB1954"/>
      <c r="BC1954"/>
      <c r="BD1954"/>
      <c r="BE1954"/>
      <c r="BF1954"/>
      <c r="BG1954"/>
      <c r="BH1954"/>
      <c r="BI1954"/>
      <c r="BJ1954"/>
      <c r="BK1954"/>
      <c r="BL1954"/>
      <c r="BM1954"/>
      <c r="BN1954"/>
      <c r="BO1954"/>
      <c r="BP1954"/>
      <c r="BQ1954"/>
      <c r="BR1954"/>
      <c r="BS1954"/>
      <c r="BT1954"/>
      <c r="BU1954"/>
      <c r="BV1954"/>
      <c r="BW1954"/>
      <c r="BX1954"/>
      <c r="BY1954"/>
      <c r="BZ1954"/>
      <c r="CA1954"/>
      <c r="CB1954"/>
      <c r="CC1954"/>
    </row>
    <row r="1955" spans="54:81" s="325" customFormat="1" ht="15" customHeight="1" x14ac:dyDescent="0.25">
      <c r="BB1955"/>
      <c r="BC1955"/>
      <c r="BD1955"/>
      <c r="BE1955"/>
      <c r="BF1955"/>
      <c r="BG1955"/>
      <c r="BH1955"/>
      <c r="BI1955"/>
      <c r="BJ1955"/>
      <c r="BK1955"/>
      <c r="BL1955"/>
      <c r="BM1955"/>
      <c r="BN1955"/>
      <c r="BO1955"/>
      <c r="BP1955"/>
      <c r="BQ1955"/>
      <c r="BR1955"/>
      <c r="BS1955"/>
      <c r="BT1955"/>
      <c r="BU1955"/>
      <c r="BV1955"/>
      <c r="BW1955"/>
      <c r="BX1955"/>
      <c r="BY1955"/>
      <c r="BZ1955"/>
      <c r="CA1955"/>
      <c r="CB1955"/>
      <c r="CC1955"/>
    </row>
    <row r="1956" spans="54:81" s="325" customFormat="1" ht="15" customHeight="1" x14ac:dyDescent="0.25">
      <c r="BB1956"/>
      <c r="BC1956"/>
      <c r="BD1956"/>
      <c r="BE1956"/>
      <c r="BF1956"/>
      <c r="BG1956"/>
      <c r="BH1956"/>
      <c r="BI1956"/>
      <c r="BJ1956"/>
      <c r="BK1956"/>
      <c r="BL1956"/>
      <c r="BM1956"/>
      <c r="BN1956"/>
      <c r="BO1956"/>
      <c r="BP1956"/>
      <c r="BQ1956"/>
      <c r="BR1956"/>
      <c r="BS1956"/>
      <c r="BT1956"/>
      <c r="BU1956"/>
      <c r="BV1956"/>
      <c r="BW1956"/>
      <c r="BX1956"/>
      <c r="BY1956"/>
      <c r="BZ1956"/>
      <c r="CA1956"/>
      <c r="CB1956"/>
      <c r="CC1956"/>
    </row>
    <row r="1957" spans="54:81" s="325" customFormat="1" ht="15" customHeight="1" x14ac:dyDescent="0.25">
      <c r="BB1957"/>
      <c r="BC1957"/>
      <c r="BD1957"/>
      <c r="BE1957"/>
      <c r="BF1957"/>
      <c r="BG1957"/>
      <c r="BH1957"/>
      <c r="BI1957"/>
      <c r="BJ1957"/>
      <c r="BK1957"/>
      <c r="BL1957"/>
      <c r="BM1957"/>
      <c r="BN1957"/>
      <c r="BO1957"/>
      <c r="BP1957"/>
      <c r="BQ1957"/>
      <c r="BR1957"/>
      <c r="BS1957"/>
      <c r="BT1957"/>
      <c r="BU1957"/>
      <c r="BV1957"/>
      <c r="BW1957"/>
      <c r="BX1957"/>
      <c r="BY1957"/>
      <c r="BZ1957"/>
      <c r="CA1957"/>
      <c r="CB1957"/>
      <c r="CC1957"/>
    </row>
    <row r="1958" spans="54:81" s="325" customFormat="1" ht="15" customHeight="1" x14ac:dyDescent="0.25">
      <c r="BB1958"/>
      <c r="BC1958"/>
      <c r="BD1958"/>
      <c r="BE1958"/>
      <c r="BF1958"/>
      <c r="BG1958"/>
      <c r="BH1958"/>
      <c r="BI1958"/>
      <c r="BJ1958"/>
      <c r="BK1958"/>
      <c r="BL1958"/>
      <c r="BM1958"/>
      <c r="BN1958"/>
      <c r="BO1958"/>
      <c r="BP1958"/>
      <c r="BQ1958"/>
      <c r="BR1958"/>
      <c r="BS1958"/>
      <c r="BT1958"/>
      <c r="BU1958"/>
      <c r="BV1958"/>
      <c r="BW1958"/>
      <c r="BX1958"/>
      <c r="BY1958"/>
      <c r="BZ1958"/>
      <c r="CA1958"/>
      <c r="CB1958"/>
      <c r="CC1958"/>
    </row>
    <row r="1959" spans="54:81" s="325" customFormat="1" ht="15" customHeight="1" x14ac:dyDescent="0.25">
      <c r="BB1959"/>
      <c r="BC1959"/>
      <c r="BD1959"/>
      <c r="BE1959"/>
      <c r="BF1959"/>
      <c r="BG1959"/>
      <c r="BH1959"/>
      <c r="BI1959"/>
      <c r="BJ1959"/>
      <c r="BK1959"/>
      <c r="BL1959"/>
      <c r="BM1959"/>
      <c r="BN1959"/>
      <c r="BO1959"/>
      <c r="BP1959"/>
      <c r="BQ1959"/>
      <c r="BR1959"/>
      <c r="BS1959"/>
      <c r="BT1959"/>
      <c r="BU1959"/>
      <c r="BV1959"/>
      <c r="BW1959"/>
      <c r="BX1959"/>
      <c r="BY1959"/>
      <c r="BZ1959"/>
      <c r="CA1959"/>
      <c r="CB1959"/>
      <c r="CC1959"/>
    </row>
    <row r="1960" spans="54:81" s="325" customFormat="1" ht="15" customHeight="1" x14ac:dyDescent="0.25">
      <c r="BB1960"/>
      <c r="BC1960"/>
      <c r="BD1960"/>
      <c r="BE1960"/>
      <c r="BF1960"/>
      <c r="BG1960"/>
      <c r="BH1960"/>
      <c r="BI1960"/>
      <c r="BJ1960"/>
      <c r="BK1960"/>
      <c r="BL1960"/>
      <c r="BM1960"/>
      <c r="BN1960"/>
      <c r="BO1960"/>
      <c r="BP1960"/>
      <c r="BQ1960"/>
      <c r="BR1960"/>
      <c r="BS1960"/>
      <c r="BT1960"/>
      <c r="BU1960"/>
      <c r="BV1960"/>
      <c r="BW1960"/>
      <c r="BX1960"/>
      <c r="BY1960"/>
      <c r="BZ1960"/>
      <c r="CA1960"/>
      <c r="CB1960"/>
      <c r="CC1960"/>
    </row>
    <row r="1961" spans="54:81" s="325" customFormat="1" ht="15" customHeight="1" x14ac:dyDescent="0.25">
      <c r="BB1961"/>
      <c r="BC1961"/>
      <c r="BD1961"/>
      <c r="BE1961"/>
      <c r="BF1961"/>
      <c r="BG1961"/>
      <c r="BH1961"/>
      <c r="BI1961"/>
      <c r="BJ1961"/>
      <c r="BK1961"/>
      <c r="BL1961"/>
      <c r="BM1961"/>
      <c r="BN1961"/>
      <c r="BO1961"/>
      <c r="BP1961"/>
      <c r="BQ1961"/>
      <c r="BR1961"/>
      <c r="BS1961"/>
      <c r="BT1961"/>
      <c r="BU1961"/>
      <c r="BV1961"/>
      <c r="BW1961"/>
      <c r="BX1961"/>
      <c r="BY1961"/>
      <c r="BZ1961"/>
      <c r="CA1961"/>
      <c r="CB1961"/>
      <c r="CC1961"/>
    </row>
    <row r="1962" spans="54:81" s="325" customFormat="1" ht="15" customHeight="1" x14ac:dyDescent="0.25">
      <c r="BB1962"/>
      <c r="BC1962"/>
      <c r="BD1962"/>
      <c r="BE1962"/>
      <c r="BF1962"/>
      <c r="BG1962"/>
      <c r="BH1962"/>
      <c r="BI1962"/>
      <c r="BJ1962"/>
      <c r="BK1962"/>
      <c r="BL1962"/>
      <c r="BM1962"/>
      <c r="BN1962"/>
      <c r="BO1962"/>
      <c r="BP1962"/>
      <c r="BQ1962"/>
      <c r="BR1962"/>
      <c r="BS1962"/>
      <c r="BT1962"/>
      <c r="BU1962"/>
      <c r="BV1962"/>
      <c r="BW1962"/>
      <c r="BX1962"/>
      <c r="BY1962"/>
      <c r="BZ1962"/>
      <c r="CA1962"/>
      <c r="CB1962"/>
      <c r="CC1962"/>
    </row>
    <row r="1963" spans="54:81" s="325" customFormat="1" ht="15" customHeight="1" x14ac:dyDescent="0.25">
      <c r="BB1963"/>
      <c r="BC1963"/>
      <c r="BD1963"/>
      <c r="BE1963"/>
      <c r="BF1963"/>
      <c r="BG1963"/>
      <c r="BH1963"/>
      <c r="BI1963"/>
      <c r="BJ1963"/>
      <c r="BK1963"/>
      <c r="BL1963"/>
      <c r="BM1963"/>
      <c r="BN1963"/>
      <c r="BO1963"/>
      <c r="BP1963"/>
      <c r="BQ1963"/>
      <c r="BR1963"/>
      <c r="BS1963"/>
      <c r="BT1963"/>
      <c r="BU1963"/>
      <c r="BV1963"/>
      <c r="BW1963"/>
      <c r="BX1963"/>
      <c r="BY1963"/>
      <c r="BZ1963"/>
      <c r="CA1963"/>
      <c r="CB1963"/>
      <c r="CC1963"/>
    </row>
    <row r="1964" spans="54:81" s="325" customFormat="1" ht="15" customHeight="1" x14ac:dyDescent="0.25">
      <c r="BB1964"/>
      <c r="BC1964"/>
      <c r="BD1964"/>
      <c r="BE1964"/>
      <c r="BF1964"/>
      <c r="BG1964"/>
      <c r="BH1964"/>
      <c r="BI1964"/>
      <c r="BJ1964"/>
      <c r="BK1964"/>
      <c r="BL1964"/>
      <c r="BM1964"/>
      <c r="BN1964"/>
      <c r="BO1964"/>
      <c r="BP1964"/>
      <c r="BQ1964"/>
      <c r="BR1964"/>
      <c r="BS1964"/>
      <c r="BT1964"/>
      <c r="BU1964"/>
      <c r="BV1964"/>
      <c r="BW1964"/>
      <c r="BX1964"/>
      <c r="BY1964"/>
      <c r="BZ1964"/>
      <c r="CA1964"/>
      <c r="CB1964"/>
      <c r="CC1964"/>
    </row>
    <row r="1965" spans="54:81" s="325" customFormat="1" ht="15" customHeight="1" x14ac:dyDescent="0.25">
      <c r="BB1965"/>
      <c r="BC1965"/>
      <c r="BD1965"/>
      <c r="BE1965"/>
      <c r="BF1965"/>
      <c r="BG1965"/>
      <c r="BH1965"/>
      <c r="BI1965"/>
      <c r="BJ1965"/>
      <c r="BK1965"/>
      <c r="BL1965"/>
      <c r="BM1965"/>
      <c r="BN1965"/>
      <c r="BO1965"/>
      <c r="BP1965"/>
      <c r="BQ1965"/>
      <c r="BR1965"/>
      <c r="BS1965"/>
      <c r="BT1965"/>
      <c r="BU1965"/>
      <c r="BV1965"/>
      <c r="BW1965"/>
      <c r="BX1965"/>
      <c r="BY1965"/>
      <c r="BZ1965"/>
      <c r="CA1965"/>
      <c r="CB1965"/>
      <c r="CC1965"/>
    </row>
    <row r="1966" spans="54:81" s="325" customFormat="1" ht="15" customHeight="1" x14ac:dyDescent="0.25">
      <c r="BB1966"/>
      <c r="BC1966"/>
      <c r="BD1966"/>
      <c r="BE1966"/>
      <c r="BF1966"/>
      <c r="BG1966"/>
      <c r="BH1966"/>
      <c r="BI1966"/>
      <c r="BJ1966"/>
      <c r="BK1966"/>
      <c r="BL1966"/>
      <c r="BM1966"/>
      <c r="BN1966"/>
      <c r="BO1966"/>
      <c r="BP1966"/>
      <c r="BQ1966"/>
      <c r="BR1966"/>
      <c r="BS1966"/>
      <c r="BT1966"/>
      <c r="BU1966"/>
      <c r="BV1966"/>
      <c r="BW1966"/>
      <c r="BX1966"/>
      <c r="BY1966"/>
      <c r="BZ1966"/>
      <c r="CA1966"/>
      <c r="CB1966"/>
      <c r="CC1966"/>
    </row>
    <row r="1967" spans="54:81" s="325" customFormat="1" ht="15" customHeight="1" x14ac:dyDescent="0.25">
      <c r="BB1967"/>
      <c r="BC1967"/>
      <c r="BD1967"/>
      <c r="BE1967"/>
      <c r="BF1967"/>
      <c r="BG1967"/>
      <c r="BH1967"/>
      <c r="BI1967"/>
      <c r="BJ1967"/>
      <c r="BK1967"/>
      <c r="BL1967"/>
      <c r="BM1967"/>
      <c r="BN1967"/>
      <c r="BO1967"/>
      <c r="BP1967"/>
      <c r="BQ1967"/>
      <c r="BR1967"/>
      <c r="BS1967"/>
      <c r="BT1967"/>
      <c r="BU1967"/>
      <c r="BV1967"/>
      <c r="BW1967"/>
      <c r="BX1967"/>
      <c r="BY1967"/>
      <c r="BZ1967"/>
      <c r="CA1967"/>
      <c r="CB1967"/>
      <c r="CC1967"/>
    </row>
    <row r="1968" spans="54:81" s="325" customFormat="1" ht="15" customHeight="1" x14ac:dyDescent="0.25">
      <c r="BB1968"/>
      <c r="BC1968"/>
      <c r="BD1968"/>
      <c r="BE1968"/>
      <c r="BF1968"/>
      <c r="BG1968"/>
      <c r="BH1968"/>
      <c r="BI1968"/>
      <c r="BJ1968"/>
      <c r="BK1968"/>
      <c r="BL1968"/>
      <c r="BM1968"/>
      <c r="BN1968"/>
      <c r="BO1968"/>
      <c r="BP1968"/>
      <c r="BQ1968"/>
      <c r="BR1968"/>
      <c r="BS1968"/>
      <c r="BT1968"/>
      <c r="BU1968"/>
      <c r="BV1968"/>
      <c r="BW1968"/>
      <c r="BX1968"/>
      <c r="BY1968"/>
      <c r="BZ1968"/>
      <c r="CA1968"/>
      <c r="CB1968"/>
      <c r="CC1968"/>
    </row>
    <row r="1969" spans="54:81" s="325" customFormat="1" ht="15" customHeight="1" x14ac:dyDescent="0.25">
      <c r="BB1969"/>
      <c r="BC1969"/>
      <c r="BD1969"/>
      <c r="BE1969"/>
      <c r="BF1969"/>
      <c r="BG1969"/>
      <c r="BH1969"/>
      <c r="BI1969"/>
      <c r="BJ1969"/>
      <c r="BK1969"/>
      <c r="BL1969"/>
      <c r="BM1969"/>
      <c r="BN1969"/>
      <c r="BO1969"/>
      <c r="BP1969"/>
      <c r="BQ1969"/>
      <c r="BR1969"/>
      <c r="BS1969"/>
      <c r="BT1969"/>
      <c r="BU1969"/>
      <c r="BV1969"/>
      <c r="BW1969"/>
      <c r="BX1969"/>
      <c r="BY1969"/>
      <c r="BZ1969"/>
      <c r="CA1969"/>
      <c r="CB1969"/>
      <c r="CC1969"/>
    </row>
    <row r="1970" spans="54:81" s="325" customFormat="1" ht="15" customHeight="1" x14ac:dyDescent="0.25">
      <c r="BB1970"/>
      <c r="BC1970"/>
      <c r="BD1970"/>
      <c r="BE1970"/>
      <c r="BF1970"/>
      <c r="BG1970"/>
      <c r="BH1970"/>
      <c r="BI1970"/>
      <c r="BJ1970"/>
      <c r="BK1970"/>
      <c r="BL1970"/>
      <c r="BM1970"/>
      <c r="BN1970"/>
      <c r="BO1970"/>
      <c r="BP1970"/>
      <c r="BQ1970"/>
      <c r="BR1970"/>
      <c r="BS1970"/>
      <c r="BT1970"/>
      <c r="BU1970"/>
      <c r="BV1970"/>
      <c r="BW1970"/>
      <c r="BX1970"/>
      <c r="BY1970"/>
      <c r="BZ1970"/>
      <c r="CA1970"/>
      <c r="CB1970"/>
      <c r="CC1970"/>
    </row>
    <row r="1971" spans="54:81" s="325" customFormat="1" ht="15" customHeight="1" x14ac:dyDescent="0.25">
      <c r="BB1971"/>
      <c r="BC1971"/>
      <c r="BD1971"/>
      <c r="BE1971"/>
      <c r="BF1971"/>
      <c r="BG1971"/>
      <c r="BH1971"/>
      <c r="BI1971"/>
      <c r="BJ1971"/>
      <c r="BK1971"/>
      <c r="BL1971"/>
      <c r="BM1971"/>
      <c r="BN1971"/>
      <c r="BO1971"/>
      <c r="BP1971"/>
      <c r="BQ1971"/>
      <c r="BR1971"/>
      <c r="BS1971"/>
      <c r="BT1971"/>
      <c r="BU1971"/>
      <c r="BV1971"/>
      <c r="BW1971"/>
      <c r="BX1971"/>
      <c r="BY1971"/>
      <c r="BZ1971"/>
      <c r="CA1971"/>
      <c r="CB1971"/>
      <c r="CC1971"/>
    </row>
    <row r="1972" spans="54:81" s="325" customFormat="1" ht="15" customHeight="1" x14ac:dyDescent="0.25">
      <c r="BB1972"/>
      <c r="BC1972"/>
      <c r="BD1972"/>
      <c r="BE1972"/>
      <c r="BF1972"/>
      <c r="BG1972"/>
      <c r="BH1972"/>
      <c r="BI1972"/>
      <c r="BJ1972"/>
      <c r="BK1972"/>
      <c r="BL1972"/>
      <c r="BM1972"/>
      <c r="BN1972"/>
      <c r="BO1972"/>
      <c r="BP1972"/>
      <c r="BQ1972"/>
      <c r="BR1972"/>
      <c r="BS1972"/>
      <c r="BT1972"/>
      <c r="BU1972"/>
      <c r="BV1972"/>
      <c r="BW1972"/>
      <c r="BX1972"/>
      <c r="BY1972"/>
      <c r="BZ1972"/>
      <c r="CA1972"/>
      <c r="CB1972"/>
      <c r="CC1972"/>
    </row>
    <row r="1973" spans="54:81" s="325" customFormat="1" ht="15" customHeight="1" x14ac:dyDescent="0.25">
      <c r="BB1973"/>
      <c r="BC1973"/>
      <c r="BD1973"/>
      <c r="BE1973"/>
      <c r="BF1973"/>
      <c r="BG1973"/>
      <c r="BH1973"/>
      <c r="BI1973"/>
      <c r="BJ1973"/>
      <c r="BK1973"/>
      <c r="BL1973"/>
      <c r="BM1973"/>
      <c r="BN1973"/>
      <c r="BO1973"/>
      <c r="BP1973"/>
      <c r="BQ1973"/>
      <c r="BR1973"/>
      <c r="BS1973"/>
      <c r="BT1973"/>
      <c r="BU1973"/>
      <c r="BV1973"/>
      <c r="BW1973"/>
      <c r="BX1973"/>
      <c r="BY1973"/>
      <c r="BZ1973"/>
      <c r="CA1973"/>
      <c r="CB1973"/>
      <c r="CC1973"/>
    </row>
    <row r="1974" spans="54:81" s="325" customFormat="1" ht="15" customHeight="1" x14ac:dyDescent="0.25">
      <c r="BB1974"/>
      <c r="BC1974"/>
      <c r="BD1974"/>
      <c r="BE1974"/>
      <c r="BF1974"/>
      <c r="BG1974"/>
      <c r="BH1974"/>
      <c r="BI1974"/>
      <c r="BJ1974"/>
      <c r="BK1974"/>
      <c r="BL1974"/>
      <c r="BM1974"/>
      <c r="BN1974"/>
      <c r="BO1974"/>
      <c r="BP1974"/>
      <c r="BQ1974"/>
      <c r="BR1974"/>
      <c r="BS1974"/>
      <c r="BT1974"/>
      <c r="BU1974"/>
      <c r="BV1974"/>
      <c r="BW1974"/>
      <c r="BX1974"/>
      <c r="BY1974"/>
      <c r="BZ1974"/>
      <c r="CA1974"/>
      <c r="CB1974"/>
      <c r="CC1974"/>
    </row>
    <row r="1975" spans="54:81" s="325" customFormat="1" ht="15" customHeight="1" x14ac:dyDescent="0.25">
      <c r="BB1975"/>
      <c r="BC1975"/>
      <c r="BD1975"/>
      <c r="BE1975"/>
      <c r="BF1975"/>
      <c r="BG1975"/>
      <c r="BH1975"/>
      <c r="BI1975"/>
      <c r="BJ1975"/>
      <c r="BK1975"/>
      <c r="BL1975"/>
      <c r="BM1975"/>
      <c r="BN1975"/>
      <c r="BO1975"/>
      <c r="BP1975"/>
      <c r="BQ1975"/>
      <c r="BR1975"/>
      <c r="BS1975"/>
      <c r="BT1975"/>
      <c r="BU1975"/>
      <c r="BV1975"/>
      <c r="BW1975"/>
      <c r="BX1975"/>
      <c r="BY1975"/>
      <c r="BZ1975"/>
      <c r="CA1975"/>
      <c r="CB1975"/>
      <c r="CC1975"/>
    </row>
    <row r="1976" spans="54:81" s="325" customFormat="1" ht="15" customHeight="1" x14ac:dyDescent="0.25">
      <c r="BB1976"/>
      <c r="BC1976"/>
      <c r="BD1976"/>
      <c r="BE1976"/>
      <c r="BF1976"/>
      <c r="BG1976"/>
      <c r="BH1976"/>
      <c r="BI1976"/>
      <c r="BJ1976"/>
      <c r="BK1976"/>
      <c r="BL1976"/>
      <c r="BM1976"/>
      <c r="BN1976"/>
      <c r="BO1976"/>
      <c r="BP1976"/>
      <c r="BQ1976"/>
      <c r="BR1976"/>
      <c r="BS1976"/>
      <c r="BT1976"/>
      <c r="BU1976"/>
      <c r="BV1976"/>
      <c r="BW1976"/>
      <c r="BX1976"/>
      <c r="BY1976"/>
      <c r="BZ1976"/>
      <c r="CA1976"/>
      <c r="CB1976"/>
      <c r="CC1976"/>
    </row>
    <row r="1977" spans="54:81" s="325" customFormat="1" ht="15" customHeight="1" x14ac:dyDescent="0.25">
      <c r="BB1977"/>
      <c r="BC1977"/>
      <c r="BD1977"/>
      <c r="BE1977"/>
      <c r="BF1977"/>
      <c r="BG1977"/>
      <c r="BH1977"/>
      <c r="BI1977"/>
      <c r="BJ1977"/>
      <c r="BK1977"/>
      <c r="BL1977"/>
      <c r="BM1977"/>
      <c r="BN1977"/>
      <c r="BO1977"/>
      <c r="BP1977"/>
      <c r="BQ1977"/>
      <c r="BR1977"/>
      <c r="BS1977"/>
      <c r="BT1977"/>
      <c r="BU1977"/>
      <c r="BV1977"/>
      <c r="BW1977"/>
      <c r="BX1977"/>
      <c r="BY1977"/>
      <c r="BZ1977"/>
      <c r="CA1977"/>
      <c r="CB1977"/>
      <c r="CC1977"/>
    </row>
    <row r="1978" spans="54:81" s="325" customFormat="1" ht="15" customHeight="1" x14ac:dyDescent="0.25">
      <c r="BB1978"/>
      <c r="BC1978"/>
      <c r="BD1978"/>
      <c r="BE1978"/>
      <c r="BF1978"/>
      <c r="BG1978"/>
      <c r="BH1978"/>
      <c r="BI1978"/>
      <c r="BJ1978"/>
      <c r="BK1978"/>
      <c r="BL1978"/>
      <c r="BM1978"/>
      <c r="BN1978"/>
      <c r="BO1978"/>
      <c r="BP1978"/>
      <c r="BQ1978"/>
      <c r="BR1978"/>
      <c r="BS1978"/>
      <c r="BT1978"/>
      <c r="BU1978"/>
      <c r="BV1978"/>
      <c r="BW1978"/>
      <c r="BX1978"/>
      <c r="BY1978"/>
      <c r="BZ1978"/>
      <c r="CA1978"/>
      <c r="CB1978"/>
      <c r="CC1978"/>
    </row>
    <row r="1979" spans="54:81" s="325" customFormat="1" ht="15" customHeight="1" x14ac:dyDescent="0.25">
      <c r="BB1979"/>
      <c r="BC1979"/>
      <c r="BD1979"/>
      <c r="BE1979"/>
      <c r="BF1979"/>
      <c r="BG1979"/>
      <c r="BH1979"/>
      <c r="BI1979"/>
      <c r="BJ1979"/>
      <c r="BK1979"/>
      <c r="BL1979"/>
      <c r="BM1979"/>
      <c r="BN1979"/>
      <c r="BO1979"/>
      <c r="BP1979"/>
      <c r="BQ1979"/>
      <c r="BR1979"/>
      <c r="BS1979"/>
      <c r="BT1979"/>
      <c r="BU1979"/>
      <c r="BV1979"/>
      <c r="BW1979"/>
      <c r="BX1979"/>
      <c r="BY1979"/>
      <c r="BZ1979"/>
      <c r="CA1979"/>
      <c r="CB1979"/>
      <c r="CC1979"/>
    </row>
    <row r="1980" spans="54:81" s="325" customFormat="1" ht="15" customHeight="1" x14ac:dyDescent="0.25">
      <c r="BB1980"/>
      <c r="BC1980"/>
      <c r="BD1980"/>
      <c r="BE1980"/>
      <c r="BF1980"/>
      <c r="BG1980"/>
      <c r="BH1980"/>
      <c r="BI1980"/>
      <c r="BJ1980"/>
      <c r="BK1980"/>
      <c r="BL1980"/>
      <c r="BM1980"/>
      <c r="BN1980"/>
      <c r="BO1980"/>
      <c r="BP1980"/>
      <c r="BQ1980"/>
      <c r="BR1980"/>
      <c r="BS1980"/>
      <c r="BT1980"/>
      <c r="BU1980"/>
      <c r="BV1980"/>
      <c r="BW1980"/>
      <c r="BX1980"/>
      <c r="BY1980"/>
      <c r="BZ1980"/>
      <c r="CA1980"/>
      <c r="CB1980"/>
      <c r="CC1980"/>
    </row>
    <row r="1981" spans="54:81" s="325" customFormat="1" ht="15" customHeight="1" x14ac:dyDescent="0.25">
      <c r="BB1981"/>
      <c r="BC1981"/>
      <c r="BD1981"/>
      <c r="BE1981"/>
      <c r="BF1981"/>
      <c r="BG1981"/>
      <c r="BH1981"/>
      <c r="BI1981"/>
      <c r="BJ1981"/>
      <c r="BK1981"/>
      <c r="BL1981"/>
      <c r="BM1981"/>
      <c r="BN1981"/>
      <c r="BO1981"/>
      <c r="BP1981"/>
      <c r="BQ1981"/>
      <c r="BR1981"/>
      <c r="BS1981"/>
      <c r="BT1981"/>
      <c r="BU1981"/>
      <c r="BV1981"/>
      <c r="BW1981"/>
      <c r="BX1981"/>
      <c r="BY1981"/>
      <c r="BZ1981"/>
      <c r="CA1981"/>
      <c r="CB1981"/>
      <c r="CC1981"/>
    </row>
    <row r="1982" spans="54:81" s="325" customFormat="1" ht="15" customHeight="1" x14ac:dyDescent="0.25">
      <c r="BB1982"/>
      <c r="BC1982"/>
      <c r="BD1982"/>
      <c r="BE1982"/>
      <c r="BF1982"/>
      <c r="BG1982"/>
      <c r="BH1982"/>
      <c r="BI1982"/>
      <c r="BJ1982"/>
      <c r="BK1982"/>
      <c r="BL1982"/>
      <c r="BM1982"/>
      <c r="BN1982"/>
      <c r="BO1982"/>
      <c r="BP1982"/>
      <c r="BQ1982"/>
      <c r="BR1982"/>
      <c r="BS1982"/>
      <c r="BT1982"/>
      <c r="BU1982"/>
      <c r="BV1982"/>
      <c r="BW1982"/>
      <c r="BX1982"/>
      <c r="BY1982"/>
      <c r="BZ1982"/>
      <c r="CA1982"/>
      <c r="CB1982"/>
      <c r="CC1982"/>
    </row>
    <row r="1983" spans="54:81" s="325" customFormat="1" ht="15" customHeight="1" x14ac:dyDescent="0.25">
      <c r="BB1983"/>
      <c r="BC1983"/>
      <c r="BD1983"/>
      <c r="BE1983"/>
      <c r="BF1983"/>
      <c r="BG1983"/>
      <c r="BH1983"/>
      <c r="BI1983"/>
      <c r="BJ1983"/>
      <c r="BK1983"/>
      <c r="BL1983"/>
      <c r="BM1983"/>
      <c r="BN1983"/>
      <c r="BO1983"/>
      <c r="BP1983"/>
      <c r="BQ1983"/>
      <c r="BR1983"/>
      <c r="BS1983"/>
      <c r="BT1983"/>
      <c r="BU1983"/>
      <c r="BV1983"/>
      <c r="BW1983"/>
      <c r="BX1983"/>
      <c r="BY1983"/>
      <c r="BZ1983"/>
      <c r="CA1983"/>
      <c r="CB1983"/>
      <c r="CC1983"/>
    </row>
    <row r="1984" spans="54:81" s="325" customFormat="1" ht="15" customHeight="1" x14ac:dyDescent="0.25">
      <c r="BB1984"/>
      <c r="BC1984"/>
      <c r="BD1984"/>
      <c r="BE1984"/>
      <c r="BF1984"/>
      <c r="BG1984"/>
      <c r="BH1984"/>
      <c r="BI1984"/>
      <c r="BJ1984"/>
      <c r="BK1984"/>
      <c r="BL1984"/>
      <c r="BM1984"/>
      <c r="BN1984"/>
      <c r="BO1984"/>
      <c r="BP1984"/>
      <c r="BQ1984"/>
      <c r="BR1984"/>
      <c r="BS1984"/>
      <c r="BT1984"/>
      <c r="BU1984"/>
      <c r="BV1984"/>
      <c r="BW1984"/>
      <c r="BX1984"/>
      <c r="BY1984"/>
      <c r="BZ1984"/>
      <c r="CA1984"/>
      <c r="CB1984"/>
      <c r="CC1984"/>
    </row>
    <row r="1985" spans="54:81" s="325" customFormat="1" ht="15" customHeight="1" x14ac:dyDescent="0.25">
      <c r="BB1985"/>
      <c r="BC1985"/>
      <c r="BD1985"/>
      <c r="BE1985"/>
      <c r="BF1985"/>
      <c r="BG1985"/>
      <c r="BH1985"/>
      <c r="BI1985"/>
      <c r="BJ1985"/>
      <c r="BK1985"/>
      <c r="BL1985"/>
      <c r="BM1985"/>
      <c r="BN1985"/>
      <c r="BO1985"/>
      <c r="BP1985"/>
      <c r="BQ1985"/>
      <c r="BR1985"/>
      <c r="BS1985"/>
      <c r="BT1985"/>
      <c r="BU1985"/>
      <c r="BV1985"/>
      <c r="BW1985"/>
      <c r="BX1985"/>
      <c r="BY1985"/>
      <c r="BZ1985"/>
      <c r="CA1985"/>
      <c r="CB1985"/>
      <c r="CC1985"/>
    </row>
    <row r="1986" spans="54:81" s="325" customFormat="1" ht="15" customHeight="1" x14ac:dyDescent="0.25">
      <c r="BB1986"/>
      <c r="BC1986"/>
      <c r="BD1986"/>
      <c r="BE1986"/>
      <c r="BF1986"/>
      <c r="BG1986"/>
      <c r="BH1986"/>
      <c r="BI1986"/>
      <c r="BJ1986"/>
      <c r="BK1986"/>
      <c r="BL1986"/>
      <c r="BM1986"/>
      <c r="BN1986"/>
      <c r="BO1986"/>
      <c r="BP1986"/>
      <c r="BQ1986"/>
      <c r="BR1986"/>
      <c r="BS1986"/>
      <c r="BT1986"/>
      <c r="BU1986"/>
      <c r="BV1986"/>
      <c r="BW1986"/>
      <c r="BX1986"/>
      <c r="BY1986"/>
      <c r="BZ1986"/>
      <c r="CA1986"/>
      <c r="CB1986"/>
      <c r="CC1986"/>
    </row>
    <row r="1987" spans="54:81" s="325" customFormat="1" ht="15" customHeight="1" x14ac:dyDescent="0.25">
      <c r="BB1987"/>
      <c r="BC1987"/>
      <c r="BD1987"/>
      <c r="BE1987"/>
      <c r="BF1987"/>
      <c r="BG1987"/>
      <c r="BH1987"/>
      <c r="BI1987"/>
      <c r="BJ1987"/>
      <c r="BK1987"/>
      <c r="BL1987"/>
      <c r="BM1987"/>
      <c r="BN1987"/>
      <c r="BO1987"/>
      <c r="BP1987"/>
      <c r="BQ1987"/>
      <c r="BR1987"/>
      <c r="BS1987"/>
      <c r="BT1987"/>
      <c r="BU1987"/>
      <c r="BV1987"/>
      <c r="BW1987"/>
      <c r="BX1987"/>
      <c r="BY1987"/>
      <c r="BZ1987"/>
      <c r="CA1987"/>
      <c r="CB1987"/>
      <c r="CC1987"/>
    </row>
    <row r="1988" spans="54:81" s="325" customFormat="1" ht="15" customHeight="1" x14ac:dyDescent="0.25">
      <c r="BB1988"/>
      <c r="BC1988"/>
      <c r="BD1988"/>
      <c r="BE1988"/>
      <c r="BF1988"/>
      <c r="BG1988"/>
      <c r="BH1988"/>
      <c r="BI1988"/>
      <c r="BJ1988"/>
      <c r="BK1988"/>
      <c r="BL1988"/>
      <c r="BM1988"/>
      <c r="BN1988"/>
      <c r="BO1988"/>
      <c r="BP1988"/>
      <c r="BQ1988"/>
      <c r="BR1988"/>
      <c r="BS1988"/>
      <c r="BT1988"/>
      <c r="BU1988"/>
      <c r="BV1988"/>
      <c r="BW1988"/>
      <c r="BX1988"/>
      <c r="BY1988"/>
      <c r="BZ1988"/>
      <c r="CA1988"/>
      <c r="CB1988"/>
      <c r="CC1988"/>
    </row>
    <row r="1989" spans="54:81" s="325" customFormat="1" ht="15" customHeight="1" x14ac:dyDescent="0.25">
      <c r="BB1989"/>
      <c r="BC1989"/>
      <c r="BD1989"/>
      <c r="BE1989"/>
      <c r="BF1989"/>
      <c r="BG1989"/>
      <c r="BH1989"/>
      <c r="BI1989"/>
      <c r="BJ1989"/>
      <c r="BK1989"/>
      <c r="BL1989"/>
      <c r="BM1989"/>
      <c r="BN1989"/>
      <c r="BO1989"/>
      <c r="BP1989"/>
      <c r="BQ1989"/>
      <c r="BR1989"/>
      <c r="BS1989"/>
      <c r="BT1989"/>
      <c r="BU1989"/>
      <c r="BV1989"/>
      <c r="BW1989"/>
      <c r="BX1989"/>
      <c r="BY1989"/>
      <c r="BZ1989"/>
      <c r="CA1989"/>
      <c r="CB1989"/>
      <c r="CC1989"/>
    </row>
    <row r="1990" spans="54:81" s="325" customFormat="1" ht="15" customHeight="1" x14ac:dyDescent="0.25">
      <c r="BB1990"/>
      <c r="BC1990"/>
      <c r="BD1990"/>
      <c r="BE1990"/>
      <c r="BF1990"/>
      <c r="BG1990"/>
      <c r="BH1990"/>
      <c r="BI1990"/>
      <c r="BJ1990"/>
      <c r="BK1990"/>
      <c r="BL1990"/>
      <c r="BM1990"/>
      <c r="BN1990"/>
      <c r="BO1990"/>
      <c r="BP1990"/>
      <c r="BQ1990"/>
      <c r="BR1990"/>
      <c r="BS1990"/>
      <c r="BT1990"/>
      <c r="BU1990"/>
      <c r="BV1990"/>
      <c r="BW1990"/>
      <c r="BX1990"/>
      <c r="BY1990"/>
      <c r="BZ1990"/>
      <c r="CA1990"/>
      <c r="CB1990"/>
      <c r="CC1990"/>
    </row>
    <row r="1991" spans="54:81" s="325" customFormat="1" ht="15" customHeight="1" x14ac:dyDescent="0.25">
      <c r="BB1991"/>
      <c r="BC1991"/>
      <c r="BD1991"/>
      <c r="BE1991"/>
      <c r="BF1991"/>
      <c r="BG1991"/>
      <c r="BH1991"/>
      <c r="BI1991"/>
      <c r="BJ1991"/>
      <c r="BK1991"/>
      <c r="BL1991"/>
      <c r="BM1991"/>
      <c r="BN1991"/>
      <c r="BO1991"/>
      <c r="BP1991"/>
      <c r="BQ1991"/>
      <c r="BR1991"/>
      <c r="BS1991"/>
      <c r="BT1991"/>
      <c r="BU1991"/>
      <c r="BV1991"/>
      <c r="BW1991"/>
      <c r="BX1991"/>
      <c r="BY1991"/>
      <c r="BZ1991"/>
      <c r="CA1991"/>
      <c r="CB1991"/>
      <c r="CC1991"/>
    </row>
    <row r="1992" spans="54:81" s="325" customFormat="1" ht="15" customHeight="1" x14ac:dyDescent="0.25">
      <c r="BB1992"/>
      <c r="BC1992"/>
      <c r="BD1992"/>
      <c r="BE1992"/>
      <c r="BF1992"/>
      <c r="BG1992"/>
      <c r="BH1992"/>
      <c r="BI1992"/>
      <c r="BJ1992"/>
      <c r="BK1992"/>
      <c r="BL1992"/>
      <c r="BM1992"/>
      <c r="BN1992"/>
      <c r="BO1992"/>
      <c r="BP1992"/>
      <c r="BQ1992"/>
      <c r="BR1992"/>
      <c r="BS1992"/>
      <c r="BT1992"/>
      <c r="BU1992"/>
      <c r="BV1992"/>
      <c r="BW1992"/>
      <c r="BX1992"/>
      <c r="BY1992"/>
      <c r="BZ1992"/>
      <c r="CA1992"/>
      <c r="CB1992"/>
      <c r="CC1992"/>
    </row>
    <row r="1993" spans="54:81" s="325" customFormat="1" ht="15" customHeight="1" x14ac:dyDescent="0.25">
      <c r="BB1993"/>
      <c r="BC1993"/>
      <c r="BD1993"/>
      <c r="BE1993"/>
      <c r="BF1993"/>
      <c r="BG1993"/>
      <c r="BH1993"/>
      <c r="BI1993"/>
      <c r="BJ1993"/>
      <c r="BK1993"/>
      <c r="BL1993"/>
      <c r="BM1993"/>
      <c r="BN1993"/>
      <c r="BO1993"/>
      <c r="BP1993"/>
      <c r="BQ1993"/>
      <c r="BR1993"/>
      <c r="BS1993"/>
      <c r="BT1993"/>
      <c r="BU1993"/>
      <c r="BV1993"/>
      <c r="BW1993"/>
      <c r="BX1993"/>
      <c r="BY1993"/>
      <c r="BZ1993"/>
      <c r="CA1993"/>
      <c r="CB1993"/>
      <c r="CC1993"/>
    </row>
    <row r="1994" spans="54:81" s="325" customFormat="1" ht="15" customHeight="1" x14ac:dyDescent="0.25">
      <c r="BB1994"/>
      <c r="BC1994"/>
      <c r="BD1994"/>
      <c r="BE1994"/>
      <c r="BF1994"/>
      <c r="BG1994"/>
      <c r="BH1994"/>
      <c r="BI1994"/>
      <c r="BJ1994"/>
      <c r="BK1994"/>
      <c r="BL1994"/>
      <c r="BM1994"/>
      <c r="BN1994"/>
      <c r="BO1994"/>
      <c r="BP1994"/>
      <c r="BQ1994"/>
      <c r="BR1994"/>
      <c r="BS1994"/>
      <c r="BT1994"/>
      <c r="BU1994"/>
      <c r="BV1994"/>
      <c r="BW1994"/>
      <c r="BX1994"/>
      <c r="BY1994"/>
      <c r="BZ1994"/>
      <c r="CA1994"/>
      <c r="CB1994"/>
      <c r="CC1994"/>
    </row>
    <row r="1995" spans="54:81" s="325" customFormat="1" ht="15" customHeight="1" x14ac:dyDescent="0.25">
      <c r="BB1995"/>
      <c r="BC1995"/>
      <c r="BD1995"/>
      <c r="BE1995"/>
      <c r="BF1995"/>
      <c r="BG1995"/>
      <c r="BH1995"/>
      <c r="BI1995"/>
      <c r="BJ1995"/>
      <c r="BK1995"/>
      <c r="BL1995"/>
      <c r="BM1995"/>
      <c r="BN1995"/>
      <c r="BO1995"/>
      <c r="BP1995"/>
      <c r="BQ1995"/>
      <c r="BR1995"/>
      <c r="BS1995"/>
      <c r="BT1995"/>
      <c r="BU1995"/>
      <c r="BV1995"/>
      <c r="BW1995"/>
      <c r="BX1995"/>
      <c r="BY1995"/>
      <c r="BZ1995"/>
      <c r="CA1995"/>
      <c r="CB1995"/>
      <c r="CC1995"/>
    </row>
    <row r="1996" spans="54:81" s="325" customFormat="1" ht="15" customHeight="1" x14ac:dyDescent="0.25">
      <c r="BB1996"/>
      <c r="BC1996"/>
      <c r="BD1996"/>
      <c r="BE1996"/>
      <c r="BF1996"/>
      <c r="BG1996"/>
      <c r="BH1996"/>
      <c r="BI1996"/>
      <c r="BJ1996"/>
      <c r="BK1996"/>
      <c r="BL1996"/>
      <c r="BM1996"/>
      <c r="BN1996"/>
      <c r="BO1996"/>
      <c r="BP1996"/>
      <c r="BQ1996"/>
      <c r="BR1996"/>
      <c r="BS1996"/>
      <c r="BT1996"/>
      <c r="BU1996"/>
      <c r="BV1996"/>
      <c r="BW1996"/>
      <c r="BX1996"/>
      <c r="BY1996"/>
      <c r="BZ1996"/>
      <c r="CA1996"/>
      <c r="CB1996"/>
      <c r="CC1996"/>
    </row>
    <row r="1997" spans="54:81" s="325" customFormat="1" ht="15" customHeight="1" x14ac:dyDescent="0.25">
      <c r="BB1997"/>
      <c r="BC1997"/>
      <c r="BD1997"/>
      <c r="BE1997"/>
      <c r="BF1997"/>
      <c r="BG1997"/>
      <c r="BH1997"/>
      <c r="BI1997"/>
      <c r="BJ1997"/>
      <c r="BK1997"/>
      <c r="BL1997"/>
      <c r="BM1997"/>
      <c r="BN1997"/>
      <c r="BO1997"/>
      <c r="BP1997"/>
      <c r="BQ1997"/>
      <c r="BR1997"/>
      <c r="BS1997"/>
      <c r="BT1997"/>
      <c r="BU1997"/>
      <c r="BV1997"/>
      <c r="BW1997"/>
      <c r="BX1997"/>
      <c r="BY1997"/>
      <c r="BZ1997"/>
      <c r="CA1997"/>
      <c r="CB1997"/>
      <c r="CC1997"/>
    </row>
    <row r="1998" spans="54:81" s="325" customFormat="1" ht="15" customHeight="1" x14ac:dyDescent="0.25">
      <c r="BB1998"/>
      <c r="BC1998"/>
      <c r="BD1998"/>
      <c r="BE1998"/>
      <c r="BF1998"/>
      <c r="BG1998"/>
      <c r="BH1998"/>
      <c r="BI1998"/>
      <c r="BJ1998"/>
      <c r="BK1998"/>
      <c r="BL1998"/>
      <c r="BM1998"/>
      <c r="BN1998"/>
      <c r="BO1998"/>
      <c r="BP1998"/>
      <c r="BQ1998"/>
      <c r="BR1998"/>
      <c r="BS1998"/>
      <c r="BT1998"/>
      <c r="BU1998"/>
      <c r="BV1998"/>
      <c r="BW1998"/>
      <c r="BX1998"/>
      <c r="BY1998"/>
      <c r="BZ1998"/>
      <c r="CA1998"/>
      <c r="CB1998"/>
      <c r="CC1998"/>
    </row>
    <row r="1999" spans="54:81" s="325" customFormat="1" ht="15" customHeight="1" x14ac:dyDescent="0.25">
      <c r="BB1999"/>
      <c r="BC1999"/>
      <c r="BD1999"/>
      <c r="BE1999"/>
      <c r="BF1999"/>
      <c r="BG1999"/>
      <c r="BH1999"/>
      <c r="BI1999"/>
      <c r="BJ1999"/>
      <c r="BK1999"/>
      <c r="BL1999"/>
      <c r="BM1999"/>
      <c r="BN1999"/>
      <c r="BO1999"/>
      <c r="BP1999"/>
      <c r="BQ1999"/>
      <c r="BR1999"/>
      <c r="BS1999"/>
      <c r="BT1999"/>
      <c r="BU1999"/>
      <c r="BV1999"/>
      <c r="BW1999"/>
      <c r="BX1999"/>
      <c r="BY1999"/>
      <c r="BZ1999"/>
      <c r="CA1999"/>
      <c r="CB1999"/>
      <c r="CC1999"/>
    </row>
    <row r="2000" spans="54:81" s="325" customFormat="1" ht="15" customHeight="1" x14ac:dyDescent="0.25">
      <c r="BB2000"/>
      <c r="BC2000"/>
      <c r="BD2000"/>
      <c r="BE2000"/>
      <c r="BF2000"/>
      <c r="BG2000"/>
      <c r="BH2000"/>
      <c r="BI2000"/>
      <c r="BJ2000"/>
      <c r="BK2000"/>
      <c r="BL2000"/>
      <c r="BM2000"/>
      <c r="BN2000"/>
      <c r="BO2000"/>
      <c r="BP2000"/>
      <c r="BQ2000"/>
      <c r="BR2000"/>
      <c r="BS2000"/>
      <c r="BT2000"/>
      <c r="BU2000"/>
      <c r="BV2000"/>
      <c r="BW2000"/>
      <c r="BX2000"/>
      <c r="BY2000"/>
      <c r="BZ2000"/>
      <c r="CA2000"/>
      <c r="CB2000"/>
      <c r="CC2000"/>
    </row>
    <row r="2001" spans="54:81" s="325" customFormat="1" ht="15" customHeight="1" x14ac:dyDescent="0.25">
      <c r="BB2001"/>
      <c r="BC2001"/>
      <c r="BD2001"/>
      <c r="BE2001"/>
      <c r="BF2001"/>
      <c r="BG2001"/>
      <c r="BH2001"/>
      <c r="BI2001"/>
      <c r="BJ2001"/>
      <c r="BK2001"/>
      <c r="BL2001"/>
      <c r="BM2001"/>
      <c r="BN2001"/>
      <c r="BO2001"/>
      <c r="BP2001"/>
      <c r="BQ2001"/>
      <c r="BR2001"/>
      <c r="BS2001"/>
      <c r="BT2001"/>
      <c r="BU2001"/>
      <c r="BV2001"/>
      <c r="BW2001"/>
      <c r="BX2001"/>
      <c r="BY2001"/>
      <c r="BZ2001"/>
      <c r="CA2001"/>
      <c r="CB2001"/>
      <c r="CC2001"/>
    </row>
    <row r="2002" spans="54:81" s="325" customFormat="1" ht="15" customHeight="1" x14ac:dyDescent="0.25">
      <c r="BB2002"/>
      <c r="BC2002"/>
      <c r="BD2002"/>
      <c r="BE2002"/>
      <c r="BF2002"/>
      <c r="BG2002"/>
      <c r="BH2002"/>
      <c r="BI2002"/>
      <c r="BJ2002"/>
      <c r="BK2002"/>
      <c r="BL2002"/>
      <c r="BM2002"/>
      <c r="BN2002"/>
      <c r="BO2002"/>
      <c r="BP2002"/>
      <c r="BQ2002"/>
      <c r="BR2002"/>
      <c r="BS2002"/>
      <c r="BT2002"/>
      <c r="BU2002"/>
      <c r="BV2002"/>
      <c r="BW2002"/>
      <c r="BX2002"/>
      <c r="BY2002"/>
      <c r="BZ2002"/>
      <c r="CA2002"/>
      <c r="CB2002"/>
      <c r="CC2002"/>
    </row>
    <row r="2003" spans="54:81" s="325" customFormat="1" ht="15" customHeight="1" x14ac:dyDescent="0.25">
      <c r="BB2003"/>
      <c r="BC2003"/>
      <c r="BD2003"/>
      <c r="BE2003"/>
      <c r="BF2003"/>
      <c r="BG2003"/>
      <c r="BH2003"/>
      <c r="BI2003"/>
      <c r="BJ2003"/>
      <c r="BK2003"/>
      <c r="BL2003"/>
      <c r="BM2003"/>
      <c r="BN2003"/>
      <c r="BO2003"/>
      <c r="BP2003"/>
      <c r="BQ2003"/>
      <c r="BR2003"/>
      <c r="BS2003"/>
      <c r="BT2003"/>
      <c r="BU2003"/>
      <c r="BV2003"/>
      <c r="BW2003"/>
      <c r="BX2003"/>
      <c r="BY2003"/>
      <c r="BZ2003"/>
      <c r="CA2003"/>
      <c r="CB2003"/>
      <c r="CC2003"/>
    </row>
    <row r="2004" spans="54:81" s="325" customFormat="1" ht="15" customHeight="1" x14ac:dyDescent="0.25">
      <c r="BB2004"/>
      <c r="BC2004"/>
      <c r="BD2004"/>
      <c r="BE2004"/>
      <c r="BF2004"/>
      <c r="BG2004"/>
      <c r="BH2004"/>
      <c r="BI2004"/>
      <c r="BJ2004"/>
      <c r="BK2004"/>
      <c r="BL2004"/>
      <c r="BM2004"/>
      <c r="BN2004"/>
      <c r="BO2004"/>
      <c r="BP2004"/>
      <c r="BQ2004"/>
      <c r="BR2004"/>
      <c r="BS2004"/>
      <c r="BT2004"/>
      <c r="BU2004"/>
      <c r="BV2004"/>
      <c r="BW2004"/>
      <c r="BX2004"/>
      <c r="BY2004"/>
      <c r="BZ2004"/>
      <c r="CA2004"/>
      <c r="CB2004"/>
      <c r="CC2004"/>
    </row>
    <row r="2005" spans="54:81" s="325" customFormat="1" ht="15" customHeight="1" x14ac:dyDescent="0.25">
      <c r="BB2005"/>
      <c r="BC2005"/>
      <c r="BD2005"/>
      <c r="BE2005"/>
      <c r="BF2005"/>
      <c r="BG2005"/>
      <c r="BH2005"/>
      <c r="BI2005"/>
      <c r="BJ2005"/>
      <c r="BK2005"/>
      <c r="BL2005"/>
      <c r="BM2005"/>
      <c r="BN2005"/>
      <c r="BO2005"/>
      <c r="BP2005"/>
      <c r="BQ2005"/>
      <c r="BR2005"/>
      <c r="BS2005"/>
      <c r="BT2005"/>
      <c r="BU2005"/>
      <c r="BV2005"/>
      <c r="BW2005"/>
      <c r="BX2005"/>
      <c r="BY2005"/>
      <c r="BZ2005"/>
      <c r="CA2005"/>
      <c r="CB2005"/>
      <c r="CC2005"/>
    </row>
    <row r="2006" spans="54:81" s="325" customFormat="1" ht="15" customHeight="1" x14ac:dyDescent="0.25">
      <c r="BB2006"/>
      <c r="BC2006"/>
      <c r="BD2006"/>
      <c r="BE2006"/>
      <c r="BF2006"/>
      <c r="BG2006"/>
      <c r="BH2006"/>
      <c r="BI2006"/>
      <c r="BJ2006"/>
      <c r="BK2006"/>
      <c r="BL2006"/>
      <c r="BM2006"/>
      <c r="BN2006"/>
      <c r="BO2006"/>
      <c r="BP2006"/>
      <c r="BQ2006"/>
      <c r="BR2006"/>
      <c r="BS2006"/>
      <c r="BT2006"/>
      <c r="BU2006"/>
      <c r="BV2006"/>
      <c r="BW2006"/>
      <c r="BX2006"/>
      <c r="BY2006"/>
      <c r="BZ2006"/>
      <c r="CA2006"/>
      <c r="CB2006"/>
      <c r="CC2006"/>
    </row>
    <row r="2007" spans="54:81" s="325" customFormat="1" ht="15" customHeight="1" x14ac:dyDescent="0.25">
      <c r="BB2007"/>
      <c r="BC2007"/>
      <c r="BD2007"/>
      <c r="BE2007"/>
      <c r="BF2007"/>
      <c r="BG2007"/>
      <c r="BH2007"/>
      <c r="BI2007"/>
      <c r="BJ2007"/>
      <c r="BK2007"/>
      <c r="BL2007"/>
      <c r="BM2007"/>
      <c r="BN2007"/>
      <c r="BO2007"/>
      <c r="BP2007"/>
      <c r="BQ2007"/>
      <c r="BR2007"/>
      <c r="BS2007"/>
      <c r="BT2007"/>
      <c r="BU2007"/>
      <c r="BV2007"/>
      <c r="BW2007"/>
      <c r="BX2007"/>
      <c r="BY2007"/>
      <c r="BZ2007"/>
      <c r="CA2007"/>
      <c r="CB2007"/>
      <c r="CC2007"/>
    </row>
    <row r="2008" spans="54:81" s="325" customFormat="1" ht="15" customHeight="1" x14ac:dyDescent="0.25">
      <c r="BB2008"/>
      <c r="BC2008"/>
      <c r="BD2008"/>
      <c r="BE2008"/>
      <c r="BF2008"/>
      <c r="BG2008"/>
      <c r="BH2008"/>
      <c r="BI2008"/>
      <c r="BJ2008"/>
      <c r="BK2008"/>
      <c r="BL2008"/>
      <c r="BM2008"/>
      <c r="BN2008"/>
      <c r="BO2008"/>
      <c r="BP2008"/>
      <c r="BQ2008"/>
      <c r="BR2008"/>
      <c r="BS2008"/>
      <c r="BT2008"/>
      <c r="BU2008"/>
      <c r="BV2008"/>
      <c r="BW2008"/>
      <c r="BX2008"/>
      <c r="BY2008"/>
      <c r="BZ2008"/>
      <c r="CA2008"/>
      <c r="CB2008"/>
      <c r="CC2008"/>
    </row>
    <row r="2009" spans="54:81" s="325" customFormat="1" ht="15" customHeight="1" x14ac:dyDescent="0.25">
      <c r="BB2009"/>
      <c r="BC2009"/>
      <c r="BD2009"/>
      <c r="BE2009"/>
      <c r="BF2009"/>
      <c r="BG2009"/>
      <c r="BH2009"/>
      <c r="BI2009"/>
      <c r="BJ2009"/>
      <c r="BK2009"/>
      <c r="BL2009"/>
      <c r="BM2009"/>
      <c r="BN2009"/>
      <c r="BO2009"/>
      <c r="BP2009"/>
      <c r="BQ2009"/>
      <c r="BR2009"/>
      <c r="BS2009"/>
      <c r="BT2009"/>
      <c r="BU2009"/>
      <c r="BV2009"/>
      <c r="BW2009"/>
      <c r="BX2009"/>
      <c r="BY2009"/>
      <c r="BZ2009"/>
      <c r="CA2009"/>
      <c r="CB2009"/>
      <c r="CC2009"/>
    </row>
    <row r="2010" spans="54:81" s="325" customFormat="1" ht="15" customHeight="1" x14ac:dyDescent="0.25">
      <c r="BB2010"/>
      <c r="BC2010"/>
      <c r="BD2010"/>
      <c r="BE2010"/>
      <c r="BF2010"/>
      <c r="BG2010"/>
      <c r="BH2010"/>
      <c r="BI2010"/>
      <c r="BJ2010"/>
      <c r="BK2010"/>
      <c r="BL2010"/>
      <c r="BM2010"/>
      <c r="BN2010"/>
      <c r="BO2010"/>
      <c r="BP2010"/>
      <c r="BQ2010"/>
      <c r="BR2010"/>
      <c r="BS2010"/>
      <c r="BT2010"/>
      <c r="BU2010"/>
      <c r="BV2010"/>
      <c r="BW2010"/>
      <c r="BX2010"/>
      <c r="BY2010"/>
      <c r="BZ2010"/>
      <c r="CA2010"/>
      <c r="CB2010"/>
      <c r="CC2010"/>
    </row>
    <row r="2011" spans="54:81" s="325" customFormat="1" ht="15" customHeight="1" x14ac:dyDescent="0.25">
      <c r="BB2011"/>
      <c r="BC2011"/>
      <c r="BD2011"/>
      <c r="BE2011"/>
      <c r="BF2011"/>
      <c r="BG2011"/>
      <c r="BH2011"/>
      <c r="BI2011"/>
      <c r="BJ2011"/>
      <c r="BK2011"/>
      <c r="BL2011"/>
      <c r="BM2011"/>
      <c r="BN2011"/>
      <c r="BO2011"/>
      <c r="BP2011"/>
      <c r="BQ2011"/>
      <c r="BR2011"/>
      <c r="BS2011"/>
      <c r="BT2011"/>
      <c r="BU2011"/>
      <c r="BV2011"/>
      <c r="BW2011"/>
      <c r="BX2011"/>
      <c r="BY2011"/>
      <c r="BZ2011"/>
      <c r="CA2011"/>
      <c r="CB2011"/>
      <c r="CC2011"/>
    </row>
    <row r="2012" spans="54:81" s="325" customFormat="1" ht="15" customHeight="1" x14ac:dyDescent="0.25">
      <c r="BB2012"/>
      <c r="BC2012"/>
      <c r="BD2012"/>
      <c r="BE2012"/>
      <c r="BF2012"/>
      <c r="BG2012"/>
      <c r="BH2012"/>
      <c r="BI2012"/>
      <c r="BJ2012"/>
      <c r="BK2012"/>
      <c r="BL2012"/>
      <c r="BM2012"/>
      <c r="BN2012"/>
      <c r="BO2012"/>
      <c r="BP2012"/>
      <c r="BQ2012"/>
      <c r="BR2012"/>
      <c r="BS2012"/>
      <c r="BT2012"/>
      <c r="BU2012"/>
      <c r="BV2012"/>
      <c r="BW2012"/>
      <c r="BX2012"/>
      <c r="BY2012"/>
      <c r="BZ2012"/>
      <c r="CA2012"/>
      <c r="CB2012"/>
      <c r="CC2012"/>
    </row>
    <row r="2013" spans="54:81" s="325" customFormat="1" ht="15" customHeight="1" x14ac:dyDescent="0.25">
      <c r="BB2013"/>
      <c r="BC2013"/>
      <c r="BD2013"/>
      <c r="BE2013"/>
      <c r="BF2013"/>
      <c r="BG2013"/>
      <c r="BH2013"/>
      <c r="BI2013"/>
      <c r="BJ2013"/>
      <c r="BK2013"/>
      <c r="BL2013"/>
      <c r="BM2013"/>
      <c r="BN2013"/>
      <c r="BO2013"/>
      <c r="BP2013"/>
      <c r="BQ2013"/>
      <c r="BR2013"/>
      <c r="BS2013"/>
      <c r="BT2013"/>
      <c r="BU2013"/>
      <c r="BV2013"/>
      <c r="BW2013"/>
      <c r="BX2013"/>
      <c r="BY2013"/>
      <c r="BZ2013"/>
      <c r="CA2013"/>
      <c r="CB2013"/>
      <c r="CC2013"/>
    </row>
    <row r="2014" spans="54:81" s="325" customFormat="1" ht="15" customHeight="1" x14ac:dyDescent="0.25">
      <c r="BB2014"/>
      <c r="BC2014"/>
      <c r="BD2014"/>
      <c r="BE2014"/>
      <c r="BF2014"/>
      <c r="BG2014"/>
      <c r="BH2014"/>
      <c r="BI2014"/>
      <c r="BJ2014"/>
      <c r="BK2014"/>
      <c r="BL2014"/>
      <c r="BM2014"/>
      <c r="BN2014"/>
      <c r="BO2014"/>
      <c r="BP2014"/>
      <c r="BQ2014"/>
      <c r="BR2014"/>
      <c r="BS2014"/>
      <c r="BT2014"/>
      <c r="BU2014"/>
      <c r="BV2014"/>
      <c r="BW2014"/>
      <c r="BX2014"/>
      <c r="BY2014"/>
      <c r="BZ2014"/>
      <c r="CA2014"/>
      <c r="CB2014"/>
      <c r="CC2014"/>
    </row>
    <row r="2015" spans="54:81" s="325" customFormat="1" ht="15" customHeight="1" x14ac:dyDescent="0.25">
      <c r="BB2015"/>
      <c r="BC2015"/>
      <c r="BD2015"/>
      <c r="BE2015"/>
      <c r="BF2015"/>
      <c r="BG2015"/>
      <c r="BH2015"/>
      <c r="BI2015"/>
      <c r="BJ2015"/>
      <c r="BK2015"/>
      <c r="BL2015"/>
      <c r="BM2015"/>
      <c r="BN2015"/>
      <c r="BO2015"/>
      <c r="BP2015"/>
      <c r="BQ2015"/>
      <c r="BR2015"/>
      <c r="BS2015"/>
      <c r="BT2015"/>
      <c r="BU2015"/>
      <c r="BV2015"/>
      <c r="BW2015"/>
      <c r="BX2015"/>
      <c r="BY2015"/>
      <c r="BZ2015"/>
      <c r="CA2015"/>
      <c r="CB2015"/>
      <c r="CC2015"/>
    </row>
    <row r="2016" spans="54:81" s="325" customFormat="1" ht="15" customHeight="1" x14ac:dyDescent="0.25">
      <c r="BB2016"/>
      <c r="BC2016"/>
      <c r="BD2016"/>
      <c r="BE2016"/>
      <c r="BF2016"/>
      <c r="BG2016"/>
      <c r="BH2016"/>
      <c r="BI2016"/>
      <c r="BJ2016"/>
      <c r="BK2016"/>
      <c r="BL2016"/>
      <c r="BM2016"/>
      <c r="BN2016"/>
      <c r="BO2016"/>
      <c r="BP2016"/>
      <c r="BQ2016"/>
      <c r="BR2016"/>
      <c r="BS2016"/>
      <c r="BT2016"/>
      <c r="BU2016"/>
      <c r="BV2016"/>
      <c r="BW2016"/>
      <c r="BX2016"/>
      <c r="BY2016"/>
      <c r="BZ2016"/>
      <c r="CA2016"/>
      <c r="CB2016"/>
      <c r="CC2016"/>
    </row>
    <row r="2017" spans="54:81" s="325" customFormat="1" ht="15" customHeight="1" x14ac:dyDescent="0.25">
      <c r="BB2017"/>
      <c r="BC2017"/>
      <c r="BD2017"/>
      <c r="BE2017"/>
      <c r="BF2017"/>
      <c r="BG2017"/>
      <c r="BH2017"/>
      <c r="BI2017"/>
      <c r="BJ2017"/>
      <c r="BK2017"/>
      <c r="BL2017"/>
      <c r="BM2017"/>
      <c r="BN2017"/>
      <c r="BO2017"/>
      <c r="BP2017"/>
      <c r="BQ2017"/>
      <c r="BR2017"/>
      <c r="BS2017"/>
      <c r="BT2017"/>
      <c r="BU2017"/>
      <c r="BV2017"/>
      <c r="BW2017"/>
      <c r="BX2017"/>
      <c r="BY2017"/>
      <c r="BZ2017"/>
      <c r="CA2017"/>
      <c r="CB2017"/>
      <c r="CC2017"/>
    </row>
    <row r="2018" spans="54:81" s="325" customFormat="1" ht="15" customHeight="1" x14ac:dyDescent="0.25">
      <c r="BB2018"/>
      <c r="BC2018"/>
      <c r="BD2018"/>
      <c r="BE2018"/>
      <c r="BF2018"/>
      <c r="BG2018"/>
      <c r="BH2018"/>
      <c r="BI2018"/>
      <c r="BJ2018"/>
      <c r="BK2018"/>
      <c r="BL2018"/>
      <c r="BM2018"/>
      <c r="BN2018"/>
      <c r="BO2018"/>
      <c r="BP2018"/>
      <c r="BQ2018"/>
      <c r="BR2018"/>
      <c r="BS2018"/>
      <c r="BT2018"/>
      <c r="BU2018"/>
      <c r="BV2018"/>
      <c r="BW2018"/>
      <c r="BX2018"/>
      <c r="BY2018"/>
      <c r="BZ2018"/>
      <c r="CA2018"/>
      <c r="CB2018"/>
      <c r="CC2018"/>
    </row>
    <row r="2019" spans="54:81" s="325" customFormat="1" ht="15" customHeight="1" x14ac:dyDescent="0.25">
      <c r="BB2019"/>
      <c r="BC2019"/>
      <c r="BD2019"/>
      <c r="BE2019"/>
      <c r="BF2019"/>
      <c r="BG2019"/>
      <c r="BH2019"/>
      <c r="BI2019"/>
      <c r="BJ2019"/>
      <c r="BK2019"/>
      <c r="BL2019"/>
      <c r="BM2019"/>
      <c r="BN2019"/>
      <c r="BO2019"/>
      <c r="BP2019"/>
      <c r="BQ2019"/>
      <c r="BR2019"/>
      <c r="BS2019"/>
      <c r="BT2019"/>
      <c r="BU2019"/>
      <c r="BV2019"/>
      <c r="BW2019"/>
      <c r="BX2019"/>
      <c r="BY2019"/>
      <c r="BZ2019"/>
      <c r="CA2019"/>
      <c r="CB2019"/>
      <c r="CC2019"/>
    </row>
    <row r="2020" spans="54:81" s="325" customFormat="1" ht="15" customHeight="1" x14ac:dyDescent="0.25">
      <c r="BB2020"/>
      <c r="BC2020"/>
      <c r="BD2020"/>
      <c r="BE2020"/>
      <c r="BF2020"/>
      <c r="BG2020"/>
      <c r="BH2020"/>
      <c r="BI2020"/>
      <c r="BJ2020"/>
      <c r="BK2020"/>
      <c r="BL2020"/>
      <c r="BM2020"/>
      <c r="BN2020"/>
      <c r="BO2020"/>
      <c r="BP2020"/>
      <c r="BQ2020"/>
      <c r="BR2020"/>
      <c r="BS2020"/>
      <c r="BT2020"/>
      <c r="BU2020"/>
      <c r="BV2020"/>
      <c r="BW2020"/>
      <c r="BX2020"/>
      <c r="BY2020"/>
      <c r="BZ2020"/>
      <c r="CA2020"/>
      <c r="CB2020"/>
      <c r="CC2020"/>
    </row>
    <row r="2021" spans="54:81" s="325" customFormat="1" ht="15" customHeight="1" x14ac:dyDescent="0.25">
      <c r="BB2021"/>
      <c r="BC2021"/>
      <c r="BD2021"/>
      <c r="BE2021"/>
      <c r="BF2021"/>
      <c r="BG2021"/>
      <c r="BH2021"/>
      <c r="BI2021"/>
      <c r="BJ2021"/>
      <c r="BK2021"/>
      <c r="BL2021"/>
      <c r="BM2021"/>
      <c r="BN2021"/>
      <c r="BO2021"/>
      <c r="BP2021"/>
      <c r="BQ2021"/>
      <c r="BR2021"/>
      <c r="BS2021"/>
      <c r="BT2021"/>
      <c r="BU2021"/>
      <c r="BV2021"/>
      <c r="BW2021"/>
      <c r="BX2021"/>
      <c r="BY2021"/>
      <c r="BZ2021"/>
      <c r="CA2021"/>
      <c r="CB2021"/>
      <c r="CC2021"/>
    </row>
    <row r="2022" spans="54:81" s="325" customFormat="1" ht="15" customHeight="1" x14ac:dyDescent="0.25">
      <c r="BB2022"/>
      <c r="BC2022"/>
      <c r="BD2022"/>
      <c r="BE2022"/>
      <c r="BF2022"/>
      <c r="BG2022"/>
      <c r="BH2022"/>
      <c r="BI2022"/>
      <c r="BJ2022"/>
      <c r="BK2022"/>
      <c r="BL2022"/>
      <c r="BM2022"/>
      <c r="BN2022"/>
      <c r="BO2022"/>
      <c r="BP2022"/>
      <c r="BQ2022"/>
      <c r="BR2022"/>
      <c r="BS2022"/>
      <c r="BT2022"/>
      <c r="BU2022"/>
      <c r="BV2022"/>
      <c r="BW2022"/>
      <c r="BX2022"/>
      <c r="BY2022"/>
      <c r="BZ2022"/>
      <c r="CA2022"/>
      <c r="CB2022"/>
      <c r="CC2022"/>
    </row>
    <row r="2023" spans="54:81" s="325" customFormat="1" ht="15" customHeight="1" x14ac:dyDescent="0.25">
      <c r="BB2023"/>
      <c r="BC2023"/>
      <c r="BD2023"/>
      <c r="BE2023"/>
      <c r="BF2023"/>
      <c r="BG2023"/>
      <c r="BH2023"/>
      <c r="BI2023"/>
      <c r="BJ2023"/>
      <c r="BK2023"/>
      <c r="BL2023"/>
      <c r="BM2023"/>
      <c r="BN2023"/>
      <c r="BO2023"/>
      <c r="BP2023"/>
      <c r="BQ2023"/>
      <c r="BR2023"/>
      <c r="BS2023"/>
      <c r="BT2023"/>
      <c r="BU2023"/>
      <c r="BV2023"/>
      <c r="BW2023"/>
      <c r="BX2023"/>
      <c r="BY2023"/>
      <c r="BZ2023"/>
      <c r="CA2023"/>
      <c r="CB2023"/>
      <c r="CC2023"/>
    </row>
    <row r="2024" spans="54:81" s="325" customFormat="1" ht="15" customHeight="1" x14ac:dyDescent="0.25">
      <c r="BB2024"/>
      <c r="BC2024"/>
      <c r="BD2024"/>
      <c r="BE2024"/>
      <c r="BF2024"/>
      <c r="BG2024"/>
      <c r="BH2024"/>
      <c r="BI2024"/>
      <c r="BJ2024"/>
      <c r="BK2024"/>
      <c r="BL2024"/>
      <c r="BM2024"/>
      <c r="BN2024"/>
      <c r="BO2024"/>
      <c r="BP2024"/>
      <c r="BQ2024"/>
      <c r="BR2024"/>
      <c r="BS2024"/>
      <c r="BT2024"/>
      <c r="BU2024"/>
      <c r="BV2024"/>
      <c r="BW2024"/>
      <c r="BX2024"/>
      <c r="BY2024"/>
      <c r="BZ2024"/>
      <c r="CA2024"/>
      <c r="CB2024"/>
      <c r="CC2024"/>
    </row>
    <row r="2025" spans="54:81" s="325" customFormat="1" ht="15" customHeight="1" x14ac:dyDescent="0.25">
      <c r="BB2025"/>
      <c r="BC2025"/>
      <c r="BD2025"/>
      <c r="BE2025"/>
      <c r="BF2025"/>
      <c r="BG2025"/>
      <c r="BH2025"/>
      <c r="BI2025"/>
      <c r="BJ2025"/>
      <c r="BK2025"/>
      <c r="BL2025"/>
      <c r="BM2025"/>
      <c r="BN2025"/>
      <c r="BO2025"/>
      <c r="BP2025"/>
      <c r="BQ2025"/>
      <c r="BR2025"/>
      <c r="BS2025"/>
      <c r="BT2025"/>
      <c r="BU2025"/>
      <c r="BV2025"/>
      <c r="BW2025"/>
      <c r="BX2025"/>
      <c r="BY2025"/>
      <c r="BZ2025"/>
      <c r="CA2025"/>
      <c r="CB2025"/>
      <c r="CC2025"/>
    </row>
    <row r="2026" spans="54:81" s="325" customFormat="1" ht="15" customHeight="1" x14ac:dyDescent="0.25">
      <c r="BB2026"/>
      <c r="BC2026"/>
      <c r="BD2026"/>
      <c r="BE2026"/>
      <c r="BF2026"/>
      <c r="BG2026"/>
      <c r="BH2026"/>
      <c r="BI2026"/>
      <c r="BJ2026"/>
      <c r="BK2026"/>
      <c r="BL2026"/>
      <c r="BM2026"/>
      <c r="BN2026"/>
      <c r="BO2026"/>
      <c r="BP2026"/>
      <c r="BQ2026"/>
      <c r="BR2026"/>
      <c r="BS2026"/>
      <c r="BT2026"/>
      <c r="BU2026"/>
      <c r="BV2026"/>
      <c r="BW2026"/>
      <c r="BX2026"/>
      <c r="BY2026"/>
      <c r="BZ2026"/>
      <c r="CA2026"/>
      <c r="CB2026"/>
      <c r="CC2026"/>
    </row>
    <row r="2027" spans="54:81" s="325" customFormat="1" ht="15" customHeight="1" x14ac:dyDescent="0.25">
      <c r="BB2027"/>
      <c r="BC2027"/>
      <c r="BD2027"/>
      <c r="BE2027"/>
      <c r="BF2027"/>
      <c r="BG2027"/>
      <c r="BH2027"/>
      <c r="BI2027"/>
      <c r="BJ2027"/>
      <c r="BK2027"/>
      <c r="BL2027"/>
      <c r="BM2027"/>
      <c r="BN2027"/>
      <c r="BO2027"/>
      <c r="BP2027"/>
      <c r="BQ2027"/>
      <c r="BR2027"/>
      <c r="BS2027"/>
      <c r="BT2027"/>
      <c r="BU2027"/>
      <c r="BV2027"/>
      <c r="BW2027"/>
      <c r="BX2027"/>
      <c r="BY2027"/>
      <c r="BZ2027"/>
      <c r="CA2027"/>
      <c r="CB2027"/>
      <c r="CC2027"/>
    </row>
    <row r="2028" spans="54:81" s="325" customFormat="1" ht="15" customHeight="1" x14ac:dyDescent="0.25">
      <c r="BB2028"/>
      <c r="BC2028"/>
      <c r="BD2028"/>
      <c r="BE2028"/>
      <c r="BF2028"/>
      <c r="BG2028"/>
      <c r="BH2028"/>
      <c r="BI2028"/>
      <c r="BJ2028"/>
      <c r="BK2028"/>
      <c r="BL2028"/>
      <c r="BM2028"/>
      <c r="BN2028"/>
      <c r="BO2028"/>
      <c r="BP2028"/>
      <c r="BQ2028"/>
      <c r="BR2028"/>
      <c r="BS2028"/>
      <c r="BT2028"/>
      <c r="BU2028"/>
      <c r="BV2028"/>
      <c r="BW2028"/>
      <c r="BX2028"/>
      <c r="BY2028"/>
      <c r="BZ2028"/>
      <c r="CA2028"/>
      <c r="CB2028"/>
      <c r="CC2028"/>
    </row>
    <row r="2029" spans="54:81" s="325" customFormat="1" ht="15" customHeight="1" x14ac:dyDescent="0.25">
      <c r="BB2029"/>
      <c r="BC2029"/>
      <c r="BD2029"/>
      <c r="BE2029"/>
      <c r="BF2029"/>
      <c r="BG2029"/>
      <c r="BH2029"/>
      <c r="BI2029"/>
      <c r="BJ2029"/>
      <c r="BK2029"/>
      <c r="BL2029"/>
      <c r="BM2029"/>
      <c r="BN2029"/>
      <c r="BO2029"/>
      <c r="BP2029"/>
      <c r="BQ2029"/>
      <c r="BR2029"/>
      <c r="BS2029"/>
      <c r="BT2029"/>
      <c r="BU2029"/>
      <c r="BV2029"/>
      <c r="BW2029"/>
      <c r="BX2029"/>
      <c r="BY2029"/>
      <c r="BZ2029"/>
      <c r="CA2029"/>
      <c r="CB2029"/>
      <c r="CC2029"/>
    </row>
    <row r="2030" spans="54:81" s="325" customFormat="1" ht="15" customHeight="1" x14ac:dyDescent="0.25">
      <c r="BB2030"/>
      <c r="BC2030"/>
      <c r="BD2030"/>
      <c r="BE2030"/>
      <c r="BF2030"/>
      <c r="BG2030"/>
      <c r="BH2030"/>
      <c r="BI2030"/>
      <c r="BJ2030"/>
      <c r="BK2030"/>
      <c r="BL2030"/>
      <c r="BM2030"/>
      <c r="BN2030"/>
      <c r="BO2030"/>
      <c r="BP2030"/>
      <c r="BQ2030"/>
      <c r="BR2030"/>
      <c r="BS2030"/>
      <c r="BT2030"/>
      <c r="BU2030"/>
      <c r="BV2030"/>
      <c r="BW2030"/>
      <c r="BX2030"/>
      <c r="BY2030"/>
      <c r="BZ2030"/>
      <c r="CA2030"/>
      <c r="CB2030"/>
      <c r="CC2030"/>
    </row>
    <row r="2031" spans="54:81" s="325" customFormat="1" ht="15" customHeight="1" x14ac:dyDescent="0.25">
      <c r="BB2031"/>
      <c r="BC2031"/>
      <c r="BD2031"/>
      <c r="BE2031"/>
      <c r="BF2031"/>
      <c r="BG2031"/>
      <c r="BH2031"/>
      <c r="BI2031"/>
      <c r="BJ2031"/>
      <c r="BK2031"/>
      <c r="BL2031"/>
      <c r="BM2031"/>
      <c r="BN2031"/>
      <c r="BO2031"/>
      <c r="BP2031"/>
      <c r="BQ2031"/>
      <c r="BR2031"/>
      <c r="BS2031"/>
      <c r="BT2031"/>
      <c r="BU2031"/>
      <c r="BV2031"/>
      <c r="BW2031"/>
      <c r="BX2031"/>
      <c r="BY2031"/>
      <c r="BZ2031"/>
      <c r="CA2031"/>
      <c r="CB2031"/>
      <c r="CC2031"/>
    </row>
    <row r="2032" spans="54:81" s="325" customFormat="1" ht="15" customHeight="1" x14ac:dyDescent="0.25">
      <c r="BB2032"/>
      <c r="BC2032"/>
      <c r="BD2032"/>
      <c r="BE2032"/>
      <c r="BF2032"/>
      <c r="BG2032"/>
      <c r="BH2032"/>
      <c r="BI2032"/>
      <c r="BJ2032"/>
      <c r="BK2032"/>
      <c r="BL2032"/>
      <c r="BM2032"/>
      <c r="BN2032"/>
      <c r="BO2032"/>
      <c r="BP2032"/>
      <c r="BQ2032"/>
      <c r="BR2032"/>
      <c r="BS2032"/>
      <c r="BT2032"/>
      <c r="BU2032"/>
      <c r="BV2032"/>
      <c r="BW2032"/>
      <c r="BX2032"/>
      <c r="BY2032"/>
      <c r="BZ2032"/>
      <c r="CA2032"/>
      <c r="CB2032"/>
      <c r="CC2032"/>
    </row>
    <row r="2033" spans="54:81" s="325" customFormat="1" ht="15" customHeight="1" x14ac:dyDescent="0.25">
      <c r="BB2033"/>
      <c r="BC2033"/>
      <c r="BD2033"/>
      <c r="BE2033"/>
      <c r="BF2033"/>
      <c r="BG2033"/>
      <c r="BH2033"/>
      <c r="BI2033"/>
      <c r="BJ2033"/>
      <c r="BK2033"/>
      <c r="BL2033"/>
      <c r="BM2033"/>
      <c r="BN2033"/>
      <c r="BO2033"/>
      <c r="BP2033"/>
      <c r="BQ2033"/>
      <c r="BR2033"/>
      <c r="BS2033"/>
      <c r="BT2033"/>
      <c r="BU2033"/>
      <c r="BV2033"/>
      <c r="BW2033"/>
      <c r="BX2033"/>
      <c r="BY2033"/>
      <c r="BZ2033"/>
      <c r="CA2033"/>
      <c r="CB2033"/>
      <c r="CC2033"/>
    </row>
    <row r="2034" spans="54:81" s="325" customFormat="1" ht="15" customHeight="1" x14ac:dyDescent="0.25">
      <c r="BB2034"/>
      <c r="BC2034"/>
      <c r="BD2034"/>
      <c r="BE2034"/>
      <c r="BF2034"/>
      <c r="BG2034"/>
      <c r="BH2034"/>
      <c r="BI2034"/>
      <c r="BJ2034"/>
      <c r="BK2034"/>
      <c r="BL2034"/>
      <c r="BM2034"/>
      <c r="BN2034"/>
      <c r="BO2034"/>
      <c r="BP2034"/>
      <c r="BQ2034"/>
      <c r="BR2034"/>
      <c r="BS2034"/>
      <c r="BT2034"/>
      <c r="BU2034"/>
      <c r="BV2034"/>
      <c r="BW2034"/>
      <c r="BX2034"/>
      <c r="BY2034"/>
      <c r="BZ2034"/>
      <c r="CA2034"/>
      <c r="CB2034"/>
      <c r="CC2034"/>
    </row>
    <row r="2035" spans="54:81" s="325" customFormat="1" ht="15" customHeight="1" x14ac:dyDescent="0.25">
      <c r="BB2035"/>
      <c r="BC2035"/>
      <c r="BD2035"/>
      <c r="BE2035"/>
      <c r="BF2035"/>
      <c r="BG2035"/>
      <c r="BH2035"/>
      <c r="BI2035"/>
      <c r="BJ2035"/>
      <c r="BK2035"/>
      <c r="BL2035"/>
      <c r="BM2035"/>
      <c r="BN2035"/>
      <c r="BO2035"/>
      <c r="BP2035"/>
      <c r="BQ2035"/>
      <c r="BR2035"/>
      <c r="BS2035"/>
      <c r="BT2035"/>
      <c r="BU2035"/>
      <c r="BV2035"/>
      <c r="BW2035"/>
      <c r="BX2035"/>
      <c r="BY2035"/>
      <c r="BZ2035"/>
      <c r="CA2035"/>
      <c r="CB2035"/>
      <c r="CC2035"/>
    </row>
    <row r="2036" spans="54:81" s="325" customFormat="1" ht="15" customHeight="1" x14ac:dyDescent="0.25">
      <c r="BB2036"/>
      <c r="BC2036"/>
      <c r="BD2036"/>
      <c r="BE2036"/>
      <c r="BF2036"/>
      <c r="BG2036"/>
      <c r="BH2036"/>
      <c r="BI2036"/>
      <c r="BJ2036"/>
      <c r="BK2036"/>
      <c r="BL2036"/>
      <c r="BM2036"/>
      <c r="BN2036"/>
      <c r="BO2036"/>
      <c r="BP2036"/>
      <c r="BQ2036"/>
      <c r="BR2036"/>
      <c r="BS2036"/>
      <c r="BT2036"/>
      <c r="BU2036"/>
      <c r="BV2036"/>
      <c r="BW2036"/>
      <c r="BX2036"/>
      <c r="BY2036"/>
      <c r="BZ2036"/>
      <c r="CA2036"/>
      <c r="CB2036"/>
      <c r="CC2036"/>
    </row>
    <row r="2037" spans="54:81" s="325" customFormat="1" ht="15" customHeight="1" x14ac:dyDescent="0.25">
      <c r="BB2037"/>
      <c r="BC2037"/>
      <c r="BD2037"/>
      <c r="BE2037"/>
      <c r="BF2037"/>
      <c r="BG2037"/>
      <c r="BH2037"/>
      <c r="BI2037"/>
      <c r="BJ2037"/>
      <c r="BK2037"/>
      <c r="BL2037"/>
      <c r="BM2037"/>
      <c r="BN2037"/>
      <c r="BO2037"/>
      <c r="BP2037"/>
      <c r="BQ2037"/>
      <c r="BR2037"/>
      <c r="BS2037"/>
      <c r="BT2037"/>
      <c r="BU2037"/>
      <c r="BV2037"/>
      <c r="BW2037"/>
      <c r="BX2037"/>
      <c r="BY2037"/>
      <c r="BZ2037"/>
      <c r="CA2037"/>
      <c r="CB2037"/>
      <c r="CC2037"/>
    </row>
    <row r="2038" spans="54:81" s="325" customFormat="1" ht="15" customHeight="1" x14ac:dyDescent="0.25">
      <c r="BB2038"/>
      <c r="BC2038"/>
      <c r="BD2038"/>
      <c r="BE2038"/>
      <c r="BF2038"/>
      <c r="BG2038"/>
      <c r="BH2038"/>
      <c r="BI2038"/>
      <c r="BJ2038"/>
      <c r="BK2038"/>
      <c r="BL2038"/>
      <c r="BM2038"/>
      <c r="BN2038"/>
      <c r="BO2038"/>
      <c r="BP2038"/>
      <c r="BQ2038"/>
      <c r="BR2038"/>
      <c r="BS2038"/>
      <c r="BT2038"/>
      <c r="BU2038"/>
      <c r="BV2038"/>
      <c r="BW2038"/>
      <c r="BX2038"/>
      <c r="BY2038"/>
      <c r="BZ2038"/>
      <c r="CA2038"/>
      <c r="CB2038"/>
      <c r="CC2038"/>
    </row>
    <row r="2039" spans="54:81" s="325" customFormat="1" ht="15" customHeight="1" x14ac:dyDescent="0.25">
      <c r="BB2039"/>
      <c r="BC2039"/>
      <c r="BD2039"/>
      <c r="BE2039"/>
      <c r="BF2039"/>
      <c r="BG2039"/>
      <c r="BH2039"/>
      <c r="BI2039"/>
      <c r="BJ2039"/>
      <c r="BK2039"/>
      <c r="BL2039"/>
      <c r="BM2039"/>
      <c r="BN2039"/>
      <c r="BO2039"/>
      <c r="BP2039"/>
      <c r="BQ2039"/>
      <c r="BR2039"/>
      <c r="BS2039"/>
      <c r="BT2039"/>
      <c r="BU2039"/>
      <c r="BV2039"/>
      <c r="BW2039"/>
      <c r="BX2039"/>
      <c r="BY2039"/>
      <c r="BZ2039"/>
      <c r="CA2039"/>
      <c r="CB2039"/>
      <c r="CC2039"/>
    </row>
    <row r="2040" spans="54:81" s="325" customFormat="1" ht="15" customHeight="1" x14ac:dyDescent="0.25">
      <c r="BB2040"/>
      <c r="BC2040"/>
      <c r="BD2040"/>
      <c r="BE2040"/>
      <c r="BF2040"/>
      <c r="BG2040"/>
      <c r="BH2040"/>
      <c r="BI2040"/>
      <c r="BJ2040"/>
      <c r="BK2040"/>
      <c r="BL2040"/>
      <c r="BM2040"/>
      <c r="BN2040"/>
      <c r="BO2040"/>
      <c r="BP2040"/>
      <c r="BQ2040"/>
      <c r="BR2040"/>
      <c r="BS2040"/>
      <c r="BT2040"/>
      <c r="BU2040"/>
      <c r="BV2040"/>
      <c r="BW2040"/>
      <c r="BX2040"/>
      <c r="BY2040"/>
      <c r="BZ2040"/>
      <c r="CA2040"/>
      <c r="CB2040"/>
      <c r="CC2040"/>
    </row>
    <row r="2041" spans="54:81" s="325" customFormat="1" ht="15" customHeight="1" x14ac:dyDescent="0.25">
      <c r="BB2041"/>
      <c r="BC2041"/>
      <c r="BD2041"/>
      <c r="BE2041"/>
      <c r="BF2041"/>
      <c r="BG2041"/>
      <c r="BH2041"/>
      <c r="BI2041"/>
      <c r="BJ2041"/>
      <c r="BK2041"/>
      <c r="BL2041"/>
      <c r="BM2041"/>
      <c r="BN2041"/>
      <c r="BO2041"/>
      <c r="BP2041"/>
      <c r="BQ2041"/>
      <c r="BR2041"/>
      <c r="BS2041"/>
      <c r="BT2041"/>
      <c r="BU2041"/>
      <c r="BV2041"/>
      <c r="BW2041"/>
      <c r="BX2041"/>
      <c r="BY2041"/>
      <c r="BZ2041"/>
      <c r="CA2041"/>
      <c r="CB2041"/>
      <c r="CC2041"/>
    </row>
    <row r="2042" spans="54:81" s="325" customFormat="1" ht="15" customHeight="1" x14ac:dyDescent="0.25">
      <c r="BB2042"/>
      <c r="BC2042"/>
      <c r="BD2042"/>
      <c r="BE2042"/>
      <c r="BF2042"/>
      <c r="BG2042"/>
      <c r="BH2042"/>
      <c r="BI2042"/>
      <c r="BJ2042"/>
      <c r="BK2042"/>
      <c r="BL2042"/>
      <c r="BM2042"/>
      <c r="BN2042"/>
      <c r="BO2042"/>
      <c r="BP2042"/>
      <c r="BQ2042"/>
      <c r="BR2042"/>
      <c r="BS2042"/>
      <c r="BT2042"/>
      <c r="BU2042"/>
      <c r="BV2042"/>
      <c r="BW2042"/>
      <c r="BX2042"/>
      <c r="BY2042"/>
      <c r="BZ2042"/>
      <c r="CA2042"/>
      <c r="CB2042"/>
      <c r="CC2042"/>
    </row>
    <row r="2043" spans="54:81" s="325" customFormat="1" ht="15" customHeight="1" x14ac:dyDescent="0.25">
      <c r="BB2043"/>
      <c r="BC2043"/>
      <c r="BD2043"/>
      <c r="BE2043"/>
      <c r="BF2043"/>
      <c r="BG2043"/>
      <c r="BH2043"/>
      <c r="BI2043"/>
      <c r="BJ2043"/>
      <c r="BK2043"/>
      <c r="BL2043"/>
      <c r="BM2043"/>
      <c r="BN2043"/>
      <c r="BO2043"/>
      <c r="BP2043"/>
      <c r="BQ2043"/>
      <c r="BR2043"/>
      <c r="BS2043"/>
      <c r="BT2043"/>
      <c r="BU2043"/>
      <c r="BV2043"/>
      <c r="BW2043"/>
      <c r="BX2043"/>
      <c r="BY2043"/>
      <c r="BZ2043"/>
      <c r="CA2043"/>
      <c r="CB2043"/>
      <c r="CC2043"/>
    </row>
    <row r="2044" spans="54:81" s="325" customFormat="1" ht="15" customHeight="1" x14ac:dyDescent="0.25">
      <c r="BB2044"/>
      <c r="BC2044"/>
      <c r="BD2044"/>
      <c r="BE2044"/>
      <c r="BF2044"/>
      <c r="BG2044"/>
      <c r="BH2044"/>
      <c r="BI2044"/>
      <c r="BJ2044"/>
      <c r="BK2044"/>
      <c r="BL2044"/>
      <c r="BM2044"/>
      <c r="BN2044"/>
      <c r="BO2044"/>
      <c r="BP2044"/>
      <c r="BQ2044"/>
      <c r="BR2044"/>
      <c r="BS2044"/>
      <c r="BT2044"/>
      <c r="BU2044"/>
      <c r="BV2044"/>
      <c r="BW2044"/>
      <c r="BX2044"/>
      <c r="BY2044"/>
      <c r="BZ2044"/>
      <c r="CA2044"/>
      <c r="CB2044"/>
      <c r="CC2044"/>
    </row>
    <row r="2045" spans="54:81" s="325" customFormat="1" ht="15" customHeight="1" x14ac:dyDescent="0.25">
      <c r="BB2045"/>
      <c r="BC2045"/>
      <c r="BD2045"/>
      <c r="BE2045"/>
      <c r="BF2045"/>
      <c r="BG2045"/>
      <c r="BH2045"/>
      <c r="BI2045"/>
      <c r="BJ2045"/>
      <c r="BK2045"/>
      <c r="BL2045"/>
      <c r="BM2045"/>
      <c r="BN2045"/>
      <c r="BO2045"/>
      <c r="BP2045"/>
      <c r="BQ2045"/>
      <c r="BR2045"/>
      <c r="BS2045"/>
      <c r="BT2045"/>
      <c r="BU2045"/>
      <c r="BV2045"/>
      <c r="BW2045"/>
      <c r="BX2045"/>
      <c r="BY2045"/>
      <c r="BZ2045"/>
      <c r="CA2045"/>
      <c r="CB2045"/>
      <c r="CC2045"/>
    </row>
    <row r="2046" spans="54:81" s="325" customFormat="1" ht="15" customHeight="1" x14ac:dyDescent="0.25">
      <c r="BB2046"/>
      <c r="BC2046"/>
      <c r="BD2046"/>
      <c r="BE2046"/>
      <c r="BF2046"/>
      <c r="BG2046"/>
      <c r="BH2046"/>
      <c r="BI2046"/>
      <c r="BJ2046"/>
      <c r="BK2046"/>
      <c r="BL2046"/>
      <c r="BM2046"/>
      <c r="BN2046"/>
      <c r="BO2046"/>
      <c r="BP2046"/>
      <c r="BQ2046"/>
      <c r="BR2046"/>
      <c r="BS2046"/>
      <c r="BT2046"/>
      <c r="BU2046"/>
      <c r="BV2046"/>
      <c r="BW2046"/>
      <c r="BX2046"/>
      <c r="BY2046"/>
      <c r="BZ2046"/>
      <c r="CA2046"/>
      <c r="CB2046"/>
      <c r="CC2046"/>
    </row>
    <row r="2047" spans="54:81" s="325" customFormat="1" ht="15" customHeight="1" x14ac:dyDescent="0.25">
      <c r="BB2047"/>
      <c r="BC2047"/>
      <c r="BD2047"/>
      <c r="BE2047"/>
      <c r="BF2047"/>
      <c r="BG2047"/>
      <c r="BH2047"/>
      <c r="BI2047"/>
      <c r="BJ2047"/>
      <c r="BK2047"/>
      <c r="BL2047"/>
      <c r="BM2047"/>
      <c r="BN2047"/>
      <c r="BO2047"/>
      <c r="BP2047"/>
      <c r="BQ2047"/>
      <c r="BR2047"/>
      <c r="BS2047"/>
      <c r="BT2047"/>
      <c r="BU2047"/>
      <c r="BV2047"/>
      <c r="BW2047"/>
      <c r="BX2047"/>
      <c r="BY2047"/>
      <c r="BZ2047"/>
      <c r="CA2047"/>
      <c r="CB2047"/>
      <c r="CC2047"/>
    </row>
    <row r="2048" spans="54:81" s="325" customFormat="1" ht="15" customHeight="1" x14ac:dyDescent="0.25">
      <c r="BB2048"/>
      <c r="BC2048"/>
      <c r="BD2048"/>
      <c r="BE2048"/>
      <c r="BF2048"/>
      <c r="BG2048"/>
      <c r="BH2048"/>
      <c r="BI2048"/>
      <c r="BJ2048"/>
      <c r="BK2048"/>
      <c r="BL2048"/>
      <c r="BM2048"/>
      <c r="BN2048"/>
      <c r="BO2048"/>
      <c r="BP2048"/>
      <c r="BQ2048"/>
      <c r="BR2048"/>
      <c r="BS2048"/>
      <c r="BT2048"/>
      <c r="BU2048"/>
      <c r="BV2048"/>
      <c r="BW2048"/>
      <c r="BX2048"/>
      <c r="BY2048"/>
      <c r="BZ2048"/>
      <c r="CA2048"/>
      <c r="CB2048"/>
      <c r="CC2048"/>
    </row>
    <row r="2049" spans="54:81" s="325" customFormat="1" ht="15" customHeight="1" x14ac:dyDescent="0.25">
      <c r="BB2049"/>
      <c r="BC2049"/>
      <c r="BD2049"/>
      <c r="BE2049"/>
      <c r="BF2049"/>
      <c r="BG2049"/>
      <c r="BH2049"/>
      <c r="BI2049"/>
      <c r="BJ2049"/>
      <c r="BK2049"/>
      <c r="BL2049"/>
      <c r="BM2049"/>
      <c r="BN2049"/>
      <c r="BO2049"/>
      <c r="BP2049"/>
      <c r="BQ2049"/>
      <c r="BR2049"/>
      <c r="BS2049"/>
      <c r="BT2049"/>
      <c r="BU2049"/>
      <c r="BV2049"/>
      <c r="BW2049"/>
      <c r="BX2049"/>
      <c r="BY2049"/>
      <c r="BZ2049"/>
      <c r="CA2049"/>
      <c r="CB2049"/>
      <c r="CC2049"/>
    </row>
    <row r="2050" spans="54:81" s="325" customFormat="1" ht="15" customHeight="1" x14ac:dyDescent="0.25">
      <c r="BB2050"/>
      <c r="BC2050"/>
      <c r="BD2050"/>
      <c r="BE2050"/>
      <c r="BF2050"/>
      <c r="BG2050"/>
      <c r="BH2050"/>
      <c r="BI2050"/>
      <c r="BJ2050"/>
      <c r="BK2050"/>
      <c r="BL2050"/>
      <c r="BM2050"/>
      <c r="BN2050"/>
      <c r="BO2050"/>
      <c r="BP2050"/>
      <c r="BQ2050"/>
      <c r="BR2050"/>
      <c r="BS2050"/>
      <c r="BT2050"/>
      <c r="BU2050"/>
      <c r="BV2050"/>
      <c r="BW2050"/>
      <c r="BX2050"/>
      <c r="BY2050"/>
      <c r="BZ2050"/>
      <c r="CA2050"/>
      <c r="CB2050"/>
      <c r="CC2050"/>
    </row>
    <row r="2051" spans="54:81" s="325" customFormat="1" ht="15" customHeight="1" x14ac:dyDescent="0.25">
      <c r="BB2051"/>
      <c r="BC2051"/>
      <c r="BD2051"/>
      <c r="BE2051"/>
      <c r="BF2051"/>
      <c r="BG2051"/>
      <c r="BH2051"/>
      <c r="BI2051"/>
      <c r="BJ2051"/>
      <c r="BK2051"/>
      <c r="BL2051"/>
      <c r="BM2051"/>
      <c r="BN2051"/>
      <c r="BO2051"/>
      <c r="BP2051"/>
      <c r="BQ2051"/>
      <c r="BR2051"/>
      <c r="BS2051"/>
      <c r="BT2051"/>
      <c r="BU2051"/>
      <c r="BV2051"/>
      <c r="BW2051"/>
      <c r="BX2051"/>
      <c r="BY2051"/>
      <c r="BZ2051"/>
      <c r="CA2051"/>
      <c r="CB2051"/>
      <c r="CC2051"/>
    </row>
    <row r="2052" spans="54:81" s="325" customFormat="1" ht="15" customHeight="1" x14ac:dyDescent="0.25">
      <c r="BB2052"/>
      <c r="BC2052"/>
      <c r="BD2052"/>
      <c r="BE2052"/>
      <c r="BF2052"/>
      <c r="BG2052"/>
      <c r="BH2052"/>
      <c r="BI2052"/>
      <c r="BJ2052"/>
      <c r="BK2052"/>
      <c r="BL2052"/>
      <c r="BM2052"/>
      <c r="BN2052"/>
      <c r="BO2052"/>
      <c r="BP2052"/>
      <c r="BQ2052"/>
      <c r="BR2052"/>
      <c r="BS2052"/>
      <c r="BT2052"/>
      <c r="BU2052"/>
      <c r="BV2052"/>
      <c r="BW2052"/>
      <c r="BX2052"/>
      <c r="BY2052"/>
      <c r="BZ2052"/>
      <c r="CA2052"/>
      <c r="CB2052"/>
      <c r="CC2052"/>
    </row>
    <row r="2053" spans="54:81" s="325" customFormat="1" ht="15" customHeight="1" x14ac:dyDescent="0.25">
      <c r="BB2053"/>
      <c r="BC2053"/>
      <c r="BD2053"/>
      <c r="BE2053"/>
      <c r="BF2053"/>
      <c r="BG2053"/>
      <c r="BH2053"/>
      <c r="BI2053"/>
      <c r="BJ2053"/>
      <c r="BK2053"/>
      <c r="BL2053"/>
      <c r="BM2053"/>
      <c r="BN2053"/>
      <c r="BO2053"/>
      <c r="BP2053"/>
      <c r="BQ2053"/>
      <c r="BR2053"/>
      <c r="BS2053"/>
      <c r="BT2053"/>
      <c r="BU2053"/>
      <c r="BV2053"/>
      <c r="BW2053"/>
      <c r="BX2053"/>
      <c r="BY2053"/>
      <c r="BZ2053"/>
      <c r="CA2053"/>
      <c r="CB2053"/>
      <c r="CC2053"/>
    </row>
    <row r="2054" spans="54:81" s="325" customFormat="1" ht="15" customHeight="1" x14ac:dyDescent="0.25">
      <c r="BB2054"/>
      <c r="BC2054"/>
      <c r="BD2054"/>
      <c r="BE2054"/>
      <c r="BF2054"/>
      <c r="BG2054"/>
      <c r="BH2054"/>
      <c r="BI2054"/>
      <c r="BJ2054"/>
      <c r="BK2054"/>
      <c r="BL2054"/>
      <c r="BM2054"/>
      <c r="BN2054"/>
      <c r="BO2054"/>
      <c r="BP2054"/>
      <c r="BQ2054"/>
      <c r="BR2054"/>
      <c r="BS2054"/>
      <c r="BT2054"/>
      <c r="BU2054"/>
      <c r="BV2054"/>
      <c r="BW2054"/>
      <c r="BX2054"/>
      <c r="BY2054"/>
      <c r="BZ2054"/>
      <c r="CA2054"/>
      <c r="CB2054"/>
      <c r="CC2054"/>
    </row>
    <row r="2055" spans="54:81" s="325" customFormat="1" ht="15" customHeight="1" x14ac:dyDescent="0.25">
      <c r="BB2055"/>
      <c r="BC2055"/>
      <c r="BD2055"/>
      <c r="BE2055"/>
      <c r="BF2055"/>
      <c r="BG2055"/>
      <c r="BH2055"/>
      <c r="BI2055"/>
      <c r="BJ2055"/>
      <c r="BK2055"/>
      <c r="BL2055"/>
      <c r="BM2055"/>
      <c r="BN2055"/>
      <c r="BO2055"/>
      <c r="BP2055"/>
      <c r="BQ2055"/>
      <c r="BR2055"/>
      <c r="BS2055"/>
      <c r="BT2055"/>
      <c r="BU2055"/>
      <c r="BV2055"/>
      <c r="BW2055"/>
      <c r="BX2055"/>
      <c r="BY2055"/>
      <c r="BZ2055"/>
      <c r="CA2055"/>
      <c r="CB2055"/>
      <c r="CC2055"/>
    </row>
    <row r="2056" spans="54:81" s="325" customFormat="1" ht="15" customHeight="1" x14ac:dyDescent="0.25">
      <c r="BB2056"/>
      <c r="BC2056"/>
      <c r="BD2056"/>
      <c r="BE2056"/>
      <c r="BF2056"/>
      <c r="BG2056"/>
      <c r="BH2056"/>
      <c r="BI2056"/>
      <c r="BJ2056"/>
      <c r="BK2056"/>
      <c r="BL2056"/>
      <c r="BM2056"/>
      <c r="BN2056"/>
      <c r="BO2056"/>
      <c r="BP2056"/>
      <c r="BQ2056"/>
      <c r="BR2056"/>
      <c r="BS2056"/>
      <c r="BT2056"/>
      <c r="BU2056"/>
      <c r="BV2056"/>
      <c r="BW2056"/>
      <c r="BX2056"/>
      <c r="BY2056"/>
      <c r="BZ2056"/>
      <c r="CA2056"/>
      <c r="CB2056"/>
      <c r="CC2056"/>
    </row>
    <row r="2057" spans="54:81" s="325" customFormat="1" ht="15" customHeight="1" x14ac:dyDescent="0.25">
      <c r="BB2057"/>
      <c r="BC2057"/>
      <c r="BD2057"/>
      <c r="BE2057"/>
      <c r="BF2057"/>
      <c r="BG2057"/>
      <c r="BH2057"/>
      <c r="BI2057"/>
      <c r="BJ2057"/>
      <c r="BK2057"/>
      <c r="BL2057"/>
      <c r="BM2057"/>
      <c r="BN2057"/>
      <c r="BO2057"/>
      <c r="BP2057"/>
      <c r="BQ2057"/>
      <c r="BR2057"/>
      <c r="BS2057"/>
      <c r="BT2057"/>
      <c r="BU2057"/>
      <c r="BV2057"/>
      <c r="BW2057"/>
      <c r="BX2057"/>
      <c r="BY2057"/>
      <c r="BZ2057"/>
      <c r="CA2057"/>
      <c r="CB2057"/>
      <c r="CC2057"/>
    </row>
    <row r="2058" spans="54:81" s="325" customFormat="1" ht="15" customHeight="1" x14ac:dyDescent="0.25">
      <c r="BB2058"/>
      <c r="BC2058"/>
      <c r="BD2058"/>
      <c r="BE2058"/>
      <c r="BF2058"/>
      <c r="BG2058"/>
      <c r="BH2058"/>
      <c r="BI2058"/>
      <c r="BJ2058"/>
      <c r="BK2058"/>
      <c r="BL2058"/>
      <c r="BM2058"/>
      <c r="BN2058"/>
      <c r="BO2058"/>
      <c r="BP2058"/>
      <c r="BQ2058"/>
      <c r="BR2058"/>
      <c r="BS2058"/>
      <c r="BT2058"/>
      <c r="BU2058"/>
      <c r="BV2058"/>
      <c r="BW2058"/>
      <c r="BX2058"/>
      <c r="BY2058"/>
      <c r="BZ2058"/>
      <c r="CA2058"/>
      <c r="CB2058"/>
      <c r="CC2058"/>
    </row>
    <row r="2059" spans="54:81" s="325" customFormat="1" ht="15" customHeight="1" x14ac:dyDescent="0.25">
      <c r="BB2059"/>
      <c r="BC2059"/>
      <c r="BD2059"/>
      <c r="BE2059"/>
      <c r="BF2059"/>
      <c r="BG2059"/>
      <c r="BH2059"/>
      <c r="BI2059"/>
      <c r="BJ2059"/>
      <c r="BK2059"/>
      <c r="BL2059"/>
      <c r="BM2059"/>
      <c r="BN2059"/>
      <c r="BO2059"/>
      <c r="BP2059"/>
      <c r="BQ2059"/>
      <c r="BR2059"/>
      <c r="BS2059"/>
      <c r="BT2059"/>
      <c r="BU2059"/>
      <c r="BV2059"/>
      <c r="BW2059"/>
      <c r="BX2059"/>
      <c r="BY2059"/>
      <c r="BZ2059"/>
      <c r="CA2059"/>
      <c r="CB2059"/>
      <c r="CC2059"/>
    </row>
    <row r="2060" spans="54:81" s="325" customFormat="1" ht="15" customHeight="1" x14ac:dyDescent="0.25">
      <c r="BB2060"/>
      <c r="BC2060"/>
      <c r="BD2060"/>
      <c r="BE2060"/>
      <c r="BF2060"/>
      <c r="BG2060"/>
      <c r="BH2060"/>
      <c r="BI2060"/>
      <c r="BJ2060"/>
      <c r="BK2060"/>
      <c r="BL2060"/>
      <c r="BM2060"/>
      <c r="BN2060"/>
      <c r="BO2060"/>
      <c r="BP2060"/>
      <c r="BQ2060"/>
      <c r="BR2060"/>
      <c r="BS2060"/>
      <c r="BT2060"/>
      <c r="BU2060"/>
      <c r="BV2060"/>
      <c r="BW2060"/>
      <c r="BX2060"/>
      <c r="BY2060"/>
      <c r="BZ2060"/>
      <c r="CA2060"/>
      <c r="CB2060"/>
      <c r="CC2060"/>
    </row>
    <row r="2061" spans="54:81" s="325" customFormat="1" ht="15" customHeight="1" x14ac:dyDescent="0.25">
      <c r="BB2061"/>
      <c r="BC2061"/>
      <c r="BD2061"/>
      <c r="BE2061"/>
      <c r="BF2061"/>
      <c r="BG2061"/>
      <c r="BH2061"/>
      <c r="BI2061"/>
      <c r="BJ2061"/>
      <c r="BK2061"/>
      <c r="BL2061"/>
      <c r="BM2061"/>
      <c r="BN2061"/>
      <c r="BO2061"/>
      <c r="BP2061"/>
      <c r="BQ2061"/>
      <c r="BR2061"/>
      <c r="BS2061"/>
      <c r="BT2061"/>
      <c r="BU2061"/>
      <c r="BV2061"/>
      <c r="BW2061"/>
      <c r="BX2061"/>
      <c r="BY2061"/>
      <c r="BZ2061"/>
      <c r="CA2061"/>
      <c r="CB2061"/>
      <c r="CC2061"/>
    </row>
    <row r="2062" spans="54:81" s="325" customFormat="1" ht="15" customHeight="1" x14ac:dyDescent="0.25">
      <c r="BB2062"/>
      <c r="BC2062"/>
      <c r="BD2062"/>
      <c r="BE2062"/>
      <c r="BF2062"/>
      <c r="BG2062"/>
      <c r="BH2062"/>
      <c r="BI2062"/>
      <c r="BJ2062"/>
      <c r="BK2062"/>
      <c r="BL2062"/>
      <c r="BM2062"/>
      <c r="BN2062"/>
      <c r="BO2062"/>
      <c r="BP2062"/>
      <c r="BQ2062"/>
      <c r="BR2062"/>
      <c r="BS2062"/>
      <c r="BT2062"/>
      <c r="BU2062"/>
      <c r="BV2062"/>
      <c r="BW2062"/>
      <c r="BX2062"/>
      <c r="BY2062"/>
      <c r="BZ2062"/>
      <c r="CA2062"/>
      <c r="CB2062"/>
      <c r="CC2062"/>
    </row>
    <row r="2063" spans="54:81" s="325" customFormat="1" ht="15" customHeight="1" x14ac:dyDescent="0.25">
      <c r="BB2063"/>
      <c r="BC2063"/>
      <c r="BD2063"/>
      <c r="BE2063"/>
      <c r="BF2063"/>
      <c r="BG2063"/>
      <c r="BH2063"/>
      <c r="BI2063"/>
      <c r="BJ2063"/>
      <c r="BK2063"/>
      <c r="BL2063"/>
      <c r="BM2063"/>
      <c r="BN2063"/>
      <c r="BO2063"/>
      <c r="BP2063"/>
      <c r="BQ2063"/>
      <c r="BR2063"/>
      <c r="BS2063"/>
      <c r="BT2063"/>
      <c r="BU2063"/>
      <c r="BV2063"/>
      <c r="BW2063"/>
      <c r="BX2063"/>
      <c r="BY2063"/>
      <c r="BZ2063"/>
      <c r="CA2063"/>
      <c r="CB2063"/>
      <c r="CC2063"/>
    </row>
    <row r="2064" spans="54:81" s="325" customFormat="1" ht="15" customHeight="1" x14ac:dyDescent="0.25">
      <c r="BB2064"/>
      <c r="BC2064"/>
      <c r="BD2064"/>
      <c r="BE2064"/>
      <c r="BF2064"/>
      <c r="BG2064"/>
      <c r="BH2064"/>
      <c r="BI2064"/>
      <c r="BJ2064"/>
      <c r="BK2064"/>
      <c r="BL2064"/>
      <c r="BM2064"/>
      <c r="BN2064"/>
      <c r="BO2064"/>
      <c r="BP2064"/>
      <c r="BQ2064"/>
      <c r="BR2064"/>
      <c r="BS2064"/>
      <c r="BT2064"/>
      <c r="BU2064"/>
      <c r="BV2064"/>
      <c r="BW2064"/>
      <c r="BX2064"/>
      <c r="BY2064"/>
      <c r="BZ2064"/>
      <c r="CA2064"/>
      <c r="CB2064"/>
      <c r="CC2064"/>
    </row>
    <row r="2065" spans="54:81" s="325" customFormat="1" ht="15" customHeight="1" x14ac:dyDescent="0.25">
      <c r="BB2065"/>
      <c r="BC2065"/>
      <c r="BD2065"/>
      <c r="BE2065"/>
      <c r="BF2065"/>
      <c r="BG2065"/>
      <c r="BH2065"/>
      <c r="BI2065"/>
      <c r="BJ2065"/>
      <c r="BK2065"/>
      <c r="BL2065"/>
      <c r="BM2065"/>
      <c r="BN2065"/>
      <c r="BO2065"/>
      <c r="BP2065"/>
      <c r="BQ2065"/>
      <c r="BR2065"/>
      <c r="BS2065"/>
      <c r="BT2065"/>
      <c r="BU2065"/>
      <c r="BV2065"/>
      <c r="BW2065"/>
      <c r="BX2065"/>
      <c r="BY2065"/>
      <c r="BZ2065"/>
      <c r="CA2065"/>
      <c r="CB2065"/>
      <c r="CC2065"/>
    </row>
    <row r="2066" spans="54:81" s="325" customFormat="1" ht="15" customHeight="1" x14ac:dyDescent="0.25">
      <c r="BB2066"/>
      <c r="BC2066"/>
      <c r="BD2066"/>
      <c r="BE2066"/>
      <c r="BF2066"/>
      <c r="BG2066"/>
      <c r="BH2066"/>
      <c r="BI2066"/>
      <c r="BJ2066"/>
      <c r="BK2066"/>
      <c r="BL2066"/>
      <c r="BM2066"/>
      <c r="BN2066"/>
      <c r="BO2066"/>
      <c r="BP2066"/>
      <c r="BQ2066"/>
      <c r="BR2066"/>
      <c r="BS2066"/>
      <c r="BT2066"/>
      <c r="BU2066"/>
      <c r="BV2066"/>
      <c r="BW2066"/>
      <c r="BX2066"/>
      <c r="BY2066"/>
      <c r="BZ2066"/>
      <c r="CA2066"/>
      <c r="CB2066"/>
      <c r="CC2066"/>
    </row>
    <row r="2067" spans="54:81" s="325" customFormat="1" ht="15" customHeight="1" x14ac:dyDescent="0.25">
      <c r="BB2067"/>
      <c r="BC2067"/>
      <c r="BD2067"/>
      <c r="BE2067"/>
      <c r="BF2067"/>
      <c r="BG2067"/>
      <c r="BH2067"/>
      <c r="BI2067"/>
      <c r="BJ2067"/>
      <c r="BK2067"/>
      <c r="BL2067"/>
      <c r="BM2067"/>
      <c r="BN2067"/>
      <c r="BO2067"/>
      <c r="BP2067"/>
      <c r="BQ2067"/>
      <c r="BR2067"/>
      <c r="BS2067"/>
      <c r="BT2067"/>
      <c r="BU2067"/>
      <c r="BV2067"/>
      <c r="BW2067"/>
      <c r="BX2067"/>
      <c r="BY2067"/>
      <c r="BZ2067"/>
      <c r="CA2067"/>
      <c r="CB2067"/>
      <c r="CC2067"/>
    </row>
    <row r="2068" spans="54:81" s="325" customFormat="1" ht="15" customHeight="1" x14ac:dyDescent="0.25">
      <c r="BB2068"/>
      <c r="BC2068"/>
      <c r="BD2068"/>
      <c r="BE2068"/>
      <c r="BF2068"/>
      <c r="BG2068"/>
      <c r="BH2068"/>
      <c r="BI2068"/>
      <c r="BJ2068"/>
      <c r="BK2068"/>
      <c r="BL2068"/>
      <c r="BM2068"/>
      <c r="BN2068"/>
      <c r="BO2068"/>
      <c r="BP2068"/>
      <c r="BQ2068"/>
      <c r="BR2068"/>
      <c r="BS2068"/>
      <c r="BT2068"/>
      <c r="BU2068"/>
      <c r="BV2068"/>
      <c r="BW2068"/>
      <c r="BX2068"/>
      <c r="BY2068"/>
      <c r="BZ2068"/>
      <c r="CA2068"/>
      <c r="CB2068"/>
      <c r="CC2068"/>
    </row>
    <row r="2069" spans="54:81" s="325" customFormat="1" ht="15" customHeight="1" x14ac:dyDescent="0.25">
      <c r="BB2069"/>
      <c r="BC2069"/>
      <c r="BD2069"/>
      <c r="BE2069"/>
      <c r="BF2069"/>
      <c r="BG2069"/>
      <c r="BH2069"/>
      <c r="BI2069"/>
      <c r="BJ2069"/>
      <c r="BK2069"/>
      <c r="BL2069"/>
      <c r="BM2069"/>
      <c r="BN2069"/>
      <c r="BO2069"/>
      <c r="BP2069"/>
      <c r="BQ2069"/>
      <c r="BR2069"/>
      <c r="BS2069"/>
      <c r="BT2069"/>
      <c r="BU2069"/>
      <c r="BV2069"/>
      <c r="BW2069"/>
      <c r="BX2069"/>
      <c r="BY2069"/>
      <c r="BZ2069"/>
      <c r="CA2069"/>
      <c r="CB2069"/>
      <c r="CC2069"/>
    </row>
    <row r="2070" spans="54:81" s="325" customFormat="1" ht="15" customHeight="1" x14ac:dyDescent="0.25">
      <c r="BB2070"/>
      <c r="BC2070"/>
      <c r="BD2070"/>
      <c r="BE2070"/>
      <c r="BF2070"/>
      <c r="BG2070"/>
      <c r="BH2070"/>
      <c r="BI2070"/>
      <c r="BJ2070"/>
      <c r="BK2070"/>
      <c r="BL2070"/>
      <c r="BM2070"/>
      <c r="BN2070"/>
      <c r="BO2070"/>
      <c r="BP2070"/>
      <c r="BQ2070"/>
      <c r="BR2070"/>
      <c r="BS2070"/>
      <c r="BT2070"/>
      <c r="BU2070"/>
      <c r="BV2070"/>
      <c r="BW2070"/>
      <c r="BX2070"/>
      <c r="BY2070"/>
      <c r="BZ2070"/>
      <c r="CA2070"/>
      <c r="CB2070"/>
      <c r="CC2070"/>
    </row>
    <row r="2071" spans="54:81" s="325" customFormat="1" ht="15" customHeight="1" x14ac:dyDescent="0.25">
      <c r="BB2071"/>
      <c r="BC2071"/>
      <c r="BD2071"/>
      <c r="BE2071"/>
      <c r="BF2071"/>
      <c r="BG2071"/>
      <c r="BH2071"/>
      <c r="BI2071"/>
      <c r="BJ2071"/>
      <c r="BK2071"/>
      <c r="BL2071"/>
      <c r="BM2071"/>
      <c r="BN2071"/>
      <c r="BO2071"/>
      <c r="BP2071"/>
      <c r="BQ2071"/>
      <c r="BR2071"/>
      <c r="BS2071"/>
      <c r="BT2071"/>
      <c r="BU2071"/>
      <c r="BV2071"/>
      <c r="BW2071"/>
      <c r="BX2071"/>
      <c r="BY2071"/>
      <c r="BZ2071"/>
      <c r="CA2071"/>
      <c r="CB2071"/>
      <c r="CC2071"/>
    </row>
    <row r="2072" spans="54:81" s="325" customFormat="1" ht="15" customHeight="1" x14ac:dyDescent="0.25">
      <c r="BB2072"/>
      <c r="BC2072"/>
      <c r="BD2072"/>
      <c r="BE2072"/>
      <c r="BF2072"/>
      <c r="BG2072"/>
      <c r="BH2072"/>
      <c r="BI2072"/>
      <c r="BJ2072"/>
      <c r="BK2072"/>
      <c r="BL2072"/>
      <c r="BM2072"/>
      <c r="BN2072"/>
      <c r="BO2072"/>
      <c r="BP2072"/>
      <c r="BQ2072"/>
      <c r="BR2072"/>
      <c r="BS2072"/>
      <c r="BT2072"/>
      <c r="BU2072"/>
      <c r="BV2072"/>
      <c r="BW2072"/>
      <c r="BX2072"/>
      <c r="BY2072"/>
      <c r="BZ2072"/>
      <c r="CA2072"/>
      <c r="CB2072"/>
      <c r="CC2072"/>
    </row>
    <row r="2073" spans="54:81" s="325" customFormat="1" ht="15" customHeight="1" x14ac:dyDescent="0.25">
      <c r="BB2073"/>
      <c r="BC2073"/>
      <c r="BD2073"/>
      <c r="BE2073"/>
      <c r="BF2073"/>
      <c r="BG2073"/>
      <c r="BH2073"/>
      <c r="BI2073"/>
      <c r="BJ2073"/>
      <c r="BK2073"/>
      <c r="BL2073"/>
      <c r="BM2073"/>
      <c r="BN2073"/>
      <c r="BO2073"/>
      <c r="BP2073"/>
      <c r="BQ2073"/>
      <c r="BR2073"/>
      <c r="BS2073"/>
      <c r="BT2073"/>
      <c r="BU2073"/>
      <c r="BV2073"/>
      <c r="BW2073"/>
      <c r="BX2073"/>
      <c r="BY2073"/>
      <c r="BZ2073"/>
      <c r="CA2073"/>
      <c r="CB2073"/>
      <c r="CC2073"/>
    </row>
    <row r="2074" spans="54:81" s="325" customFormat="1" ht="15" customHeight="1" x14ac:dyDescent="0.25">
      <c r="BB2074"/>
      <c r="BC2074"/>
      <c r="BD2074"/>
      <c r="BE2074"/>
      <c r="BF2074"/>
      <c r="BG2074"/>
      <c r="BH2074"/>
      <c r="BI2074"/>
      <c r="BJ2074"/>
      <c r="BK2074"/>
      <c r="BL2074"/>
      <c r="BM2074"/>
      <c r="BN2074"/>
      <c r="BO2074"/>
      <c r="BP2074"/>
      <c r="BQ2074"/>
      <c r="BR2074"/>
      <c r="BS2074"/>
      <c r="BT2074"/>
      <c r="BU2074"/>
      <c r="BV2074"/>
      <c r="BW2074"/>
      <c r="BX2074"/>
      <c r="BY2074"/>
      <c r="BZ2074"/>
      <c r="CA2074"/>
      <c r="CB2074"/>
      <c r="CC2074"/>
    </row>
    <row r="2075" spans="54:81" s="325" customFormat="1" ht="15" customHeight="1" x14ac:dyDescent="0.25">
      <c r="BB2075"/>
      <c r="BC2075"/>
      <c r="BD2075"/>
      <c r="BE2075"/>
      <c r="BF2075"/>
      <c r="BG2075"/>
      <c r="BH2075"/>
      <c r="BI2075"/>
      <c r="BJ2075"/>
      <c r="BK2075"/>
      <c r="BL2075"/>
      <c r="BM2075"/>
      <c r="BN2075"/>
      <c r="BO2075"/>
      <c r="BP2075"/>
      <c r="BQ2075"/>
      <c r="BR2075"/>
      <c r="BS2075"/>
      <c r="BT2075"/>
      <c r="BU2075"/>
      <c r="BV2075"/>
      <c r="BW2075"/>
      <c r="BX2075"/>
      <c r="BY2075"/>
      <c r="BZ2075"/>
      <c r="CA2075"/>
      <c r="CB2075"/>
      <c r="CC2075"/>
    </row>
    <row r="2076" spans="54:81" s="325" customFormat="1" ht="15" customHeight="1" x14ac:dyDescent="0.25">
      <c r="BB2076"/>
      <c r="BC2076"/>
      <c r="BD2076"/>
      <c r="BE2076"/>
      <c r="BF2076"/>
      <c r="BG2076"/>
      <c r="BH2076"/>
      <c r="BI2076"/>
      <c r="BJ2076"/>
      <c r="BK2076"/>
      <c r="BL2076"/>
      <c r="BM2076"/>
      <c r="BN2076"/>
      <c r="BO2076"/>
      <c r="BP2076"/>
      <c r="BQ2076"/>
      <c r="BR2076"/>
      <c r="BS2076"/>
      <c r="BT2076"/>
      <c r="BU2076"/>
      <c r="BV2076"/>
      <c r="BW2076"/>
      <c r="BX2076"/>
      <c r="BY2076"/>
      <c r="BZ2076"/>
      <c r="CA2076"/>
      <c r="CB2076"/>
      <c r="CC2076"/>
    </row>
    <row r="2077" spans="54:81" s="325" customFormat="1" ht="15" customHeight="1" x14ac:dyDescent="0.25">
      <c r="BB2077"/>
      <c r="BC2077"/>
      <c r="BD2077"/>
      <c r="BE2077"/>
      <c r="BF2077"/>
      <c r="BG2077"/>
      <c r="BH2077"/>
      <c r="BI2077"/>
      <c r="BJ2077"/>
      <c r="BK2077"/>
      <c r="BL2077"/>
      <c r="BM2077"/>
      <c r="BN2077"/>
      <c r="BO2077"/>
      <c r="BP2077"/>
      <c r="BQ2077"/>
      <c r="BR2077"/>
      <c r="BS2077"/>
      <c r="BT2077"/>
      <c r="BU2077"/>
      <c r="BV2077"/>
      <c r="BW2077"/>
      <c r="BX2077"/>
      <c r="BY2077"/>
      <c r="BZ2077"/>
      <c r="CA2077"/>
      <c r="CB2077"/>
      <c r="CC2077"/>
    </row>
    <row r="2078" spans="54:81" s="325" customFormat="1" ht="15" customHeight="1" x14ac:dyDescent="0.25">
      <c r="BB2078"/>
      <c r="BC2078"/>
      <c r="BD2078"/>
      <c r="BE2078"/>
      <c r="BF2078"/>
      <c r="BG2078"/>
      <c r="BH2078"/>
      <c r="BI2078"/>
      <c r="BJ2078"/>
      <c r="BK2078"/>
      <c r="BL2078"/>
      <c r="BM2078"/>
      <c r="BN2078"/>
      <c r="BO2078"/>
      <c r="BP2078"/>
      <c r="BQ2078"/>
      <c r="BR2078"/>
      <c r="BS2078"/>
      <c r="BT2078"/>
      <c r="BU2078"/>
      <c r="BV2078"/>
      <c r="BW2078"/>
      <c r="BX2078"/>
      <c r="BY2078"/>
      <c r="BZ2078"/>
      <c r="CA2078"/>
      <c r="CB2078"/>
      <c r="CC2078"/>
    </row>
    <row r="2079" spans="54:81" s="325" customFormat="1" ht="15" customHeight="1" x14ac:dyDescent="0.25">
      <c r="BB2079"/>
      <c r="BC2079"/>
      <c r="BD2079"/>
      <c r="BE2079"/>
      <c r="BF2079"/>
      <c r="BG2079"/>
      <c r="BH2079"/>
      <c r="BI2079"/>
      <c r="BJ2079"/>
      <c r="BK2079"/>
      <c r="BL2079"/>
      <c r="BM2079"/>
      <c r="BN2079"/>
      <c r="BO2079"/>
      <c r="BP2079"/>
      <c r="BQ2079"/>
      <c r="BR2079"/>
      <c r="BS2079"/>
      <c r="BT2079"/>
      <c r="BU2079"/>
      <c r="BV2079"/>
      <c r="BW2079"/>
      <c r="BX2079"/>
      <c r="BY2079"/>
      <c r="BZ2079"/>
      <c r="CA2079"/>
      <c r="CB2079"/>
      <c r="CC2079"/>
    </row>
    <row r="2080" spans="54:81" s="325" customFormat="1" ht="15" customHeight="1" x14ac:dyDescent="0.25">
      <c r="BB2080"/>
      <c r="BC2080"/>
      <c r="BD2080"/>
      <c r="BE2080"/>
      <c r="BF2080"/>
      <c r="BG2080"/>
      <c r="BH2080"/>
      <c r="BI2080"/>
      <c r="BJ2080"/>
      <c r="BK2080"/>
      <c r="BL2080"/>
      <c r="BM2080"/>
      <c r="BN2080"/>
      <c r="BO2080"/>
      <c r="BP2080"/>
      <c r="BQ2080"/>
      <c r="BR2080"/>
      <c r="BS2080"/>
      <c r="BT2080"/>
      <c r="BU2080"/>
      <c r="BV2080"/>
      <c r="BW2080"/>
      <c r="BX2080"/>
      <c r="BY2080"/>
      <c r="BZ2080"/>
      <c r="CA2080"/>
      <c r="CB2080"/>
      <c r="CC2080"/>
    </row>
    <row r="2081" spans="54:81" s="325" customFormat="1" ht="15" customHeight="1" x14ac:dyDescent="0.25">
      <c r="BB2081"/>
      <c r="BC2081"/>
      <c r="BD2081"/>
      <c r="BE2081"/>
      <c r="BF2081"/>
      <c r="BG2081"/>
      <c r="BH2081"/>
      <c r="BI2081"/>
      <c r="BJ2081"/>
      <c r="BK2081"/>
      <c r="BL2081"/>
      <c r="BM2081"/>
      <c r="BN2081"/>
      <c r="BO2081"/>
      <c r="BP2081"/>
      <c r="BQ2081"/>
      <c r="BR2081"/>
      <c r="BS2081"/>
      <c r="BT2081"/>
      <c r="BU2081"/>
      <c r="BV2081"/>
      <c r="BW2081"/>
      <c r="BX2081"/>
      <c r="BY2081"/>
      <c r="BZ2081"/>
      <c r="CA2081"/>
      <c r="CB2081"/>
      <c r="CC2081"/>
    </row>
    <row r="2082" spans="54:81" s="325" customFormat="1" ht="15" customHeight="1" x14ac:dyDescent="0.25">
      <c r="BB2082"/>
      <c r="BC2082"/>
      <c r="BD2082"/>
      <c r="BE2082"/>
      <c r="BF2082"/>
      <c r="BG2082"/>
      <c r="BH2082"/>
      <c r="BI2082"/>
      <c r="BJ2082"/>
      <c r="BK2082"/>
      <c r="BL2082"/>
      <c r="BM2082"/>
      <c r="BN2082"/>
      <c r="BO2082"/>
      <c r="BP2082"/>
      <c r="BQ2082"/>
      <c r="BR2082"/>
      <c r="BS2082"/>
      <c r="BT2082"/>
      <c r="BU2082"/>
      <c r="BV2082"/>
      <c r="BW2082"/>
      <c r="BX2082"/>
      <c r="BY2082"/>
      <c r="BZ2082"/>
      <c r="CA2082"/>
      <c r="CB2082"/>
      <c r="CC2082"/>
    </row>
    <row r="2083" spans="54:81" s="325" customFormat="1" ht="15" customHeight="1" x14ac:dyDescent="0.25">
      <c r="BB2083"/>
      <c r="BC2083"/>
      <c r="BD2083"/>
      <c r="BE2083"/>
      <c r="BF2083"/>
      <c r="BG2083"/>
      <c r="BH2083"/>
      <c r="BI2083"/>
      <c r="BJ2083"/>
      <c r="BK2083"/>
      <c r="BL2083"/>
      <c r="BM2083"/>
      <c r="BN2083"/>
      <c r="BO2083"/>
      <c r="BP2083"/>
      <c r="BQ2083"/>
      <c r="BR2083"/>
      <c r="BS2083"/>
      <c r="BT2083"/>
      <c r="BU2083"/>
      <c r="BV2083"/>
      <c r="BW2083"/>
      <c r="BX2083"/>
      <c r="BY2083"/>
      <c r="BZ2083"/>
      <c r="CA2083"/>
      <c r="CB2083"/>
      <c r="CC2083"/>
    </row>
    <row r="2084" spans="54:81" s="325" customFormat="1" ht="15" customHeight="1" x14ac:dyDescent="0.25">
      <c r="BB2084"/>
      <c r="BC2084"/>
      <c r="BD2084"/>
      <c r="BE2084"/>
      <c r="BF2084"/>
      <c r="BG2084"/>
      <c r="BH2084"/>
      <c r="BI2084"/>
      <c r="BJ2084"/>
      <c r="BK2084"/>
      <c r="BL2084"/>
      <c r="BM2084"/>
      <c r="BN2084"/>
      <c r="BO2084"/>
      <c r="BP2084"/>
      <c r="BQ2084"/>
      <c r="BR2084"/>
      <c r="BS2084"/>
      <c r="BT2084"/>
      <c r="BU2084"/>
      <c r="BV2084"/>
      <c r="BW2084"/>
      <c r="BX2084"/>
      <c r="BY2084"/>
      <c r="BZ2084"/>
      <c r="CA2084"/>
      <c r="CB2084"/>
      <c r="CC2084"/>
    </row>
    <row r="2085" spans="54:81" s="325" customFormat="1" ht="15" customHeight="1" x14ac:dyDescent="0.25">
      <c r="BB2085"/>
      <c r="BC2085"/>
      <c r="BD2085"/>
      <c r="BE2085"/>
      <c r="BF2085"/>
      <c r="BG2085"/>
      <c r="BH2085"/>
      <c r="BI2085"/>
      <c r="BJ2085"/>
      <c r="BK2085"/>
      <c r="BL2085"/>
      <c r="BM2085"/>
      <c r="BN2085"/>
      <c r="BO2085"/>
      <c r="BP2085"/>
      <c r="BQ2085"/>
      <c r="BR2085"/>
      <c r="BS2085"/>
      <c r="BT2085"/>
      <c r="BU2085"/>
      <c r="BV2085"/>
      <c r="BW2085"/>
      <c r="BX2085"/>
      <c r="BY2085"/>
      <c r="BZ2085"/>
      <c r="CA2085"/>
      <c r="CB2085"/>
      <c r="CC2085"/>
    </row>
    <row r="2086" spans="54:81" s="325" customFormat="1" ht="15" customHeight="1" x14ac:dyDescent="0.25">
      <c r="BB2086"/>
      <c r="BC2086"/>
      <c r="BD2086"/>
      <c r="BE2086"/>
      <c r="BF2086"/>
      <c r="BG2086"/>
      <c r="BH2086"/>
      <c r="BI2086"/>
      <c r="BJ2086"/>
      <c r="BK2086"/>
      <c r="BL2086"/>
      <c r="BM2086"/>
      <c r="BN2086"/>
      <c r="BO2086"/>
      <c r="BP2086"/>
      <c r="BQ2086"/>
      <c r="BR2086"/>
      <c r="BS2086"/>
      <c r="BT2086"/>
      <c r="BU2086"/>
      <c r="BV2086"/>
      <c r="BW2086"/>
      <c r="BX2086"/>
      <c r="BY2086"/>
      <c r="BZ2086"/>
      <c r="CA2086"/>
      <c r="CB2086"/>
      <c r="CC2086"/>
    </row>
    <row r="2087" spans="54:81" s="325" customFormat="1" ht="15" customHeight="1" x14ac:dyDescent="0.25">
      <c r="BB2087"/>
      <c r="BC2087"/>
      <c r="BD2087"/>
      <c r="BE2087"/>
      <c r="BF2087"/>
      <c r="BG2087"/>
      <c r="BH2087"/>
      <c r="BI2087"/>
      <c r="BJ2087"/>
      <c r="BK2087"/>
      <c r="BL2087"/>
      <c r="BM2087"/>
      <c r="BN2087"/>
      <c r="BO2087"/>
      <c r="BP2087"/>
      <c r="BQ2087"/>
      <c r="BR2087"/>
      <c r="BS2087"/>
      <c r="BT2087"/>
      <c r="BU2087"/>
      <c r="BV2087"/>
      <c r="BW2087"/>
      <c r="BX2087"/>
      <c r="BY2087"/>
      <c r="BZ2087"/>
      <c r="CA2087"/>
      <c r="CB2087"/>
      <c r="CC2087"/>
    </row>
    <row r="2088" spans="54:81" s="325" customFormat="1" ht="15" customHeight="1" x14ac:dyDescent="0.25">
      <c r="BB2088"/>
      <c r="BC2088"/>
      <c r="BD2088"/>
      <c r="BE2088"/>
      <c r="BF2088"/>
      <c r="BG2088"/>
      <c r="BH2088"/>
      <c r="BI2088"/>
      <c r="BJ2088"/>
      <c r="BK2088"/>
      <c r="BL2088"/>
      <c r="BM2088"/>
      <c r="BN2088"/>
      <c r="BO2088"/>
      <c r="BP2088"/>
      <c r="BQ2088"/>
      <c r="BR2088"/>
      <c r="BS2088"/>
      <c r="BT2088"/>
      <c r="BU2088"/>
      <c r="BV2088"/>
      <c r="BW2088"/>
      <c r="BX2088"/>
      <c r="BY2088"/>
      <c r="BZ2088"/>
      <c r="CA2088"/>
      <c r="CB2088"/>
      <c r="CC2088"/>
    </row>
    <row r="2089" spans="54:81" s="325" customFormat="1" ht="15" customHeight="1" x14ac:dyDescent="0.25">
      <c r="BB2089"/>
      <c r="BC2089"/>
      <c r="BD2089"/>
      <c r="BE2089"/>
      <c r="BF2089"/>
      <c r="BG2089"/>
      <c r="BH2089"/>
      <c r="BI2089"/>
      <c r="BJ2089"/>
      <c r="BK2089"/>
      <c r="BL2089"/>
      <c r="BM2089"/>
      <c r="BN2089"/>
      <c r="BO2089"/>
      <c r="BP2089"/>
      <c r="BQ2089"/>
      <c r="BR2089"/>
      <c r="BS2089"/>
      <c r="BT2089"/>
      <c r="BU2089"/>
      <c r="BV2089"/>
      <c r="BW2089"/>
      <c r="BX2089"/>
      <c r="BY2089"/>
      <c r="BZ2089"/>
      <c r="CA2089"/>
      <c r="CB2089"/>
      <c r="CC2089"/>
    </row>
    <row r="2090" spans="54:81" s="325" customFormat="1" ht="15" customHeight="1" x14ac:dyDescent="0.25">
      <c r="BB2090"/>
      <c r="BC2090"/>
      <c r="BD2090"/>
      <c r="BE2090"/>
      <c r="BF2090"/>
      <c r="BG2090"/>
      <c r="BH2090"/>
      <c r="BI2090"/>
      <c r="BJ2090"/>
      <c r="BK2090"/>
      <c r="BL2090"/>
      <c r="BM2090"/>
      <c r="BN2090"/>
      <c r="BO2090"/>
      <c r="BP2090"/>
      <c r="BQ2090"/>
      <c r="BR2090"/>
      <c r="BS2090"/>
      <c r="BT2090"/>
      <c r="BU2090"/>
      <c r="BV2090"/>
      <c r="BW2090"/>
      <c r="BX2090"/>
      <c r="BY2090"/>
      <c r="BZ2090"/>
      <c r="CA2090"/>
      <c r="CB2090"/>
      <c r="CC2090"/>
    </row>
    <row r="2091" spans="54:81" s="325" customFormat="1" ht="15" customHeight="1" x14ac:dyDescent="0.25">
      <c r="BB2091"/>
      <c r="BC2091"/>
      <c r="BD2091"/>
      <c r="BE2091"/>
      <c r="BF2091"/>
      <c r="BG2091"/>
      <c r="BH2091"/>
      <c r="BI2091"/>
      <c r="BJ2091"/>
      <c r="BK2091"/>
      <c r="BL2091"/>
      <c r="BM2091"/>
      <c r="BN2091"/>
      <c r="BO2091"/>
      <c r="BP2091"/>
      <c r="BQ2091"/>
      <c r="BR2091"/>
      <c r="BS2091"/>
      <c r="BT2091"/>
      <c r="BU2091"/>
      <c r="BV2091"/>
      <c r="BW2091"/>
      <c r="BX2091"/>
      <c r="BY2091"/>
      <c r="BZ2091"/>
      <c r="CA2091"/>
      <c r="CB2091"/>
      <c r="CC2091"/>
    </row>
    <row r="2092" spans="54:81" s="325" customFormat="1" ht="15" customHeight="1" x14ac:dyDescent="0.25">
      <c r="BB2092"/>
      <c r="BC2092"/>
      <c r="BD2092"/>
      <c r="BE2092"/>
      <c r="BF2092"/>
      <c r="BG2092"/>
      <c r="BH2092"/>
      <c r="BI2092"/>
      <c r="BJ2092"/>
      <c r="BK2092"/>
      <c r="BL2092"/>
      <c r="BM2092"/>
      <c r="BN2092"/>
      <c r="BO2092"/>
      <c r="BP2092"/>
      <c r="BQ2092"/>
      <c r="BR2092"/>
      <c r="BS2092"/>
      <c r="BT2092"/>
      <c r="BU2092"/>
      <c r="BV2092"/>
      <c r="BW2092"/>
      <c r="BX2092"/>
      <c r="BY2092"/>
      <c r="BZ2092"/>
      <c r="CA2092"/>
      <c r="CB2092"/>
      <c r="CC2092"/>
    </row>
    <row r="2093" spans="54:81" s="325" customFormat="1" ht="15" customHeight="1" x14ac:dyDescent="0.25">
      <c r="BB2093"/>
      <c r="BC2093"/>
      <c r="BD2093"/>
      <c r="BE2093"/>
      <c r="BF2093"/>
      <c r="BG2093"/>
      <c r="BH2093"/>
      <c r="BI2093"/>
      <c r="BJ2093"/>
      <c r="BK2093"/>
      <c r="BL2093"/>
      <c r="BM2093"/>
      <c r="BN2093"/>
      <c r="BO2093"/>
      <c r="BP2093"/>
      <c r="BQ2093"/>
      <c r="BR2093"/>
      <c r="BS2093"/>
      <c r="BT2093"/>
      <c r="BU2093"/>
      <c r="BV2093"/>
      <c r="BW2093"/>
      <c r="BX2093"/>
      <c r="BY2093"/>
      <c r="BZ2093"/>
      <c r="CA2093"/>
      <c r="CB2093"/>
      <c r="CC2093"/>
    </row>
    <row r="2094" spans="54:81" s="325" customFormat="1" ht="15" customHeight="1" x14ac:dyDescent="0.25">
      <c r="BB2094"/>
      <c r="BC2094"/>
      <c r="BD2094"/>
      <c r="BE2094"/>
      <c r="BF2094"/>
      <c r="BG2094"/>
      <c r="BH2094"/>
      <c r="BI2094"/>
      <c r="BJ2094"/>
      <c r="BK2094"/>
      <c r="BL2094"/>
      <c r="BM2094"/>
      <c r="BN2094"/>
      <c r="BO2094"/>
      <c r="BP2094"/>
      <c r="BQ2094"/>
      <c r="BR2094"/>
      <c r="BS2094"/>
      <c r="BT2094"/>
      <c r="BU2094"/>
      <c r="BV2094"/>
      <c r="BW2094"/>
      <c r="BX2094"/>
      <c r="BY2094"/>
      <c r="BZ2094"/>
      <c r="CA2094"/>
      <c r="CB2094"/>
      <c r="CC2094"/>
    </row>
    <row r="2095" spans="54:81" s="325" customFormat="1" ht="15" customHeight="1" x14ac:dyDescent="0.25">
      <c r="BB2095"/>
      <c r="BC2095"/>
      <c r="BD2095"/>
      <c r="BE2095"/>
      <c r="BF2095"/>
      <c r="BG2095"/>
      <c r="BH2095"/>
      <c r="BI2095"/>
      <c r="BJ2095"/>
      <c r="BK2095"/>
      <c r="BL2095"/>
      <c r="BM2095"/>
      <c r="BN2095"/>
      <c r="BO2095"/>
      <c r="BP2095"/>
      <c r="BQ2095"/>
      <c r="BR2095"/>
      <c r="BS2095"/>
      <c r="BT2095"/>
      <c r="BU2095"/>
      <c r="BV2095"/>
      <c r="BW2095"/>
      <c r="BX2095"/>
      <c r="BY2095"/>
      <c r="BZ2095"/>
      <c r="CA2095"/>
      <c r="CB2095"/>
      <c r="CC2095"/>
    </row>
    <row r="2096" spans="54:81" s="325" customFormat="1" ht="15" customHeight="1" x14ac:dyDescent="0.25">
      <c r="BB2096"/>
      <c r="BC2096"/>
      <c r="BD2096"/>
      <c r="BE2096"/>
      <c r="BF2096"/>
      <c r="BG2096"/>
      <c r="BH2096"/>
      <c r="BI2096"/>
      <c r="BJ2096"/>
      <c r="BK2096"/>
      <c r="BL2096"/>
      <c r="BM2096"/>
      <c r="BN2096"/>
      <c r="BO2096"/>
      <c r="BP2096"/>
      <c r="BQ2096"/>
      <c r="BR2096"/>
      <c r="BS2096"/>
      <c r="BT2096"/>
      <c r="BU2096"/>
      <c r="BV2096"/>
      <c r="BW2096"/>
      <c r="BX2096"/>
      <c r="BY2096"/>
      <c r="BZ2096"/>
      <c r="CA2096"/>
      <c r="CB2096"/>
      <c r="CC2096"/>
    </row>
    <row r="2097" spans="54:81" s="325" customFormat="1" ht="15" customHeight="1" x14ac:dyDescent="0.25">
      <c r="BB2097"/>
      <c r="BC2097"/>
      <c r="BD2097"/>
      <c r="BE2097"/>
      <c r="BF2097"/>
      <c r="BG2097"/>
      <c r="BH2097"/>
      <c r="BI2097"/>
      <c r="BJ2097"/>
      <c r="BK2097"/>
      <c r="BL2097"/>
      <c r="BM2097"/>
      <c r="BN2097"/>
      <c r="BO2097"/>
      <c r="BP2097"/>
      <c r="BQ2097"/>
      <c r="BR2097"/>
      <c r="BS2097"/>
      <c r="BT2097"/>
      <c r="BU2097"/>
      <c r="BV2097"/>
      <c r="BW2097"/>
      <c r="BX2097"/>
      <c r="BY2097"/>
      <c r="BZ2097"/>
      <c r="CA2097"/>
      <c r="CB2097"/>
      <c r="CC2097"/>
    </row>
    <row r="2098" spans="54:81" s="325" customFormat="1" ht="15" customHeight="1" x14ac:dyDescent="0.25">
      <c r="BB2098"/>
      <c r="BC2098"/>
      <c r="BD2098"/>
      <c r="BE2098"/>
      <c r="BF2098"/>
      <c r="BG2098"/>
      <c r="BH2098"/>
      <c r="BI2098"/>
      <c r="BJ2098"/>
      <c r="BK2098"/>
      <c r="BL2098"/>
      <c r="BM2098"/>
      <c r="BN2098"/>
      <c r="BO2098"/>
      <c r="BP2098"/>
      <c r="BQ2098"/>
      <c r="BR2098"/>
      <c r="BS2098"/>
      <c r="BT2098"/>
      <c r="BU2098"/>
      <c r="BV2098"/>
      <c r="BW2098"/>
      <c r="BX2098"/>
      <c r="BY2098"/>
      <c r="BZ2098"/>
      <c r="CA2098"/>
      <c r="CB2098"/>
      <c r="CC2098"/>
    </row>
    <row r="2099" spans="54:81" s="325" customFormat="1" ht="15" customHeight="1" x14ac:dyDescent="0.25">
      <c r="BB2099"/>
      <c r="BC2099"/>
      <c r="BD2099"/>
      <c r="BE2099"/>
      <c r="BF2099"/>
      <c r="BG2099"/>
      <c r="BH2099"/>
      <c r="BI2099"/>
      <c r="BJ2099"/>
      <c r="BK2099"/>
      <c r="BL2099"/>
      <c r="BM2099"/>
      <c r="BN2099"/>
      <c r="BO2099"/>
      <c r="BP2099"/>
      <c r="BQ2099"/>
      <c r="BR2099"/>
      <c r="BS2099"/>
      <c r="BT2099"/>
      <c r="BU2099"/>
      <c r="BV2099"/>
      <c r="BW2099"/>
      <c r="BX2099"/>
      <c r="BY2099"/>
      <c r="BZ2099"/>
      <c r="CA2099"/>
      <c r="CB2099"/>
      <c r="CC2099"/>
    </row>
    <row r="2100" spans="54:81" s="325" customFormat="1" ht="15" customHeight="1" x14ac:dyDescent="0.25">
      <c r="BB2100"/>
      <c r="BC2100"/>
      <c r="BD2100"/>
      <c r="BE2100"/>
      <c r="BF2100"/>
      <c r="BG2100"/>
      <c r="BH2100"/>
      <c r="BI2100"/>
      <c r="BJ2100"/>
      <c r="BK2100"/>
      <c r="BL2100"/>
      <c r="BM2100"/>
      <c r="BN2100"/>
      <c r="BO2100"/>
      <c r="BP2100"/>
      <c r="BQ2100"/>
      <c r="BR2100"/>
      <c r="BS2100"/>
      <c r="BT2100"/>
      <c r="BU2100"/>
      <c r="BV2100"/>
      <c r="BW2100"/>
      <c r="BX2100"/>
      <c r="BY2100"/>
      <c r="BZ2100"/>
      <c r="CA2100"/>
      <c r="CB2100"/>
      <c r="CC2100"/>
    </row>
    <row r="2101" spans="54:81" s="325" customFormat="1" ht="15" customHeight="1" x14ac:dyDescent="0.25">
      <c r="BB2101"/>
      <c r="BC2101"/>
      <c r="BD2101"/>
      <c r="BE2101"/>
      <c r="BF2101"/>
      <c r="BG2101"/>
      <c r="BH2101"/>
      <c r="BI2101"/>
      <c r="BJ2101"/>
      <c r="BK2101"/>
      <c r="BL2101"/>
      <c r="BM2101"/>
      <c r="BN2101"/>
      <c r="BO2101"/>
      <c r="BP2101"/>
      <c r="BQ2101"/>
      <c r="BR2101"/>
      <c r="BS2101"/>
      <c r="BT2101"/>
      <c r="BU2101"/>
      <c r="BV2101"/>
      <c r="BW2101"/>
      <c r="BX2101"/>
      <c r="BY2101"/>
      <c r="BZ2101"/>
      <c r="CA2101"/>
      <c r="CB2101"/>
      <c r="CC2101"/>
    </row>
    <row r="2102" spans="54:81" s="325" customFormat="1" ht="15" customHeight="1" x14ac:dyDescent="0.25">
      <c r="BB2102"/>
      <c r="BC2102"/>
      <c r="BD2102"/>
      <c r="BE2102"/>
      <c r="BF2102"/>
      <c r="BG2102"/>
      <c r="BH2102"/>
      <c r="BI2102"/>
      <c r="BJ2102"/>
      <c r="BK2102"/>
      <c r="BL2102"/>
      <c r="BM2102"/>
      <c r="BN2102"/>
      <c r="BO2102"/>
      <c r="BP2102"/>
      <c r="BQ2102"/>
      <c r="BR2102"/>
      <c r="BS2102"/>
      <c r="BT2102"/>
      <c r="BU2102"/>
      <c r="BV2102"/>
      <c r="BW2102"/>
      <c r="BX2102"/>
      <c r="BY2102"/>
      <c r="BZ2102"/>
      <c r="CA2102"/>
      <c r="CB2102"/>
      <c r="CC2102"/>
    </row>
    <row r="2103" spans="54:81" s="325" customFormat="1" ht="15" customHeight="1" x14ac:dyDescent="0.25">
      <c r="BB2103"/>
      <c r="BC2103"/>
      <c r="BD2103"/>
      <c r="BE2103"/>
      <c r="BF2103"/>
      <c r="BG2103"/>
      <c r="BH2103"/>
      <c r="BI2103"/>
      <c r="BJ2103"/>
      <c r="BK2103"/>
      <c r="BL2103"/>
      <c r="BM2103"/>
      <c r="BN2103"/>
      <c r="BO2103"/>
      <c r="BP2103"/>
      <c r="BQ2103"/>
      <c r="BR2103"/>
      <c r="BS2103"/>
      <c r="BT2103"/>
      <c r="BU2103"/>
      <c r="BV2103"/>
      <c r="BW2103"/>
      <c r="BX2103"/>
      <c r="BY2103"/>
      <c r="BZ2103"/>
      <c r="CA2103"/>
      <c r="CB2103"/>
      <c r="CC2103"/>
    </row>
    <row r="2104" spans="54:81" s="325" customFormat="1" ht="15" customHeight="1" x14ac:dyDescent="0.25">
      <c r="BB2104"/>
      <c r="BC2104"/>
      <c r="BD2104"/>
      <c r="BE2104"/>
      <c r="BF2104"/>
      <c r="BG2104"/>
      <c r="BH2104"/>
      <c r="BI2104"/>
      <c r="BJ2104"/>
      <c r="BK2104"/>
      <c r="BL2104"/>
      <c r="BM2104"/>
      <c r="BN2104"/>
      <c r="BO2104"/>
      <c r="BP2104"/>
      <c r="BQ2104"/>
      <c r="BR2104"/>
      <c r="BS2104"/>
      <c r="BT2104"/>
      <c r="BU2104"/>
      <c r="BV2104"/>
      <c r="BW2104"/>
      <c r="BX2104"/>
      <c r="BY2104"/>
      <c r="BZ2104"/>
      <c r="CA2104"/>
      <c r="CB2104"/>
      <c r="CC2104"/>
    </row>
    <row r="2105" spans="54:81" s="325" customFormat="1" ht="15" customHeight="1" x14ac:dyDescent="0.25">
      <c r="BB2105"/>
      <c r="BC2105"/>
      <c r="BD2105"/>
      <c r="BE2105"/>
      <c r="BF2105"/>
      <c r="BG2105"/>
      <c r="BH2105"/>
      <c r="BI2105"/>
      <c r="BJ2105"/>
      <c r="BK2105"/>
      <c r="BL2105"/>
      <c r="BM2105"/>
      <c r="BN2105"/>
      <c r="BO2105"/>
      <c r="BP2105"/>
      <c r="BQ2105"/>
      <c r="BR2105"/>
      <c r="BS2105"/>
      <c r="BT2105"/>
      <c r="BU2105"/>
      <c r="BV2105"/>
      <c r="BW2105"/>
      <c r="BX2105"/>
      <c r="BY2105"/>
      <c r="BZ2105"/>
      <c r="CA2105"/>
      <c r="CB2105"/>
      <c r="CC2105"/>
    </row>
    <row r="2106" spans="54:81" s="325" customFormat="1" ht="15" customHeight="1" x14ac:dyDescent="0.25">
      <c r="BB2106"/>
      <c r="BC2106"/>
      <c r="BD2106"/>
      <c r="BE2106"/>
      <c r="BF2106"/>
      <c r="BG2106"/>
      <c r="BH2106"/>
      <c r="BI2106"/>
      <c r="BJ2106"/>
      <c r="BK2106"/>
      <c r="BL2106"/>
      <c r="BM2106"/>
      <c r="BN2106"/>
      <c r="BO2106"/>
      <c r="BP2106"/>
      <c r="BQ2106"/>
      <c r="BR2106"/>
      <c r="BS2106"/>
      <c r="BT2106"/>
      <c r="BU2106"/>
      <c r="BV2106"/>
      <c r="BW2106"/>
      <c r="BX2106"/>
      <c r="BY2106"/>
      <c r="BZ2106"/>
      <c r="CA2106"/>
      <c r="CB2106"/>
      <c r="CC2106"/>
    </row>
    <row r="2107" spans="54:81" s="325" customFormat="1" ht="15" customHeight="1" x14ac:dyDescent="0.25">
      <c r="BB2107"/>
      <c r="BC2107"/>
      <c r="BD2107"/>
      <c r="BE2107"/>
      <c r="BF2107"/>
      <c r="BG2107"/>
      <c r="BH2107"/>
      <c r="BI2107"/>
      <c r="BJ2107"/>
      <c r="BK2107"/>
      <c r="BL2107"/>
      <c r="BM2107"/>
      <c r="BN2107"/>
      <c r="BO2107"/>
      <c r="BP2107"/>
      <c r="BQ2107"/>
      <c r="BR2107"/>
      <c r="BS2107"/>
      <c r="BT2107"/>
      <c r="BU2107"/>
      <c r="BV2107"/>
      <c r="BW2107"/>
      <c r="BX2107"/>
      <c r="BY2107"/>
      <c r="BZ2107"/>
      <c r="CA2107"/>
      <c r="CB2107"/>
      <c r="CC2107"/>
    </row>
    <row r="2108" spans="54:81" s="325" customFormat="1" ht="15" customHeight="1" x14ac:dyDescent="0.25">
      <c r="BB2108"/>
      <c r="BC2108"/>
      <c r="BD2108"/>
      <c r="BE2108"/>
      <c r="BF2108"/>
      <c r="BG2108"/>
      <c r="BH2108"/>
      <c r="BI2108"/>
      <c r="BJ2108"/>
      <c r="BK2108"/>
      <c r="BL2108"/>
      <c r="BM2108"/>
      <c r="BN2108"/>
      <c r="BO2108"/>
      <c r="BP2108"/>
      <c r="BQ2108"/>
      <c r="BR2108"/>
      <c r="BS2108"/>
      <c r="BT2108"/>
      <c r="BU2108"/>
      <c r="BV2108"/>
      <c r="BW2108"/>
      <c r="BX2108"/>
      <c r="BY2108"/>
      <c r="BZ2108"/>
      <c r="CA2108"/>
      <c r="CB2108"/>
      <c r="CC2108"/>
    </row>
    <row r="2109" spans="54:81" s="325" customFormat="1" ht="15" customHeight="1" x14ac:dyDescent="0.25">
      <c r="BB2109"/>
      <c r="BC2109"/>
      <c r="BD2109"/>
      <c r="BE2109"/>
      <c r="BF2109"/>
      <c r="BG2109"/>
      <c r="BH2109"/>
      <c r="BI2109"/>
      <c r="BJ2109"/>
      <c r="BK2109"/>
      <c r="BL2109"/>
      <c r="BM2109"/>
      <c r="BN2109"/>
      <c r="BO2109"/>
      <c r="BP2109"/>
      <c r="BQ2109"/>
      <c r="BR2109"/>
      <c r="BS2109"/>
      <c r="BT2109"/>
      <c r="BU2109"/>
      <c r="BV2109"/>
      <c r="BW2109"/>
      <c r="BX2109"/>
      <c r="BY2109"/>
      <c r="BZ2109"/>
      <c r="CA2109"/>
      <c r="CB2109"/>
      <c r="CC2109"/>
    </row>
    <row r="2110" spans="54:81" s="325" customFormat="1" ht="15" customHeight="1" x14ac:dyDescent="0.25">
      <c r="BB2110"/>
      <c r="BC2110"/>
      <c r="BD2110"/>
      <c r="BE2110"/>
      <c r="BF2110"/>
      <c r="BG2110"/>
      <c r="BH2110"/>
      <c r="BI2110"/>
      <c r="BJ2110"/>
      <c r="BK2110"/>
      <c r="BL2110"/>
      <c r="BM2110"/>
      <c r="BN2110"/>
      <c r="BO2110"/>
      <c r="BP2110"/>
      <c r="BQ2110"/>
      <c r="BR2110"/>
      <c r="BS2110"/>
      <c r="BT2110"/>
      <c r="BU2110"/>
      <c r="BV2110"/>
      <c r="BW2110"/>
      <c r="BX2110"/>
      <c r="BY2110"/>
      <c r="BZ2110"/>
      <c r="CA2110"/>
      <c r="CB2110"/>
      <c r="CC2110"/>
    </row>
    <row r="2111" spans="54:81" s="325" customFormat="1" ht="15" customHeight="1" x14ac:dyDescent="0.25">
      <c r="BB2111"/>
      <c r="BC2111"/>
      <c r="BD2111"/>
      <c r="BE2111"/>
      <c r="BF2111"/>
      <c r="BG2111"/>
      <c r="BH2111"/>
      <c r="BI2111"/>
      <c r="BJ2111"/>
      <c r="BK2111"/>
      <c r="BL2111"/>
      <c r="BM2111"/>
      <c r="BN2111"/>
      <c r="BO2111"/>
      <c r="BP2111"/>
      <c r="BQ2111"/>
      <c r="BR2111"/>
      <c r="BS2111"/>
      <c r="BT2111"/>
      <c r="BU2111"/>
      <c r="BV2111"/>
      <c r="BW2111"/>
      <c r="BX2111"/>
      <c r="BY2111"/>
      <c r="BZ2111"/>
      <c r="CA2111"/>
      <c r="CB2111"/>
      <c r="CC2111"/>
    </row>
    <row r="2112" spans="54:81" s="325" customFormat="1" ht="15" customHeight="1" x14ac:dyDescent="0.25">
      <c r="BB2112"/>
      <c r="BC2112"/>
      <c r="BD2112"/>
      <c r="BE2112"/>
      <c r="BF2112"/>
      <c r="BG2112"/>
      <c r="BH2112"/>
      <c r="BI2112"/>
      <c r="BJ2112"/>
      <c r="BK2112"/>
      <c r="BL2112"/>
      <c r="BM2112"/>
      <c r="BN2112"/>
      <c r="BO2112"/>
      <c r="BP2112"/>
      <c r="BQ2112"/>
      <c r="BR2112"/>
      <c r="BS2112"/>
      <c r="BT2112"/>
      <c r="BU2112"/>
      <c r="BV2112"/>
      <c r="BW2112"/>
      <c r="BX2112"/>
      <c r="BY2112"/>
      <c r="BZ2112"/>
      <c r="CA2112"/>
      <c r="CB2112"/>
      <c r="CC2112"/>
    </row>
    <row r="2113" spans="54:81" s="325" customFormat="1" ht="15" customHeight="1" x14ac:dyDescent="0.25">
      <c r="BB2113"/>
      <c r="BC2113"/>
      <c r="BD2113"/>
      <c r="BE2113"/>
      <c r="BF2113"/>
      <c r="BG2113"/>
      <c r="BH2113"/>
      <c r="BI2113"/>
      <c r="BJ2113"/>
      <c r="BK2113"/>
      <c r="BL2113"/>
      <c r="BM2113"/>
      <c r="BN2113"/>
      <c r="BO2113"/>
      <c r="BP2113"/>
      <c r="BQ2113"/>
      <c r="BR2113"/>
      <c r="BS2113"/>
      <c r="BT2113"/>
      <c r="BU2113"/>
      <c r="BV2113"/>
      <c r="BW2113"/>
      <c r="BX2113"/>
      <c r="BY2113"/>
      <c r="BZ2113"/>
      <c r="CA2113"/>
      <c r="CB2113"/>
      <c r="CC2113"/>
    </row>
    <row r="2114" spans="54:81" s="325" customFormat="1" ht="15" customHeight="1" x14ac:dyDescent="0.25">
      <c r="BB2114"/>
      <c r="BC2114"/>
      <c r="BD2114"/>
      <c r="BE2114"/>
      <c r="BF2114"/>
      <c r="BG2114"/>
      <c r="BH2114"/>
      <c r="BI2114"/>
      <c r="BJ2114"/>
      <c r="BK2114"/>
      <c r="BL2114"/>
      <c r="BM2114"/>
      <c r="BN2114"/>
      <c r="BO2114"/>
      <c r="BP2114"/>
      <c r="BQ2114"/>
      <c r="BR2114"/>
      <c r="BS2114"/>
      <c r="BT2114"/>
      <c r="BU2114"/>
      <c r="BV2114"/>
      <c r="BW2114"/>
      <c r="BX2114"/>
      <c r="BY2114"/>
      <c r="BZ2114"/>
      <c r="CA2114"/>
      <c r="CB2114"/>
      <c r="CC2114"/>
    </row>
    <row r="2115" spans="54:81" s="325" customFormat="1" ht="15" customHeight="1" x14ac:dyDescent="0.25">
      <c r="BB2115"/>
      <c r="BC2115"/>
      <c r="BD2115"/>
      <c r="BE2115"/>
      <c r="BF2115"/>
      <c r="BG2115"/>
      <c r="BH2115"/>
      <c r="BI2115"/>
      <c r="BJ2115"/>
      <c r="BK2115"/>
      <c r="BL2115"/>
      <c r="BM2115"/>
      <c r="BN2115"/>
      <c r="BO2115"/>
      <c r="BP2115"/>
      <c r="BQ2115"/>
      <c r="BR2115"/>
      <c r="BS2115"/>
      <c r="BT2115"/>
      <c r="BU2115"/>
      <c r="BV2115"/>
      <c r="BW2115"/>
      <c r="BX2115"/>
      <c r="BY2115"/>
      <c r="BZ2115"/>
      <c r="CA2115"/>
      <c r="CB2115"/>
      <c r="CC2115"/>
    </row>
    <row r="2116" spans="54:81" s="325" customFormat="1" ht="15" customHeight="1" x14ac:dyDescent="0.25">
      <c r="BB2116"/>
      <c r="BC2116"/>
      <c r="BD2116"/>
      <c r="BE2116"/>
      <c r="BF2116"/>
      <c r="BG2116"/>
      <c r="BH2116"/>
      <c r="BI2116"/>
      <c r="BJ2116"/>
      <c r="BK2116"/>
      <c r="BL2116"/>
      <c r="BM2116"/>
      <c r="BN2116"/>
      <c r="BO2116"/>
      <c r="BP2116"/>
      <c r="BQ2116"/>
      <c r="BR2116"/>
      <c r="BS2116"/>
      <c r="BT2116"/>
      <c r="BU2116"/>
      <c r="BV2116"/>
      <c r="BW2116"/>
      <c r="BX2116"/>
      <c r="BY2116"/>
      <c r="BZ2116"/>
      <c r="CA2116"/>
      <c r="CB2116"/>
      <c r="CC2116"/>
    </row>
    <row r="2117" spans="54:81" s="325" customFormat="1" ht="15" customHeight="1" x14ac:dyDescent="0.25">
      <c r="BB2117"/>
      <c r="BC2117"/>
      <c r="BD2117"/>
      <c r="BE2117"/>
      <c r="BF2117"/>
      <c r="BG2117"/>
      <c r="BH2117"/>
      <c r="BI2117"/>
      <c r="BJ2117"/>
      <c r="BK2117"/>
      <c r="BL2117"/>
      <c r="BM2117"/>
      <c r="BN2117"/>
      <c r="BO2117"/>
      <c r="BP2117"/>
      <c r="BQ2117"/>
      <c r="BR2117"/>
      <c r="BS2117"/>
      <c r="BT2117"/>
      <c r="BU2117"/>
      <c r="BV2117"/>
      <c r="BW2117"/>
      <c r="BX2117"/>
      <c r="BY2117"/>
      <c r="BZ2117"/>
      <c r="CA2117"/>
      <c r="CB2117"/>
      <c r="CC2117"/>
    </row>
    <row r="2118" spans="54:81" s="325" customFormat="1" ht="15" customHeight="1" x14ac:dyDescent="0.25">
      <c r="BB2118"/>
      <c r="BC2118"/>
      <c r="BD2118"/>
      <c r="BE2118"/>
      <c r="BF2118"/>
      <c r="BG2118"/>
      <c r="BH2118"/>
      <c r="BI2118"/>
      <c r="BJ2118"/>
      <c r="BK2118"/>
      <c r="BL2118"/>
      <c r="BM2118"/>
      <c r="BN2118"/>
      <c r="BO2118"/>
      <c r="BP2118"/>
      <c r="BQ2118"/>
      <c r="BR2118"/>
      <c r="BS2118"/>
      <c r="BT2118"/>
      <c r="BU2118"/>
      <c r="BV2118"/>
      <c r="BW2118"/>
      <c r="BX2118"/>
      <c r="BY2118"/>
      <c r="BZ2118"/>
      <c r="CA2118"/>
      <c r="CB2118"/>
      <c r="CC2118"/>
    </row>
    <row r="2119" spans="54:81" s="325" customFormat="1" ht="15" customHeight="1" x14ac:dyDescent="0.25">
      <c r="BB2119"/>
      <c r="BC2119"/>
      <c r="BD2119"/>
      <c r="BE2119"/>
      <c r="BF2119"/>
      <c r="BG2119"/>
      <c r="BH2119"/>
      <c r="BI2119"/>
      <c r="BJ2119"/>
      <c r="BK2119"/>
      <c r="BL2119"/>
      <c r="BM2119"/>
      <c r="BN2119"/>
      <c r="BO2119"/>
      <c r="BP2119"/>
      <c r="BQ2119"/>
      <c r="BR2119"/>
      <c r="BS2119"/>
      <c r="BT2119"/>
      <c r="BU2119"/>
      <c r="BV2119"/>
      <c r="BW2119"/>
      <c r="BX2119"/>
      <c r="BY2119"/>
      <c r="BZ2119"/>
      <c r="CA2119"/>
      <c r="CB2119"/>
      <c r="CC2119"/>
    </row>
    <row r="2120" spans="54:81" s="325" customFormat="1" ht="15" customHeight="1" x14ac:dyDescent="0.25">
      <c r="BB2120"/>
      <c r="BC2120"/>
      <c r="BD2120"/>
      <c r="BE2120"/>
      <c r="BF2120"/>
      <c r="BG2120"/>
      <c r="BH2120"/>
      <c r="BI2120"/>
      <c r="BJ2120"/>
      <c r="BK2120"/>
      <c r="BL2120"/>
      <c r="BM2120"/>
      <c r="BN2120"/>
      <c r="BO2120"/>
      <c r="BP2120"/>
      <c r="BQ2120"/>
      <c r="BR2120"/>
      <c r="BS2120"/>
      <c r="BT2120"/>
      <c r="BU2120"/>
      <c r="BV2120"/>
      <c r="BW2120"/>
      <c r="BX2120"/>
      <c r="BY2120"/>
      <c r="BZ2120"/>
      <c r="CA2120"/>
      <c r="CB2120"/>
      <c r="CC2120"/>
    </row>
    <row r="2121" spans="54:81" s="325" customFormat="1" ht="15" customHeight="1" x14ac:dyDescent="0.25">
      <c r="BB2121"/>
      <c r="BC2121"/>
      <c r="BD2121"/>
      <c r="BE2121"/>
      <c r="BF2121"/>
      <c r="BG2121"/>
      <c r="BH2121"/>
      <c r="BI2121"/>
      <c r="BJ2121"/>
      <c r="BK2121"/>
      <c r="BL2121"/>
      <c r="BM2121"/>
      <c r="BN2121"/>
      <c r="BO2121"/>
      <c r="BP2121"/>
      <c r="BQ2121"/>
      <c r="BR2121"/>
      <c r="BS2121"/>
      <c r="BT2121"/>
      <c r="BU2121"/>
      <c r="BV2121"/>
      <c r="BW2121"/>
      <c r="BX2121"/>
      <c r="BY2121"/>
      <c r="BZ2121"/>
      <c r="CA2121"/>
      <c r="CB2121"/>
      <c r="CC2121"/>
    </row>
    <row r="2122" spans="54:81" s="325" customFormat="1" ht="15" customHeight="1" x14ac:dyDescent="0.25">
      <c r="BB2122"/>
      <c r="BC2122"/>
      <c r="BD2122"/>
      <c r="BE2122"/>
      <c r="BF2122"/>
      <c r="BG2122"/>
      <c r="BH2122"/>
      <c r="BI2122"/>
      <c r="BJ2122"/>
      <c r="BK2122"/>
      <c r="BL2122"/>
      <c r="BM2122"/>
      <c r="BN2122"/>
      <c r="BO2122"/>
      <c r="BP2122"/>
      <c r="BQ2122"/>
      <c r="BR2122"/>
      <c r="BS2122"/>
      <c r="BT2122"/>
      <c r="BU2122"/>
      <c r="BV2122"/>
      <c r="BW2122"/>
      <c r="BX2122"/>
      <c r="BY2122"/>
      <c r="BZ2122"/>
      <c r="CA2122"/>
      <c r="CB2122"/>
      <c r="CC2122"/>
    </row>
    <row r="2123" spans="54:81" s="325" customFormat="1" ht="15" customHeight="1" x14ac:dyDescent="0.25">
      <c r="BB2123"/>
      <c r="BC2123"/>
      <c r="BD2123"/>
      <c r="BE2123"/>
      <c r="BF2123"/>
      <c r="BG2123"/>
      <c r="BH2123"/>
      <c r="BI2123"/>
      <c r="BJ2123"/>
      <c r="BK2123"/>
      <c r="BL2123"/>
      <c r="BM2123"/>
      <c r="BN2123"/>
      <c r="BO2123"/>
      <c r="BP2123"/>
      <c r="BQ2123"/>
      <c r="BR2123"/>
      <c r="BS2123"/>
      <c r="BT2123"/>
      <c r="BU2123"/>
      <c r="BV2123"/>
      <c r="BW2123"/>
      <c r="BX2123"/>
      <c r="BY2123"/>
      <c r="BZ2123"/>
      <c r="CA2123"/>
      <c r="CB2123"/>
      <c r="CC2123"/>
    </row>
    <row r="2124" spans="54:81" s="325" customFormat="1" ht="15" customHeight="1" x14ac:dyDescent="0.25">
      <c r="BB2124"/>
      <c r="BC2124"/>
      <c r="BD2124"/>
      <c r="BE2124"/>
      <c r="BF2124"/>
      <c r="BG2124"/>
      <c r="BH2124"/>
      <c r="BI2124"/>
      <c r="BJ2124"/>
      <c r="BK2124"/>
      <c r="BL2124"/>
      <c r="BM2124"/>
      <c r="BN2124"/>
      <c r="BO2124"/>
      <c r="BP2124"/>
      <c r="BQ2124"/>
      <c r="BR2124"/>
      <c r="BS2124"/>
      <c r="BT2124"/>
      <c r="BU2124"/>
      <c r="BV2124"/>
      <c r="BW2124"/>
      <c r="BX2124"/>
      <c r="BY2124"/>
      <c r="BZ2124"/>
      <c r="CA2124"/>
      <c r="CB2124"/>
      <c r="CC2124"/>
    </row>
    <row r="2125" spans="54:81" s="325" customFormat="1" ht="15" customHeight="1" x14ac:dyDescent="0.25">
      <c r="BB2125"/>
      <c r="BC2125"/>
      <c r="BD2125"/>
      <c r="BE2125"/>
      <c r="BF2125"/>
      <c r="BG2125"/>
      <c r="BH2125"/>
      <c r="BI2125"/>
      <c r="BJ2125"/>
      <c r="BK2125"/>
      <c r="BL2125"/>
      <c r="BM2125"/>
      <c r="BN2125"/>
      <c r="BO2125"/>
      <c r="BP2125"/>
      <c r="BQ2125"/>
      <c r="BR2125"/>
      <c r="BS2125"/>
      <c r="BT2125"/>
      <c r="BU2125"/>
      <c r="BV2125"/>
      <c r="BW2125"/>
      <c r="BX2125"/>
      <c r="BY2125"/>
      <c r="BZ2125"/>
      <c r="CA2125"/>
      <c r="CB2125"/>
      <c r="CC2125"/>
    </row>
    <row r="2126" spans="54:81" s="325" customFormat="1" ht="15" customHeight="1" x14ac:dyDescent="0.25">
      <c r="BB2126"/>
      <c r="BC2126"/>
      <c r="BD2126"/>
      <c r="BE2126"/>
      <c r="BF2126"/>
      <c r="BG2126"/>
      <c r="BH2126"/>
      <c r="BI2126"/>
      <c r="BJ2126"/>
      <c r="BK2126"/>
      <c r="BL2126"/>
      <c r="BM2126"/>
      <c r="BN2126"/>
      <c r="BO2126"/>
      <c r="BP2126"/>
      <c r="BQ2126"/>
      <c r="BR2126"/>
      <c r="BS2126"/>
      <c r="BT2126"/>
      <c r="BU2126"/>
      <c r="BV2126"/>
      <c r="BW2126"/>
      <c r="BX2126"/>
      <c r="BY2126"/>
      <c r="BZ2126"/>
      <c r="CA2126"/>
      <c r="CB2126"/>
      <c r="CC2126"/>
    </row>
    <row r="2127" spans="54:81" s="325" customFormat="1" ht="15" customHeight="1" x14ac:dyDescent="0.25">
      <c r="BB2127"/>
      <c r="BC2127"/>
      <c r="BD2127"/>
      <c r="BE2127"/>
      <c r="BF2127"/>
      <c r="BG2127"/>
      <c r="BH2127"/>
      <c r="BI2127"/>
      <c r="BJ2127"/>
      <c r="BK2127"/>
      <c r="BL2127"/>
      <c r="BM2127"/>
      <c r="BN2127"/>
      <c r="BO2127"/>
      <c r="BP2127"/>
      <c r="BQ2127"/>
      <c r="BR2127"/>
      <c r="BS2127"/>
      <c r="BT2127"/>
      <c r="BU2127"/>
      <c r="BV2127"/>
      <c r="BW2127"/>
      <c r="BX2127"/>
      <c r="BY2127"/>
      <c r="BZ2127"/>
      <c r="CA2127"/>
      <c r="CB2127"/>
      <c r="CC2127"/>
    </row>
    <row r="2128" spans="54:81" s="325" customFormat="1" ht="15" customHeight="1" x14ac:dyDescent="0.25">
      <c r="BB2128"/>
      <c r="BC2128"/>
      <c r="BD2128"/>
      <c r="BE2128"/>
      <c r="BF2128"/>
      <c r="BG2128"/>
      <c r="BH2128"/>
      <c r="BI2128"/>
      <c r="BJ2128"/>
      <c r="BK2128"/>
      <c r="BL2128"/>
      <c r="BM2128"/>
      <c r="BN2128"/>
      <c r="BO2128"/>
      <c r="BP2128"/>
      <c r="BQ2128"/>
      <c r="BR2128"/>
      <c r="BS2128"/>
      <c r="BT2128"/>
      <c r="BU2128"/>
      <c r="BV2128"/>
      <c r="BW2128"/>
      <c r="BX2128"/>
      <c r="BY2128"/>
      <c r="BZ2128"/>
      <c r="CA2128"/>
      <c r="CB2128"/>
      <c r="CC2128"/>
    </row>
    <row r="2129" spans="54:81" s="325" customFormat="1" ht="15" customHeight="1" x14ac:dyDescent="0.25">
      <c r="BB2129"/>
      <c r="BC2129"/>
      <c r="BD2129"/>
      <c r="BE2129"/>
      <c r="BF2129"/>
      <c r="BG2129"/>
      <c r="BH2129"/>
      <c r="BI2129"/>
      <c r="BJ2129"/>
      <c r="BK2129"/>
      <c r="BL2129"/>
      <c r="BM2129"/>
      <c r="BN2129"/>
      <c r="BO2129"/>
      <c r="BP2129"/>
      <c r="BQ2129"/>
      <c r="BR2129"/>
      <c r="BS2129"/>
      <c r="BT2129"/>
      <c r="BU2129"/>
      <c r="BV2129"/>
      <c r="BW2129"/>
      <c r="BX2129"/>
      <c r="BY2129"/>
      <c r="BZ2129"/>
      <c r="CA2129"/>
      <c r="CB2129"/>
      <c r="CC2129"/>
    </row>
    <row r="2130" spans="54:81" s="325" customFormat="1" ht="15" customHeight="1" x14ac:dyDescent="0.25">
      <c r="BB2130"/>
      <c r="BC2130"/>
      <c r="BD2130"/>
      <c r="BE2130"/>
      <c r="BF2130"/>
      <c r="BG2130"/>
      <c r="BH2130"/>
      <c r="BI2130"/>
      <c r="BJ2130"/>
      <c r="BK2130"/>
      <c r="BL2130"/>
      <c r="BM2130"/>
      <c r="BN2130"/>
      <c r="BO2130"/>
      <c r="BP2130"/>
      <c r="BQ2130"/>
      <c r="BR2130"/>
      <c r="BS2130"/>
      <c r="BT2130"/>
      <c r="BU2130"/>
      <c r="BV2130"/>
      <c r="BW2130"/>
      <c r="BX2130"/>
      <c r="BY2130"/>
      <c r="BZ2130"/>
      <c r="CA2130"/>
      <c r="CB2130"/>
      <c r="CC2130"/>
    </row>
    <row r="2131" spans="54:81" s="325" customFormat="1" ht="15" customHeight="1" x14ac:dyDescent="0.25">
      <c r="BB2131"/>
      <c r="BC2131"/>
      <c r="BD2131"/>
      <c r="BE2131"/>
      <c r="BF2131"/>
      <c r="BG2131"/>
      <c r="BH2131"/>
      <c r="BI2131"/>
      <c r="BJ2131"/>
      <c r="BK2131"/>
      <c r="BL2131"/>
      <c r="BM2131"/>
      <c r="BN2131"/>
      <c r="BO2131"/>
      <c r="BP2131"/>
      <c r="BQ2131"/>
      <c r="BR2131"/>
      <c r="BS2131"/>
      <c r="BT2131"/>
      <c r="BU2131"/>
      <c r="BV2131"/>
      <c r="BW2131"/>
      <c r="BX2131"/>
      <c r="BY2131"/>
      <c r="BZ2131"/>
      <c r="CA2131"/>
      <c r="CB2131"/>
      <c r="CC2131"/>
    </row>
    <row r="2132" spans="54:81" s="325" customFormat="1" ht="15" customHeight="1" x14ac:dyDescent="0.25">
      <c r="BB2132"/>
      <c r="BC2132"/>
      <c r="BD2132"/>
      <c r="BE2132"/>
      <c r="BF2132"/>
      <c r="BG2132"/>
      <c r="BH2132"/>
      <c r="BI2132"/>
      <c r="BJ2132"/>
      <c r="BK2132"/>
      <c r="BL2132"/>
      <c r="BM2132"/>
      <c r="BN2132"/>
      <c r="BO2132"/>
      <c r="BP2132"/>
      <c r="BQ2132"/>
      <c r="BR2132"/>
      <c r="BS2132"/>
      <c r="BT2132"/>
      <c r="BU2132"/>
      <c r="BV2132"/>
      <c r="BW2132"/>
      <c r="BX2132"/>
      <c r="BY2132"/>
      <c r="BZ2132"/>
      <c r="CA2132"/>
      <c r="CB2132"/>
      <c r="CC2132"/>
    </row>
    <row r="2133" spans="54:81" s="325" customFormat="1" ht="15" customHeight="1" x14ac:dyDescent="0.25">
      <c r="BB2133"/>
      <c r="BC2133"/>
      <c r="BD2133"/>
      <c r="BE2133"/>
      <c r="BF2133"/>
      <c r="BG2133"/>
      <c r="BH2133"/>
      <c r="BI2133"/>
      <c r="BJ2133"/>
      <c r="BK2133"/>
      <c r="BL2133"/>
      <c r="BM2133"/>
      <c r="BN2133"/>
      <c r="BO2133"/>
      <c r="BP2133"/>
      <c r="BQ2133"/>
      <c r="BR2133"/>
      <c r="BS2133"/>
      <c r="BT2133"/>
      <c r="BU2133"/>
      <c r="BV2133"/>
      <c r="BW2133"/>
      <c r="BX2133"/>
      <c r="BY2133"/>
      <c r="BZ2133"/>
      <c r="CA2133"/>
      <c r="CB2133"/>
      <c r="CC2133"/>
    </row>
    <row r="2134" spans="54:81" s="325" customFormat="1" ht="15" customHeight="1" x14ac:dyDescent="0.25">
      <c r="BB2134"/>
      <c r="BC2134"/>
      <c r="BD2134"/>
      <c r="BE2134"/>
      <c r="BF2134"/>
      <c r="BG2134"/>
      <c r="BH2134"/>
      <c r="BI2134"/>
      <c r="BJ2134"/>
      <c r="BK2134"/>
      <c r="BL2134"/>
      <c r="BM2134"/>
      <c r="BN2134"/>
      <c r="BO2134"/>
      <c r="BP2134"/>
      <c r="BQ2134"/>
      <c r="BR2134"/>
      <c r="BS2134"/>
      <c r="BT2134"/>
      <c r="BU2134"/>
      <c r="BV2134"/>
      <c r="BW2134"/>
      <c r="BX2134"/>
      <c r="BY2134"/>
      <c r="BZ2134"/>
      <c r="CA2134"/>
      <c r="CB2134"/>
      <c r="CC2134"/>
    </row>
    <row r="2135" spans="54:81" s="325" customFormat="1" ht="15" customHeight="1" x14ac:dyDescent="0.25">
      <c r="BB2135"/>
      <c r="BC2135"/>
      <c r="BD2135"/>
      <c r="BE2135"/>
      <c r="BF2135"/>
      <c r="BG2135"/>
      <c r="BH2135"/>
      <c r="BI2135"/>
      <c r="BJ2135"/>
      <c r="BK2135"/>
      <c r="BL2135"/>
      <c r="BM2135"/>
      <c r="BN2135"/>
      <c r="BO2135"/>
      <c r="BP2135"/>
      <c r="BQ2135"/>
      <c r="BR2135"/>
      <c r="BS2135"/>
      <c r="BT2135"/>
      <c r="BU2135"/>
      <c r="BV2135"/>
      <c r="BW2135"/>
      <c r="BX2135"/>
      <c r="BY2135"/>
      <c r="BZ2135"/>
      <c r="CA2135"/>
      <c r="CB2135"/>
      <c r="CC2135"/>
    </row>
    <row r="2136" spans="54:81" s="325" customFormat="1" ht="15" customHeight="1" x14ac:dyDescent="0.25">
      <c r="BB2136"/>
      <c r="BC2136"/>
      <c r="BD2136"/>
      <c r="BE2136"/>
      <c r="BF2136"/>
      <c r="BG2136"/>
      <c r="BH2136"/>
      <c r="BI2136"/>
      <c r="BJ2136"/>
      <c r="BK2136"/>
      <c r="BL2136"/>
      <c r="BM2136"/>
      <c r="BN2136"/>
      <c r="BO2136"/>
      <c r="BP2136"/>
      <c r="BQ2136"/>
      <c r="BR2136"/>
      <c r="BS2136"/>
      <c r="BT2136"/>
      <c r="BU2136"/>
      <c r="BV2136"/>
      <c r="BW2136"/>
      <c r="BX2136"/>
      <c r="BY2136"/>
      <c r="BZ2136"/>
      <c r="CA2136"/>
      <c r="CB2136"/>
      <c r="CC2136"/>
    </row>
    <row r="2137" spans="54:81" s="325" customFormat="1" ht="15" customHeight="1" x14ac:dyDescent="0.25">
      <c r="BB2137"/>
      <c r="BC2137"/>
      <c r="BD2137"/>
      <c r="BE2137"/>
      <c r="BF2137"/>
      <c r="BG2137"/>
      <c r="BH2137"/>
      <c r="BI2137"/>
      <c r="BJ2137"/>
      <c r="BK2137"/>
      <c r="BL2137"/>
      <c r="BM2137"/>
      <c r="BN2137"/>
      <c r="BO2137"/>
      <c r="BP2137"/>
      <c r="BQ2137"/>
      <c r="BR2137"/>
      <c r="BS2137"/>
      <c r="BT2137"/>
      <c r="BU2137"/>
      <c r="BV2137"/>
      <c r="BW2137"/>
      <c r="BX2137"/>
      <c r="BY2137"/>
      <c r="BZ2137"/>
      <c r="CA2137"/>
      <c r="CB2137"/>
      <c r="CC2137"/>
    </row>
    <row r="2138" spans="54:81" s="325" customFormat="1" ht="15" customHeight="1" x14ac:dyDescent="0.25">
      <c r="BB2138"/>
      <c r="BC2138"/>
      <c r="BD2138"/>
      <c r="BE2138"/>
      <c r="BF2138"/>
      <c r="BG2138"/>
      <c r="BH2138"/>
      <c r="BI2138"/>
      <c r="BJ2138"/>
      <c r="BK2138"/>
      <c r="BL2138"/>
      <c r="BM2138"/>
      <c r="BN2138"/>
      <c r="BO2138"/>
      <c r="BP2138"/>
      <c r="BQ2138"/>
      <c r="BR2138"/>
      <c r="BS2138"/>
      <c r="BT2138"/>
      <c r="BU2138"/>
      <c r="BV2138"/>
      <c r="BW2138"/>
      <c r="BX2138"/>
      <c r="BY2138"/>
      <c r="BZ2138"/>
      <c r="CA2138"/>
      <c r="CB2138"/>
      <c r="CC2138"/>
    </row>
    <row r="2139" spans="54:81" s="325" customFormat="1" ht="15" customHeight="1" x14ac:dyDescent="0.25">
      <c r="BB2139"/>
      <c r="BC2139"/>
      <c r="BD2139"/>
      <c r="BE2139"/>
      <c r="BF2139"/>
      <c r="BG2139"/>
      <c r="BH2139"/>
      <c r="BI2139"/>
      <c r="BJ2139"/>
      <c r="BK2139"/>
      <c r="BL2139"/>
      <c r="BM2139"/>
      <c r="BN2139"/>
      <c r="BO2139"/>
      <c r="BP2139"/>
      <c r="BQ2139"/>
      <c r="BR2139"/>
      <c r="BS2139"/>
      <c r="BT2139"/>
      <c r="BU2139"/>
      <c r="BV2139"/>
      <c r="BW2139"/>
      <c r="BX2139"/>
      <c r="BY2139"/>
      <c r="BZ2139"/>
      <c r="CA2139"/>
      <c r="CB2139"/>
      <c r="CC2139"/>
    </row>
    <row r="2140" spans="54:81" s="325" customFormat="1" ht="15" customHeight="1" x14ac:dyDescent="0.25">
      <c r="BB2140"/>
      <c r="BC2140"/>
      <c r="BD2140"/>
      <c r="BE2140"/>
      <c r="BF2140"/>
      <c r="BG2140"/>
      <c r="BH2140"/>
      <c r="BI2140"/>
      <c r="BJ2140"/>
      <c r="BK2140"/>
      <c r="BL2140"/>
      <c r="BM2140"/>
      <c r="BN2140"/>
      <c r="BO2140"/>
      <c r="BP2140"/>
      <c r="BQ2140"/>
      <c r="BR2140"/>
      <c r="BS2140"/>
      <c r="BT2140"/>
      <c r="BU2140"/>
      <c r="BV2140"/>
      <c r="BW2140"/>
      <c r="BX2140"/>
      <c r="BY2140"/>
      <c r="BZ2140"/>
      <c r="CA2140"/>
      <c r="CB2140"/>
      <c r="CC2140"/>
    </row>
    <row r="2141" spans="54:81" s="325" customFormat="1" ht="15" customHeight="1" x14ac:dyDescent="0.25">
      <c r="BB2141"/>
      <c r="BC2141"/>
      <c r="BD2141"/>
      <c r="BE2141"/>
      <c r="BF2141"/>
      <c r="BG2141"/>
      <c r="BH2141"/>
      <c r="BI2141"/>
      <c r="BJ2141"/>
      <c r="BK2141"/>
      <c r="BL2141"/>
      <c r="BM2141"/>
      <c r="BN2141"/>
      <c r="BO2141"/>
      <c r="BP2141"/>
      <c r="BQ2141"/>
      <c r="BR2141"/>
      <c r="BS2141"/>
      <c r="BT2141"/>
      <c r="BU2141"/>
      <c r="BV2141"/>
      <c r="BW2141"/>
      <c r="BX2141"/>
      <c r="BY2141"/>
      <c r="BZ2141"/>
      <c r="CA2141"/>
      <c r="CB2141"/>
      <c r="CC2141"/>
    </row>
    <row r="2142" spans="54:81" s="325" customFormat="1" ht="15" customHeight="1" x14ac:dyDescent="0.25">
      <c r="BB2142"/>
      <c r="BC2142"/>
      <c r="BD2142"/>
      <c r="BE2142"/>
      <c r="BF2142"/>
      <c r="BG2142"/>
      <c r="BH2142"/>
      <c r="BI2142"/>
      <c r="BJ2142"/>
      <c r="BK2142"/>
      <c r="BL2142"/>
      <c r="BM2142"/>
      <c r="BN2142"/>
      <c r="BO2142"/>
      <c r="BP2142"/>
      <c r="BQ2142"/>
      <c r="BR2142"/>
      <c r="BS2142"/>
      <c r="BT2142"/>
      <c r="BU2142"/>
      <c r="BV2142"/>
      <c r="BW2142"/>
      <c r="BX2142"/>
      <c r="BY2142"/>
      <c r="BZ2142"/>
      <c r="CA2142"/>
      <c r="CB2142"/>
      <c r="CC2142"/>
    </row>
    <row r="2143" spans="54:81" s="325" customFormat="1" ht="15" customHeight="1" x14ac:dyDescent="0.25">
      <c r="BB2143"/>
      <c r="BC2143"/>
      <c r="BD2143"/>
      <c r="BE2143"/>
      <c r="BF2143"/>
      <c r="BG2143"/>
      <c r="BH2143"/>
      <c r="BI2143"/>
      <c r="BJ2143"/>
      <c r="BK2143"/>
      <c r="BL2143"/>
      <c r="BM2143"/>
      <c r="BN2143"/>
      <c r="BO2143"/>
      <c r="BP2143"/>
      <c r="BQ2143"/>
      <c r="BR2143"/>
      <c r="BS2143"/>
      <c r="BT2143"/>
      <c r="BU2143"/>
      <c r="BV2143"/>
      <c r="BW2143"/>
      <c r="BX2143"/>
      <c r="BY2143"/>
      <c r="BZ2143"/>
      <c r="CA2143"/>
      <c r="CB2143"/>
      <c r="CC2143"/>
    </row>
    <row r="2144" spans="54:81" s="325" customFormat="1" ht="15" customHeight="1" x14ac:dyDescent="0.25">
      <c r="BB2144"/>
      <c r="BC2144"/>
      <c r="BD2144"/>
      <c r="BE2144"/>
      <c r="BF2144"/>
      <c r="BG2144"/>
      <c r="BH2144"/>
      <c r="BI2144"/>
      <c r="BJ2144"/>
      <c r="BK2144"/>
      <c r="BL2144"/>
      <c r="BM2144"/>
      <c r="BN2144"/>
      <c r="BO2144"/>
      <c r="BP2144"/>
      <c r="BQ2144"/>
      <c r="BR2144"/>
      <c r="BS2144"/>
      <c r="BT2144"/>
      <c r="BU2144"/>
      <c r="BV2144"/>
      <c r="BW2144"/>
      <c r="BX2144"/>
      <c r="BY2144"/>
      <c r="BZ2144"/>
      <c r="CA2144"/>
      <c r="CB2144"/>
      <c r="CC2144"/>
    </row>
    <row r="2145" spans="54:81" s="325" customFormat="1" ht="15" customHeight="1" x14ac:dyDescent="0.25">
      <c r="BB2145"/>
      <c r="BC2145"/>
      <c r="BD2145"/>
      <c r="BE2145"/>
      <c r="BF2145"/>
      <c r="BG2145"/>
      <c r="BH2145"/>
      <c r="BI2145"/>
      <c r="BJ2145"/>
      <c r="BK2145"/>
      <c r="BL2145"/>
      <c r="BM2145"/>
      <c r="BN2145"/>
      <c r="BO2145"/>
      <c r="BP2145"/>
      <c r="BQ2145"/>
      <c r="BR2145"/>
      <c r="BS2145"/>
      <c r="BT2145"/>
      <c r="BU2145"/>
      <c r="BV2145"/>
      <c r="BW2145"/>
      <c r="BX2145"/>
      <c r="BY2145"/>
      <c r="BZ2145"/>
      <c r="CA2145"/>
      <c r="CB2145"/>
      <c r="CC2145"/>
    </row>
    <row r="2146" spans="54:81" s="325" customFormat="1" ht="15" customHeight="1" x14ac:dyDescent="0.25">
      <c r="BB2146"/>
      <c r="BC2146"/>
      <c r="BD2146"/>
      <c r="BE2146"/>
      <c r="BF2146"/>
      <c r="BG2146"/>
      <c r="BH2146"/>
      <c r="BI2146"/>
      <c r="BJ2146"/>
      <c r="BK2146"/>
      <c r="BL2146"/>
      <c r="BM2146"/>
      <c r="BN2146"/>
      <c r="BO2146"/>
      <c r="BP2146"/>
      <c r="BQ2146"/>
      <c r="BR2146"/>
      <c r="BS2146"/>
      <c r="BT2146"/>
      <c r="BU2146"/>
      <c r="BV2146"/>
      <c r="BW2146"/>
      <c r="BX2146"/>
      <c r="BY2146"/>
      <c r="BZ2146"/>
      <c r="CA2146"/>
      <c r="CB2146"/>
      <c r="CC2146"/>
    </row>
    <row r="2147" spans="54:81" s="325" customFormat="1" ht="15" customHeight="1" x14ac:dyDescent="0.25">
      <c r="BB2147"/>
      <c r="BC2147"/>
      <c r="BD2147"/>
      <c r="BE2147"/>
      <c r="BF2147"/>
      <c r="BG2147"/>
      <c r="BH2147"/>
      <c r="BI2147"/>
      <c r="BJ2147"/>
      <c r="BK2147"/>
      <c r="BL2147"/>
      <c r="BM2147"/>
      <c r="BN2147"/>
      <c r="BO2147"/>
      <c r="BP2147"/>
      <c r="BQ2147"/>
      <c r="BR2147"/>
      <c r="BS2147"/>
      <c r="BT2147"/>
      <c r="BU2147"/>
      <c r="BV2147"/>
      <c r="BW2147"/>
      <c r="BX2147"/>
      <c r="BY2147"/>
      <c r="BZ2147"/>
      <c r="CA2147"/>
      <c r="CB2147"/>
      <c r="CC2147"/>
    </row>
    <row r="2148" spans="54:81" s="325" customFormat="1" ht="15" customHeight="1" x14ac:dyDescent="0.25">
      <c r="BB2148"/>
      <c r="BC2148"/>
      <c r="BD2148"/>
      <c r="BE2148"/>
      <c r="BF2148"/>
      <c r="BG2148"/>
      <c r="BH2148"/>
      <c r="BI2148"/>
      <c r="BJ2148"/>
      <c r="BK2148"/>
      <c r="BL2148"/>
      <c r="BM2148"/>
      <c r="BN2148"/>
      <c r="BO2148"/>
      <c r="BP2148"/>
      <c r="BQ2148"/>
      <c r="BR2148"/>
      <c r="BS2148"/>
      <c r="BT2148"/>
      <c r="BU2148"/>
      <c r="BV2148"/>
      <c r="BW2148"/>
      <c r="BX2148"/>
      <c r="BY2148"/>
      <c r="BZ2148"/>
      <c r="CA2148"/>
      <c r="CB2148"/>
      <c r="CC2148"/>
    </row>
    <row r="2149" spans="54:81" s="325" customFormat="1" ht="15" customHeight="1" x14ac:dyDescent="0.25">
      <c r="BB2149"/>
      <c r="BC2149"/>
      <c r="BD2149"/>
      <c r="BE2149"/>
      <c r="BF2149"/>
      <c r="BG2149"/>
      <c r="BH2149"/>
      <c r="BI2149"/>
      <c r="BJ2149"/>
      <c r="BK2149"/>
      <c r="BL2149"/>
      <c r="BM2149"/>
      <c r="BN2149"/>
      <c r="BO2149"/>
      <c r="BP2149"/>
      <c r="BQ2149"/>
      <c r="BR2149"/>
      <c r="BS2149"/>
      <c r="BT2149"/>
      <c r="BU2149"/>
      <c r="BV2149"/>
      <c r="BW2149"/>
      <c r="BX2149"/>
      <c r="BY2149"/>
      <c r="BZ2149"/>
      <c r="CA2149"/>
      <c r="CB2149"/>
      <c r="CC2149"/>
    </row>
    <row r="2150" spans="54:81" s="325" customFormat="1" ht="15" customHeight="1" x14ac:dyDescent="0.25">
      <c r="BB2150"/>
      <c r="BC2150"/>
      <c r="BD2150"/>
      <c r="BE2150"/>
      <c r="BF2150"/>
      <c r="BG2150"/>
      <c r="BH2150"/>
      <c r="BI2150"/>
      <c r="BJ2150"/>
      <c r="BK2150"/>
      <c r="BL2150"/>
      <c r="BM2150"/>
      <c r="BN2150"/>
      <c r="BO2150"/>
      <c r="BP2150"/>
      <c r="BQ2150"/>
      <c r="BR2150"/>
      <c r="BS2150"/>
      <c r="BT2150"/>
      <c r="BU2150"/>
      <c r="BV2150"/>
      <c r="BW2150"/>
      <c r="BX2150"/>
      <c r="BY2150"/>
      <c r="BZ2150"/>
      <c r="CA2150"/>
      <c r="CB2150"/>
      <c r="CC2150"/>
    </row>
    <row r="2151" spans="54:81" s="325" customFormat="1" ht="15" customHeight="1" x14ac:dyDescent="0.25">
      <c r="BB2151"/>
      <c r="BC2151"/>
      <c r="BD2151"/>
      <c r="BE2151"/>
      <c r="BF2151"/>
      <c r="BG2151"/>
      <c r="BH2151"/>
      <c r="BI2151"/>
      <c r="BJ2151"/>
      <c r="BK2151"/>
      <c r="BL2151"/>
      <c r="BM2151"/>
      <c r="BN2151"/>
      <c r="BO2151"/>
      <c r="BP2151"/>
      <c r="BQ2151"/>
      <c r="BR2151"/>
      <c r="BS2151"/>
      <c r="BT2151"/>
      <c r="BU2151"/>
      <c r="BV2151"/>
      <c r="BW2151"/>
      <c r="BX2151"/>
      <c r="BY2151"/>
      <c r="BZ2151"/>
      <c r="CA2151"/>
      <c r="CB2151"/>
      <c r="CC2151"/>
    </row>
    <row r="2152" spans="54:81" s="325" customFormat="1" ht="15" customHeight="1" x14ac:dyDescent="0.25">
      <c r="BB2152"/>
      <c r="BC2152"/>
      <c r="BD2152"/>
      <c r="BE2152"/>
      <c r="BF2152"/>
      <c r="BG2152"/>
      <c r="BH2152"/>
      <c r="BI2152"/>
      <c r="BJ2152"/>
      <c r="BK2152"/>
      <c r="BL2152"/>
      <c r="BM2152"/>
      <c r="BN2152"/>
      <c r="BO2152"/>
      <c r="BP2152"/>
      <c r="BQ2152"/>
      <c r="BR2152"/>
      <c r="BS2152"/>
      <c r="BT2152"/>
      <c r="BU2152"/>
      <c r="BV2152"/>
      <c r="BW2152"/>
      <c r="BX2152"/>
      <c r="BY2152"/>
      <c r="BZ2152"/>
      <c r="CA2152"/>
      <c r="CB2152"/>
      <c r="CC2152"/>
    </row>
    <row r="2153" spans="54:81" s="325" customFormat="1" ht="15" customHeight="1" x14ac:dyDescent="0.25">
      <c r="BB2153"/>
      <c r="BC2153"/>
      <c r="BD2153"/>
      <c r="BE2153"/>
      <c r="BF2153"/>
      <c r="BG2153"/>
      <c r="BH2153"/>
      <c r="BI2153"/>
      <c r="BJ2153"/>
      <c r="BK2153"/>
      <c r="BL2153"/>
      <c r="BM2153"/>
      <c r="BN2153"/>
      <c r="BO2153"/>
      <c r="BP2153"/>
      <c r="BQ2153"/>
      <c r="BR2153"/>
      <c r="BS2153"/>
      <c r="BT2153"/>
      <c r="BU2153"/>
      <c r="BV2153"/>
      <c r="BW2153"/>
      <c r="BX2153"/>
      <c r="BY2153"/>
      <c r="BZ2153"/>
      <c r="CA2153"/>
      <c r="CB2153"/>
      <c r="CC2153"/>
    </row>
    <row r="2154" spans="54:81" s="325" customFormat="1" ht="15" customHeight="1" x14ac:dyDescent="0.25">
      <c r="BB2154"/>
      <c r="BC2154"/>
      <c r="BD2154"/>
      <c r="BE2154"/>
      <c r="BF2154"/>
      <c r="BG2154"/>
      <c r="BH2154"/>
      <c r="BI2154"/>
      <c r="BJ2154"/>
      <c r="BK2154"/>
      <c r="BL2154"/>
      <c r="BM2154"/>
      <c r="BN2154"/>
      <c r="BO2154"/>
      <c r="BP2154"/>
      <c r="BQ2154"/>
      <c r="BR2154"/>
      <c r="BS2154"/>
      <c r="BT2154"/>
      <c r="BU2154"/>
      <c r="BV2154"/>
      <c r="BW2154"/>
      <c r="BX2154"/>
      <c r="BY2154"/>
      <c r="BZ2154"/>
      <c r="CA2154"/>
      <c r="CB2154"/>
      <c r="CC2154"/>
    </row>
    <row r="2155" spans="54:81" s="325" customFormat="1" ht="15" customHeight="1" x14ac:dyDescent="0.25">
      <c r="BB2155"/>
      <c r="BC2155"/>
      <c r="BD2155"/>
      <c r="BE2155"/>
      <c r="BF2155"/>
      <c r="BG2155"/>
      <c r="BH2155"/>
      <c r="BI2155"/>
      <c r="BJ2155"/>
      <c r="BK2155"/>
      <c r="BL2155"/>
      <c r="BM2155"/>
      <c r="BN2155"/>
      <c r="BO2155"/>
      <c r="BP2155"/>
      <c r="BQ2155"/>
      <c r="BR2155"/>
      <c r="BS2155"/>
      <c r="BT2155"/>
      <c r="BU2155"/>
      <c r="BV2155"/>
      <c r="BW2155"/>
      <c r="BX2155"/>
      <c r="BY2155"/>
      <c r="BZ2155"/>
      <c r="CA2155"/>
      <c r="CB2155"/>
      <c r="CC2155"/>
    </row>
    <row r="2156" spans="54:81" s="325" customFormat="1" ht="15" customHeight="1" x14ac:dyDescent="0.25">
      <c r="BB2156"/>
      <c r="BC2156"/>
      <c r="BD2156"/>
      <c r="BE2156"/>
      <c r="BF2156"/>
      <c r="BG2156"/>
      <c r="BH2156"/>
      <c r="BI2156"/>
      <c r="BJ2156"/>
      <c r="BK2156"/>
      <c r="BL2156"/>
      <c r="BM2156"/>
      <c r="BN2156"/>
      <c r="BO2156"/>
      <c r="BP2156"/>
      <c r="BQ2156"/>
      <c r="BR2156"/>
      <c r="BS2156"/>
      <c r="BT2156"/>
      <c r="BU2156"/>
      <c r="BV2156"/>
      <c r="BW2156"/>
      <c r="BX2156"/>
      <c r="BY2156"/>
      <c r="BZ2156"/>
      <c r="CA2156"/>
      <c r="CB2156"/>
      <c r="CC2156"/>
    </row>
    <row r="2157" spans="54:81" s="325" customFormat="1" ht="15" customHeight="1" x14ac:dyDescent="0.25">
      <c r="BB2157"/>
      <c r="BC2157"/>
      <c r="BD2157"/>
      <c r="BE2157"/>
      <c r="BF2157"/>
      <c r="BG2157"/>
      <c r="BH2157"/>
      <c r="BI2157"/>
      <c r="BJ2157"/>
      <c r="BK2157"/>
      <c r="BL2157"/>
      <c r="BM2157"/>
      <c r="BN2157"/>
      <c r="BO2157"/>
      <c r="BP2157"/>
      <c r="BQ2157"/>
      <c r="BR2157"/>
      <c r="BS2157"/>
      <c r="BT2157"/>
      <c r="BU2157"/>
      <c r="BV2157"/>
      <c r="BW2157"/>
      <c r="BX2157"/>
      <c r="BY2157"/>
      <c r="BZ2157"/>
      <c r="CA2157"/>
      <c r="CB2157"/>
      <c r="CC2157"/>
    </row>
    <row r="2158" spans="54:81" s="325" customFormat="1" ht="15" customHeight="1" x14ac:dyDescent="0.25">
      <c r="BB2158"/>
      <c r="BC2158"/>
      <c r="BD2158"/>
      <c r="BE2158"/>
      <c r="BF2158"/>
      <c r="BG2158"/>
      <c r="BH2158"/>
      <c r="BI2158"/>
      <c r="BJ2158"/>
      <c r="BK2158"/>
      <c r="BL2158"/>
      <c r="BM2158"/>
      <c r="BN2158"/>
      <c r="BO2158"/>
      <c r="BP2158"/>
      <c r="BQ2158"/>
      <c r="BR2158"/>
      <c r="BS2158"/>
      <c r="BT2158"/>
      <c r="BU2158"/>
      <c r="BV2158"/>
      <c r="BW2158"/>
      <c r="BX2158"/>
      <c r="BY2158"/>
      <c r="BZ2158"/>
      <c r="CA2158"/>
      <c r="CB2158"/>
      <c r="CC2158"/>
    </row>
    <row r="2159" spans="54:81" s="325" customFormat="1" ht="15" customHeight="1" x14ac:dyDescent="0.25">
      <c r="BB2159"/>
      <c r="BC2159"/>
      <c r="BD2159"/>
      <c r="BE2159"/>
      <c r="BF2159"/>
      <c r="BG2159"/>
      <c r="BH2159"/>
      <c r="BI2159"/>
      <c r="BJ2159"/>
      <c r="BK2159"/>
      <c r="BL2159"/>
      <c r="BM2159"/>
      <c r="BN2159"/>
      <c r="BO2159"/>
      <c r="BP2159"/>
      <c r="BQ2159"/>
      <c r="BR2159"/>
      <c r="BS2159"/>
      <c r="BT2159"/>
      <c r="BU2159"/>
      <c r="BV2159"/>
      <c r="BW2159"/>
      <c r="BX2159"/>
      <c r="BY2159"/>
      <c r="BZ2159"/>
      <c r="CA2159"/>
      <c r="CB2159"/>
      <c r="CC2159"/>
    </row>
    <row r="2160" spans="54:81" s="325" customFormat="1" ht="15" customHeight="1" x14ac:dyDescent="0.25">
      <c r="BB2160"/>
      <c r="BC2160"/>
      <c r="BD2160"/>
      <c r="BE2160"/>
      <c r="BF2160"/>
      <c r="BG2160"/>
      <c r="BH2160"/>
      <c r="BI2160"/>
      <c r="BJ2160"/>
      <c r="BK2160"/>
      <c r="BL2160"/>
      <c r="BM2160"/>
      <c r="BN2160"/>
      <c r="BO2160"/>
      <c r="BP2160"/>
      <c r="BQ2160"/>
      <c r="BR2160"/>
      <c r="BS2160"/>
      <c r="BT2160"/>
      <c r="BU2160"/>
      <c r="BV2160"/>
      <c r="BW2160"/>
      <c r="BX2160"/>
      <c r="BY2160"/>
      <c r="BZ2160"/>
      <c r="CA2160"/>
      <c r="CB2160"/>
      <c r="CC2160"/>
    </row>
    <row r="2161" spans="54:81" s="325" customFormat="1" ht="15" customHeight="1" x14ac:dyDescent="0.25">
      <c r="BB2161"/>
      <c r="BC2161"/>
      <c r="BD2161"/>
      <c r="BE2161"/>
      <c r="BF2161"/>
      <c r="BG2161"/>
      <c r="BH2161"/>
      <c r="BI2161"/>
      <c r="BJ2161"/>
      <c r="BK2161"/>
      <c r="BL2161"/>
      <c r="BM2161"/>
      <c r="BN2161"/>
      <c r="BO2161"/>
      <c r="BP2161"/>
      <c r="BQ2161"/>
      <c r="BR2161"/>
      <c r="BS2161"/>
      <c r="BT2161"/>
      <c r="BU2161"/>
      <c r="BV2161"/>
      <c r="BW2161"/>
      <c r="BX2161"/>
      <c r="BY2161"/>
      <c r="BZ2161"/>
      <c r="CA2161"/>
      <c r="CB2161"/>
      <c r="CC2161"/>
    </row>
    <row r="2162" spans="54:81" s="325" customFormat="1" ht="15" customHeight="1" x14ac:dyDescent="0.25">
      <c r="BB2162"/>
      <c r="BC2162"/>
      <c r="BD2162"/>
      <c r="BE2162"/>
      <c r="BF2162"/>
      <c r="BG2162"/>
      <c r="BH2162"/>
      <c r="BI2162"/>
      <c r="BJ2162"/>
      <c r="BK2162"/>
      <c r="BL2162"/>
      <c r="BM2162"/>
      <c r="BN2162"/>
      <c r="BO2162"/>
      <c r="BP2162"/>
      <c r="BQ2162"/>
      <c r="BR2162"/>
      <c r="BS2162"/>
      <c r="BT2162"/>
      <c r="BU2162"/>
      <c r="BV2162"/>
      <c r="BW2162"/>
      <c r="BX2162"/>
      <c r="BY2162"/>
      <c r="BZ2162"/>
      <c r="CA2162"/>
      <c r="CB2162"/>
      <c r="CC2162"/>
    </row>
    <row r="2163" spans="54:81" s="325" customFormat="1" ht="15" customHeight="1" x14ac:dyDescent="0.25">
      <c r="BB2163"/>
      <c r="BC2163"/>
      <c r="BD2163"/>
      <c r="BE2163"/>
      <c r="BF2163"/>
      <c r="BG2163"/>
      <c r="BH2163"/>
      <c r="BI2163"/>
      <c r="BJ2163"/>
      <c r="BK2163"/>
      <c r="BL2163"/>
      <c r="BM2163"/>
      <c r="BN2163"/>
      <c r="BO2163"/>
      <c r="BP2163"/>
      <c r="BQ2163"/>
      <c r="BR2163"/>
      <c r="BS2163"/>
      <c r="BT2163"/>
      <c r="BU2163"/>
      <c r="BV2163"/>
      <c r="BW2163"/>
      <c r="BX2163"/>
      <c r="BY2163"/>
      <c r="BZ2163"/>
      <c r="CA2163"/>
      <c r="CB2163"/>
      <c r="CC2163"/>
    </row>
    <row r="2164" spans="54:81" s="325" customFormat="1" ht="15" customHeight="1" x14ac:dyDescent="0.25">
      <c r="BB2164"/>
      <c r="BC2164"/>
      <c r="BD2164"/>
      <c r="BE2164"/>
      <c r="BF2164"/>
      <c r="BG2164"/>
      <c r="BH2164"/>
      <c r="BI2164"/>
      <c r="BJ2164"/>
      <c r="BK2164"/>
      <c r="BL2164"/>
      <c r="BM2164"/>
      <c r="BN2164"/>
      <c r="BO2164"/>
      <c r="BP2164"/>
      <c r="BQ2164"/>
      <c r="BR2164"/>
      <c r="BS2164"/>
      <c r="BT2164"/>
      <c r="BU2164"/>
      <c r="BV2164"/>
      <c r="BW2164"/>
      <c r="BX2164"/>
      <c r="BY2164"/>
      <c r="BZ2164"/>
      <c r="CA2164"/>
      <c r="CB2164"/>
      <c r="CC2164"/>
    </row>
    <row r="2165" spans="54:81" s="325" customFormat="1" ht="15" customHeight="1" x14ac:dyDescent="0.25">
      <c r="BB2165"/>
      <c r="BC2165"/>
      <c r="BD2165"/>
      <c r="BE2165"/>
      <c r="BF2165"/>
      <c r="BG2165"/>
      <c r="BH2165"/>
      <c r="BI2165"/>
      <c r="BJ2165"/>
      <c r="BK2165"/>
      <c r="BL2165"/>
      <c r="BM2165"/>
      <c r="BN2165"/>
      <c r="BO2165"/>
      <c r="BP2165"/>
      <c r="BQ2165"/>
      <c r="BR2165"/>
      <c r="BS2165"/>
      <c r="BT2165"/>
      <c r="BU2165"/>
      <c r="BV2165"/>
      <c r="BW2165"/>
      <c r="BX2165"/>
      <c r="BY2165"/>
      <c r="BZ2165"/>
      <c r="CA2165"/>
      <c r="CB2165"/>
      <c r="CC2165"/>
    </row>
    <row r="2166" spans="54:81" s="325" customFormat="1" ht="15" customHeight="1" x14ac:dyDescent="0.25">
      <c r="BB2166"/>
      <c r="BC2166"/>
      <c r="BD2166"/>
      <c r="BE2166"/>
      <c r="BF2166"/>
      <c r="BG2166"/>
      <c r="BH2166"/>
      <c r="BI2166"/>
      <c r="BJ2166"/>
      <c r="BK2166"/>
      <c r="BL2166"/>
      <c r="BM2166"/>
      <c r="BN2166"/>
      <c r="BO2166"/>
      <c r="BP2166"/>
      <c r="BQ2166"/>
      <c r="BR2166"/>
      <c r="BS2166"/>
      <c r="BT2166"/>
      <c r="BU2166"/>
      <c r="BV2166"/>
      <c r="BW2166"/>
      <c r="BX2166"/>
      <c r="BY2166"/>
      <c r="BZ2166"/>
      <c r="CA2166"/>
      <c r="CB2166"/>
      <c r="CC2166"/>
    </row>
    <row r="2167" spans="54:81" s="325" customFormat="1" ht="15" customHeight="1" x14ac:dyDescent="0.25">
      <c r="BB2167"/>
      <c r="BC2167"/>
      <c r="BD2167"/>
      <c r="BE2167"/>
      <c r="BF2167"/>
      <c r="BG2167"/>
      <c r="BH2167"/>
      <c r="BI2167"/>
      <c r="BJ2167"/>
      <c r="BK2167"/>
      <c r="BL2167"/>
      <c r="BM2167"/>
      <c r="BN2167"/>
      <c r="BO2167"/>
      <c r="BP2167"/>
      <c r="BQ2167"/>
      <c r="BR2167"/>
      <c r="BS2167"/>
      <c r="BT2167"/>
      <c r="BU2167"/>
      <c r="BV2167"/>
      <c r="BW2167"/>
      <c r="BX2167"/>
      <c r="BY2167"/>
      <c r="BZ2167"/>
      <c r="CA2167"/>
      <c r="CB2167"/>
      <c r="CC2167"/>
    </row>
    <row r="2168" spans="54:81" s="325" customFormat="1" ht="15" customHeight="1" x14ac:dyDescent="0.25">
      <c r="BB2168"/>
      <c r="BC2168"/>
      <c r="BD2168"/>
      <c r="BE2168"/>
      <c r="BF2168"/>
      <c r="BG2168"/>
      <c r="BH2168"/>
      <c r="BI2168"/>
      <c r="BJ2168"/>
      <c r="BK2168"/>
      <c r="BL2168"/>
      <c r="BM2168"/>
      <c r="BN2168"/>
      <c r="BO2168"/>
      <c r="BP2168"/>
      <c r="BQ2168"/>
      <c r="BR2168"/>
      <c r="BS2168"/>
      <c r="BT2168"/>
      <c r="BU2168"/>
      <c r="BV2168"/>
      <c r="BW2168"/>
      <c r="BX2168"/>
      <c r="BY2168"/>
      <c r="BZ2168"/>
      <c r="CA2168"/>
      <c r="CB2168"/>
      <c r="CC2168"/>
    </row>
    <row r="2169" spans="54:81" s="325" customFormat="1" ht="15" customHeight="1" x14ac:dyDescent="0.25">
      <c r="BB2169"/>
      <c r="BC2169"/>
      <c r="BD2169"/>
      <c r="BE2169"/>
      <c r="BF2169"/>
      <c r="BG2169"/>
      <c r="BH2169"/>
      <c r="BI2169"/>
      <c r="BJ2169"/>
      <c r="BK2169"/>
      <c r="BL2169"/>
      <c r="BM2169"/>
      <c r="BN2169"/>
      <c r="BO2169"/>
      <c r="BP2169"/>
      <c r="BQ2169"/>
      <c r="BR2169"/>
      <c r="BS2169"/>
      <c r="BT2169"/>
      <c r="BU2169"/>
      <c r="BV2169"/>
      <c r="BW2169"/>
      <c r="BX2169"/>
      <c r="BY2169"/>
      <c r="BZ2169"/>
      <c r="CA2169"/>
      <c r="CB2169"/>
      <c r="CC2169"/>
    </row>
    <row r="2170" spans="54:81" s="325" customFormat="1" ht="15" customHeight="1" x14ac:dyDescent="0.25">
      <c r="BB2170"/>
      <c r="BC2170"/>
      <c r="BD2170"/>
      <c r="BE2170"/>
      <c r="BF2170"/>
      <c r="BG2170"/>
      <c r="BH2170"/>
      <c r="BI2170"/>
      <c r="BJ2170"/>
      <c r="BK2170"/>
      <c r="BL2170"/>
      <c r="BM2170"/>
      <c r="BN2170"/>
      <c r="BO2170"/>
      <c r="BP2170"/>
      <c r="BQ2170"/>
      <c r="BR2170"/>
      <c r="BS2170"/>
      <c r="BT2170"/>
      <c r="BU2170"/>
      <c r="BV2170"/>
      <c r="BW2170"/>
      <c r="BX2170"/>
      <c r="BY2170"/>
      <c r="BZ2170"/>
      <c r="CA2170"/>
      <c r="CB2170"/>
      <c r="CC2170"/>
    </row>
    <row r="2171" spans="54:81" s="325" customFormat="1" ht="15" customHeight="1" x14ac:dyDescent="0.25">
      <c r="BB2171"/>
      <c r="BC2171"/>
      <c r="BD2171"/>
      <c r="BE2171"/>
      <c r="BF2171"/>
      <c r="BG2171"/>
      <c r="BH2171"/>
      <c r="BI2171"/>
      <c r="BJ2171"/>
      <c r="BK2171"/>
      <c r="BL2171"/>
      <c r="BM2171"/>
      <c r="BN2171"/>
      <c r="BO2171"/>
      <c r="BP2171"/>
      <c r="BQ2171"/>
      <c r="BR2171"/>
      <c r="BS2171"/>
      <c r="BT2171"/>
      <c r="BU2171"/>
      <c r="BV2171"/>
      <c r="BW2171"/>
      <c r="BX2171"/>
      <c r="BY2171"/>
      <c r="BZ2171"/>
      <c r="CA2171"/>
      <c r="CB2171"/>
      <c r="CC2171"/>
    </row>
    <row r="2172" spans="54:81" s="325" customFormat="1" ht="15" customHeight="1" x14ac:dyDescent="0.25">
      <c r="BB2172"/>
      <c r="BC2172"/>
      <c r="BD2172"/>
      <c r="BE2172"/>
      <c r="BF2172"/>
      <c r="BG2172"/>
      <c r="BH2172"/>
      <c r="BI2172"/>
      <c r="BJ2172"/>
      <c r="BK2172"/>
      <c r="BL2172"/>
      <c r="BM2172"/>
      <c r="BN2172"/>
      <c r="BO2172"/>
      <c r="BP2172"/>
      <c r="BQ2172"/>
      <c r="BR2172"/>
      <c r="BS2172"/>
      <c r="BT2172"/>
      <c r="BU2172"/>
      <c r="BV2172"/>
      <c r="BW2172"/>
      <c r="BX2172"/>
      <c r="BY2172"/>
      <c r="BZ2172"/>
      <c r="CA2172"/>
      <c r="CB2172"/>
      <c r="CC2172"/>
    </row>
    <row r="2173" spans="54:81" s="325" customFormat="1" ht="15" customHeight="1" x14ac:dyDescent="0.25">
      <c r="BB2173"/>
      <c r="BC2173"/>
      <c r="BD2173"/>
      <c r="BE2173"/>
      <c r="BF2173"/>
      <c r="BG2173"/>
      <c r="BH2173"/>
      <c r="BI2173"/>
      <c r="BJ2173"/>
      <c r="BK2173"/>
      <c r="BL2173"/>
      <c r="BM2173"/>
      <c r="BN2173"/>
      <c r="BO2173"/>
      <c r="BP2173"/>
      <c r="BQ2173"/>
      <c r="BR2173"/>
      <c r="BS2173"/>
      <c r="BT2173"/>
      <c r="BU2173"/>
      <c r="BV2173"/>
      <c r="BW2173"/>
      <c r="BX2173"/>
      <c r="BY2173"/>
      <c r="BZ2173"/>
      <c r="CA2173"/>
      <c r="CB2173"/>
      <c r="CC2173"/>
    </row>
    <row r="2174" spans="54:81" s="325" customFormat="1" ht="15" customHeight="1" x14ac:dyDescent="0.25">
      <c r="BB2174"/>
      <c r="BC2174"/>
      <c r="BD2174"/>
      <c r="BE2174"/>
      <c r="BF2174"/>
      <c r="BG2174"/>
      <c r="BH2174"/>
      <c r="BI2174"/>
      <c r="BJ2174"/>
      <c r="BK2174"/>
      <c r="BL2174"/>
      <c r="BM2174"/>
      <c r="BN2174"/>
      <c r="BO2174"/>
      <c r="BP2174"/>
      <c r="BQ2174"/>
      <c r="BR2174"/>
      <c r="BS2174"/>
      <c r="BT2174"/>
      <c r="BU2174"/>
      <c r="BV2174"/>
      <c r="BW2174"/>
      <c r="BX2174"/>
      <c r="BY2174"/>
      <c r="BZ2174"/>
      <c r="CA2174"/>
      <c r="CB2174"/>
      <c r="CC2174"/>
    </row>
    <row r="2175" spans="54:81" s="325" customFormat="1" ht="15" customHeight="1" x14ac:dyDescent="0.25">
      <c r="BB2175"/>
      <c r="BC2175"/>
      <c r="BD2175"/>
      <c r="BE2175"/>
      <c r="BF2175"/>
      <c r="BG2175"/>
      <c r="BH2175"/>
      <c r="BI2175"/>
      <c r="BJ2175"/>
      <c r="BK2175"/>
      <c r="BL2175"/>
      <c r="BM2175"/>
      <c r="BN2175"/>
      <c r="BO2175"/>
      <c r="BP2175"/>
      <c r="BQ2175"/>
      <c r="BR2175"/>
      <c r="BS2175"/>
      <c r="BT2175"/>
      <c r="BU2175"/>
      <c r="BV2175"/>
      <c r="BW2175"/>
      <c r="BX2175"/>
      <c r="BY2175"/>
      <c r="BZ2175"/>
      <c r="CA2175"/>
      <c r="CB2175"/>
      <c r="CC2175"/>
    </row>
    <row r="2176" spans="54:81" s="325" customFormat="1" ht="15" customHeight="1" x14ac:dyDescent="0.25">
      <c r="BB2176"/>
      <c r="BC2176"/>
      <c r="BD2176"/>
      <c r="BE2176"/>
      <c r="BF2176"/>
      <c r="BG2176"/>
      <c r="BH2176"/>
      <c r="BI2176"/>
      <c r="BJ2176"/>
      <c r="BK2176"/>
      <c r="BL2176"/>
      <c r="BM2176"/>
      <c r="BN2176"/>
      <c r="BO2176"/>
      <c r="BP2176"/>
      <c r="BQ2176"/>
      <c r="BR2176"/>
      <c r="BS2176"/>
      <c r="BT2176"/>
      <c r="BU2176"/>
      <c r="BV2176"/>
      <c r="BW2176"/>
      <c r="BX2176"/>
      <c r="BY2176"/>
      <c r="BZ2176"/>
      <c r="CA2176"/>
      <c r="CB2176"/>
      <c r="CC2176"/>
    </row>
    <row r="2177" spans="54:81" s="325" customFormat="1" ht="15" customHeight="1" x14ac:dyDescent="0.25">
      <c r="BB2177"/>
      <c r="BC2177"/>
      <c r="BD2177"/>
      <c r="BE2177"/>
      <c r="BF2177"/>
      <c r="BG2177"/>
      <c r="BH2177"/>
      <c r="BI2177"/>
      <c r="BJ2177"/>
      <c r="BK2177"/>
      <c r="BL2177"/>
      <c r="BM2177"/>
      <c r="BN2177"/>
      <c r="BO2177"/>
      <c r="BP2177"/>
      <c r="BQ2177"/>
      <c r="BR2177"/>
      <c r="BS2177"/>
      <c r="BT2177"/>
      <c r="BU2177"/>
      <c r="BV2177"/>
      <c r="BW2177"/>
      <c r="BX2177"/>
      <c r="BY2177"/>
      <c r="BZ2177"/>
      <c r="CA2177"/>
      <c r="CB2177"/>
      <c r="CC2177"/>
    </row>
    <row r="2178" spans="54:81" s="325" customFormat="1" ht="15" customHeight="1" x14ac:dyDescent="0.25">
      <c r="BB2178"/>
      <c r="BC2178"/>
      <c r="BD2178"/>
      <c r="BE2178"/>
      <c r="BF2178"/>
      <c r="BG2178"/>
      <c r="BH2178"/>
      <c r="BI2178"/>
      <c r="BJ2178"/>
      <c r="BK2178"/>
      <c r="BL2178"/>
      <c r="BM2178"/>
      <c r="BN2178"/>
      <c r="BO2178"/>
      <c r="BP2178"/>
      <c r="BQ2178"/>
      <c r="BR2178"/>
      <c r="BS2178"/>
      <c r="BT2178"/>
      <c r="BU2178"/>
      <c r="BV2178"/>
      <c r="BW2178"/>
      <c r="BX2178"/>
      <c r="BY2178"/>
      <c r="BZ2178"/>
      <c r="CA2178"/>
      <c r="CB2178"/>
      <c r="CC2178"/>
    </row>
    <row r="2179" spans="54:81" s="325" customFormat="1" ht="15" customHeight="1" x14ac:dyDescent="0.25">
      <c r="BB2179"/>
      <c r="BC2179"/>
      <c r="BD2179"/>
      <c r="BE2179"/>
      <c r="BF2179"/>
      <c r="BG2179"/>
      <c r="BH2179"/>
      <c r="BI2179"/>
      <c r="BJ2179"/>
      <c r="BK2179"/>
      <c r="BL2179"/>
      <c r="BM2179"/>
      <c r="BN2179"/>
      <c r="BO2179"/>
      <c r="BP2179"/>
      <c r="BQ2179"/>
      <c r="BR2179"/>
      <c r="BS2179"/>
      <c r="BT2179"/>
      <c r="BU2179"/>
      <c r="BV2179"/>
      <c r="BW2179"/>
      <c r="BX2179"/>
      <c r="BY2179"/>
      <c r="BZ2179"/>
      <c r="CA2179"/>
      <c r="CB2179"/>
      <c r="CC2179"/>
    </row>
    <row r="2180" spans="54:81" s="325" customFormat="1" ht="15" customHeight="1" x14ac:dyDescent="0.25">
      <c r="BB2180"/>
      <c r="BC2180"/>
      <c r="BD2180"/>
      <c r="BE2180"/>
      <c r="BF2180"/>
      <c r="BG2180"/>
      <c r="BH2180"/>
      <c r="BI2180"/>
      <c r="BJ2180"/>
      <c r="BK2180"/>
      <c r="BL2180"/>
      <c r="BM2180"/>
      <c r="BN2180"/>
      <c r="BO2180"/>
      <c r="BP2180"/>
      <c r="BQ2180"/>
      <c r="BR2180"/>
      <c r="BS2180"/>
      <c r="BT2180"/>
      <c r="BU2180"/>
      <c r="BV2180"/>
      <c r="BW2180"/>
      <c r="BX2180"/>
      <c r="BY2180"/>
      <c r="BZ2180"/>
      <c r="CA2180"/>
      <c r="CB2180"/>
      <c r="CC2180"/>
    </row>
    <row r="2181" spans="54:81" s="325" customFormat="1" ht="15" customHeight="1" x14ac:dyDescent="0.25">
      <c r="BB2181"/>
      <c r="BC2181"/>
      <c r="BD2181"/>
      <c r="BE2181"/>
      <c r="BF2181"/>
      <c r="BG2181"/>
      <c r="BH2181"/>
      <c r="BI2181"/>
      <c r="BJ2181"/>
      <c r="BK2181"/>
      <c r="BL2181"/>
      <c r="BM2181"/>
      <c r="BN2181"/>
      <c r="BO2181"/>
      <c r="BP2181"/>
      <c r="BQ2181"/>
      <c r="BR2181"/>
      <c r="BS2181"/>
      <c r="BT2181"/>
      <c r="BU2181"/>
      <c r="BV2181"/>
      <c r="BW2181"/>
      <c r="BX2181"/>
      <c r="BY2181"/>
      <c r="BZ2181"/>
      <c r="CA2181"/>
      <c r="CB2181"/>
      <c r="CC2181"/>
    </row>
    <row r="2182" spans="54:81" s="325" customFormat="1" ht="15" customHeight="1" x14ac:dyDescent="0.25">
      <c r="BB2182"/>
      <c r="BC2182"/>
      <c r="BD2182"/>
      <c r="BE2182"/>
      <c r="BF2182"/>
      <c r="BG2182"/>
      <c r="BH2182"/>
      <c r="BI2182"/>
      <c r="BJ2182"/>
      <c r="BK2182"/>
      <c r="BL2182"/>
      <c r="BM2182"/>
      <c r="BN2182"/>
      <c r="BO2182"/>
      <c r="BP2182"/>
      <c r="BQ2182"/>
      <c r="BR2182"/>
      <c r="BS2182"/>
      <c r="BT2182"/>
      <c r="BU2182"/>
      <c r="BV2182"/>
      <c r="BW2182"/>
      <c r="BX2182"/>
      <c r="BY2182"/>
      <c r="BZ2182"/>
      <c r="CA2182"/>
      <c r="CB2182"/>
      <c r="CC2182"/>
    </row>
    <row r="2183" spans="54:81" s="325" customFormat="1" ht="15" customHeight="1" x14ac:dyDescent="0.25">
      <c r="BB2183"/>
      <c r="BC2183"/>
      <c r="BD2183"/>
      <c r="BE2183"/>
      <c r="BF2183"/>
      <c r="BG2183"/>
      <c r="BH2183"/>
      <c r="BI2183"/>
      <c r="BJ2183"/>
      <c r="BK2183"/>
      <c r="BL2183"/>
      <c r="BM2183"/>
      <c r="BN2183"/>
      <c r="BO2183"/>
      <c r="BP2183"/>
      <c r="BQ2183"/>
      <c r="BR2183"/>
      <c r="BS2183"/>
      <c r="BT2183"/>
      <c r="BU2183"/>
      <c r="BV2183"/>
      <c r="BW2183"/>
      <c r="BX2183"/>
      <c r="BY2183"/>
      <c r="BZ2183"/>
      <c r="CA2183"/>
      <c r="CB2183"/>
      <c r="CC2183"/>
    </row>
    <row r="2184" spans="54:81" s="325" customFormat="1" ht="15" customHeight="1" x14ac:dyDescent="0.25">
      <c r="BB2184"/>
      <c r="BC2184"/>
      <c r="BD2184"/>
      <c r="BE2184"/>
      <c r="BF2184"/>
      <c r="BG2184"/>
      <c r="BH2184"/>
      <c r="BI2184"/>
      <c r="BJ2184"/>
      <c r="BK2184"/>
      <c r="BL2184"/>
      <c r="BM2184"/>
      <c r="BN2184"/>
      <c r="BO2184"/>
      <c r="BP2184"/>
      <c r="BQ2184"/>
      <c r="BR2184"/>
      <c r="BS2184"/>
      <c r="BT2184"/>
      <c r="BU2184"/>
      <c r="BV2184"/>
      <c r="BW2184"/>
      <c r="BX2184"/>
      <c r="BY2184"/>
      <c r="BZ2184"/>
      <c r="CA2184"/>
      <c r="CB2184"/>
      <c r="CC2184"/>
    </row>
    <row r="2185" spans="54:81" s="325" customFormat="1" ht="15" customHeight="1" x14ac:dyDescent="0.25">
      <c r="BB2185"/>
      <c r="BC2185"/>
      <c r="BD2185"/>
      <c r="BE2185"/>
      <c r="BF2185"/>
      <c r="BG2185"/>
      <c r="BH2185"/>
      <c r="BI2185"/>
      <c r="BJ2185"/>
      <c r="BK2185"/>
      <c r="BL2185"/>
      <c r="BM2185"/>
      <c r="BN2185"/>
      <c r="BO2185"/>
      <c r="BP2185"/>
      <c r="BQ2185"/>
      <c r="BR2185"/>
      <c r="BS2185"/>
      <c r="BT2185"/>
      <c r="BU2185"/>
      <c r="BV2185"/>
      <c r="BW2185"/>
      <c r="BX2185"/>
      <c r="BY2185"/>
      <c r="BZ2185"/>
      <c r="CA2185"/>
      <c r="CB2185"/>
      <c r="CC2185"/>
    </row>
    <row r="2186" spans="54:81" s="325" customFormat="1" ht="15" customHeight="1" x14ac:dyDescent="0.25">
      <c r="BB2186"/>
      <c r="BC2186"/>
      <c r="BD2186"/>
      <c r="BE2186"/>
      <c r="BF2186"/>
      <c r="BG2186"/>
      <c r="BH2186"/>
      <c r="BI2186"/>
      <c r="BJ2186"/>
      <c r="BK2186"/>
      <c r="BL2186"/>
      <c r="BM2186"/>
      <c r="BN2186"/>
      <c r="BO2186"/>
      <c r="BP2186"/>
      <c r="BQ2186"/>
      <c r="BR2186"/>
      <c r="BS2186"/>
      <c r="BT2186"/>
      <c r="BU2186"/>
      <c r="BV2186"/>
      <c r="BW2186"/>
      <c r="BX2186"/>
      <c r="BY2186"/>
      <c r="BZ2186"/>
      <c r="CA2186"/>
      <c r="CB2186"/>
      <c r="CC2186"/>
    </row>
    <row r="2187" spans="54:81" s="325" customFormat="1" ht="15" customHeight="1" x14ac:dyDescent="0.25">
      <c r="BB2187"/>
      <c r="BC2187"/>
      <c r="BD2187"/>
      <c r="BE2187"/>
      <c r="BF2187"/>
      <c r="BG2187"/>
      <c r="BH2187"/>
      <c r="BI2187"/>
      <c r="BJ2187"/>
      <c r="BK2187"/>
      <c r="BL2187"/>
      <c r="BM2187"/>
      <c r="BN2187"/>
      <c r="BO2187"/>
      <c r="BP2187"/>
      <c r="BQ2187"/>
      <c r="BR2187"/>
      <c r="BS2187"/>
      <c r="BT2187"/>
      <c r="BU2187"/>
      <c r="BV2187"/>
      <c r="BW2187"/>
      <c r="BX2187"/>
      <c r="BY2187"/>
      <c r="BZ2187"/>
      <c r="CA2187"/>
      <c r="CB2187"/>
      <c r="CC2187"/>
    </row>
    <row r="2188" spans="54:81" s="325" customFormat="1" ht="15" customHeight="1" x14ac:dyDescent="0.25">
      <c r="BB2188"/>
      <c r="BC2188"/>
      <c r="BD2188"/>
      <c r="BE2188"/>
      <c r="BF2188"/>
      <c r="BG2188"/>
      <c r="BH2188"/>
      <c r="BI2188"/>
      <c r="BJ2188"/>
      <c r="BK2188"/>
      <c r="BL2188"/>
      <c r="BM2188"/>
      <c r="BN2188"/>
      <c r="BO2188"/>
      <c r="BP2188"/>
      <c r="BQ2188"/>
      <c r="BR2188"/>
      <c r="BS2188"/>
      <c r="BT2188"/>
      <c r="BU2188"/>
      <c r="BV2188"/>
      <c r="BW2188"/>
      <c r="BX2188"/>
      <c r="BY2188"/>
      <c r="BZ2188"/>
      <c r="CA2188"/>
      <c r="CB2188"/>
      <c r="CC2188"/>
    </row>
    <row r="2189" spans="54:81" s="325" customFormat="1" ht="15" customHeight="1" x14ac:dyDescent="0.25">
      <c r="BB2189"/>
      <c r="BC2189"/>
      <c r="BD2189"/>
      <c r="BE2189"/>
      <c r="BF2189"/>
      <c r="BG2189"/>
      <c r="BH2189"/>
      <c r="BI2189"/>
      <c r="BJ2189"/>
      <c r="BK2189"/>
      <c r="BL2189"/>
      <c r="BM2189"/>
      <c r="BN2189"/>
      <c r="BO2189"/>
      <c r="BP2189"/>
      <c r="BQ2189"/>
      <c r="BR2189"/>
      <c r="BS2189"/>
      <c r="BT2189"/>
      <c r="BU2189"/>
      <c r="BV2189"/>
      <c r="BW2189"/>
      <c r="BX2189"/>
      <c r="BY2189"/>
      <c r="BZ2189"/>
      <c r="CA2189"/>
      <c r="CB2189"/>
      <c r="CC2189"/>
    </row>
    <row r="2190" spans="54:81" s="325" customFormat="1" ht="15" customHeight="1" x14ac:dyDescent="0.25">
      <c r="BB2190"/>
      <c r="BC2190"/>
      <c r="BD2190"/>
      <c r="BE2190"/>
      <c r="BF2190"/>
      <c r="BG2190"/>
      <c r="BH2190"/>
      <c r="BI2190"/>
      <c r="BJ2190"/>
      <c r="BK2190"/>
      <c r="BL2190"/>
      <c r="BM2190"/>
      <c r="BN2190"/>
      <c r="BO2190"/>
      <c r="BP2190"/>
      <c r="BQ2190"/>
      <c r="BR2190"/>
      <c r="BS2190"/>
      <c r="BT2190"/>
      <c r="BU2190"/>
      <c r="BV2190"/>
      <c r="BW2190"/>
      <c r="BX2190"/>
      <c r="BY2190"/>
      <c r="BZ2190"/>
      <c r="CA2190"/>
      <c r="CB2190"/>
      <c r="CC2190"/>
    </row>
    <row r="2191" spans="54:81" s="325" customFormat="1" ht="15" customHeight="1" x14ac:dyDescent="0.25">
      <c r="BB2191"/>
      <c r="BC2191"/>
      <c r="BD2191"/>
      <c r="BE2191"/>
      <c r="BF2191"/>
      <c r="BG2191"/>
      <c r="BH2191"/>
      <c r="BI2191"/>
      <c r="BJ2191"/>
      <c r="BK2191"/>
      <c r="BL2191"/>
      <c r="BM2191"/>
      <c r="BN2191"/>
      <c r="BO2191"/>
      <c r="BP2191"/>
      <c r="BQ2191"/>
      <c r="BR2191"/>
      <c r="BS2191"/>
      <c r="BT2191"/>
      <c r="BU2191"/>
      <c r="BV2191"/>
      <c r="BW2191"/>
      <c r="BX2191"/>
      <c r="BY2191"/>
      <c r="BZ2191"/>
      <c r="CA2191"/>
      <c r="CB2191"/>
      <c r="CC2191"/>
    </row>
    <row r="2192" spans="54:81" s="325" customFormat="1" ht="15" customHeight="1" x14ac:dyDescent="0.25">
      <c r="BB2192"/>
      <c r="BC2192"/>
      <c r="BD2192"/>
      <c r="BE2192"/>
      <c r="BF2192"/>
      <c r="BG2192"/>
      <c r="BH2192"/>
      <c r="BI2192"/>
      <c r="BJ2192"/>
      <c r="BK2192"/>
      <c r="BL2192"/>
      <c r="BM2192"/>
      <c r="BN2192"/>
      <c r="BO2192"/>
      <c r="BP2192"/>
      <c r="BQ2192"/>
      <c r="BR2192"/>
      <c r="BS2192"/>
      <c r="BT2192"/>
      <c r="BU2192"/>
      <c r="BV2192"/>
      <c r="BW2192"/>
      <c r="BX2192"/>
      <c r="BY2192"/>
      <c r="BZ2192"/>
      <c r="CA2192"/>
      <c r="CB2192"/>
      <c r="CC2192"/>
    </row>
    <row r="2193" spans="54:81" s="325" customFormat="1" ht="15" customHeight="1" x14ac:dyDescent="0.25">
      <c r="BB2193"/>
      <c r="BC2193"/>
      <c r="BD2193"/>
      <c r="BE2193"/>
      <c r="BF2193"/>
      <c r="BG2193"/>
      <c r="BH2193"/>
      <c r="BI2193"/>
      <c r="BJ2193"/>
      <c r="BK2193"/>
      <c r="BL2193"/>
      <c r="BM2193"/>
      <c r="BN2193"/>
      <c r="BO2193"/>
      <c r="BP2193"/>
      <c r="BQ2193"/>
      <c r="BR2193"/>
      <c r="BS2193"/>
      <c r="BT2193"/>
      <c r="BU2193"/>
      <c r="BV2193"/>
      <c r="BW2193"/>
      <c r="BX2193"/>
      <c r="BY2193"/>
      <c r="BZ2193"/>
      <c r="CA2193"/>
      <c r="CB2193"/>
      <c r="CC2193"/>
    </row>
    <row r="2194" spans="54:81" s="325" customFormat="1" ht="15" customHeight="1" x14ac:dyDescent="0.25">
      <c r="BB2194"/>
      <c r="BC2194"/>
      <c r="BD2194"/>
      <c r="BE2194"/>
      <c r="BF2194"/>
      <c r="BG2194"/>
      <c r="BH2194"/>
      <c r="BI2194"/>
      <c r="BJ2194"/>
      <c r="BK2194"/>
      <c r="BL2194"/>
      <c r="BM2194"/>
      <c r="BN2194"/>
      <c r="BO2194"/>
      <c r="BP2194"/>
      <c r="BQ2194"/>
      <c r="BR2194"/>
      <c r="BS2194"/>
      <c r="BT2194"/>
      <c r="BU2194"/>
      <c r="BV2194"/>
      <c r="BW2194"/>
      <c r="BX2194"/>
      <c r="BY2194"/>
      <c r="BZ2194"/>
      <c r="CA2194"/>
      <c r="CB2194"/>
      <c r="CC2194"/>
    </row>
    <row r="2195" spans="54:81" s="325" customFormat="1" ht="15" customHeight="1" x14ac:dyDescent="0.25">
      <c r="BB2195"/>
      <c r="BC2195"/>
      <c r="BD2195"/>
      <c r="BE2195"/>
      <c r="BF2195"/>
      <c r="BG2195"/>
      <c r="BH2195"/>
      <c r="BI2195"/>
      <c r="BJ2195"/>
      <c r="BK2195"/>
      <c r="BL2195"/>
      <c r="BM2195"/>
      <c r="BN2195"/>
      <c r="BO2195"/>
      <c r="BP2195"/>
      <c r="BQ2195"/>
      <c r="BR2195"/>
      <c r="BS2195"/>
      <c r="BT2195"/>
      <c r="BU2195"/>
      <c r="BV2195"/>
      <c r="BW2195"/>
      <c r="BX2195"/>
      <c r="BY2195"/>
      <c r="BZ2195"/>
      <c r="CA2195"/>
      <c r="CB2195"/>
      <c r="CC2195"/>
    </row>
    <row r="2196" spans="54:81" s="325" customFormat="1" ht="15" customHeight="1" x14ac:dyDescent="0.25">
      <c r="BB2196"/>
      <c r="BC2196"/>
      <c r="BD2196"/>
      <c r="BE2196"/>
      <c r="BF2196"/>
      <c r="BG2196"/>
      <c r="BH2196"/>
      <c r="BI2196"/>
      <c r="BJ2196"/>
      <c r="BK2196"/>
      <c r="BL2196"/>
      <c r="BM2196"/>
      <c r="BN2196"/>
      <c r="BO2196"/>
      <c r="BP2196"/>
      <c r="BQ2196"/>
      <c r="BR2196"/>
      <c r="BS2196"/>
      <c r="BT2196"/>
      <c r="BU2196"/>
      <c r="BV2196"/>
      <c r="BW2196"/>
      <c r="BX2196"/>
      <c r="BY2196"/>
      <c r="BZ2196"/>
      <c r="CA2196"/>
      <c r="CB2196"/>
      <c r="CC2196"/>
    </row>
    <row r="2197" spans="54:81" s="325" customFormat="1" ht="15" customHeight="1" x14ac:dyDescent="0.25">
      <c r="BB2197"/>
      <c r="BC2197"/>
      <c r="BD2197"/>
      <c r="BE2197"/>
      <c r="BF2197"/>
      <c r="BG2197"/>
      <c r="BH2197"/>
      <c r="BI2197"/>
      <c r="BJ2197"/>
      <c r="BK2197"/>
      <c r="BL2197"/>
      <c r="BM2197"/>
      <c r="BN2197"/>
      <c r="BO2197"/>
      <c r="BP2197"/>
      <c r="BQ2197"/>
      <c r="BR2197"/>
      <c r="BS2197"/>
      <c r="BT2197"/>
      <c r="BU2197"/>
      <c r="BV2197"/>
      <c r="BW2197"/>
      <c r="BX2197"/>
      <c r="BY2197"/>
      <c r="BZ2197"/>
      <c r="CA2197"/>
      <c r="CB2197"/>
      <c r="CC2197"/>
    </row>
    <row r="2198" spans="54:81" s="325" customFormat="1" ht="15" customHeight="1" x14ac:dyDescent="0.25">
      <c r="BB2198"/>
      <c r="BC2198"/>
      <c r="BD2198"/>
      <c r="BE2198"/>
      <c r="BF2198"/>
      <c r="BG2198"/>
      <c r="BH2198"/>
      <c r="BI2198"/>
      <c r="BJ2198"/>
      <c r="BK2198"/>
      <c r="BL2198"/>
      <c r="BM2198"/>
      <c r="BN2198"/>
      <c r="BO2198"/>
      <c r="BP2198"/>
      <c r="BQ2198"/>
      <c r="BR2198"/>
      <c r="BS2198"/>
      <c r="BT2198"/>
      <c r="BU2198"/>
      <c r="BV2198"/>
      <c r="BW2198"/>
      <c r="BX2198"/>
      <c r="BY2198"/>
      <c r="BZ2198"/>
      <c r="CA2198"/>
      <c r="CB2198"/>
      <c r="CC2198"/>
    </row>
    <row r="2199" spans="54:81" s="325" customFormat="1" ht="15" customHeight="1" x14ac:dyDescent="0.25">
      <c r="BB2199"/>
      <c r="BC2199"/>
      <c r="BD2199"/>
      <c r="BE2199"/>
      <c r="BF2199"/>
      <c r="BG2199"/>
      <c r="BH2199"/>
      <c r="BI2199"/>
      <c r="BJ2199"/>
      <c r="BK2199"/>
      <c r="BL2199"/>
      <c r="BM2199"/>
      <c r="BN2199"/>
      <c r="BO2199"/>
      <c r="BP2199"/>
      <c r="BQ2199"/>
      <c r="BR2199"/>
      <c r="BS2199"/>
      <c r="BT2199"/>
      <c r="BU2199"/>
      <c r="BV2199"/>
      <c r="BW2199"/>
      <c r="BX2199"/>
      <c r="BY2199"/>
      <c r="BZ2199"/>
      <c r="CA2199"/>
      <c r="CB2199"/>
      <c r="CC2199"/>
    </row>
    <row r="2200" spans="54:81" s="325" customFormat="1" ht="15" customHeight="1" x14ac:dyDescent="0.25">
      <c r="BB2200"/>
      <c r="BC2200"/>
      <c r="BD2200"/>
      <c r="BE2200"/>
      <c r="BF2200"/>
      <c r="BG2200"/>
      <c r="BH2200"/>
      <c r="BI2200"/>
      <c r="BJ2200"/>
      <c r="BK2200"/>
      <c r="BL2200"/>
      <c r="BM2200"/>
      <c r="BN2200"/>
      <c r="BO2200"/>
      <c r="BP2200"/>
      <c r="BQ2200"/>
      <c r="BR2200"/>
      <c r="BS2200"/>
      <c r="BT2200"/>
      <c r="BU2200"/>
      <c r="BV2200"/>
      <c r="BW2200"/>
      <c r="BX2200"/>
      <c r="BY2200"/>
      <c r="BZ2200"/>
      <c r="CA2200"/>
      <c r="CB2200"/>
      <c r="CC2200"/>
    </row>
    <row r="2201" spans="54:81" s="325" customFormat="1" ht="15" customHeight="1" x14ac:dyDescent="0.25">
      <c r="BB2201"/>
      <c r="BC2201"/>
      <c r="BD2201"/>
      <c r="BE2201"/>
      <c r="BF2201"/>
      <c r="BG2201"/>
      <c r="BH2201"/>
      <c r="BI2201"/>
      <c r="BJ2201"/>
      <c r="BK2201"/>
      <c r="BL2201"/>
      <c r="BM2201"/>
      <c r="BN2201"/>
      <c r="BO2201"/>
      <c r="BP2201"/>
      <c r="BQ2201"/>
      <c r="BR2201"/>
      <c r="BS2201"/>
      <c r="BT2201"/>
      <c r="BU2201"/>
      <c r="BV2201"/>
      <c r="BW2201"/>
      <c r="BX2201"/>
      <c r="BY2201"/>
      <c r="BZ2201"/>
      <c r="CA2201"/>
      <c r="CB2201"/>
      <c r="CC2201"/>
    </row>
    <row r="2202" spans="54:81" s="325" customFormat="1" ht="15" customHeight="1" x14ac:dyDescent="0.25">
      <c r="BB2202"/>
      <c r="BC2202"/>
      <c r="BD2202"/>
      <c r="BE2202"/>
      <c r="BF2202"/>
      <c r="BG2202"/>
      <c r="BH2202"/>
      <c r="BI2202"/>
      <c r="BJ2202"/>
      <c r="BK2202"/>
      <c r="BL2202"/>
      <c r="BM2202"/>
      <c r="BN2202"/>
      <c r="BO2202"/>
      <c r="BP2202"/>
      <c r="BQ2202"/>
      <c r="BR2202"/>
      <c r="BS2202"/>
      <c r="BT2202"/>
      <c r="BU2202"/>
      <c r="BV2202"/>
      <c r="BW2202"/>
      <c r="BX2202"/>
      <c r="BY2202"/>
      <c r="BZ2202"/>
      <c r="CA2202"/>
      <c r="CB2202"/>
      <c r="CC2202"/>
    </row>
    <row r="2203" spans="54:81" s="325" customFormat="1" ht="15" customHeight="1" x14ac:dyDescent="0.25">
      <c r="BB2203"/>
      <c r="BC2203"/>
      <c r="BD2203"/>
      <c r="BE2203"/>
      <c r="BF2203"/>
      <c r="BG2203"/>
      <c r="BH2203"/>
      <c r="BI2203"/>
      <c r="BJ2203"/>
      <c r="BK2203"/>
      <c r="BL2203"/>
      <c r="BM2203"/>
      <c r="BN2203"/>
      <c r="BO2203"/>
      <c r="BP2203"/>
      <c r="BQ2203"/>
      <c r="BR2203"/>
      <c r="BS2203"/>
      <c r="BT2203"/>
      <c r="BU2203"/>
      <c r="BV2203"/>
      <c r="BW2203"/>
      <c r="BX2203"/>
      <c r="BY2203"/>
      <c r="BZ2203"/>
      <c r="CA2203"/>
      <c r="CB2203"/>
      <c r="CC2203"/>
    </row>
    <row r="2204" spans="54:81" s="325" customFormat="1" ht="15" customHeight="1" x14ac:dyDescent="0.25">
      <c r="BB2204"/>
      <c r="BC2204"/>
      <c r="BD2204"/>
      <c r="BE2204"/>
      <c r="BF2204"/>
      <c r="BG2204"/>
      <c r="BH2204"/>
      <c r="BI2204"/>
      <c r="BJ2204"/>
      <c r="BK2204"/>
      <c r="BL2204"/>
      <c r="BM2204"/>
      <c r="BN2204"/>
      <c r="BO2204"/>
      <c r="BP2204"/>
      <c r="BQ2204"/>
      <c r="BR2204"/>
      <c r="BS2204"/>
      <c r="BT2204"/>
      <c r="BU2204"/>
      <c r="BV2204"/>
      <c r="BW2204"/>
      <c r="BX2204"/>
      <c r="BY2204"/>
      <c r="BZ2204"/>
      <c r="CA2204"/>
      <c r="CB2204"/>
      <c r="CC2204"/>
    </row>
    <row r="2205" spans="54:81" s="325" customFormat="1" ht="15" customHeight="1" x14ac:dyDescent="0.25">
      <c r="BB2205"/>
      <c r="BC2205"/>
      <c r="BD2205"/>
      <c r="BE2205"/>
      <c r="BF2205"/>
      <c r="BG2205"/>
      <c r="BH2205"/>
      <c r="BI2205"/>
      <c r="BJ2205"/>
      <c r="BK2205"/>
      <c r="BL2205"/>
      <c r="BM2205"/>
      <c r="BN2205"/>
      <c r="BO2205"/>
      <c r="BP2205"/>
      <c r="BQ2205"/>
      <c r="BR2205"/>
      <c r="BS2205"/>
      <c r="BT2205"/>
      <c r="BU2205"/>
      <c r="BV2205"/>
      <c r="BW2205"/>
      <c r="BX2205"/>
      <c r="BY2205"/>
      <c r="BZ2205"/>
      <c r="CA2205"/>
      <c r="CB2205"/>
      <c r="CC2205"/>
    </row>
    <row r="2206" spans="54:81" s="325" customFormat="1" ht="15" customHeight="1" x14ac:dyDescent="0.25">
      <c r="BB2206"/>
      <c r="BC2206"/>
      <c r="BD2206"/>
      <c r="BE2206"/>
      <c r="BF2206"/>
      <c r="BG2206"/>
      <c r="BH2206"/>
      <c r="BI2206"/>
      <c r="BJ2206"/>
      <c r="BK2206"/>
      <c r="BL2206"/>
      <c r="BM2206"/>
      <c r="BN2206"/>
      <c r="BO2206"/>
      <c r="BP2206"/>
      <c r="BQ2206"/>
      <c r="BR2206"/>
      <c r="BS2206"/>
      <c r="BT2206"/>
      <c r="BU2206"/>
      <c r="BV2206"/>
      <c r="BW2206"/>
      <c r="BX2206"/>
      <c r="BY2206"/>
      <c r="BZ2206"/>
      <c r="CA2206"/>
      <c r="CB2206"/>
      <c r="CC2206"/>
    </row>
    <row r="2207" spans="54:81" s="325" customFormat="1" ht="15" customHeight="1" x14ac:dyDescent="0.25">
      <c r="BB2207"/>
      <c r="BC2207"/>
      <c r="BD2207"/>
      <c r="BE2207"/>
      <c r="BF2207"/>
      <c r="BG2207"/>
      <c r="BH2207"/>
      <c r="BI2207"/>
      <c r="BJ2207"/>
      <c r="BK2207"/>
      <c r="BL2207"/>
      <c r="BM2207"/>
      <c r="BN2207"/>
      <c r="BO2207"/>
      <c r="BP2207"/>
      <c r="BQ2207"/>
      <c r="BR2207"/>
      <c r="BS2207"/>
      <c r="BT2207"/>
      <c r="BU2207"/>
      <c r="BV2207"/>
      <c r="BW2207"/>
      <c r="BX2207"/>
      <c r="BY2207"/>
      <c r="BZ2207"/>
      <c r="CA2207"/>
      <c r="CB2207"/>
      <c r="CC2207"/>
    </row>
    <row r="2208" spans="54:81" s="325" customFormat="1" ht="15" customHeight="1" x14ac:dyDescent="0.25">
      <c r="BB2208"/>
      <c r="BC2208"/>
      <c r="BD2208"/>
      <c r="BE2208"/>
      <c r="BF2208"/>
      <c r="BG2208"/>
      <c r="BH2208"/>
      <c r="BI2208"/>
      <c r="BJ2208"/>
      <c r="BK2208"/>
      <c r="BL2208"/>
      <c r="BM2208"/>
      <c r="BN2208"/>
      <c r="BO2208"/>
      <c r="BP2208"/>
      <c r="BQ2208"/>
      <c r="BR2208"/>
      <c r="BS2208"/>
      <c r="BT2208"/>
      <c r="BU2208"/>
      <c r="BV2208"/>
      <c r="BW2208"/>
      <c r="BX2208"/>
      <c r="BY2208"/>
      <c r="BZ2208"/>
      <c r="CA2208"/>
      <c r="CB2208"/>
      <c r="CC2208"/>
    </row>
    <row r="2209" spans="54:81" s="325" customFormat="1" ht="15" customHeight="1" x14ac:dyDescent="0.25">
      <c r="BB2209"/>
      <c r="BC2209"/>
      <c r="BD2209"/>
      <c r="BE2209"/>
      <c r="BF2209"/>
      <c r="BG2209"/>
      <c r="BH2209"/>
      <c r="BI2209"/>
      <c r="BJ2209"/>
      <c r="BK2209"/>
      <c r="BL2209"/>
      <c r="BM2209"/>
      <c r="BN2209"/>
      <c r="BO2209"/>
      <c r="BP2209"/>
      <c r="BQ2209"/>
      <c r="BR2209"/>
      <c r="BS2209"/>
      <c r="BT2209"/>
      <c r="BU2209"/>
      <c r="BV2209"/>
      <c r="BW2209"/>
      <c r="BX2209"/>
      <c r="BY2209"/>
      <c r="BZ2209"/>
      <c r="CA2209"/>
      <c r="CB2209"/>
      <c r="CC2209"/>
    </row>
    <row r="2210" spans="54:81" s="325" customFormat="1" ht="15" customHeight="1" x14ac:dyDescent="0.25">
      <c r="BB2210"/>
      <c r="BC2210"/>
      <c r="BD2210"/>
      <c r="BE2210"/>
      <c r="BF2210"/>
      <c r="BG2210"/>
      <c r="BH2210"/>
      <c r="BI2210"/>
      <c r="BJ2210"/>
      <c r="BK2210"/>
      <c r="BL2210"/>
      <c r="BM2210"/>
      <c r="BN2210"/>
      <c r="BO2210"/>
      <c r="BP2210"/>
      <c r="BQ2210"/>
      <c r="BR2210"/>
      <c r="BS2210"/>
      <c r="BT2210"/>
      <c r="BU2210"/>
      <c r="BV2210"/>
      <c r="BW2210"/>
      <c r="BX2210"/>
      <c r="BY2210"/>
      <c r="BZ2210"/>
      <c r="CA2210"/>
      <c r="CB2210"/>
      <c r="CC2210"/>
    </row>
    <row r="2211" spans="54:81" s="325" customFormat="1" ht="15" customHeight="1" x14ac:dyDescent="0.25">
      <c r="BB2211"/>
      <c r="BC2211"/>
      <c r="BD2211"/>
      <c r="BE2211"/>
      <c r="BF2211"/>
      <c r="BG2211"/>
      <c r="BH2211"/>
      <c r="BI2211"/>
      <c r="BJ2211"/>
      <c r="BK2211"/>
      <c r="BL2211"/>
      <c r="BM2211"/>
      <c r="BN2211"/>
      <c r="BO2211"/>
      <c r="BP2211"/>
      <c r="BQ2211"/>
      <c r="BR2211"/>
      <c r="BS2211"/>
      <c r="BT2211"/>
      <c r="BU2211"/>
      <c r="BV2211"/>
      <c r="BW2211"/>
      <c r="BX2211"/>
      <c r="BY2211"/>
      <c r="BZ2211"/>
      <c r="CA2211"/>
      <c r="CB2211"/>
      <c r="CC2211"/>
    </row>
    <row r="2212" spans="54:81" s="325" customFormat="1" ht="15" customHeight="1" x14ac:dyDescent="0.25">
      <c r="BB2212"/>
      <c r="BC2212"/>
      <c r="BD2212"/>
      <c r="BE2212"/>
      <c r="BF2212"/>
      <c r="BG2212"/>
      <c r="BH2212"/>
      <c r="BI2212"/>
      <c r="BJ2212"/>
      <c r="BK2212"/>
      <c r="BL2212"/>
      <c r="BM2212"/>
      <c r="BN2212"/>
      <c r="BO2212"/>
      <c r="BP2212"/>
      <c r="BQ2212"/>
      <c r="BR2212"/>
      <c r="BS2212"/>
      <c r="BT2212"/>
      <c r="BU2212"/>
      <c r="BV2212"/>
      <c r="BW2212"/>
      <c r="BX2212"/>
      <c r="BY2212"/>
      <c r="BZ2212"/>
      <c r="CA2212"/>
      <c r="CB2212"/>
      <c r="CC2212"/>
    </row>
    <row r="2213" spans="54:81" s="325" customFormat="1" ht="15" customHeight="1" x14ac:dyDescent="0.25">
      <c r="BB2213"/>
      <c r="BC2213"/>
      <c r="BD2213"/>
      <c r="BE2213"/>
      <c r="BF2213"/>
      <c r="BG2213"/>
      <c r="BH2213"/>
      <c r="BI2213"/>
      <c r="BJ2213"/>
      <c r="BK2213"/>
      <c r="BL2213"/>
      <c r="BM2213"/>
      <c r="BN2213"/>
      <c r="BO2213"/>
      <c r="BP2213"/>
      <c r="BQ2213"/>
      <c r="BR2213"/>
      <c r="BS2213"/>
      <c r="BT2213"/>
      <c r="BU2213"/>
      <c r="BV2213"/>
      <c r="BW2213"/>
      <c r="BX2213"/>
      <c r="BY2213"/>
      <c r="BZ2213"/>
      <c r="CA2213"/>
      <c r="CB2213"/>
      <c r="CC2213"/>
    </row>
    <row r="2214" spans="54:81" s="325" customFormat="1" ht="15" customHeight="1" x14ac:dyDescent="0.25">
      <c r="BB2214"/>
      <c r="BC2214"/>
      <c r="BD2214"/>
      <c r="BE2214"/>
      <c r="BF2214"/>
      <c r="BG2214"/>
      <c r="BH2214"/>
      <c r="BI2214"/>
      <c r="BJ2214"/>
      <c r="BK2214"/>
      <c r="BL2214"/>
      <c r="BM2214"/>
      <c r="BN2214"/>
      <c r="BO2214"/>
      <c r="BP2214"/>
      <c r="BQ2214"/>
      <c r="BR2214"/>
      <c r="BS2214"/>
      <c r="BT2214"/>
      <c r="BU2214"/>
      <c r="BV2214"/>
      <c r="BW2214"/>
      <c r="BX2214"/>
      <c r="BY2214"/>
      <c r="BZ2214"/>
      <c r="CA2214"/>
      <c r="CB2214"/>
      <c r="CC2214"/>
    </row>
    <row r="2215" spans="54:81" s="325" customFormat="1" ht="15" customHeight="1" x14ac:dyDescent="0.25">
      <c r="BB2215"/>
      <c r="BC2215"/>
      <c r="BD2215"/>
      <c r="BE2215"/>
      <c r="BF2215"/>
      <c r="BG2215"/>
      <c r="BH2215"/>
      <c r="BI2215"/>
      <c r="BJ2215"/>
      <c r="BK2215"/>
      <c r="BL2215"/>
      <c r="BM2215"/>
      <c r="BN2215"/>
      <c r="BO2215"/>
      <c r="BP2215"/>
      <c r="BQ2215"/>
      <c r="BR2215"/>
      <c r="BS2215"/>
      <c r="BT2215"/>
      <c r="BU2215"/>
      <c r="BV2215"/>
      <c r="BW2215"/>
      <c r="BX2215"/>
      <c r="BY2215"/>
      <c r="BZ2215"/>
      <c r="CA2215"/>
      <c r="CB2215"/>
      <c r="CC2215"/>
    </row>
    <row r="2216" spans="54:81" s="325" customFormat="1" ht="15" customHeight="1" x14ac:dyDescent="0.25">
      <c r="BB2216"/>
      <c r="BC2216"/>
      <c r="BD2216"/>
      <c r="BE2216"/>
      <c r="BF2216"/>
      <c r="BG2216"/>
      <c r="BH2216"/>
      <c r="BI2216"/>
      <c r="BJ2216"/>
      <c r="BK2216"/>
      <c r="BL2216"/>
      <c r="BM2216"/>
      <c r="BN2216"/>
      <c r="BO2216"/>
      <c r="BP2216"/>
      <c r="BQ2216"/>
      <c r="BR2216"/>
      <c r="BS2216"/>
      <c r="BT2216"/>
      <c r="BU2216"/>
      <c r="BV2216"/>
      <c r="BW2216"/>
      <c r="BX2216"/>
      <c r="BY2216"/>
      <c r="BZ2216"/>
      <c r="CA2216"/>
      <c r="CB2216"/>
      <c r="CC2216"/>
    </row>
    <row r="2217" spans="54:81" s="325" customFormat="1" ht="15" customHeight="1" x14ac:dyDescent="0.25">
      <c r="BB2217"/>
      <c r="BC2217"/>
      <c r="BD2217"/>
      <c r="BE2217"/>
      <c r="BF2217"/>
      <c r="BG2217"/>
      <c r="BH2217"/>
      <c r="BI2217"/>
      <c r="BJ2217"/>
      <c r="BK2217"/>
      <c r="BL2217"/>
      <c r="BM2217"/>
      <c r="BN2217"/>
      <c r="BO2217"/>
      <c r="BP2217"/>
      <c r="BQ2217"/>
      <c r="BR2217"/>
      <c r="BS2217"/>
      <c r="BT2217"/>
      <c r="BU2217"/>
      <c r="BV2217"/>
      <c r="BW2217"/>
      <c r="BX2217"/>
      <c r="BY2217"/>
      <c r="BZ2217"/>
      <c r="CA2217"/>
      <c r="CB2217"/>
      <c r="CC2217"/>
    </row>
    <row r="2218" spans="54:81" s="325" customFormat="1" ht="15" customHeight="1" x14ac:dyDescent="0.25">
      <c r="BB2218"/>
      <c r="BC2218"/>
      <c r="BD2218"/>
      <c r="BE2218"/>
      <c r="BF2218"/>
      <c r="BG2218"/>
      <c r="BH2218"/>
      <c r="BI2218"/>
      <c r="BJ2218"/>
      <c r="BK2218"/>
      <c r="BL2218"/>
      <c r="BM2218"/>
      <c r="BN2218"/>
      <c r="BO2218"/>
      <c r="BP2218"/>
      <c r="BQ2218"/>
      <c r="BR2218"/>
      <c r="BS2218"/>
      <c r="BT2218"/>
      <c r="BU2218"/>
      <c r="BV2218"/>
      <c r="BW2218"/>
      <c r="BX2218"/>
      <c r="BY2218"/>
      <c r="BZ2218"/>
      <c r="CA2218"/>
      <c r="CB2218"/>
      <c r="CC2218"/>
    </row>
    <row r="2219" spans="54:81" s="325" customFormat="1" ht="15" customHeight="1" x14ac:dyDescent="0.25">
      <c r="BB2219"/>
      <c r="BC2219"/>
      <c r="BD2219"/>
      <c r="BE2219"/>
      <c r="BF2219"/>
      <c r="BG2219"/>
      <c r="BH2219"/>
      <c r="BI2219"/>
      <c r="BJ2219"/>
      <c r="BK2219"/>
      <c r="BL2219"/>
      <c r="BM2219"/>
      <c r="BN2219"/>
      <c r="BO2219"/>
      <c r="BP2219"/>
      <c r="BQ2219"/>
      <c r="BR2219"/>
      <c r="BS2219"/>
      <c r="BT2219"/>
      <c r="BU2219"/>
      <c r="BV2219"/>
      <c r="BW2219"/>
      <c r="BX2219"/>
      <c r="BY2219"/>
      <c r="BZ2219"/>
      <c r="CA2219"/>
      <c r="CB2219"/>
      <c r="CC2219"/>
    </row>
    <row r="2220" spans="54:81" s="325" customFormat="1" ht="15" customHeight="1" x14ac:dyDescent="0.25">
      <c r="BB2220"/>
      <c r="BC2220"/>
      <c r="BD2220"/>
      <c r="BE2220"/>
      <c r="BF2220"/>
      <c r="BG2220"/>
      <c r="BH2220"/>
      <c r="BI2220"/>
      <c r="BJ2220"/>
      <c r="BK2220"/>
      <c r="BL2220"/>
      <c r="BM2220"/>
      <c r="BN2220"/>
      <c r="BO2220"/>
      <c r="BP2220"/>
      <c r="BQ2220"/>
      <c r="BR2220"/>
      <c r="BS2220"/>
      <c r="BT2220"/>
      <c r="BU2220"/>
      <c r="BV2220"/>
      <c r="BW2220"/>
      <c r="BX2220"/>
      <c r="BY2220"/>
      <c r="BZ2220"/>
      <c r="CA2220"/>
      <c r="CB2220"/>
      <c r="CC2220"/>
    </row>
    <row r="2221" spans="54:81" s="325" customFormat="1" ht="15" customHeight="1" x14ac:dyDescent="0.25">
      <c r="BB2221"/>
      <c r="BC2221"/>
      <c r="BD2221"/>
      <c r="BE2221"/>
      <c r="BF2221"/>
      <c r="BG2221"/>
      <c r="BH2221"/>
      <c r="BI2221"/>
      <c r="BJ2221"/>
      <c r="BK2221"/>
      <c r="BL2221"/>
      <c r="BM2221"/>
      <c r="BN2221"/>
      <c r="BO2221"/>
      <c r="BP2221"/>
      <c r="BQ2221"/>
      <c r="BR2221"/>
      <c r="BS2221"/>
      <c r="BT2221"/>
      <c r="BU2221"/>
      <c r="BV2221"/>
      <c r="BW2221"/>
      <c r="BX2221"/>
      <c r="BY2221"/>
      <c r="BZ2221"/>
      <c r="CA2221"/>
      <c r="CB2221"/>
      <c r="CC2221"/>
    </row>
    <row r="2222" spans="54:81" s="325" customFormat="1" ht="15" customHeight="1" x14ac:dyDescent="0.25">
      <c r="BB2222"/>
      <c r="BC2222"/>
      <c r="BD2222"/>
      <c r="BE2222"/>
      <c r="BF2222"/>
      <c r="BG2222"/>
      <c r="BH2222"/>
      <c r="BI2222"/>
      <c r="BJ2222"/>
      <c r="BK2222"/>
      <c r="BL2222"/>
      <c r="BM2222"/>
      <c r="BN2222"/>
      <c r="BO2222"/>
      <c r="BP2222"/>
      <c r="BQ2222"/>
      <c r="BR2222"/>
      <c r="BS2222"/>
      <c r="BT2222"/>
      <c r="BU2222"/>
      <c r="BV2222"/>
      <c r="BW2222"/>
      <c r="BX2222"/>
      <c r="BY2222"/>
      <c r="BZ2222"/>
      <c r="CA2222"/>
      <c r="CB2222"/>
      <c r="CC2222"/>
    </row>
    <row r="2223" spans="54:81" s="325" customFormat="1" ht="15" customHeight="1" x14ac:dyDescent="0.25">
      <c r="BB2223"/>
      <c r="BC2223"/>
      <c r="BD2223"/>
      <c r="BE2223"/>
      <c r="BF2223"/>
      <c r="BG2223"/>
      <c r="BH2223"/>
      <c r="BI2223"/>
      <c r="BJ2223"/>
      <c r="BK2223"/>
      <c r="BL2223"/>
      <c r="BM2223"/>
      <c r="BN2223"/>
      <c r="BO2223"/>
      <c r="BP2223"/>
      <c r="BQ2223"/>
      <c r="BR2223"/>
      <c r="BS2223"/>
      <c r="BT2223"/>
      <c r="BU2223"/>
      <c r="BV2223"/>
      <c r="BW2223"/>
      <c r="BX2223"/>
      <c r="BY2223"/>
      <c r="BZ2223"/>
      <c r="CA2223"/>
      <c r="CB2223"/>
      <c r="CC2223"/>
    </row>
    <row r="2224" spans="54:81" s="325" customFormat="1" ht="15" customHeight="1" x14ac:dyDescent="0.25">
      <c r="BB2224"/>
      <c r="BC2224"/>
      <c r="BD2224"/>
      <c r="BE2224"/>
      <c r="BF2224"/>
      <c r="BG2224"/>
      <c r="BH2224"/>
      <c r="BI2224"/>
      <c r="BJ2224"/>
      <c r="BK2224"/>
      <c r="BL2224"/>
      <c r="BM2224"/>
      <c r="BN2224"/>
      <c r="BO2224"/>
      <c r="BP2224"/>
      <c r="BQ2224"/>
      <c r="BR2224"/>
      <c r="BS2224"/>
      <c r="BT2224"/>
      <c r="BU2224"/>
      <c r="BV2224"/>
      <c r="BW2224"/>
      <c r="BX2224"/>
      <c r="BY2224"/>
      <c r="BZ2224"/>
      <c r="CA2224"/>
      <c r="CB2224"/>
      <c r="CC2224"/>
    </row>
    <row r="2225" spans="54:81" s="325" customFormat="1" ht="15" customHeight="1" x14ac:dyDescent="0.25">
      <c r="BB2225"/>
      <c r="BC2225"/>
      <c r="BD2225"/>
      <c r="BE2225"/>
      <c r="BF2225"/>
      <c r="BG2225"/>
      <c r="BH2225"/>
      <c r="BI2225"/>
      <c r="BJ2225"/>
      <c r="BK2225"/>
      <c r="BL2225"/>
      <c r="BM2225"/>
      <c r="BN2225"/>
      <c r="BO2225"/>
      <c r="BP2225"/>
      <c r="BQ2225"/>
      <c r="BR2225"/>
      <c r="BS2225"/>
      <c r="BT2225"/>
      <c r="BU2225"/>
      <c r="BV2225"/>
      <c r="BW2225"/>
      <c r="BX2225"/>
      <c r="BY2225"/>
      <c r="BZ2225"/>
      <c r="CA2225"/>
      <c r="CB2225"/>
      <c r="CC2225"/>
    </row>
    <row r="2226" spans="54:81" s="325" customFormat="1" ht="15" customHeight="1" x14ac:dyDescent="0.25">
      <c r="BB2226"/>
      <c r="BC2226"/>
      <c r="BD2226"/>
      <c r="BE2226"/>
      <c r="BF2226"/>
      <c r="BG2226"/>
      <c r="BH2226"/>
      <c r="BI2226"/>
      <c r="BJ2226"/>
      <c r="BK2226"/>
      <c r="BL2226"/>
      <c r="BM2226"/>
      <c r="BN2226"/>
      <c r="BO2226"/>
      <c r="BP2226"/>
      <c r="BQ2226"/>
      <c r="BR2226"/>
      <c r="BS2226"/>
      <c r="BT2226"/>
      <c r="BU2226"/>
      <c r="BV2226"/>
      <c r="BW2226"/>
      <c r="BX2226"/>
      <c r="BY2226"/>
      <c r="BZ2226"/>
      <c r="CA2226"/>
      <c r="CB2226"/>
      <c r="CC2226"/>
    </row>
    <row r="2227" spans="54:81" s="325" customFormat="1" ht="15" customHeight="1" x14ac:dyDescent="0.25">
      <c r="BB2227"/>
      <c r="BC2227"/>
      <c r="BD2227"/>
      <c r="BE2227"/>
      <c r="BF2227"/>
      <c r="BG2227"/>
      <c r="BH2227"/>
      <c r="BI2227"/>
      <c r="BJ2227"/>
      <c r="BK2227"/>
      <c r="BL2227"/>
      <c r="BM2227"/>
      <c r="BN2227"/>
      <c r="BO2227"/>
      <c r="BP2227"/>
      <c r="BQ2227"/>
      <c r="BR2227"/>
      <c r="BS2227"/>
      <c r="BT2227"/>
      <c r="BU2227"/>
      <c r="BV2227"/>
      <c r="BW2227"/>
      <c r="BX2227"/>
      <c r="BY2227"/>
      <c r="BZ2227"/>
      <c r="CA2227"/>
      <c r="CB2227"/>
      <c r="CC2227"/>
    </row>
    <row r="2228" spans="54:81" s="325" customFormat="1" ht="15" customHeight="1" x14ac:dyDescent="0.25">
      <c r="BB2228"/>
      <c r="BC2228"/>
      <c r="BD2228"/>
      <c r="BE2228"/>
      <c r="BF2228"/>
      <c r="BG2228"/>
      <c r="BH2228"/>
      <c r="BI2228"/>
      <c r="BJ2228"/>
      <c r="BK2228"/>
      <c r="BL2228"/>
      <c r="BM2228"/>
      <c r="BN2228"/>
      <c r="BO2228"/>
      <c r="BP2228"/>
      <c r="BQ2228"/>
      <c r="BR2228"/>
      <c r="BS2228"/>
      <c r="BT2228"/>
      <c r="BU2228"/>
      <c r="BV2228"/>
      <c r="BW2228"/>
      <c r="BX2228"/>
      <c r="BY2228"/>
      <c r="BZ2228"/>
      <c r="CA2228"/>
      <c r="CB2228"/>
      <c r="CC2228"/>
    </row>
    <row r="2229" spans="54:81" s="325" customFormat="1" ht="15" customHeight="1" x14ac:dyDescent="0.25">
      <c r="BB2229"/>
      <c r="BC2229"/>
      <c r="BD2229"/>
      <c r="BE2229"/>
      <c r="BF2229"/>
      <c r="BG2229"/>
      <c r="BH2229"/>
      <c r="BI2229"/>
      <c r="BJ2229"/>
      <c r="BK2229"/>
      <c r="BL2229"/>
      <c r="BM2229"/>
      <c r="BN2229"/>
      <c r="BO2229"/>
      <c r="BP2229"/>
      <c r="BQ2229"/>
      <c r="BR2229"/>
      <c r="BS2229"/>
      <c r="BT2229"/>
      <c r="BU2229"/>
      <c r="BV2229"/>
      <c r="BW2229"/>
      <c r="BX2229"/>
      <c r="BY2229"/>
      <c r="BZ2229"/>
      <c r="CA2229"/>
      <c r="CB2229"/>
      <c r="CC2229"/>
    </row>
    <row r="2230" spans="54:81" s="325" customFormat="1" ht="15" customHeight="1" x14ac:dyDescent="0.25">
      <c r="BB2230"/>
      <c r="BC2230"/>
      <c r="BD2230"/>
      <c r="BE2230"/>
      <c r="BF2230"/>
      <c r="BG2230"/>
      <c r="BH2230"/>
      <c r="BI2230"/>
      <c r="BJ2230"/>
      <c r="BK2230"/>
      <c r="BL2230"/>
      <c r="BM2230"/>
      <c r="BN2230"/>
      <c r="BO2230"/>
      <c r="BP2230"/>
      <c r="BQ2230"/>
      <c r="BR2230"/>
      <c r="BS2230"/>
      <c r="BT2230"/>
      <c r="BU2230"/>
      <c r="BV2230"/>
      <c r="BW2230"/>
      <c r="BX2230"/>
      <c r="BY2230"/>
      <c r="BZ2230"/>
      <c r="CA2230"/>
      <c r="CB2230"/>
      <c r="CC2230"/>
    </row>
    <row r="2231" spans="54:81" s="325" customFormat="1" ht="15" customHeight="1" x14ac:dyDescent="0.25">
      <c r="BB2231"/>
      <c r="BC2231"/>
      <c r="BD2231"/>
      <c r="BE2231"/>
      <c r="BF2231"/>
      <c r="BG2231"/>
      <c r="BH2231"/>
      <c r="BI2231"/>
      <c r="BJ2231"/>
      <c r="BK2231"/>
      <c r="BL2231"/>
      <c r="BM2231"/>
      <c r="BN2231"/>
      <c r="BO2231"/>
      <c r="BP2231"/>
      <c r="BQ2231"/>
      <c r="BR2231"/>
      <c r="BS2231"/>
      <c r="BT2231"/>
      <c r="BU2231"/>
      <c r="BV2231"/>
      <c r="BW2231"/>
      <c r="BX2231"/>
      <c r="BY2231"/>
      <c r="BZ2231"/>
      <c r="CA2231"/>
      <c r="CB2231"/>
      <c r="CC2231"/>
    </row>
    <row r="2232" spans="54:81" s="325" customFormat="1" ht="15" customHeight="1" x14ac:dyDescent="0.25">
      <c r="BB2232"/>
      <c r="BC2232"/>
      <c r="BD2232"/>
      <c r="BE2232"/>
      <c r="BF2232"/>
      <c r="BG2232"/>
      <c r="BH2232"/>
      <c r="BI2232"/>
      <c r="BJ2232"/>
      <c r="BK2232"/>
      <c r="BL2232"/>
      <c r="BM2232"/>
      <c r="BN2232"/>
      <c r="BO2232"/>
      <c r="BP2232"/>
      <c r="BQ2232"/>
      <c r="BR2232"/>
      <c r="BS2232"/>
      <c r="BT2232"/>
      <c r="BU2232"/>
      <c r="BV2232"/>
      <c r="BW2232"/>
      <c r="BX2232"/>
      <c r="BY2232"/>
      <c r="BZ2232"/>
      <c r="CA2232"/>
      <c r="CB2232"/>
      <c r="CC2232"/>
    </row>
    <row r="2233" spans="54:81" s="325" customFormat="1" ht="15" customHeight="1" x14ac:dyDescent="0.25">
      <c r="BB2233"/>
      <c r="BC2233"/>
      <c r="BD2233"/>
      <c r="BE2233"/>
      <c r="BF2233"/>
      <c r="BG2233"/>
      <c r="BH2233"/>
      <c r="BI2233"/>
      <c r="BJ2233"/>
      <c r="BK2233"/>
      <c r="BL2233"/>
      <c r="BM2233"/>
      <c r="BN2233"/>
      <c r="BO2233"/>
      <c r="BP2233"/>
      <c r="BQ2233"/>
      <c r="BR2233"/>
      <c r="BS2233"/>
      <c r="BT2233"/>
      <c r="BU2233"/>
      <c r="BV2233"/>
      <c r="BW2233"/>
      <c r="BX2233"/>
      <c r="BY2233"/>
      <c r="BZ2233"/>
      <c r="CA2233"/>
      <c r="CB2233"/>
      <c r="CC2233"/>
    </row>
    <row r="2234" spans="54:81" s="325" customFormat="1" ht="15" customHeight="1" x14ac:dyDescent="0.25">
      <c r="BB2234"/>
      <c r="BC2234"/>
      <c r="BD2234"/>
      <c r="BE2234"/>
      <c r="BF2234"/>
      <c r="BG2234"/>
      <c r="BH2234"/>
      <c r="BI2234"/>
      <c r="BJ2234"/>
      <c r="BK2234"/>
      <c r="BL2234"/>
      <c r="BM2234"/>
      <c r="BN2234"/>
      <c r="BO2234"/>
      <c r="BP2234"/>
      <c r="BQ2234"/>
      <c r="BR2234"/>
      <c r="BS2234"/>
      <c r="BT2234"/>
      <c r="BU2234"/>
      <c r="BV2234"/>
      <c r="BW2234"/>
      <c r="BX2234"/>
      <c r="BY2234"/>
      <c r="BZ2234"/>
      <c r="CA2234"/>
      <c r="CB2234"/>
      <c r="CC2234"/>
    </row>
    <row r="2235" spans="54:81" s="325" customFormat="1" ht="15" customHeight="1" x14ac:dyDescent="0.25">
      <c r="BB2235"/>
      <c r="BC2235"/>
      <c r="BD2235"/>
      <c r="BE2235"/>
      <c r="BF2235"/>
      <c r="BG2235"/>
      <c r="BH2235"/>
      <c r="BI2235"/>
      <c r="BJ2235"/>
      <c r="BK2235"/>
      <c r="BL2235"/>
      <c r="BM2235"/>
      <c r="BN2235"/>
      <c r="BO2235"/>
      <c r="BP2235"/>
      <c r="BQ2235"/>
      <c r="BR2235"/>
      <c r="BS2235"/>
      <c r="BT2235"/>
      <c r="BU2235"/>
      <c r="BV2235"/>
      <c r="BW2235"/>
      <c r="BX2235"/>
      <c r="BY2235"/>
      <c r="BZ2235"/>
      <c r="CA2235"/>
      <c r="CB2235"/>
      <c r="CC2235"/>
    </row>
    <row r="2236" spans="54:81" s="325" customFormat="1" ht="15" customHeight="1" x14ac:dyDescent="0.25">
      <c r="BB2236"/>
      <c r="BC2236"/>
      <c r="BD2236"/>
      <c r="BE2236"/>
      <c r="BF2236"/>
      <c r="BG2236"/>
      <c r="BH2236"/>
      <c r="BI2236"/>
      <c r="BJ2236"/>
      <c r="BK2236"/>
      <c r="BL2236"/>
      <c r="BM2236"/>
      <c r="BN2236"/>
      <c r="BO2236"/>
      <c r="BP2236"/>
      <c r="BQ2236"/>
      <c r="BR2236"/>
      <c r="BS2236"/>
      <c r="BT2236"/>
      <c r="BU2236"/>
      <c r="BV2236"/>
      <c r="BW2236"/>
      <c r="BX2236"/>
      <c r="BY2236"/>
      <c r="BZ2236"/>
      <c r="CA2236"/>
      <c r="CB2236"/>
      <c r="CC2236"/>
    </row>
    <row r="2237" spans="54:81" s="325" customFormat="1" ht="15" customHeight="1" x14ac:dyDescent="0.25">
      <c r="BB2237"/>
      <c r="BC2237"/>
      <c r="BD2237"/>
      <c r="BE2237"/>
      <c r="BF2237"/>
      <c r="BG2237"/>
      <c r="BH2237"/>
      <c r="BI2237"/>
      <c r="BJ2237"/>
      <c r="BK2237"/>
      <c r="BL2237"/>
      <c r="BM2237"/>
      <c r="BN2237"/>
      <c r="BO2237"/>
      <c r="BP2237"/>
      <c r="BQ2237"/>
      <c r="BR2237"/>
      <c r="BS2237"/>
      <c r="BT2237"/>
      <c r="BU2237"/>
      <c r="BV2237"/>
      <c r="BW2237"/>
      <c r="BX2237"/>
      <c r="BY2237"/>
      <c r="BZ2237"/>
      <c r="CA2237"/>
      <c r="CB2237"/>
      <c r="CC2237"/>
    </row>
    <row r="2238" spans="54:81" s="325" customFormat="1" ht="15" customHeight="1" x14ac:dyDescent="0.25">
      <c r="BB2238"/>
      <c r="BC2238"/>
      <c r="BD2238"/>
      <c r="BE2238"/>
      <c r="BF2238"/>
      <c r="BG2238"/>
      <c r="BH2238"/>
      <c r="BI2238"/>
      <c r="BJ2238"/>
      <c r="BK2238"/>
      <c r="BL2238"/>
      <c r="BM2238"/>
      <c r="BN2238"/>
      <c r="BO2238"/>
      <c r="BP2238"/>
      <c r="BQ2238"/>
      <c r="BR2238"/>
      <c r="BS2238"/>
      <c r="BT2238"/>
      <c r="BU2238"/>
      <c r="BV2238"/>
      <c r="BW2238"/>
      <c r="BX2238"/>
      <c r="BY2238"/>
      <c r="BZ2238"/>
      <c r="CA2238"/>
      <c r="CB2238"/>
      <c r="CC2238"/>
    </row>
    <row r="2239" spans="54:81" s="325" customFormat="1" ht="15" customHeight="1" x14ac:dyDescent="0.25">
      <c r="BB2239"/>
      <c r="BC2239"/>
      <c r="BD2239"/>
      <c r="BE2239"/>
      <c r="BF2239"/>
      <c r="BG2239"/>
      <c r="BH2239"/>
      <c r="BI2239"/>
      <c r="BJ2239"/>
      <c r="BK2239"/>
      <c r="BL2239"/>
      <c r="BM2239"/>
      <c r="BN2239"/>
      <c r="BO2239"/>
      <c r="BP2239"/>
      <c r="BQ2239"/>
      <c r="BR2239"/>
      <c r="BS2239"/>
      <c r="BT2239"/>
      <c r="BU2239"/>
      <c r="BV2239"/>
      <c r="BW2239"/>
      <c r="BX2239"/>
      <c r="BY2239"/>
      <c r="BZ2239"/>
      <c r="CA2239"/>
      <c r="CB2239"/>
      <c r="CC2239"/>
    </row>
    <row r="2240" spans="54:81" s="325" customFormat="1" ht="15" customHeight="1" x14ac:dyDescent="0.25">
      <c r="BB2240"/>
      <c r="BC2240"/>
      <c r="BD2240"/>
      <c r="BE2240"/>
      <c r="BF2240"/>
      <c r="BG2240"/>
      <c r="BH2240"/>
      <c r="BI2240"/>
      <c r="BJ2240"/>
      <c r="BK2240"/>
      <c r="BL2240"/>
      <c r="BM2240"/>
      <c r="BN2240"/>
      <c r="BO2240"/>
      <c r="BP2240"/>
      <c r="BQ2240"/>
      <c r="BR2240"/>
      <c r="BS2240"/>
      <c r="BT2240"/>
      <c r="BU2240"/>
      <c r="BV2240"/>
      <c r="BW2240"/>
      <c r="BX2240"/>
      <c r="BY2240"/>
      <c r="BZ2240"/>
      <c r="CA2240"/>
      <c r="CB2240"/>
      <c r="CC2240"/>
    </row>
    <row r="2241" spans="54:81" s="325" customFormat="1" ht="15" customHeight="1" x14ac:dyDescent="0.25">
      <c r="BB2241"/>
      <c r="BC2241"/>
      <c r="BD2241"/>
      <c r="BE2241"/>
      <c r="BF2241"/>
      <c r="BG2241"/>
      <c r="BH2241"/>
      <c r="BI2241"/>
      <c r="BJ2241"/>
      <c r="BK2241"/>
      <c r="BL2241"/>
      <c r="BM2241"/>
      <c r="BN2241"/>
      <c r="BO2241"/>
      <c r="BP2241"/>
      <c r="BQ2241"/>
      <c r="BR2241"/>
      <c r="BS2241"/>
      <c r="BT2241"/>
      <c r="BU2241"/>
      <c r="BV2241"/>
      <c r="BW2241"/>
      <c r="BX2241"/>
      <c r="BY2241"/>
      <c r="BZ2241"/>
      <c r="CA2241"/>
      <c r="CB2241"/>
      <c r="CC2241"/>
    </row>
    <row r="2242" spans="54:81" s="325" customFormat="1" ht="15" customHeight="1" x14ac:dyDescent="0.25">
      <c r="BB2242"/>
      <c r="BC2242"/>
      <c r="BD2242"/>
      <c r="BE2242"/>
      <c r="BF2242"/>
      <c r="BG2242"/>
      <c r="BH2242"/>
      <c r="BI2242"/>
      <c r="BJ2242"/>
      <c r="BK2242"/>
      <c r="BL2242"/>
      <c r="BM2242"/>
      <c r="BN2242"/>
      <c r="BO2242"/>
      <c r="BP2242"/>
      <c r="BQ2242"/>
      <c r="BR2242"/>
      <c r="BS2242"/>
      <c r="BT2242"/>
      <c r="BU2242"/>
      <c r="BV2242"/>
      <c r="BW2242"/>
      <c r="BX2242"/>
      <c r="BY2242"/>
      <c r="BZ2242"/>
      <c r="CA2242"/>
      <c r="CB2242"/>
      <c r="CC2242"/>
    </row>
    <row r="2243" spans="54:81" s="325" customFormat="1" ht="15" customHeight="1" x14ac:dyDescent="0.25">
      <c r="BB2243"/>
      <c r="BC2243"/>
      <c r="BD2243"/>
      <c r="BE2243"/>
      <c r="BF2243"/>
      <c r="BG2243"/>
      <c r="BH2243"/>
      <c r="BI2243"/>
      <c r="BJ2243"/>
      <c r="BK2243"/>
      <c r="BL2243"/>
      <c r="BM2243"/>
      <c r="BN2243"/>
      <c r="BO2243"/>
      <c r="BP2243"/>
      <c r="BQ2243"/>
      <c r="BR2243"/>
      <c r="BS2243"/>
      <c r="BT2243"/>
      <c r="BU2243"/>
      <c r="BV2243"/>
      <c r="BW2243"/>
      <c r="BX2243"/>
      <c r="BY2243"/>
      <c r="BZ2243"/>
      <c r="CA2243"/>
      <c r="CB2243"/>
      <c r="CC2243"/>
    </row>
    <row r="2244" spans="54:81" s="325" customFormat="1" ht="15" customHeight="1" x14ac:dyDescent="0.25">
      <c r="BB2244"/>
      <c r="BC2244"/>
      <c r="BD2244"/>
      <c r="BE2244"/>
      <c r="BF2244"/>
      <c r="BG2244"/>
      <c r="BH2244"/>
      <c r="BI2244"/>
      <c r="BJ2244"/>
      <c r="BK2244"/>
      <c r="BL2244"/>
      <c r="BM2244"/>
      <c r="BN2244"/>
      <c r="BO2244"/>
      <c r="BP2244"/>
      <c r="BQ2244"/>
      <c r="BR2244"/>
      <c r="BS2244"/>
      <c r="BT2244"/>
      <c r="BU2244"/>
      <c r="BV2244"/>
      <c r="BW2244"/>
      <c r="BX2244"/>
      <c r="BY2244"/>
      <c r="BZ2244"/>
      <c r="CA2244"/>
      <c r="CB2244"/>
      <c r="CC2244"/>
    </row>
    <row r="2245" spans="54:81" s="325" customFormat="1" ht="15" customHeight="1" x14ac:dyDescent="0.25">
      <c r="BB2245"/>
      <c r="BC2245"/>
      <c r="BD2245"/>
      <c r="BE2245"/>
      <c r="BF2245"/>
      <c r="BG2245"/>
      <c r="BH2245"/>
      <c r="BI2245"/>
      <c r="BJ2245"/>
      <c r="BK2245"/>
      <c r="BL2245"/>
      <c r="BM2245"/>
      <c r="BN2245"/>
      <c r="BO2245"/>
      <c r="BP2245"/>
      <c r="BQ2245"/>
      <c r="BR2245"/>
      <c r="BS2245"/>
      <c r="BT2245"/>
      <c r="BU2245"/>
      <c r="BV2245"/>
      <c r="BW2245"/>
      <c r="BX2245"/>
      <c r="BY2245"/>
      <c r="BZ2245"/>
      <c r="CA2245"/>
      <c r="CB2245"/>
      <c r="CC2245"/>
    </row>
    <row r="2246" spans="54:81" s="325" customFormat="1" ht="15" customHeight="1" x14ac:dyDescent="0.25">
      <c r="BB2246"/>
      <c r="BC2246"/>
      <c r="BD2246"/>
      <c r="BE2246"/>
      <c r="BF2246"/>
      <c r="BG2246"/>
      <c r="BH2246"/>
      <c r="BI2246"/>
      <c r="BJ2246"/>
      <c r="BK2246"/>
      <c r="BL2246"/>
      <c r="BM2246"/>
      <c r="BN2246"/>
      <c r="BO2246"/>
      <c r="BP2246"/>
      <c r="BQ2246"/>
      <c r="BR2246"/>
      <c r="BS2246"/>
      <c r="BT2246"/>
      <c r="BU2246"/>
      <c r="BV2246"/>
      <c r="BW2246"/>
      <c r="BX2246"/>
      <c r="BY2246"/>
      <c r="BZ2246"/>
      <c r="CA2246"/>
      <c r="CB2246"/>
      <c r="CC2246"/>
    </row>
    <row r="2247" spans="54:81" s="325" customFormat="1" ht="15" customHeight="1" x14ac:dyDescent="0.25">
      <c r="BB2247"/>
      <c r="BC2247"/>
      <c r="BD2247"/>
      <c r="BE2247"/>
      <c r="BF2247"/>
      <c r="BG2247"/>
      <c r="BH2247"/>
      <c r="BI2247"/>
      <c r="BJ2247"/>
      <c r="BK2247"/>
      <c r="BL2247"/>
      <c r="BM2247"/>
      <c r="BN2247"/>
      <c r="BO2247"/>
      <c r="BP2247"/>
      <c r="BQ2247"/>
      <c r="BR2247"/>
      <c r="BS2247"/>
      <c r="BT2247"/>
      <c r="BU2247"/>
      <c r="BV2247"/>
      <c r="BW2247"/>
      <c r="BX2247"/>
      <c r="BY2247"/>
      <c r="BZ2247"/>
      <c r="CA2247"/>
      <c r="CB2247"/>
      <c r="CC2247"/>
    </row>
    <row r="2248" spans="54:81" s="325" customFormat="1" ht="15" customHeight="1" x14ac:dyDescent="0.25">
      <c r="BB2248"/>
      <c r="BC2248"/>
      <c r="BD2248"/>
      <c r="BE2248"/>
      <c r="BF2248"/>
      <c r="BG2248"/>
      <c r="BH2248"/>
      <c r="BI2248"/>
      <c r="BJ2248"/>
      <c r="BK2248"/>
      <c r="BL2248"/>
      <c r="BM2248"/>
      <c r="BN2248"/>
      <c r="BO2248"/>
      <c r="BP2248"/>
      <c r="BQ2248"/>
      <c r="BR2248"/>
      <c r="BS2248"/>
      <c r="BT2248"/>
      <c r="BU2248"/>
      <c r="BV2248"/>
      <c r="BW2248"/>
      <c r="BX2248"/>
      <c r="BY2248"/>
      <c r="BZ2248"/>
      <c r="CA2248"/>
      <c r="CB2248"/>
      <c r="CC2248"/>
    </row>
    <row r="2249" spans="54:81" s="325" customFormat="1" ht="15" customHeight="1" x14ac:dyDescent="0.25">
      <c r="BB2249"/>
      <c r="BC2249"/>
      <c r="BD2249"/>
      <c r="BE2249"/>
      <c r="BF2249"/>
      <c r="BG2249"/>
      <c r="BH2249"/>
      <c r="BI2249"/>
      <c r="BJ2249"/>
      <c r="BK2249"/>
      <c r="BL2249"/>
      <c r="BM2249"/>
      <c r="BN2249"/>
      <c r="BO2249"/>
      <c r="BP2249"/>
      <c r="BQ2249"/>
      <c r="BR2249"/>
      <c r="BS2249"/>
      <c r="BT2249"/>
      <c r="BU2249"/>
      <c r="BV2249"/>
      <c r="BW2249"/>
      <c r="BX2249"/>
      <c r="BY2249"/>
      <c r="BZ2249"/>
      <c r="CA2249"/>
      <c r="CB2249"/>
      <c r="CC2249"/>
    </row>
    <row r="2250" spans="54:81" s="325" customFormat="1" ht="15" customHeight="1" x14ac:dyDescent="0.25">
      <c r="BB2250"/>
      <c r="BC2250"/>
      <c r="BD2250"/>
      <c r="BE2250"/>
      <c r="BF2250"/>
      <c r="BG2250"/>
      <c r="BH2250"/>
      <c r="BI2250"/>
      <c r="BJ2250"/>
      <c r="BK2250"/>
      <c r="BL2250"/>
      <c r="BM2250"/>
      <c r="BN2250"/>
      <c r="BO2250"/>
      <c r="BP2250"/>
      <c r="BQ2250"/>
      <c r="BR2250"/>
      <c r="BS2250"/>
      <c r="BT2250"/>
      <c r="BU2250"/>
      <c r="BV2250"/>
      <c r="BW2250"/>
      <c r="BX2250"/>
      <c r="BY2250"/>
      <c r="BZ2250"/>
      <c r="CA2250"/>
      <c r="CB2250"/>
      <c r="CC2250"/>
    </row>
    <row r="2251" spans="54:81" s="325" customFormat="1" ht="15" customHeight="1" x14ac:dyDescent="0.25">
      <c r="BB2251"/>
      <c r="BC2251"/>
      <c r="BD2251"/>
      <c r="BE2251"/>
      <c r="BF2251"/>
      <c r="BG2251"/>
      <c r="BH2251"/>
      <c r="BI2251"/>
      <c r="BJ2251"/>
      <c r="BK2251"/>
      <c r="BL2251"/>
      <c r="BM2251"/>
      <c r="BN2251"/>
      <c r="BO2251"/>
      <c r="BP2251"/>
      <c r="BQ2251"/>
      <c r="BR2251"/>
      <c r="BS2251"/>
      <c r="BT2251"/>
      <c r="BU2251"/>
      <c r="BV2251"/>
      <c r="BW2251"/>
      <c r="BX2251"/>
      <c r="BY2251"/>
      <c r="BZ2251"/>
      <c r="CA2251"/>
      <c r="CB2251"/>
      <c r="CC2251"/>
    </row>
    <row r="2252" spans="54:81" s="325" customFormat="1" ht="15" customHeight="1" x14ac:dyDescent="0.25">
      <c r="BB2252"/>
      <c r="BC2252"/>
      <c r="BD2252"/>
      <c r="BE2252"/>
      <c r="BF2252"/>
      <c r="BG2252"/>
      <c r="BH2252"/>
      <c r="BI2252"/>
      <c r="BJ2252"/>
      <c r="BK2252"/>
      <c r="BL2252"/>
      <c r="BM2252"/>
      <c r="BN2252"/>
      <c r="BO2252"/>
      <c r="BP2252"/>
      <c r="BQ2252"/>
      <c r="BR2252"/>
      <c r="BS2252"/>
      <c r="BT2252"/>
      <c r="BU2252"/>
      <c r="BV2252"/>
      <c r="BW2252"/>
      <c r="BX2252"/>
      <c r="BY2252"/>
      <c r="BZ2252"/>
      <c r="CA2252"/>
      <c r="CB2252"/>
      <c r="CC2252"/>
    </row>
    <row r="2253" spans="54:81" s="325" customFormat="1" ht="15" customHeight="1" x14ac:dyDescent="0.25">
      <c r="BB2253"/>
      <c r="BC2253"/>
      <c r="BD2253"/>
      <c r="BE2253"/>
      <c r="BF2253"/>
      <c r="BG2253"/>
      <c r="BH2253"/>
      <c r="BI2253"/>
      <c r="BJ2253"/>
      <c r="BK2253"/>
      <c r="BL2253"/>
      <c r="BM2253"/>
      <c r="BN2253"/>
      <c r="BO2253"/>
      <c r="BP2253"/>
      <c r="BQ2253"/>
      <c r="BR2253"/>
      <c r="BS2253"/>
      <c r="BT2253"/>
      <c r="BU2253"/>
      <c r="BV2253"/>
      <c r="BW2253"/>
      <c r="BX2253"/>
      <c r="BY2253"/>
      <c r="BZ2253"/>
      <c r="CA2253"/>
      <c r="CB2253"/>
      <c r="CC2253"/>
    </row>
    <row r="2254" spans="54:81" s="325" customFormat="1" ht="15" customHeight="1" x14ac:dyDescent="0.25">
      <c r="BB2254"/>
      <c r="BC2254"/>
      <c r="BD2254"/>
      <c r="BE2254"/>
      <c r="BF2254"/>
      <c r="BG2254"/>
      <c r="BH2254"/>
      <c r="BI2254"/>
      <c r="BJ2254"/>
      <c r="BK2254"/>
      <c r="BL2254"/>
      <c r="BM2254"/>
      <c r="BN2254"/>
      <c r="BO2254"/>
      <c r="BP2254"/>
      <c r="BQ2254"/>
      <c r="BR2254"/>
      <c r="BS2254"/>
      <c r="BT2254"/>
      <c r="BU2254"/>
      <c r="BV2254"/>
      <c r="BW2254"/>
      <c r="BX2254"/>
      <c r="BY2254"/>
      <c r="BZ2254"/>
      <c r="CA2254"/>
      <c r="CB2254"/>
      <c r="CC2254"/>
    </row>
    <row r="2255" spans="54:81" s="325" customFormat="1" ht="15" customHeight="1" x14ac:dyDescent="0.25">
      <c r="BB2255"/>
      <c r="BC2255"/>
      <c r="BD2255"/>
      <c r="BE2255"/>
      <c r="BF2255"/>
      <c r="BG2255"/>
      <c r="BH2255"/>
      <c r="BI2255"/>
      <c r="BJ2255"/>
      <c r="BK2255"/>
      <c r="BL2255"/>
      <c r="BM2255"/>
      <c r="BN2255"/>
      <c r="BO2255"/>
      <c r="BP2255"/>
      <c r="BQ2255"/>
      <c r="BR2255"/>
      <c r="BS2255"/>
      <c r="BT2255"/>
      <c r="BU2255"/>
      <c r="BV2255"/>
      <c r="BW2255"/>
      <c r="BX2255"/>
      <c r="BY2255"/>
      <c r="BZ2255"/>
      <c r="CA2255"/>
      <c r="CB2255"/>
      <c r="CC2255"/>
    </row>
    <row r="2256" spans="54:81" s="325" customFormat="1" ht="15" customHeight="1" x14ac:dyDescent="0.25">
      <c r="BB2256"/>
      <c r="BC2256"/>
      <c r="BD2256"/>
      <c r="BE2256"/>
      <c r="BF2256"/>
      <c r="BG2256"/>
      <c r="BH2256"/>
      <c r="BI2256"/>
      <c r="BJ2256"/>
      <c r="BK2256"/>
      <c r="BL2256"/>
      <c r="BM2256"/>
      <c r="BN2256"/>
      <c r="BO2256"/>
      <c r="BP2256"/>
      <c r="BQ2256"/>
      <c r="BR2256"/>
      <c r="BS2256"/>
      <c r="BT2256"/>
      <c r="BU2256"/>
      <c r="BV2256"/>
      <c r="BW2256"/>
      <c r="BX2256"/>
      <c r="BY2256"/>
      <c r="BZ2256"/>
      <c r="CA2256"/>
      <c r="CB2256"/>
      <c r="CC2256"/>
    </row>
    <row r="2257" spans="54:81" s="325" customFormat="1" ht="15" customHeight="1" x14ac:dyDescent="0.25">
      <c r="BB2257"/>
      <c r="BC2257"/>
      <c r="BD2257"/>
      <c r="BE2257"/>
      <c r="BF2257"/>
      <c r="BG2257"/>
      <c r="BH2257"/>
      <c r="BI2257"/>
      <c r="BJ2257"/>
      <c r="BK2257"/>
      <c r="BL2257"/>
      <c r="BM2257"/>
      <c r="BN2257"/>
      <c r="BO2257"/>
      <c r="BP2257"/>
      <c r="BQ2257"/>
      <c r="BR2257"/>
      <c r="BS2257"/>
      <c r="BT2257"/>
      <c r="BU2257"/>
      <c r="BV2257"/>
      <c r="BW2257"/>
      <c r="BX2257"/>
      <c r="BY2257"/>
      <c r="BZ2257"/>
      <c r="CA2257"/>
      <c r="CB2257"/>
      <c r="CC2257"/>
    </row>
    <row r="2258" spans="54:81" s="325" customFormat="1" ht="15" customHeight="1" x14ac:dyDescent="0.25">
      <c r="BB2258"/>
      <c r="BC2258"/>
      <c r="BD2258"/>
      <c r="BE2258"/>
      <c r="BF2258"/>
      <c r="BG2258"/>
      <c r="BH2258"/>
      <c r="BI2258"/>
      <c r="BJ2258"/>
      <c r="BK2258"/>
      <c r="BL2258"/>
      <c r="BM2258"/>
      <c r="BN2258"/>
      <c r="BO2258"/>
      <c r="BP2258"/>
      <c r="BQ2258"/>
      <c r="BR2258"/>
      <c r="BS2258"/>
      <c r="BT2258"/>
      <c r="BU2258"/>
      <c r="BV2258"/>
      <c r="BW2258"/>
      <c r="BX2258"/>
      <c r="BY2258"/>
      <c r="BZ2258"/>
      <c r="CA2258"/>
      <c r="CB2258"/>
      <c r="CC2258"/>
    </row>
    <row r="2259" spans="54:81" s="325" customFormat="1" ht="15" customHeight="1" x14ac:dyDescent="0.25">
      <c r="BB2259"/>
      <c r="BC2259"/>
      <c r="BD2259"/>
      <c r="BE2259"/>
      <c r="BF2259"/>
      <c r="BG2259"/>
      <c r="BH2259"/>
      <c r="BI2259"/>
      <c r="BJ2259"/>
      <c r="BK2259"/>
      <c r="BL2259"/>
      <c r="BM2259"/>
      <c r="BN2259"/>
      <c r="BO2259"/>
      <c r="BP2259"/>
      <c r="BQ2259"/>
      <c r="BR2259"/>
      <c r="BS2259"/>
      <c r="BT2259"/>
      <c r="BU2259"/>
      <c r="BV2259"/>
      <c r="BW2259"/>
      <c r="BX2259"/>
      <c r="BY2259"/>
      <c r="BZ2259"/>
      <c r="CA2259"/>
      <c r="CB2259"/>
      <c r="CC2259"/>
    </row>
    <row r="2260" spans="54:81" s="325" customFormat="1" ht="15" customHeight="1" x14ac:dyDescent="0.25">
      <c r="BB2260"/>
      <c r="BC2260"/>
      <c r="BD2260"/>
      <c r="BE2260"/>
      <c r="BF2260"/>
      <c r="BG2260"/>
      <c r="BH2260"/>
      <c r="BI2260"/>
      <c r="BJ2260"/>
      <c r="BK2260"/>
      <c r="BL2260"/>
      <c r="BM2260"/>
      <c r="BN2260"/>
      <c r="BO2260"/>
      <c r="BP2260"/>
      <c r="BQ2260"/>
      <c r="BR2260"/>
      <c r="BS2260"/>
      <c r="BT2260"/>
      <c r="BU2260"/>
      <c r="BV2260"/>
      <c r="BW2260"/>
      <c r="BX2260"/>
      <c r="BY2260"/>
      <c r="BZ2260"/>
      <c r="CA2260"/>
      <c r="CB2260"/>
      <c r="CC2260"/>
    </row>
    <row r="2261" spans="54:81" s="325" customFormat="1" ht="15" customHeight="1" x14ac:dyDescent="0.25">
      <c r="BB2261"/>
      <c r="BC2261"/>
      <c r="BD2261"/>
      <c r="BE2261"/>
      <c r="BF2261"/>
      <c r="BG2261"/>
      <c r="BH2261"/>
      <c r="BI2261"/>
      <c r="BJ2261"/>
      <c r="BK2261"/>
      <c r="BL2261"/>
      <c r="BM2261"/>
      <c r="BN2261"/>
      <c r="BO2261"/>
      <c r="BP2261"/>
      <c r="BQ2261"/>
      <c r="BR2261"/>
      <c r="BS2261"/>
      <c r="BT2261"/>
      <c r="BU2261"/>
      <c r="BV2261"/>
      <c r="BW2261"/>
      <c r="BX2261"/>
      <c r="BY2261"/>
      <c r="BZ2261"/>
      <c r="CA2261"/>
      <c r="CB2261"/>
      <c r="CC2261"/>
    </row>
    <row r="2262" spans="54:81" s="325" customFormat="1" ht="15" customHeight="1" x14ac:dyDescent="0.25">
      <c r="BB2262"/>
      <c r="BC2262"/>
      <c r="BD2262"/>
      <c r="BE2262"/>
      <c r="BF2262"/>
      <c r="BG2262"/>
      <c r="BH2262"/>
      <c r="BI2262"/>
      <c r="BJ2262"/>
      <c r="BK2262"/>
      <c r="BL2262"/>
      <c r="BM2262"/>
      <c r="BN2262"/>
      <c r="BO2262"/>
      <c r="BP2262"/>
      <c r="BQ2262"/>
      <c r="BR2262"/>
      <c r="BS2262"/>
      <c r="BT2262"/>
      <c r="BU2262"/>
      <c r="BV2262"/>
      <c r="BW2262"/>
      <c r="BX2262"/>
      <c r="BY2262"/>
      <c r="BZ2262"/>
      <c r="CA2262"/>
      <c r="CB2262"/>
      <c r="CC2262"/>
    </row>
    <row r="2263" spans="54:81" s="325" customFormat="1" ht="15" customHeight="1" x14ac:dyDescent="0.25">
      <c r="BB2263"/>
      <c r="BC2263"/>
      <c r="BD2263"/>
      <c r="BE2263"/>
      <c r="BF2263"/>
      <c r="BG2263"/>
      <c r="BH2263"/>
      <c r="BI2263"/>
      <c r="BJ2263"/>
      <c r="BK2263"/>
      <c r="BL2263"/>
      <c r="BM2263"/>
      <c r="BN2263"/>
      <c r="BO2263"/>
      <c r="BP2263"/>
      <c r="BQ2263"/>
      <c r="BR2263"/>
      <c r="BS2263"/>
      <c r="BT2263"/>
      <c r="BU2263"/>
      <c r="BV2263"/>
      <c r="BW2263"/>
      <c r="BX2263"/>
      <c r="BY2263"/>
      <c r="BZ2263"/>
      <c r="CA2263"/>
      <c r="CB2263"/>
      <c r="CC2263"/>
    </row>
    <row r="2264" spans="54:81" s="325" customFormat="1" ht="15" customHeight="1" x14ac:dyDescent="0.25">
      <c r="BB2264"/>
      <c r="BC2264"/>
      <c r="BD2264"/>
      <c r="BE2264"/>
      <c r="BF2264"/>
      <c r="BG2264"/>
      <c r="BH2264"/>
      <c r="BI2264"/>
      <c r="BJ2264"/>
      <c r="BK2264"/>
      <c r="BL2264"/>
      <c r="BM2264"/>
      <c r="BN2264"/>
      <c r="BO2264"/>
      <c r="BP2264"/>
      <c r="BQ2264"/>
      <c r="BR2264"/>
      <c r="BS2264"/>
      <c r="BT2264"/>
      <c r="BU2264"/>
      <c r="BV2264"/>
      <c r="BW2264"/>
      <c r="BX2264"/>
      <c r="BY2264"/>
      <c r="BZ2264"/>
      <c r="CA2264"/>
      <c r="CB2264"/>
      <c r="CC2264"/>
    </row>
    <row r="2265" spans="54:81" s="325" customFormat="1" ht="15" customHeight="1" x14ac:dyDescent="0.25">
      <c r="BB2265"/>
      <c r="BC2265"/>
      <c r="BD2265"/>
      <c r="BE2265"/>
      <c r="BF2265"/>
      <c r="BG2265"/>
      <c r="BH2265"/>
      <c r="BI2265"/>
      <c r="BJ2265"/>
      <c r="BK2265"/>
      <c r="BL2265"/>
      <c r="BM2265"/>
      <c r="BN2265"/>
      <c r="BO2265"/>
      <c r="BP2265"/>
      <c r="BQ2265"/>
      <c r="BR2265"/>
      <c r="BS2265"/>
      <c r="BT2265"/>
      <c r="BU2265"/>
      <c r="BV2265"/>
      <c r="BW2265"/>
      <c r="BX2265"/>
      <c r="BY2265"/>
      <c r="BZ2265"/>
      <c r="CA2265"/>
      <c r="CB2265"/>
      <c r="CC2265"/>
    </row>
    <row r="2266" spans="54:81" s="325" customFormat="1" ht="15" customHeight="1" x14ac:dyDescent="0.25">
      <c r="BB2266"/>
      <c r="BC2266"/>
      <c r="BD2266"/>
      <c r="BE2266"/>
      <c r="BF2266"/>
      <c r="BG2266"/>
      <c r="BH2266"/>
      <c r="BI2266"/>
      <c r="BJ2266"/>
      <c r="BK2266"/>
      <c r="BL2266"/>
      <c r="BM2266"/>
      <c r="BN2266"/>
      <c r="BO2266"/>
      <c r="BP2266"/>
      <c r="BQ2266"/>
      <c r="BR2266"/>
      <c r="BS2266"/>
      <c r="BT2266"/>
      <c r="BU2266"/>
      <c r="BV2266"/>
      <c r="BW2266"/>
      <c r="BX2266"/>
      <c r="BY2266"/>
      <c r="BZ2266"/>
      <c r="CA2266"/>
      <c r="CB2266"/>
      <c r="CC2266"/>
    </row>
    <row r="2267" spans="54:81" s="325" customFormat="1" ht="15" customHeight="1" x14ac:dyDescent="0.25">
      <c r="BB2267"/>
      <c r="BC2267"/>
      <c r="BD2267"/>
      <c r="BE2267"/>
      <c r="BF2267"/>
      <c r="BG2267"/>
      <c r="BH2267"/>
      <c r="BI2267"/>
      <c r="BJ2267"/>
      <c r="BK2267"/>
      <c r="BL2267"/>
      <c r="BM2267"/>
      <c r="BN2267"/>
      <c r="BO2267"/>
      <c r="BP2267"/>
      <c r="BQ2267"/>
      <c r="BR2267"/>
      <c r="BS2267"/>
      <c r="BT2267"/>
      <c r="BU2267"/>
      <c r="BV2267"/>
      <c r="BW2267"/>
      <c r="BX2267"/>
      <c r="BY2267"/>
      <c r="BZ2267"/>
      <c r="CA2267"/>
      <c r="CB2267"/>
      <c r="CC2267"/>
    </row>
    <row r="2268" spans="54:81" s="325" customFormat="1" ht="15" customHeight="1" x14ac:dyDescent="0.25">
      <c r="BB2268"/>
      <c r="BC2268"/>
      <c r="BD2268"/>
      <c r="BE2268"/>
      <c r="BF2268"/>
      <c r="BG2268"/>
      <c r="BH2268"/>
      <c r="BI2268"/>
      <c r="BJ2268"/>
      <c r="BK2268"/>
      <c r="BL2268"/>
      <c r="BM2268"/>
      <c r="BN2268"/>
      <c r="BO2268"/>
      <c r="BP2268"/>
      <c r="BQ2268"/>
      <c r="BR2268"/>
      <c r="BS2268"/>
      <c r="BT2268"/>
      <c r="BU2268"/>
      <c r="BV2268"/>
      <c r="BW2268"/>
      <c r="BX2268"/>
      <c r="BY2268"/>
      <c r="BZ2268"/>
      <c r="CA2268"/>
      <c r="CB2268"/>
      <c r="CC2268"/>
    </row>
    <row r="2269" spans="54:81" s="325" customFormat="1" ht="15" customHeight="1" x14ac:dyDescent="0.25">
      <c r="BB2269"/>
      <c r="BC2269"/>
      <c r="BD2269"/>
      <c r="BE2269"/>
      <c r="BF2269"/>
      <c r="BG2269"/>
      <c r="BH2269"/>
      <c r="BI2269"/>
      <c r="BJ2269"/>
      <c r="BK2269"/>
      <c r="BL2269"/>
      <c r="BM2269"/>
      <c r="BN2269"/>
      <c r="BO2269"/>
      <c r="BP2269"/>
      <c r="BQ2269"/>
      <c r="BR2269"/>
      <c r="BS2269"/>
      <c r="BT2269"/>
      <c r="BU2269"/>
      <c r="BV2269"/>
      <c r="BW2269"/>
      <c r="BX2269"/>
      <c r="BY2269"/>
      <c r="BZ2269"/>
      <c r="CA2269"/>
      <c r="CB2269"/>
      <c r="CC2269"/>
    </row>
    <row r="2270" spans="54:81" s="325" customFormat="1" ht="15" customHeight="1" x14ac:dyDescent="0.25">
      <c r="BB2270"/>
      <c r="BC2270"/>
      <c r="BD2270"/>
      <c r="BE2270"/>
      <c r="BF2270"/>
      <c r="BG2270"/>
      <c r="BH2270"/>
      <c r="BI2270"/>
      <c r="BJ2270"/>
      <c r="BK2270"/>
      <c r="BL2270"/>
      <c r="BM2270"/>
      <c r="BN2270"/>
      <c r="BO2270"/>
      <c r="BP2270"/>
      <c r="BQ2270"/>
      <c r="BR2270"/>
      <c r="BS2270"/>
      <c r="BT2270"/>
      <c r="BU2270"/>
      <c r="BV2270"/>
      <c r="BW2270"/>
      <c r="BX2270"/>
      <c r="BY2270"/>
      <c r="BZ2270"/>
      <c r="CA2270"/>
      <c r="CB2270"/>
      <c r="CC2270"/>
    </row>
    <row r="2271" spans="54:81" s="325" customFormat="1" ht="15" customHeight="1" x14ac:dyDescent="0.25">
      <c r="BB2271"/>
      <c r="BC2271"/>
      <c r="BD2271"/>
      <c r="BE2271"/>
      <c r="BF2271"/>
      <c r="BG2271"/>
      <c r="BH2271"/>
      <c r="BI2271"/>
      <c r="BJ2271"/>
      <c r="BK2271"/>
      <c r="BL2271"/>
      <c r="BM2271"/>
      <c r="BN2271"/>
      <c r="BO2271"/>
      <c r="BP2271"/>
      <c r="BQ2271"/>
      <c r="BR2271"/>
      <c r="BS2271"/>
      <c r="BT2271"/>
      <c r="BU2271"/>
      <c r="BV2271"/>
      <c r="BW2271"/>
      <c r="BX2271"/>
      <c r="BY2271"/>
      <c r="BZ2271"/>
      <c r="CA2271"/>
      <c r="CB2271"/>
      <c r="CC2271"/>
    </row>
    <row r="2272" spans="54:81" s="325" customFormat="1" ht="15" customHeight="1" x14ac:dyDescent="0.25">
      <c r="BB2272"/>
      <c r="BC2272"/>
      <c r="BD2272"/>
      <c r="BE2272"/>
      <c r="BF2272"/>
      <c r="BG2272"/>
      <c r="BH2272"/>
      <c r="BI2272"/>
      <c r="BJ2272"/>
      <c r="BK2272"/>
      <c r="BL2272"/>
      <c r="BM2272"/>
      <c r="BN2272"/>
      <c r="BO2272"/>
      <c r="BP2272"/>
      <c r="BQ2272"/>
      <c r="BR2272"/>
      <c r="BS2272"/>
      <c r="BT2272"/>
      <c r="BU2272"/>
      <c r="BV2272"/>
      <c r="BW2272"/>
      <c r="BX2272"/>
      <c r="BY2272"/>
      <c r="BZ2272"/>
      <c r="CA2272"/>
      <c r="CB2272"/>
      <c r="CC2272"/>
    </row>
    <row r="2273" spans="54:81" s="325" customFormat="1" ht="15" customHeight="1" x14ac:dyDescent="0.25">
      <c r="BB2273"/>
      <c r="BC2273"/>
      <c r="BD2273"/>
      <c r="BE2273"/>
      <c r="BF2273"/>
      <c r="BG2273"/>
      <c r="BH2273"/>
      <c r="BI2273"/>
      <c r="BJ2273"/>
      <c r="BK2273"/>
      <c r="BL2273"/>
      <c r="BM2273"/>
      <c r="BN2273"/>
      <c r="BO2273"/>
      <c r="BP2273"/>
      <c r="BQ2273"/>
      <c r="BR2273"/>
      <c r="BS2273"/>
      <c r="BT2273"/>
      <c r="BU2273"/>
      <c r="BV2273"/>
      <c r="BW2273"/>
      <c r="BX2273"/>
      <c r="BY2273"/>
      <c r="BZ2273"/>
      <c r="CA2273"/>
      <c r="CB2273"/>
      <c r="CC2273"/>
    </row>
    <row r="2274" spans="54:81" s="325" customFormat="1" ht="15" customHeight="1" x14ac:dyDescent="0.25">
      <c r="BB2274"/>
      <c r="BC2274"/>
      <c r="BD2274"/>
      <c r="BE2274"/>
      <c r="BF2274"/>
      <c r="BG2274"/>
      <c r="BH2274"/>
      <c r="BI2274"/>
      <c r="BJ2274"/>
      <c r="BK2274"/>
      <c r="BL2274"/>
      <c r="BM2274"/>
      <c r="BN2274"/>
      <c r="BO2274"/>
      <c r="BP2274"/>
      <c r="BQ2274"/>
      <c r="BR2274"/>
      <c r="BS2274"/>
      <c r="BT2274"/>
      <c r="BU2274"/>
      <c r="BV2274"/>
      <c r="BW2274"/>
      <c r="BX2274"/>
      <c r="BY2274"/>
      <c r="BZ2274"/>
      <c r="CA2274"/>
      <c r="CB2274"/>
      <c r="CC2274"/>
    </row>
    <row r="2275" spans="54:81" s="325" customFormat="1" ht="15" customHeight="1" x14ac:dyDescent="0.25">
      <c r="BB2275"/>
      <c r="BC2275"/>
      <c r="BD2275"/>
      <c r="BE2275"/>
      <c r="BF2275"/>
      <c r="BG2275"/>
      <c r="BH2275"/>
      <c r="BI2275"/>
      <c r="BJ2275"/>
      <c r="BK2275"/>
      <c r="BL2275"/>
      <c r="BM2275"/>
      <c r="BN2275"/>
      <c r="BO2275"/>
      <c r="BP2275"/>
      <c r="BQ2275"/>
      <c r="BR2275"/>
      <c r="BS2275"/>
      <c r="BT2275"/>
      <c r="BU2275"/>
      <c r="BV2275"/>
      <c r="BW2275"/>
      <c r="BX2275"/>
      <c r="BY2275"/>
      <c r="BZ2275"/>
      <c r="CA2275"/>
      <c r="CB2275"/>
      <c r="CC2275"/>
    </row>
    <row r="2276" spans="54:81" s="325" customFormat="1" ht="15" customHeight="1" x14ac:dyDescent="0.25">
      <c r="BB2276"/>
      <c r="BC2276"/>
      <c r="BD2276"/>
      <c r="BE2276"/>
      <c r="BF2276"/>
      <c r="BG2276"/>
      <c r="BH2276"/>
      <c r="BI2276"/>
      <c r="BJ2276"/>
      <c r="BK2276"/>
      <c r="BL2276"/>
      <c r="BM2276"/>
      <c r="BN2276"/>
      <c r="BO2276"/>
      <c r="BP2276"/>
      <c r="BQ2276"/>
      <c r="BR2276"/>
      <c r="BS2276"/>
      <c r="BT2276"/>
      <c r="BU2276"/>
      <c r="BV2276"/>
      <c r="BW2276"/>
      <c r="BX2276"/>
      <c r="BY2276"/>
      <c r="BZ2276"/>
      <c r="CA2276"/>
      <c r="CB2276"/>
      <c r="CC2276"/>
    </row>
    <row r="2277" spans="54:81" s="325" customFormat="1" ht="15" customHeight="1" x14ac:dyDescent="0.25">
      <c r="BB2277"/>
      <c r="BC2277"/>
      <c r="BD2277"/>
      <c r="BE2277"/>
      <c r="BF2277"/>
      <c r="BG2277"/>
      <c r="BH2277"/>
      <c r="BI2277"/>
      <c r="BJ2277"/>
      <c r="BK2277"/>
      <c r="BL2277"/>
      <c r="BM2277"/>
      <c r="BN2277"/>
      <c r="BO2277"/>
      <c r="BP2277"/>
      <c r="BQ2277"/>
      <c r="BR2277"/>
      <c r="BS2277"/>
      <c r="BT2277"/>
      <c r="BU2277"/>
      <c r="BV2277"/>
      <c r="BW2277"/>
      <c r="BX2277"/>
      <c r="BY2277"/>
      <c r="BZ2277"/>
      <c r="CA2277"/>
      <c r="CB2277"/>
      <c r="CC2277"/>
    </row>
    <row r="2278" spans="54:81" s="325" customFormat="1" ht="15" customHeight="1" x14ac:dyDescent="0.25">
      <c r="BB2278"/>
      <c r="BC2278"/>
      <c r="BD2278"/>
      <c r="BE2278"/>
      <c r="BF2278"/>
      <c r="BG2278"/>
      <c r="BH2278"/>
      <c r="BI2278"/>
      <c r="BJ2278"/>
      <c r="BK2278"/>
      <c r="BL2278"/>
      <c r="BM2278"/>
      <c r="BN2278"/>
      <c r="BO2278"/>
      <c r="BP2278"/>
      <c r="BQ2278"/>
      <c r="BR2278"/>
      <c r="BS2278"/>
      <c r="BT2278"/>
      <c r="BU2278"/>
      <c r="BV2278"/>
      <c r="BW2278"/>
      <c r="BX2278"/>
      <c r="BY2278"/>
      <c r="BZ2278"/>
      <c r="CA2278"/>
      <c r="CB2278"/>
      <c r="CC2278"/>
    </row>
    <row r="2279" spans="54:81" s="325" customFormat="1" ht="15" customHeight="1" x14ac:dyDescent="0.25">
      <c r="BB2279"/>
      <c r="BC2279"/>
      <c r="BD2279"/>
      <c r="BE2279"/>
      <c r="BF2279"/>
      <c r="BG2279"/>
      <c r="BH2279"/>
      <c r="BI2279"/>
      <c r="BJ2279"/>
      <c r="BK2279"/>
      <c r="BL2279"/>
      <c r="BM2279"/>
      <c r="BN2279"/>
      <c r="BO2279"/>
      <c r="BP2279"/>
      <c r="BQ2279"/>
      <c r="BR2279"/>
      <c r="BS2279"/>
      <c r="BT2279"/>
      <c r="BU2279"/>
      <c r="BV2279"/>
      <c r="BW2279"/>
      <c r="BX2279"/>
      <c r="BY2279"/>
      <c r="BZ2279"/>
      <c r="CA2279"/>
      <c r="CB2279"/>
      <c r="CC2279"/>
    </row>
    <row r="2280" spans="54:81" s="325" customFormat="1" ht="15" customHeight="1" x14ac:dyDescent="0.25">
      <c r="BB2280"/>
      <c r="BC2280"/>
      <c r="BD2280"/>
      <c r="BE2280"/>
      <c r="BF2280"/>
      <c r="BG2280"/>
      <c r="BH2280"/>
      <c r="BI2280"/>
      <c r="BJ2280"/>
      <c r="BK2280"/>
      <c r="BL2280"/>
      <c r="BM2280"/>
      <c r="BN2280"/>
      <c r="BO2280"/>
      <c r="BP2280"/>
      <c r="BQ2280"/>
      <c r="BR2280"/>
      <c r="BS2280"/>
      <c r="BT2280"/>
      <c r="BU2280"/>
      <c r="BV2280"/>
      <c r="BW2280"/>
      <c r="BX2280"/>
      <c r="BY2280"/>
      <c r="BZ2280"/>
      <c r="CA2280"/>
      <c r="CB2280"/>
      <c r="CC2280"/>
    </row>
    <row r="2281" spans="54:81" s="325" customFormat="1" ht="15" customHeight="1" x14ac:dyDescent="0.25">
      <c r="BB2281"/>
      <c r="BC2281"/>
      <c r="BD2281"/>
      <c r="BE2281"/>
      <c r="BF2281"/>
      <c r="BG2281"/>
      <c r="BH2281"/>
      <c r="BI2281"/>
      <c r="BJ2281"/>
      <c r="BK2281"/>
      <c r="BL2281"/>
      <c r="BM2281"/>
      <c r="BN2281"/>
      <c r="BO2281"/>
      <c r="BP2281"/>
      <c r="BQ2281"/>
      <c r="BR2281"/>
      <c r="BS2281"/>
      <c r="BT2281"/>
      <c r="BU2281"/>
      <c r="BV2281"/>
      <c r="BW2281"/>
      <c r="BX2281"/>
      <c r="BY2281"/>
      <c r="BZ2281"/>
      <c r="CA2281"/>
      <c r="CB2281"/>
      <c r="CC2281"/>
    </row>
    <row r="2282" spans="54:81" s="325" customFormat="1" ht="15" customHeight="1" x14ac:dyDescent="0.25">
      <c r="BB2282"/>
      <c r="BC2282"/>
      <c r="BD2282"/>
      <c r="BE2282"/>
      <c r="BF2282"/>
      <c r="BG2282"/>
      <c r="BH2282"/>
      <c r="BI2282"/>
      <c r="BJ2282"/>
      <c r="BK2282"/>
      <c r="BL2282"/>
      <c r="BM2282"/>
      <c r="BN2282"/>
      <c r="BO2282"/>
      <c r="BP2282"/>
      <c r="BQ2282"/>
      <c r="BR2282"/>
      <c r="BS2282"/>
      <c r="BT2282"/>
      <c r="BU2282"/>
      <c r="BV2282"/>
      <c r="BW2282"/>
      <c r="BX2282"/>
      <c r="BY2282"/>
      <c r="BZ2282"/>
      <c r="CA2282"/>
      <c r="CB2282"/>
      <c r="CC2282"/>
    </row>
    <row r="2283" spans="54:81" s="325" customFormat="1" ht="15" customHeight="1" x14ac:dyDescent="0.25">
      <c r="BB2283"/>
      <c r="BC2283"/>
      <c r="BD2283"/>
      <c r="BE2283"/>
      <c r="BF2283"/>
      <c r="BG2283"/>
      <c r="BH2283"/>
      <c r="BI2283"/>
      <c r="BJ2283"/>
      <c r="BK2283"/>
      <c r="BL2283"/>
      <c r="BM2283"/>
      <c r="BN2283"/>
      <c r="BO2283"/>
      <c r="BP2283"/>
      <c r="BQ2283"/>
      <c r="BR2283"/>
      <c r="BS2283"/>
      <c r="BT2283"/>
      <c r="BU2283"/>
      <c r="BV2283"/>
      <c r="BW2283"/>
      <c r="BX2283"/>
      <c r="BY2283"/>
      <c r="BZ2283"/>
      <c r="CA2283"/>
      <c r="CB2283"/>
      <c r="CC2283"/>
    </row>
    <row r="2284" spans="54:81" s="325" customFormat="1" ht="15" customHeight="1" x14ac:dyDescent="0.25">
      <c r="BB2284"/>
      <c r="BC2284"/>
      <c r="BD2284"/>
      <c r="BE2284"/>
      <c r="BF2284"/>
      <c r="BG2284"/>
      <c r="BH2284"/>
      <c r="BI2284"/>
      <c r="BJ2284"/>
      <c r="BK2284"/>
      <c r="BL2284"/>
      <c r="BM2284"/>
      <c r="BN2284"/>
      <c r="BO2284"/>
      <c r="BP2284"/>
      <c r="BQ2284"/>
      <c r="BR2284"/>
      <c r="BS2284"/>
      <c r="BT2284"/>
      <c r="BU2284"/>
      <c r="BV2284"/>
      <c r="BW2284"/>
      <c r="BX2284"/>
      <c r="BY2284"/>
      <c r="BZ2284"/>
      <c r="CA2284"/>
      <c r="CB2284"/>
      <c r="CC2284"/>
    </row>
    <row r="2285" spans="54:81" s="325" customFormat="1" ht="15" customHeight="1" x14ac:dyDescent="0.25">
      <c r="BB2285"/>
      <c r="BC2285"/>
      <c r="BD2285"/>
      <c r="BE2285"/>
      <c r="BF2285"/>
      <c r="BG2285"/>
      <c r="BH2285"/>
      <c r="BI2285"/>
      <c r="BJ2285"/>
      <c r="BK2285"/>
      <c r="BL2285"/>
      <c r="BM2285"/>
      <c r="BN2285"/>
      <c r="BO2285"/>
      <c r="BP2285"/>
      <c r="BQ2285"/>
      <c r="BR2285"/>
      <c r="BS2285"/>
      <c r="BT2285"/>
      <c r="BU2285"/>
      <c r="BV2285"/>
      <c r="BW2285"/>
      <c r="BX2285"/>
      <c r="BY2285"/>
      <c r="BZ2285"/>
      <c r="CA2285"/>
      <c r="CB2285"/>
      <c r="CC2285"/>
    </row>
    <row r="2286" spans="54:81" s="325" customFormat="1" ht="15" customHeight="1" x14ac:dyDescent="0.25">
      <c r="BB2286"/>
      <c r="BC2286"/>
      <c r="BD2286"/>
      <c r="BE2286"/>
      <c r="BF2286"/>
      <c r="BG2286"/>
      <c r="BH2286"/>
      <c r="BI2286"/>
      <c r="BJ2286"/>
      <c r="BK2286"/>
      <c r="BL2286"/>
      <c r="BM2286"/>
      <c r="BN2286"/>
      <c r="BO2286"/>
      <c r="BP2286"/>
      <c r="BQ2286"/>
      <c r="BR2286"/>
      <c r="BS2286"/>
      <c r="BT2286"/>
      <c r="BU2286"/>
      <c r="BV2286"/>
      <c r="BW2286"/>
      <c r="BX2286"/>
      <c r="BY2286"/>
      <c r="BZ2286"/>
      <c r="CA2286"/>
      <c r="CB2286"/>
      <c r="CC2286"/>
    </row>
    <row r="2287" spans="54:81" s="325" customFormat="1" ht="15" customHeight="1" x14ac:dyDescent="0.25">
      <c r="BB2287"/>
      <c r="BC2287"/>
      <c r="BD2287"/>
      <c r="BE2287"/>
      <c r="BF2287"/>
      <c r="BG2287"/>
      <c r="BH2287"/>
      <c r="BI2287"/>
      <c r="BJ2287"/>
      <c r="BK2287"/>
      <c r="BL2287"/>
      <c r="BM2287"/>
      <c r="BN2287"/>
      <c r="BO2287"/>
      <c r="BP2287"/>
      <c r="BQ2287"/>
      <c r="BR2287"/>
      <c r="BS2287"/>
      <c r="BT2287"/>
      <c r="BU2287"/>
      <c r="BV2287"/>
      <c r="BW2287"/>
      <c r="BX2287"/>
      <c r="BY2287"/>
      <c r="BZ2287"/>
      <c r="CA2287"/>
      <c r="CB2287"/>
      <c r="CC2287"/>
    </row>
    <row r="2288" spans="54:81" s="325" customFormat="1" ht="15" customHeight="1" x14ac:dyDescent="0.25">
      <c r="BB2288"/>
      <c r="BC2288"/>
      <c r="BD2288"/>
      <c r="BE2288"/>
      <c r="BF2288"/>
      <c r="BG2288"/>
      <c r="BH2288"/>
      <c r="BI2288"/>
      <c r="BJ2288"/>
      <c r="BK2288"/>
      <c r="BL2288"/>
      <c r="BM2288"/>
      <c r="BN2288"/>
      <c r="BO2288"/>
      <c r="BP2288"/>
      <c r="BQ2288"/>
      <c r="BR2288"/>
      <c r="BS2288"/>
      <c r="BT2288"/>
      <c r="BU2288"/>
      <c r="BV2288"/>
      <c r="BW2288"/>
      <c r="BX2288"/>
      <c r="BY2288"/>
      <c r="BZ2288"/>
      <c r="CA2288"/>
      <c r="CB2288"/>
      <c r="CC2288"/>
    </row>
    <row r="2289" spans="54:81" s="325" customFormat="1" ht="15" customHeight="1" x14ac:dyDescent="0.25">
      <c r="BB2289"/>
      <c r="BC2289"/>
      <c r="BD2289"/>
      <c r="BE2289"/>
      <c r="BF2289"/>
      <c r="BG2289"/>
      <c r="BH2289"/>
      <c r="BI2289"/>
      <c r="BJ2289"/>
      <c r="BK2289"/>
      <c r="BL2289"/>
      <c r="BM2289"/>
      <c r="BN2289"/>
      <c r="BO2289"/>
      <c r="BP2289"/>
      <c r="BQ2289"/>
      <c r="BR2289"/>
      <c r="BS2289"/>
      <c r="BT2289"/>
      <c r="BU2289"/>
      <c r="BV2289"/>
      <c r="BW2289"/>
      <c r="BX2289"/>
      <c r="BY2289"/>
      <c r="BZ2289"/>
      <c r="CA2289"/>
      <c r="CB2289"/>
      <c r="CC2289"/>
    </row>
    <row r="2290" spans="54:81" s="325" customFormat="1" ht="15" customHeight="1" x14ac:dyDescent="0.25">
      <c r="BB2290"/>
      <c r="BC2290"/>
      <c r="BD2290"/>
      <c r="BE2290"/>
      <c r="BF2290"/>
      <c r="BG2290"/>
      <c r="BH2290"/>
      <c r="BI2290"/>
      <c r="BJ2290"/>
      <c r="BK2290"/>
      <c r="BL2290"/>
      <c r="BM2290"/>
      <c r="BN2290"/>
      <c r="BO2290"/>
      <c r="BP2290"/>
      <c r="BQ2290"/>
      <c r="BR2290"/>
      <c r="BS2290"/>
      <c r="BT2290"/>
      <c r="BU2290"/>
      <c r="BV2290"/>
      <c r="BW2290"/>
      <c r="BX2290"/>
      <c r="BY2290"/>
      <c r="BZ2290"/>
      <c r="CA2290"/>
      <c r="CB2290"/>
      <c r="CC2290"/>
    </row>
    <row r="2291" spans="54:81" s="325" customFormat="1" ht="15" customHeight="1" x14ac:dyDescent="0.25">
      <c r="BB2291"/>
      <c r="BC2291"/>
      <c r="BD2291"/>
      <c r="BE2291"/>
      <c r="BF2291"/>
      <c r="BG2291"/>
      <c r="BH2291"/>
      <c r="BI2291"/>
      <c r="BJ2291"/>
      <c r="BK2291"/>
      <c r="BL2291"/>
      <c r="BM2291"/>
      <c r="BN2291"/>
      <c r="BO2291"/>
      <c r="BP2291"/>
      <c r="BQ2291"/>
      <c r="BR2291"/>
      <c r="BS2291"/>
      <c r="BT2291"/>
      <c r="BU2291"/>
      <c r="BV2291"/>
      <c r="BW2291"/>
      <c r="BX2291"/>
      <c r="BY2291"/>
      <c r="BZ2291"/>
      <c r="CA2291"/>
      <c r="CB2291"/>
      <c r="CC2291"/>
    </row>
    <row r="2292" spans="54:81" s="325" customFormat="1" ht="15" customHeight="1" x14ac:dyDescent="0.25">
      <c r="BB2292"/>
      <c r="BC2292"/>
      <c r="BD2292"/>
      <c r="BE2292"/>
      <c r="BF2292"/>
      <c r="BG2292"/>
      <c r="BH2292"/>
      <c r="BI2292"/>
      <c r="BJ2292"/>
      <c r="BK2292"/>
      <c r="BL2292"/>
      <c r="BM2292"/>
      <c r="BN2292"/>
      <c r="BO2292"/>
      <c r="BP2292"/>
      <c r="BQ2292"/>
      <c r="BR2292"/>
      <c r="BS2292"/>
      <c r="BT2292"/>
      <c r="BU2292"/>
      <c r="BV2292"/>
      <c r="BW2292"/>
      <c r="BX2292"/>
      <c r="BY2292"/>
      <c r="BZ2292"/>
      <c r="CA2292"/>
      <c r="CB2292"/>
      <c r="CC2292"/>
    </row>
    <row r="2293" spans="54:81" s="325" customFormat="1" ht="15" customHeight="1" x14ac:dyDescent="0.25">
      <c r="BB2293"/>
      <c r="BC2293"/>
      <c r="BD2293"/>
      <c r="BE2293"/>
      <c r="BF2293"/>
      <c r="BG2293"/>
      <c r="BH2293"/>
      <c r="BI2293"/>
      <c r="BJ2293"/>
      <c r="BK2293"/>
      <c r="BL2293"/>
      <c r="BM2293"/>
      <c r="BN2293"/>
      <c r="BO2293"/>
      <c r="BP2293"/>
      <c r="BQ2293"/>
      <c r="BR2293"/>
      <c r="BS2293"/>
      <c r="BT2293"/>
      <c r="BU2293"/>
      <c r="BV2293"/>
      <c r="BW2293"/>
      <c r="BX2293"/>
      <c r="BY2293"/>
      <c r="BZ2293"/>
      <c r="CA2293"/>
      <c r="CB2293"/>
      <c r="CC2293"/>
    </row>
    <row r="2294" spans="54:81" s="325" customFormat="1" ht="15" customHeight="1" x14ac:dyDescent="0.25">
      <c r="BB2294"/>
      <c r="BC2294"/>
      <c r="BD2294"/>
      <c r="BE2294"/>
      <c r="BF2294"/>
      <c r="BG2294"/>
      <c r="BH2294"/>
      <c r="BI2294"/>
      <c r="BJ2294"/>
      <c r="BK2294"/>
      <c r="BL2294"/>
      <c r="BM2294"/>
      <c r="BN2294"/>
      <c r="BO2294"/>
      <c r="BP2294"/>
      <c r="BQ2294"/>
      <c r="BR2294"/>
      <c r="BS2294"/>
      <c r="BT2294"/>
      <c r="BU2294"/>
      <c r="BV2294"/>
      <c r="BW2294"/>
      <c r="BX2294"/>
      <c r="BY2294"/>
      <c r="BZ2294"/>
      <c r="CA2294"/>
      <c r="CB2294"/>
      <c r="CC2294"/>
    </row>
    <row r="2295" spans="54:81" s="325" customFormat="1" ht="15" customHeight="1" x14ac:dyDescent="0.25">
      <c r="BB2295"/>
      <c r="BC2295"/>
      <c r="BD2295"/>
      <c r="BE2295"/>
      <c r="BF2295"/>
      <c r="BG2295"/>
      <c r="BH2295"/>
      <c r="BI2295"/>
      <c r="BJ2295"/>
      <c r="BK2295"/>
      <c r="BL2295"/>
      <c r="BM2295"/>
      <c r="BN2295"/>
      <c r="BO2295"/>
      <c r="BP2295"/>
      <c r="BQ2295"/>
      <c r="BR2295"/>
      <c r="BS2295"/>
      <c r="BT2295"/>
      <c r="BU2295"/>
      <c r="BV2295"/>
      <c r="BW2295"/>
      <c r="BX2295"/>
      <c r="BY2295"/>
      <c r="BZ2295"/>
      <c r="CA2295"/>
      <c r="CB2295"/>
      <c r="CC2295"/>
    </row>
    <row r="2296" spans="54:81" s="325" customFormat="1" ht="15" customHeight="1" x14ac:dyDescent="0.25">
      <c r="BB2296"/>
      <c r="BC2296"/>
      <c r="BD2296"/>
      <c r="BE2296"/>
      <c r="BF2296"/>
      <c r="BG2296"/>
      <c r="BH2296"/>
      <c r="BI2296"/>
      <c r="BJ2296"/>
      <c r="BK2296"/>
      <c r="BL2296"/>
      <c r="BM2296"/>
      <c r="BN2296"/>
      <c r="BO2296"/>
      <c r="BP2296"/>
      <c r="BQ2296"/>
      <c r="BR2296"/>
      <c r="BS2296"/>
      <c r="BT2296"/>
      <c r="BU2296"/>
      <c r="BV2296"/>
      <c r="BW2296"/>
      <c r="BX2296"/>
      <c r="BY2296"/>
      <c r="BZ2296"/>
      <c r="CA2296"/>
      <c r="CB2296"/>
      <c r="CC2296"/>
    </row>
    <row r="2297" spans="54:81" s="325" customFormat="1" ht="15" customHeight="1" x14ac:dyDescent="0.25">
      <c r="BB2297"/>
      <c r="BC2297"/>
      <c r="BD2297"/>
      <c r="BE2297"/>
      <c r="BF2297"/>
      <c r="BG2297"/>
      <c r="BH2297"/>
      <c r="BI2297"/>
      <c r="BJ2297"/>
      <c r="BK2297"/>
      <c r="BL2297"/>
      <c r="BM2297"/>
      <c r="BN2297"/>
      <c r="BO2297"/>
      <c r="BP2297"/>
      <c r="BQ2297"/>
      <c r="BR2297"/>
      <c r="BS2297"/>
      <c r="BT2297"/>
      <c r="BU2297"/>
      <c r="BV2297"/>
      <c r="BW2297"/>
      <c r="BX2297"/>
      <c r="BY2297"/>
      <c r="BZ2297"/>
      <c r="CA2297"/>
      <c r="CB2297"/>
      <c r="CC2297"/>
    </row>
    <row r="2298" spans="54:81" s="325" customFormat="1" ht="15" customHeight="1" x14ac:dyDescent="0.25">
      <c r="BB2298"/>
      <c r="BC2298"/>
      <c r="BD2298"/>
      <c r="BE2298"/>
      <c r="BF2298"/>
      <c r="BG2298"/>
      <c r="BH2298"/>
      <c r="BI2298"/>
      <c r="BJ2298"/>
      <c r="BK2298"/>
      <c r="BL2298"/>
      <c r="BM2298"/>
      <c r="BN2298"/>
      <c r="BO2298"/>
      <c r="BP2298"/>
      <c r="BQ2298"/>
      <c r="BR2298"/>
      <c r="BS2298"/>
      <c r="BT2298"/>
      <c r="BU2298"/>
      <c r="BV2298"/>
      <c r="BW2298"/>
      <c r="BX2298"/>
      <c r="BY2298"/>
      <c r="BZ2298"/>
      <c r="CA2298"/>
      <c r="CB2298"/>
      <c r="CC2298"/>
    </row>
    <row r="2299" spans="54:81" s="325" customFormat="1" ht="15" customHeight="1" x14ac:dyDescent="0.25">
      <c r="BB2299"/>
      <c r="BC2299"/>
      <c r="BD2299"/>
      <c r="BE2299"/>
      <c r="BF2299"/>
      <c r="BG2299"/>
      <c r="BH2299"/>
      <c r="BI2299"/>
      <c r="BJ2299"/>
      <c r="BK2299"/>
      <c r="BL2299"/>
      <c r="BM2299"/>
      <c r="BN2299"/>
      <c r="BO2299"/>
      <c r="BP2299"/>
      <c r="BQ2299"/>
      <c r="BR2299"/>
      <c r="BS2299"/>
      <c r="BT2299"/>
      <c r="BU2299"/>
      <c r="BV2299"/>
      <c r="BW2299"/>
      <c r="BX2299"/>
      <c r="BY2299"/>
      <c r="BZ2299"/>
      <c r="CA2299"/>
      <c r="CB2299"/>
      <c r="CC2299"/>
    </row>
    <row r="2300" spans="54:81" s="325" customFormat="1" ht="15" customHeight="1" x14ac:dyDescent="0.25">
      <c r="BB2300"/>
      <c r="BC2300"/>
      <c r="BD2300"/>
      <c r="BE2300"/>
      <c r="BF2300"/>
      <c r="BG2300"/>
      <c r="BH2300"/>
      <c r="BI2300"/>
      <c r="BJ2300"/>
      <c r="BK2300"/>
      <c r="BL2300"/>
      <c r="BM2300"/>
      <c r="BN2300"/>
      <c r="BO2300"/>
      <c r="BP2300"/>
      <c r="BQ2300"/>
      <c r="BR2300"/>
      <c r="BS2300"/>
      <c r="BT2300"/>
      <c r="BU2300"/>
      <c r="BV2300"/>
      <c r="BW2300"/>
      <c r="BX2300"/>
      <c r="BY2300"/>
      <c r="BZ2300"/>
      <c r="CA2300"/>
      <c r="CB2300"/>
      <c r="CC2300"/>
    </row>
    <row r="2301" spans="54:81" s="325" customFormat="1" ht="15" customHeight="1" x14ac:dyDescent="0.25">
      <c r="BB2301"/>
      <c r="BC2301"/>
      <c r="BD2301"/>
      <c r="BE2301"/>
      <c r="BF2301"/>
      <c r="BG2301"/>
      <c r="BH2301"/>
      <c r="BI2301"/>
      <c r="BJ2301"/>
      <c r="BK2301"/>
      <c r="BL2301"/>
      <c r="BM2301"/>
      <c r="BN2301"/>
      <c r="BO2301"/>
      <c r="BP2301"/>
      <c r="BQ2301"/>
      <c r="BR2301"/>
      <c r="BS2301"/>
      <c r="BT2301"/>
      <c r="BU2301"/>
      <c r="BV2301"/>
      <c r="BW2301"/>
      <c r="BX2301"/>
      <c r="BY2301"/>
      <c r="BZ2301"/>
      <c r="CA2301"/>
      <c r="CB2301"/>
      <c r="CC2301"/>
    </row>
    <row r="2302" spans="54:81" s="325" customFormat="1" ht="15" customHeight="1" x14ac:dyDescent="0.25">
      <c r="BB2302"/>
      <c r="BC2302"/>
      <c r="BD2302"/>
      <c r="BE2302"/>
      <c r="BF2302"/>
      <c r="BG2302"/>
      <c r="BH2302"/>
      <c r="BI2302"/>
      <c r="BJ2302"/>
      <c r="BK2302"/>
      <c r="BL2302"/>
      <c r="BM2302"/>
      <c r="BN2302"/>
      <c r="BO2302"/>
      <c r="BP2302"/>
      <c r="BQ2302"/>
      <c r="BR2302"/>
      <c r="BS2302"/>
      <c r="BT2302"/>
      <c r="BU2302"/>
      <c r="BV2302"/>
      <c r="BW2302"/>
      <c r="BX2302"/>
      <c r="BY2302"/>
      <c r="BZ2302"/>
      <c r="CA2302"/>
      <c r="CB2302"/>
      <c r="CC2302"/>
    </row>
    <row r="2303" spans="54:81" s="325" customFormat="1" ht="15" customHeight="1" x14ac:dyDescent="0.25">
      <c r="BB2303"/>
      <c r="BC2303"/>
      <c r="BD2303"/>
      <c r="BE2303"/>
      <c r="BF2303"/>
      <c r="BG2303"/>
      <c r="BH2303"/>
      <c r="BI2303"/>
      <c r="BJ2303"/>
      <c r="BK2303"/>
      <c r="BL2303"/>
      <c r="BM2303"/>
      <c r="BN2303"/>
      <c r="BO2303"/>
      <c r="BP2303"/>
      <c r="BQ2303"/>
      <c r="BR2303"/>
      <c r="BS2303"/>
      <c r="BT2303"/>
      <c r="BU2303"/>
      <c r="BV2303"/>
      <c r="BW2303"/>
      <c r="BX2303"/>
      <c r="BY2303"/>
      <c r="BZ2303"/>
      <c r="CA2303"/>
      <c r="CB2303"/>
      <c r="CC2303"/>
    </row>
    <row r="2304" spans="54:81" s="325" customFormat="1" ht="15" customHeight="1" x14ac:dyDescent="0.25">
      <c r="BB2304"/>
      <c r="BC2304"/>
      <c r="BD2304"/>
      <c r="BE2304"/>
      <c r="BF2304"/>
      <c r="BG2304"/>
      <c r="BH2304"/>
      <c r="BI2304"/>
      <c r="BJ2304"/>
      <c r="BK2304"/>
      <c r="BL2304"/>
      <c r="BM2304"/>
      <c r="BN2304"/>
      <c r="BO2304"/>
      <c r="BP2304"/>
      <c r="BQ2304"/>
      <c r="BR2304"/>
      <c r="BS2304"/>
      <c r="BT2304"/>
      <c r="BU2304"/>
      <c r="BV2304"/>
      <c r="BW2304"/>
      <c r="BX2304"/>
      <c r="BY2304"/>
      <c r="BZ2304"/>
      <c r="CA2304"/>
      <c r="CB2304"/>
      <c r="CC2304"/>
    </row>
    <row r="2305" spans="54:81" s="325" customFormat="1" ht="15" customHeight="1" x14ac:dyDescent="0.25">
      <c r="BB2305"/>
      <c r="BC2305"/>
      <c r="BD2305"/>
      <c r="BE2305"/>
      <c r="BF2305"/>
      <c r="BG2305"/>
      <c r="BH2305"/>
      <c r="BI2305"/>
      <c r="BJ2305"/>
      <c r="BK2305"/>
      <c r="BL2305"/>
      <c r="BM2305"/>
      <c r="BN2305"/>
      <c r="BO2305"/>
      <c r="BP2305"/>
      <c r="BQ2305"/>
      <c r="BR2305"/>
      <c r="BS2305"/>
      <c r="BT2305"/>
      <c r="BU2305"/>
      <c r="BV2305"/>
      <c r="BW2305"/>
      <c r="BX2305"/>
      <c r="BY2305"/>
      <c r="BZ2305"/>
      <c r="CA2305"/>
      <c r="CB2305"/>
      <c r="CC2305"/>
    </row>
    <row r="2306" spans="54:81" s="325" customFormat="1" ht="15" customHeight="1" x14ac:dyDescent="0.25">
      <c r="BB2306"/>
      <c r="BC2306"/>
      <c r="BD2306"/>
      <c r="BE2306"/>
      <c r="BF2306"/>
      <c r="BG2306"/>
      <c r="BH2306"/>
      <c r="BI2306"/>
      <c r="BJ2306"/>
      <c r="BK2306"/>
      <c r="BL2306"/>
      <c r="BM2306"/>
      <c r="BN2306"/>
      <c r="BO2306"/>
      <c r="BP2306"/>
      <c r="BQ2306"/>
      <c r="BR2306"/>
      <c r="BS2306"/>
      <c r="BT2306"/>
      <c r="BU2306"/>
      <c r="BV2306"/>
      <c r="BW2306"/>
      <c r="BX2306"/>
      <c r="BY2306"/>
      <c r="BZ2306"/>
      <c r="CA2306"/>
      <c r="CB2306"/>
      <c r="CC2306"/>
    </row>
    <row r="2307" spans="54:81" s="325" customFormat="1" ht="15" customHeight="1" x14ac:dyDescent="0.25">
      <c r="BB2307"/>
      <c r="BC2307"/>
      <c r="BD2307"/>
      <c r="BE2307"/>
      <c r="BF2307"/>
      <c r="BG2307"/>
      <c r="BH2307"/>
      <c r="BI2307"/>
      <c r="BJ2307"/>
      <c r="BK2307"/>
      <c r="BL2307"/>
      <c r="BM2307"/>
      <c r="BN2307"/>
      <c r="BO2307"/>
      <c r="BP2307"/>
      <c r="BQ2307"/>
      <c r="BR2307"/>
      <c r="BS2307"/>
      <c r="BT2307"/>
      <c r="BU2307"/>
      <c r="BV2307"/>
      <c r="BW2307"/>
      <c r="BX2307"/>
      <c r="BY2307"/>
      <c r="BZ2307"/>
      <c r="CA2307"/>
      <c r="CB2307"/>
      <c r="CC2307"/>
    </row>
    <row r="2308" spans="54:81" s="325" customFormat="1" ht="15" customHeight="1" x14ac:dyDescent="0.25">
      <c r="BB2308"/>
      <c r="BC2308"/>
      <c r="BD2308"/>
      <c r="BE2308"/>
      <c r="BF2308"/>
      <c r="BG2308"/>
      <c r="BH2308"/>
      <c r="BI2308"/>
      <c r="BJ2308"/>
      <c r="BK2308"/>
      <c r="BL2308"/>
      <c r="BM2308"/>
      <c r="BN2308"/>
      <c r="BO2308"/>
      <c r="BP2308"/>
      <c r="BQ2308"/>
      <c r="BR2308"/>
      <c r="BS2308"/>
      <c r="BT2308"/>
      <c r="BU2308"/>
      <c r="BV2308"/>
      <c r="BW2308"/>
      <c r="BX2308"/>
      <c r="BY2308"/>
      <c r="BZ2308"/>
      <c r="CA2308"/>
      <c r="CB2308"/>
      <c r="CC2308"/>
    </row>
    <row r="2309" spans="54:81" s="325" customFormat="1" ht="15" customHeight="1" x14ac:dyDescent="0.25">
      <c r="BB2309"/>
      <c r="BC2309"/>
      <c r="BD2309"/>
      <c r="BE2309"/>
      <c r="BF2309"/>
      <c r="BG2309"/>
      <c r="BH2309"/>
      <c r="BI2309"/>
      <c r="BJ2309"/>
      <c r="BK2309"/>
      <c r="BL2309"/>
      <c r="BM2309"/>
      <c r="BN2309"/>
      <c r="BO2309"/>
      <c r="BP2309"/>
      <c r="BQ2309"/>
      <c r="BR2309"/>
      <c r="BS2309"/>
      <c r="BT2309"/>
      <c r="BU2309"/>
      <c r="BV2309"/>
      <c r="BW2309"/>
      <c r="BX2309"/>
      <c r="BY2309"/>
      <c r="BZ2309"/>
      <c r="CA2309"/>
      <c r="CB2309"/>
      <c r="CC2309"/>
    </row>
    <row r="2310" spans="54:81" s="325" customFormat="1" ht="15" customHeight="1" x14ac:dyDescent="0.25">
      <c r="BB2310"/>
      <c r="BC2310"/>
      <c r="BD2310"/>
      <c r="BE2310"/>
      <c r="BF2310"/>
      <c r="BG2310"/>
      <c r="BH2310"/>
      <c r="BI2310"/>
      <c r="BJ2310"/>
      <c r="BK2310"/>
      <c r="BL2310"/>
      <c r="BM2310"/>
      <c r="BN2310"/>
      <c r="BO2310"/>
      <c r="BP2310"/>
      <c r="BQ2310"/>
      <c r="BR2310"/>
      <c r="BS2310"/>
      <c r="BT2310"/>
      <c r="BU2310"/>
      <c r="BV2310"/>
      <c r="BW2310"/>
      <c r="BX2310"/>
      <c r="BY2310"/>
      <c r="BZ2310"/>
      <c r="CA2310"/>
      <c r="CB2310"/>
      <c r="CC2310"/>
    </row>
    <row r="2311" spans="54:81" s="325" customFormat="1" ht="15" customHeight="1" x14ac:dyDescent="0.25">
      <c r="BB2311"/>
      <c r="BC2311"/>
      <c r="BD2311"/>
      <c r="BE2311"/>
      <c r="BF2311"/>
      <c r="BG2311"/>
      <c r="BH2311"/>
      <c r="BI2311"/>
      <c r="BJ2311"/>
      <c r="BK2311"/>
      <c r="BL2311"/>
      <c r="BM2311"/>
      <c r="BN2311"/>
      <c r="BO2311"/>
      <c r="BP2311"/>
      <c r="BQ2311"/>
      <c r="BR2311"/>
      <c r="BS2311"/>
      <c r="BT2311"/>
      <c r="BU2311"/>
      <c r="BV2311"/>
      <c r="BW2311"/>
      <c r="BX2311"/>
      <c r="BY2311"/>
      <c r="BZ2311"/>
      <c r="CA2311"/>
      <c r="CB2311"/>
      <c r="CC2311"/>
    </row>
    <row r="2312" spans="54:81" s="325" customFormat="1" ht="15" customHeight="1" x14ac:dyDescent="0.25">
      <c r="BB2312"/>
      <c r="BC2312"/>
      <c r="BD2312"/>
      <c r="BE2312"/>
      <c r="BF2312"/>
      <c r="BG2312"/>
      <c r="BH2312"/>
      <c r="BI2312"/>
      <c r="BJ2312"/>
      <c r="BK2312"/>
      <c r="BL2312"/>
      <c r="BM2312"/>
      <c r="BN2312"/>
      <c r="BO2312"/>
      <c r="BP2312"/>
      <c r="BQ2312"/>
      <c r="BR2312"/>
      <c r="BS2312"/>
      <c r="BT2312"/>
      <c r="BU2312"/>
      <c r="BV2312"/>
      <c r="BW2312"/>
      <c r="BX2312"/>
      <c r="BY2312"/>
      <c r="BZ2312"/>
      <c r="CA2312"/>
      <c r="CB2312"/>
      <c r="CC2312"/>
    </row>
    <row r="2313" spans="54:81" s="325" customFormat="1" ht="15" customHeight="1" x14ac:dyDescent="0.25">
      <c r="BB2313"/>
      <c r="BC2313"/>
      <c r="BD2313"/>
      <c r="BE2313"/>
      <c r="BF2313"/>
      <c r="BG2313"/>
      <c r="BH2313"/>
      <c r="BI2313"/>
      <c r="BJ2313"/>
      <c r="BK2313"/>
      <c r="BL2313"/>
      <c r="BM2313"/>
      <c r="BN2313"/>
      <c r="BO2313"/>
      <c r="BP2313"/>
      <c r="BQ2313"/>
      <c r="BR2313"/>
      <c r="BS2313"/>
      <c r="BT2313"/>
      <c r="BU2313"/>
      <c r="BV2313"/>
      <c r="BW2313"/>
      <c r="BX2313"/>
      <c r="BY2313"/>
      <c r="BZ2313"/>
      <c r="CA2313"/>
      <c r="CB2313"/>
      <c r="CC2313"/>
    </row>
    <row r="2314" spans="54:81" s="325" customFormat="1" ht="15" customHeight="1" x14ac:dyDescent="0.25">
      <c r="BB2314"/>
      <c r="BC2314"/>
      <c r="BD2314"/>
      <c r="BE2314"/>
      <c r="BF2314"/>
      <c r="BG2314"/>
      <c r="BH2314"/>
      <c r="BI2314"/>
      <c r="BJ2314"/>
      <c r="BK2314"/>
      <c r="BL2314"/>
      <c r="BM2314"/>
      <c r="BN2314"/>
      <c r="BO2314"/>
      <c r="BP2314"/>
      <c r="BQ2314"/>
      <c r="BR2314"/>
      <c r="BS2314"/>
      <c r="BT2314"/>
      <c r="BU2314"/>
      <c r="BV2314"/>
      <c r="BW2314"/>
      <c r="BX2314"/>
      <c r="BY2314"/>
      <c r="BZ2314"/>
      <c r="CA2314"/>
      <c r="CB2314"/>
      <c r="CC2314"/>
    </row>
    <row r="2315" spans="54:81" s="325" customFormat="1" ht="15" customHeight="1" x14ac:dyDescent="0.25">
      <c r="BB2315"/>
      <c r="BC2315"/>
      <c r="BD2315"/>
      <c r="BE2315"/>
      <c r="BF2315"/>
      <c r="BG2315"/>
      <c r="BH2315"/>
      <c r="BI2315"/>
      <c r="BJ2315"/>
      <c r="BK2315"/>
      <c r="BL2315"/>
      <c r="BM2315"/>
      <c r="BN2315"/>
      <c r="BO2315"/>
      <c r="BP2315"/>
      <c r="BQ2315"/>
      <c r="BR2315"/>
      <c r="BS2315"/>
      <c r="BT2315"/>
      <c r="BU2315"/>
      <c r="BV2315"/>
      <c r="BW2315"/>
      <c r="BX2315"/>
      <c r="BY2315"/>
      <c r="BZ2315"/>
      <c r="CA2315"/>
      <c r="CB2315"/>
      <c r="CC2315"/>
    </row>
    <row r="2316" spans="54:81" s="325" customFormat="1" ht="15" customHeight="1" x14ac:dyDescent="0.25">
      <c r="BB2316"/>
      <c r="BC2316"/>
      <c r="BD2316"/>
      <c r="BE2316"/>
      <c r="BF2316"/>
      <c r="BG2316"/>
      <c r="BH2316"/>
      <c r="BI2316"/>
      <c r="BJ2316"/>
      <c r="BK2316"/>
      <c r="BL2316"/>
      <c r="BM2316"/>
      <c r="BN2316"/>
      <c r="BO2316"/>
      <c r="BP2316"/>
      <c r="BQ2316"/>
      <c r="BR2316"/>
      <c r="BS2316"/>
      <c r="BT2316"/>
      <c r="BU2316"/>
      <c r="BV2316"/>
      <c r="BW2316"/>
      <c r="BX2316"/>
      <c r="BY2316"/>
      <c r="BZ2316"/>
      <c r="CA2316"/>
      <c r="CB2316"/>
      <c r="CC2316"/>
    </row>
    <row r="2317" spans="54:81" s="325" customFormat="1" ht="15" customHeight="1" x14ac:dyDescent="0.25">
      <c r="BB2317"/>
      <c r="BC2317"/>
      <c r="BD2317"/>
      <c r="BE2317"/>
      <c r="BF2317"/>
      <c r="BG2317"/>
      <c r="BH2317"/>
      <c r="BI2317"/>
      <c r="BJ2317"/>
      <c r="BK2317"/>
      <c r="BL2317"/>
      <c r="BM2317"/>
      <c r="BN2317"/>
      <c r="BO2317"/>
      <c r="BP2317"/>
      <c r="BQ2317"/>
      <c r="BR2317"/>
      <c r="BS2317"/>
      <c r="BT2317"/>
      <c r="BU2317"/>
      <c r="BV2317"/>
      <c r="BW2317"/>
      <c r="BX2317"/>
      <c r="BY2317"/>
      <c r="BZ2317"/>
      <c r="CA2317"/>
      <c r="CB2317"/>
      <c r="CC2317"/>
    </row>
    <row r="2318" spans="54:81" s="325" customFormat="1" ht="15" customHeight="1" x14ac:dyDescent="0.25">
      <c r="BB2318"/>
      <c r="BC2318"/>
      <c r="BD2318"/>
      <c r="BE2318"/>
      <c r="BF2318"/>
      <c r="BG2318"/>
      <c r="BH2318"/>
      <c r="BI2318"/>
      <c r="BJ2318"/>
      <c r="BK2318"/>
      <c r="BL2318"/>
      <c r="BM2318"/>
      <c r="BN2318"/>
      <c r="BO2318"/>
      <c r="BP2318"/>
      <c r="BQ2318"/>
      <c r="BR2318"/>
      <c r="BS2318"/>
      <c r="BT2318"/>
      <c r="BU2318"/>
      <c r="BV2318"/>
      <c r="BW2318"/>
      <c r="BX2318"/>
      <c r="BY2318"/>
      <c r="BZ2318"/>
      <c r="CA2318"/>
      <c r="CB2318"/>
      <c r="CC2318"/>
    </row>
    <row r="2319" spans="54:81" s="325" customFormat="1" ht="15" customHeight="1" x14ac:dyDescent="0.25">
      <c r="BB2319"/>
      <c r="BC2319"/>
      <c r="BD2319"/>
      <c r="BE2319"/>
      <c r="BF2319"/>
      <c r="BG2319"/>
      <c r="BH2319"/>
      <c r="BI2319"/>
      <c r="BJ2319"/>
      <c r="BK2319"/>
      <c r="BL2319"/>
      <c r="BM2319"/>
      <c r="BN2319"/>
      <c r="BO2319"/>
      <c r="BP2319"/>
      <c r="BQ2319"/>
      <c r="BR2319"/>
      <c r="BS2319"/>
      <c r="BT2319"/>
      <c r="BU2319"/>
      <c r="BV2319"/>
      <c r="BW2319"/>
      <c r="BX2319"/>
      <c r="BY2319"/>
      <c r="BZ2319"/>
      <c r="CA2319"/>
      <c r="CB2319"/>
      <c r="CC2319"/>
    </row>
    <row r="2320" spans="54:81" s="325" customFormat="1" ht="15" customHeight="1" x14ac:dyDescent="0.25">
      <c r="BB2320"/>
      <c r="BC2320"/>
      <c r="BD2320"/>
      <c r="BE2320"/>
      <c r="BF2320"/>
      <c r="BG2320"/>
      <c r="BH2320"/>
      <c r="BI2320"/>
      <c r="BJ2320"/>
      <c r="BK2320"/>
      <c r="BL2320"/>
      <c r="BM2320"/>
      <c r="BN2320"/>
      <c r="BO2320"/>
      <c r="BP2320"/>
      <c r="BQ2320"/>
      <c r="BR2320"/>
      <c r="BS2320"/>
      <c r="BT2320"/>
      <c r="BU2320"/>
      <c r="BV2320"/>
      <c r="BW2320"/>
      <c r="BX2320"/>
      <c r="BY2320"/>
      <c r="BZ2320"/>
      <c r="CA2320"/>
      <c r="CB2320"/>
      <c r="CC2320"/>
    </row>
    <row r="2321" spans="54:81" s="325" customFormat="1" ht="15" customHeight="1" x14ac:dyDescent="0.25">
      <c r="BB2321"/>
      <c r="BC2321"/>
      <c r="BD2321"/>
      <c r="BE2321"/>
      <c r="BF2321"/>
      <c r="BG2321"/>
      <c r="BH2321"/>
      <c r="BI2321"/>
      <c r="BJ2321"/>
      <c r="BK2321"/>
      <c r="BL2321"/>
      <c r="BM2321"/>
      <c r="BN2321"/>
      <c r="BO2321"/>
      <c r="BP2321"/>
      <c r="BQ2321"/>
      <c r="BR2321"/>
      <c r="BS2321"/>
      <c r="BT2321"/>
      <c r="BU2321"/>
      <c r="BV2321"/>
      <c r="BW2321"/>
      <c r="BX2321"/>
      <c r="BY2321"/>
      <c r="BZ2321"/>
      <c r="CA2321"/>
      <c r="CB2321"/>
      <c r="CC2321"/>
    </row>
    <row r="2322" spans="54:81" s="325" customFormat="1" ht="15" customHeight="1" x14ac:dyDescent="0.25">
      <c r="BB2322"/>
      <c r="BC2322"/>
      <c r="BD2322"/>
      <c r="BE2322"/>
      <c r="BF2322"/>
      <c r="BG2322"/>
      <c r="BH2322"/>
      <c r="BI2322"/>
      <c r="BJ2322"/>
      <c r="BK2322"/>
      <c r="BL2322"/>
      <c r="BM2322"/>
      <c r="BN2322"/>
      <c r="BO2322"/>
      <c r="BP2322"/>
      <c r="BQ2322"/>
      <c r="BR2322"/>
      <c r="BS2322"/>
      <c r="BT2322"/>
      <c r="BU2322"/>
      <c r="BV2322"/>
      <c r="BW2322"/>
      <c r="BX2322"/>
      <c r="BY2322"/>
      <c r="BZ2322"/>
      <c r="CA2322"/>
      <c r="CB2322"/>
      <c r="CC2322"/>
    </row>
    <row r="2323" spans="54:81" s="325" customFormat="1" ht="15" customHeight="1" x14ac:dyDescent="0.25">
      <c r="BB2323"/>
      <c r="BC2323"/>
      <c r="BD2323"/>
      <c r="BE2323"/>
      <c r="BF2323"/>
      <c r="BG2323"/>
      <c r="BH2323"/>
      <c r="BI2323"/>
      <c r="BJ2323"/>
      <c r="BK2323"/>
      <c r="BL2323"/>
      <c r="BM2323"/>
      <c r="BN2323"/>
      <c r="BO2323"/>
      <c r="BP2323"/>
      <c r="BQ2323"/>
      <c r="BR2323"/>
      <c r="BS2323"/>
      <c r="BT2323"/>
      <c r="BU2323"/>
      <c r="BV2323"/>
      <c r="BW2323"/>
      <c r="BX2323"/>
      <c r="BY2323"/>
      <c r="BZ2323"/>
      <c r="CA2323"/>
      <c r="CB2323"/>
      <c r="CC2323"/>
    </row>
    <row r="2324" spans="54:81" s="325" customFormat="1" ht="15" customHeight="1" x14ac:dyDescent="0.25">
      <c r="BB2324"/>
      <c r="BC2324"/>
      <c r="BD2324"/>
      <c r="BE2324"/>
      <c r="BF2324"/>
      <c r="BG2324"/>
      <c r="BH2324"/>
      <c r="BI2324"/>
      <c r="BJ2324"/>
      <c r="BK2324"/>
      <c r="BL2324"/>
      <c r="BM2324"/>
      <c r="BN2324"/>
      <c r="BO2324"/>
      <c r="BP2324"/>
      <c r="BQ2324"/>
      <c r="BR2324"/>
      <c r="BS2324"/>
      <c r="BT2324"/>
      <c r="BU2324"/>
      <c r="BV2324"/>
      <c r="BW2324"/>
      <c r="BX2324"/>
      <c r="BY2324"/>
      <c r="BZ2324"/>
      <c r="CA2324"/>
      <c r="CB2324"/>
      <c r="CC2324"/>
    </row>
    <row r="2325" spans="54:81" s="325" customFormat="1" ht="15" customHeight="1" x14ac:dyDescent="0.25">
      <c r="BB2325"/>
      <c r="BC2325"/>
      <c r="BD2325"/>
      <c r="BE2325"/>
      <c r="BF2325"/>
      <c r="BG2325"/>
      <c r="BH2325"/>
      <c r="BI2325"/>
      <c r="BJ2325"/>
      <c r="BK2325"/>
      <c r="BL2325"/>
      <c r="BM2325"/>
      <c r="BN2325"/>
      <c r="BO2325"/>
      <c r="BP2325"/>
      <c r="BQ2325"/>
      <c r="BR2325"/>
      <c r="BS2325"/>
      <c r="BT2325"/>
      <c r="BU2325"/>
      <c r="BV2325"/>
      <c r="BW2325"/>
      <c r="BX2325"/>
      <c r="BY2325"/>
      <c r="BZ2325"/>
      <c r="CA2325"/>
      <c r="CB2325"/>
      <c r="CC2325"/>
    </row>
    <row r="2326" spans="54:81" s="325" customFormat="1" ht="15" customHeight="1" x14ac:dyDescent="0.25">
      <c r="BB2326"/>
      <c r="BC2326"/>
      <c r="BD2326"/>
      <c r="BE2326"/>
      <c r="BF2326"/>
      <c r="BG2326"/>
      <c r="BH2326"/>
      <c r="BI2326"/>
      <c r="BJ2326"/>
      <c r="BK2326"/>
      <c r="BL2326"/>
      <c r="BM2326"/>
      <c r="BN2326"/>
      <c r="BO2326"/>
      <c r="BP2326"/>
      <c r="BQ2326"/>
      <c r="BR2326"/>
      <c r="BS2326"/>
      <c r="BT2326"/>
      <c r="BU2326"/>
      <c r="BV2326"/>
      <c r="BW2326"/>
      <c r="BX2326"/>
      <c r="BY2326"/>
      <c r="BZ2326"/>
      <c r="CA2326"/>
      <c r="CB2326"/>
      <c r="CC2326"/>
    </row>
    <row r="2327" spans="54:81" s="325" customFormat="1" ht="15" customHeight="1" x14ac:dyDescent="0.25">
      <c r="BB2327"/>
      <c r="BC2327"/>
      <c r="BD2327"/>
      <c r="BE2327"/>
      <c r="BF2327"/>
      <c r="BG2327"/>
      <c r="BH2327"/>
      <c r="BI2327"/>
      <c r="BJ2327"/>
      <c r="BK2327"/>
      <c r="BL2327"/>
      <c r="BM2327"/>
      <c r="BN2327"/>
      <c r="BO2327"/>
      <c r="BP2327"/>
      <c r="BQ2327"/>
      <c r="BR2327"/>
      <c r="BS2327"/>
      <c r="BT2327"/>
      <c r="BU2327"/>
      <c r="BV2327"/>
      <c r="BW2327"/>
      <c r="BX2327"/>
      <c r="BY2327"/>
      <c r="BZ2327"/>
      <c r="CA2327"/>
      <c r="CB2327"/>
      <c r="CC2327"/>
    </row>
    <row r="2328" spans="54:81" s="325" customFormat="1" ht="15" customHeight="1" x14ac:dyDescent="0.25">
      <c r="BB2328"/>
      <c r="BC2328"/>
      <c r="BD2328"/>
      <c r="BE2328"/>
      <c r="BF2328"/>
      <c r="BG2328"/>
      <c r="BH2328"/>
      <c r="BI2328"/>
      <c r="BJ2328"/>
      <c r="BK2328"/>
      <c r="BL2328"/>
      <c r="BM2328"/>
      <c r="BN2328"/>
      <c r="BO2328"/>
      <c r="BP2328"/>
      <c r="BQ2328"/>
      <c r="BR2328"/>
      <c r="BS2328"/>
      <c r="BT2328"/>
      <c r="BU2328"/>
      <c r="BV2328"/>
      <c r="BW2328"/>
      <c r="BX2328"/>
      <c r="BY2328"/>
      <c r="BZ2328"/>
      <c r="CA2328"/>
      <c r="CB2328"/>
      <c r="CC2328"/>
    </row>
    <row r="2329" spans="54:81" s="325" customFormat="1" ht="15" customHeight="1" x14ac:dyDescent="0.25">
      <c r="BB2329"/>
      <c r="BC2329"/>
      <c r="BD2329"/>
      <c r="BE2329"/>
      <c r="BF2329"/>
      <c r="BG2329"/>
      <c r="BH2329"/>
      <c r="BI2329"/>
      <c r="BJ2329"/>
      <c r="BK2329"/>
      <c r="BL2329"/>
      <c r="BM2329"/>
      <c r="BN2329"/>
      <c r="BO2329"/>
      <c r="BP2329"/>
      <c r="BQ2329"/>
      <c r="BR2329"/>
      <c r="BS2329"/>
      <c r="BT2329"/>
      <c r="BU2329"/>
      <c r="BV2329"/>
      <c r="BW2329"/>
      <c r="BX2329"/>
      <c r="BY2329"/>
      <c r="BZ2329"/>
      <c r="CA2329"/>
      <c r="CB2329"/>
      <c r="CC2329"/>
    </row>
    <row r="2330" spans="54:81" s="325" customFormat="1" ht="15" customHeight="1" x14ac:dyDescent="0.25">
      <c r="BB2330"/>
      <c r="BC2330"/>
      <c r="BD2330"/>
      <c r="BE2330"/>
      <c r="BF2330"/>
      <c r="BG2330"/>
      <c r="BH2330"/>
      <c r="BI2330"/>
      <c r="BJ2330"/>
      <c r="BK2330"/>
      <c r="BL2330"/>
      <c r="BM2330"/>
      <c r="BN2330"/>
      <c r="BO2330"/>
      <c r="BP2330"/>
      <c r="BQ2330"/>
      <c r="BR2330"/>
      <c r="BS2330"/>
      <c r="BT2330"/>
      <c r="BU2330"/>
      <c r="BV2330"/>
      <c r="BW2330"/>
      <c r="BX2330"/>
      <c r="BY2330"/>
      <c r="BZ2330"/>
      <c r="CA2330"/>
      <c r="CB2330"/>
      <c r="CC2330"/>
    </row>
    <row r="2331" spans="54:81" s="325" customFormat="1" ht="15" customHeight="1" x14ac:dyDescent="0.25">
      <c r="BB2331"/>
      <c r="BC2331"/>
      <c r="BD2331"/>
      <c r="BE2331"/>
      <c r="BF2331"/>
      <c r="BG2331"/>
      <c r="BH2331"/>
      <c r="BI2331"/>
      <c r="BJ2331"/>
      <c r="BK2331"/>
      <c r="BL2331"/>
      <c r="BM2331"/>
      <c r="BN2331"/>
      <c r="BO2331"/>
      <c r="BP2331"/>
      <c r="BQ2331"/>
      <c r="BR2331"/>
      <c r="BS2331"/>
      <c r="BT2331"/>
      <c r="BU2331"/>
      <c r="BV2331"/>
      <c r="BW2331"/>
      <c r="BX2331"/>
      <c r="BY2331"/>
      <c r="BZ2331"/>
      <c r="CA2331"/>
      <c r="CB2331"/>
      <c r="CC2331"/>
    </row>
    <row r="2332" spans="54:81" s="325" customFormat="1" ht="15" customHeight="1" x14ac:dyDescent="0.25">
      <c r="BB2332"/>
      <c r="BC2332"/>
      <c r="BD2332"/>
      <c r="BE2332"/>
      <c r="BF2332"/>
      <c r="BG2332"/>
      <c r="BH2332"/>
      <c r="BI2332"/>
      <c r="BJ2332"/>
      <c r="BK2332"/>
      <c r="BL2332"/>
      <c r="BM2332"/>
      <c r="BN2332"/>
      <c r="BO2332"/>
      <c r="BP2332"/>
      <c r="BQ2332"/>
      <c r="BR2332"/>
      <c r="BS2332"/>
      <c r="BT2332"/>
      <c r="BU2332"/>
      <c r="BV2332"/>
      <c r="BW2332"/>
      <c r="BX2332"/>
      <c r="BY2332"/>
      <c r="BZ2332"/>
      <c r="CA2332"/>
      <c r="CB2332"/>
      <c r="CC2332"/>
    </row>
    <row r="2333" spans="54:81" s="325" customFormat="1" ht="15" customHeight="1" x14ac:dyDescent="0.25">
      <c r="BB2333"/>
      <c r="BC2333"/>
      <c r="BD2333"/>
      <c r="BE2333"/>
      <c r="BF2333"/>
      <c r="BG2333"/>
      <c r="BH2333"/>
      <c r="BI2333"/>
      <c r="BJ2333"/>
      <c r="BK2333"/>
      <c r="BL2333"/>
      <c r="BM2333"/>
      <c r="BN2333"/>
      <c r="BO2333"/>
      <c r="BP2333"/>
      <c r="BQ2333"/>
      <c r="BR2333"/>
      <c r="BS2333"/>
      <c r="BT2333"/>
      <c r="BU2333"/>
      <c r="BV2333"/>
      <c r="BW2333"/>
      <c r="BX2333"/>
      <c r="BY2333"/>
      <c r="BZ2333"/>
      <c r="CA2333"/>
      <c r="CB2333"/>
      <c r="CC2333"/>
    </row>
    <row r="2334" spans="54:81" s="325" customFormat="1" ht="15" customHeight="1" x14ac:dyDescent="0.25">
      <c r="BB2334"/>
      <c r="BC2334"/>
      <c r="BD2334"/>
      <c r="BE2334"/>
      <c r="BF2334"/>
      <c r="BG2334"/>
      <c r="BH2334"/>
      <c r="BI2334"/>
      <c r="BJ2334"/>
      <c r="BK2334"/>
      <c r="BL2334"/>
      <c r="BM2334"/>
      <c r="BN2334"/>
      <c r="BO2334"/>
      <c r="BP2334"/>
      <c r="BQ2334"/>
      <c r="BR2334"/>
      <c r="BS2334"/>
      <c r="BT2334"/>
      <c r="BU2334"/>
      <c r="BV2334"/>
      <c r="BW2334"/>
      <c r="BX2334"/>
      <c r="BY2334"/>
      <c r="BZ2334"/>
      <c r="CA2334"/>
      <c r="CB2334"/>
      <c r="CC2334"/>
    </row>
    <row r="2335" spans="54:81" s="325" customFormat="1" ht="15" customHeight="1" x14ac:dyDescent="0.25">
      <c r="BB2335"/>
      <c r="BC2335"/>
      <c r="BD2335"/>
      <c r="BE2335"/>
      <c r="BF2335"/>
      <c r="BG2335"/>
      <c r="BH2335"/>
      <c r="BI2335"/>
      <c r="BJ2335"/>
      <c r="BK2335"/>
      <c r="BL2335"/>
      <c r="BM2335"/>
      <c r="BN2335"/>
      <c r="BO2335"/>
      <c r="BP2335"/>
      <c r="BQ2335"/>
      <c r="BR2335"/>
      <c r="BS2335"/>
      <c r="BT2335"/>
      <c r="BU2335"/>
      <c r="BV2335"/>
      <c r="BW2335"/>
      <c r="BX2335"/>
      <c r="BY2335"/>
      <c r="BZ2335"/>
      <c r="CA2335"/>
      <c r="CB2335"/>
      <c r="CC2335"/>
    </row>
    <row r="2336" spans="54:81" s="325" customFormat="1" ht="15" customHeight="1" x14ac:dyDescent="0.25">
      <c r="BB2336"/>
      <c r="BC2336"/>
      <c r="BD2336"/>
      <c r="BE2336"/>
      <c r="BF2336"/>
      <c r="BG2336"/>
      <c r="BH2336"/>
      <c r="BI2336"/>
      <c r="BJ2336"/>
      <c r="BK2336"/>
      <c r="BL2336"/>
      <c r="BM2336"/>
      <c r="BN2336"/>
      <c r="BO2336"/>
      <c r="BP2336"/>
      <c r="BQ2336"/>
      <c r="BR2336"/>
      <c r="BS2336"/>
      <c r="BT2336"/>
      <c r="BU2336"/>
      <c r="BV2336"/>
      <c r="BW2336"/>
      <c r="BX2336"/>
      <c r="BY2336"/>
      <c r="BZ2336"/>
      <c r="CA2336"/>
      <c r="CB2336"/>
      <c r="CC2336"/>
    </row>
    <row r="2337" spans="54:81" s="325" customFormat="1" ht="15" customHeight="1" x14ac:dyDescent="0.25">
      <c r="BB2337"/>
      <c r="BC2337"/>
      <c r="BD2337"/>
      <c r="BE2337"/>
      <c r="BF2337"/>
      <c r="BG2337"/>
      <c r="BH2337"/>
      <c r="BI2337"/>
      <c r="BJ2337"/>
      <c r="BK2337"/>
      <c r="BL2337"/>
      <c r="BM2337"/>
      <c r="BN2337"/>
      <c r="BO2337"/>
      <c r="BP2337"/>
      <c r="BQ2337"/>
      <c r="BR2337"/>
      <c r="BS2337"/>
      <c r="BT2337"/>
      <c r="BU2337"/>
      <c r="BV2337"/>
      <c r="BW2337"/>
      <c r="BX2337"/>
      <c r="BY2337"/>
      <c r="BZ2337"/>
      <c r="CA2337"/>
      <c r="CB2337"/>
      <c r="CC2337"/>
    </row>
    <row r="2338" spans="54:81" s="325" customFormat="1" ht="15" customHeight="1" x14ac:dyDescent="0.25">
      <c r="BB2338"/>
      <c r="BC2338"/>
      <c r="BD2338"/>
      <c r="BE2338"/>
      <c r="BF2338"/>
      <c r="BG2338"/>
      <c r="BH2338"/>
      <c r="BI2338"/>
      <c r="BJ2338"/>
      <c r="BK2338"/>
      <c r="BL2338"/>
      <c r="BM2338"/>
      <c r="BN2338"/>
      <c r="BO2338"/>
      <c r="BP2338"/>
      <c r="BQ2338"/>
      <c r="BR2338"/>
      <c r="BS2338"/>
      <c r="BT2338"/>
      <c r="BU2338"/>
      <c r="BV2338"/>
      <c r="BW2338"/>
      <c r="BX2338"/>
      <c r="BY2338"/>
      <c r="BZ2338"/>
      <c r="CA2338"/>
      <c r="CB2338"/>
      <c r="CC2338"/>
    </row>
    <row r="2339" spans="54:81" s="325" customFormat="1" ht="15" customHeight="1" x14ac:dyDescent="0.25">
      <c r="BB2339"/>
      <c r="BC2339"/>
      <c r="BD2339"/>
      <c r="BE2339"/>
      <c r="BF2339"/>
      <c r="BG2339"/>
      <c r="BH2339"/>
      <c r="BI2339"/>
      <c r="BJ2339"/>
      <c r="BK2339"/>
      <c r="BL2339"/>
      <c r="BM2339"/>
      <c r="BN2339"/>
      <c r="BO2339"/>
      <c r="BP2339"/>
      <c r="BQ2339"/>
      <c r="BR2339"/>
      <c r="BS2339"/>
      <c r="BT2339"/>
      <c r="BU2339"/>
      <c r="BV2339"/>
      <c r="BW2339"/>
      <c r="BX2339"/>
      <c r="BY2339"/>
      <c r="BZ2339"/>
      <c r="CA2339"/>
      <c r="CB2339"/>
      <c r="CC2339"/>
    </row>
    <row r="2340" spans="54:81" s="325" customFormat="1" ht="15" customHeight="1" x14ac:dyDescent="0.25">
      <c r="BB2340"/>
      <c r="BC2340"/>
      <c r="BD2340"/>
      <c r="BE2340"/>
      <c r="BF2340"/>
      <c r="BG2340"/>
      <c r="BH2340"/>
      <c r="BI2340"/>
      <c r="BJ2340"/>
      <c r="BK2340"/>
      <c r="BL2340"/>
      <c r="BM2340"/>
      <c r="BN2340"/>
      <c r="BO2340"/>
      <c r="BP2340"/>
      <c r="BQ2340"/>
      <c r="BR2340"/>
      <c r="BS2340"/>
      <c r="BT2340"/>
      <c r="BU2340"/>
      <c r="BV2340"/>
      <c r="BW2340"/>
      <c r="BX2340"/>
      <c r="BY2340"/>
      <c r="BZ2340"/>
      <c r="CA2340"/>
      <c r="CB2340"/>
      <c r="CC2340"/>
    </row>
    <row r="2341" spans="54:81" s="325" customFormat="1" ht="15" customHeight="1" x14ac:dyDescent="0.25">
      <c r="BB2341"/>
      <c r="BC2341"/>
      <c r="BD2341"/>
      <c r="BE2341"/>
      <c r="BF2341"/>
      <c r="BG2341"/>
      <c r="BH2341"/>
      <c r="BI2341"/>
      <c r="BJ2341"/>
      <c r="BK2341"/>
      <c r="BL2341"/>
      <c r="BM2341"/>
      <c r="BN2341"/>
      <c r="BO2341"/>
      <c r="BP2341"/>
      <c r="BQ2341"/>
      <c r="BR2341"/>
      <c r="BS2341"/>
      <c r="BT2341"/>
      <c r="BU2341"/>
      <c r="BV2341"/>
      <c r="BW2341"/>
      <c r="BX2341"/>
      <c r="BY2341"/>
      <c r="BZ2341"/>
      <c r="CA2341"/>
      <c r="CB2341"/>
      <c r="CC2341"/>
    </row>
    <row r="2342" spans="54:81" s="325" customFormat="1" ht="15" customHeight="1" x14ac:dyDescent="0.25">
      <c r="BB2342"/>
      <c r="BC2342"/>
      <c r="BD2342"/>
      <c r="BE2342"/>
      <c r="BF2342"/>
      <c r="BG2342"/>
      <c r="BH2342"/>
      <c r="BI2342"/>
      <c r="BJ2342"/>
      <c r="BK2342"/>
      <c r="BL2342"/>
      <c r="BM2342"/>
      <c r="BN2342"/>
      <c r="BO2342"/>
      <c r="BP2342"/>
      <c r="BQ2342"/>
      <c r="BR2342"/>
      <c r="BS2342"/>
      <c r="BT2342"/>
      <c r="BU2342"/>
      <c r="BV2342"/>
      <c r="BW2342"/>
      <c r="BX2342"/>
      <c r="BY2342"/>
      <c r="BZ2342"/>
      <c r="CA2342"/>
      <c r="CB2342"/>
      <c r="CC2342"/>
    </row>
    <row r="2343" spans="54:81" s="325" customFormat="1" ht="15" customHeight="1" x14ac:dyDescent="0.25">
      <c r="BB2343"/>
      <c r="BC2343"/>
      <c r="BD2343"/>
      <c r="BE2343"/>
      <c r="BF2343"/>
      <c r="BG2343"/>
      <c r="BH2343"/>
      <c r="BI2343"/>
      <c r="BJ2343"/>
      <c r="BK2343"/>
      <c r="BL2343"/>
      <c r="BM2343"/>
      <c r="BN2343"/>
      <c r="BO2343"/>
      <c r="BP2343"/>
      <c r="BQ2343"/>
      <c r="BR2343"/>
      <c r="BS2343"/>
      <c r="BT2343"/>
      <c r="BU2343"/>
      <c r="BV2343"/>
      <c r="BW2343"/>
      <c r="BX2343"/>
      <c r="BY2343"/>
      <c r="BZ2343"/>
      <c r="CA2343"/>
      <c r="CB2343"/>
      <c r="CC2343"/>
    </row>
    <row r="2344" spans="54:81" s="325" customFormat="1" ht="15" customHeight="1" x14ac:dyDescent="0.25">
      <c r="BB2344"/>
      <c r="BC2344"/>
      <c r="BD2344"/>
      <c r="BE2344"/>
      <c r="BF2344"/>
      <c r="BG2344"/>
      <c r="BH2344"/>
      <c r="BI2344"/>
      <c r="BJ2344"/>
      <c r="BK2344"/>
      <c r="BL2344"/>
      <c r="BM2344"/>
      <c r="BN2344"/>
      <c r="BO2344"/>
      <c r="BP2344"/>
      <c r="BQ2344"/>
      <c r="BR2344"/>
      <c r="BS2344"/>
      <c r="BT2344"/>
      <c r="BU2344"/>
      <c r="BV2344"/>
      <c r="BW2344"/>
      <c r="BX2344"/>
      <c r="BY2344"/>
      <c r="BZ2344"/>
      <c r="CA2344"/>
      <c r="CB2344"/>
      <c r="CC2344"/>
    </row>
    <row r="2345" spans="54:81" s="325" customFormat="1" ht="15" customHeight="1" x14ac:dyDescent="0.25">
      <c r="BB2345"/>
      <c r="BC2345"/>
      <c r="BD2345"/>
      <c r="BE2345"/>
      <c r="BF2345"/>
      <c r="BG2345"/>
      <c r="BH2345"/>
      <c r="BI2345"/>
      <c r="BJ2345"/>
      <c r="BK2345"/>
      <c r="BL2345"/>
      <c r="BM2345"/>
      <c r="BN2345"/>
      <c r="BO2345"/>
      <c r="BP2345"/>
      <c r="BQ2345"/>
      <c r="BR2345"/>
      <c r="BS2345"/>
      <c r="BT2345"/>
      <c r="BU2345"/>
      <c r="BV2345"/>
      <c r="BW2345"/>
      <c r="BX2345"/>
      <c r="BY2345"/>
      <c r="BZ2345"/>
      <c r="CA2345"/>
      <c r="CB2345"/>
      <c r="CC2345"/>
    </row>
    <row r="2346" spans="54:81" s="325" customFormat="1" ht="15" customHeight="1" x14ac:dyDescent="0.25">
      <c r="BB2346"/>
      <c r="BC2346"/>
      <c r="BD2346"/>
      <c r="BE2346"/>
      <c r="BF2346"/>
      <c r="BG2346"/>
      <c r="BH2346"/>
      <c r="BI2346"/>
      <c r="BJ2346"/>
      <c r="BK2346"/>
      <c r="BL2346"/>
      <c r="BM2346"/>
      <c r="BN2346"/>
      <c r="BO2346"/>
      <c r="BP2346"/>
      <c r="BQ2346"/>
      <c r="BR2346"/>
      <c r="BS2346"/>
      <c r="BT2346"/>
      <c r="BU2346"/>
      <c r="BV2346"/>
      <c r="BW2346"/>
      <c r="BX2346"/>
      <c r="BY2346"/>
      <c r="BZ2346"/>
      <c r="CA2346"/>
      <c r="CB2346"/>
      <c r="CC2346"/>
    </row>
    <row r="2347" spans="54:81" s="325" customFormat="1" ht="15" customHeight="1" x14ac:dyDescent="0.25">
      <c r="BB2347"/>
      <c r="BC2347"/>
      <c r="BD2347"/>
      <c r="BE2347"/>
      <c r="BF2347"/>
      <c r="BG2347"/>
      <c r="BH2347"/>
      <c r="BI2347"/>
      <c r="BJ2347"/>
      <c r="BK2347"/>
      <c r="BL2347"/>
      <c r="BM2347"/>
      <c r="BN2347"/>
      <c r="BO2347"/>
      <c r="BP2347"/>
      <c r="BQ2347"/>
      <c r="BR2347"/>
      <c r="BS2347"/>
      <c r="BT2347"/>
      <c r="BU2347"/>
      <c r="BV2347"/>
      <c r="BW2347"/>
      <c r="BX2347"/>
      <c r="BY2347"/>
      <c r="BZ2347"/>
      <c r="CA2347"/>
      <c r="CB2347"/>
      <c r="CC2347"/>
    </row>
    <row r="2348" spans="54:81" s="325" customFormat="1" ht="15" customHeight="1" x14ac:dyDescent="0.25">
      <c r="BB2348"/>
      <c r="BC2348"/>
      <c r="BD2348"/>
      <c r="BE2348"/>
      <c r="BF2348"/>
      <c r="BG2348"/>
      <c r="BH2348"/>
      <c r="BI2348"/>
      <c r="BJ2348"/>
      <c r="BK2348"/>
      <c r="BL2348"/>
      <c r="BM2348"/>
      <c r="BN2348"/>
      <c r="BO2348"/>
      <c r="BP2348"/>
      <c r="BQ2348"/>
      <c r="BR2348"/>
      <c r="BS2348"/>
      <c r="BT2348"/>
      <c r="BU2348"/>
      <c r="BV2348"/>
      <c r="BW2348"/>
      <c r="BX2348"/>
      <c r="BY2348"/>
      <c r="BZ2348"/>
      <c r="CA2348"/>
      <c r="CB2348"/>
      <c r="CC2348"/>
    </row>
    <row r="2349" spans="54:81" s="325" customFormat="1" ht="15" customHeight="1" x14ac:dyDescent="0.25">
      <c r="BB2349"/>
      <c r="BC2349"/>
      <c r="BD2349"/>
      <c r="BE2349"/>
      <c r="BF2349"/>
      <c r="BG2349"/>
      <c r="BH2349"/>
      <c r="BI2349"/>
      <c r="BJ2349"/>
      <c r="BK2349"/>
      <c r="BL2349"/>
      <c r="BM2349"/>
      <c r="BN2349"/>
      <c r="BO2349"/>
      <c r="BP2349"/>
      <c r="BQ2349"/>
      <c r="BR2349"/>
      <c r="BS2349"/>
      <c r="BT2349"/>
      <c r="BU2349"/>
      <c r="BV2349"/>
      <c r="BW2349"/>
      <c r="BX2349"/>
      <c r="BY2349"/>
      <c r="BZ2349"/>
      <c r="CA2349"/>
      <c r="CB2349"/>
      <c r="CC2349"/>
    </row>
    <row r="2350" spans="54:81" s="325" customFormat="1" ht="15" customHeight="1" x14ac:dyDescent="0.25">
      <c r="BB2350"/>
      <c r="BC2350"/>
      <c r="BD2350"/>
      <c r="BE2350"/>
      <c r="BF2350"/>
      <c r="BG2350"/>
      <c r="BH2350"/>
      <c r="BI2350"/>
      <c r="BJ2350"/>
      <c r="BK2350"/>
      <c r="BL2350"/>
      <c r="BM2350"/>
      <c r="BN2350"/>
      <c r="BO2350"/>
      <c r="BP2350"/>
      <c r="BQ2350"/>
      <c r="BR2350"/>
      <c r="BS2350"/>
      <c r="BT2350"/>
      <c r="BU2350"/>
      <c r="BV2350"/>
      <c r="BW2350"/>
      <c r="BX2350"/>
      <c r="BY2350"/>
      <c r="BZ2350"/>
      <c r="CA2350"/>
      <c r="CB2350"/>
      <c r="CC2350"/>
    </row>
    <row r="2351" spans="54:81" s="325" customFormat="1" ht="15" customHeight="1" x14ac:dyDescent="0.25">
      <c r="BB2351"/>
      <c r="BC2351"/>
      <c r="BD2351"/>
      <c r="BE2351"/>
      <c r="BF2351"/>
      <c r="BG2351"/>
      <c r="BH2351"/>
      <c r="BI2351"/>
      <c r="BJ2351"/>
      <c r="BK2351"/>
      <c r="BL2351"/>
      <c r="BM2351"/>
      <c r="BN2351"/>
      <c r="BO2351"/>
      <c r="BP2351"/>
      <c r="BQ2351"/>
      <c r="BR2351"/>
      <c r="BS2351"/>
      <c r="BT2351"/>
      <c r="BU2351"/>
      <c r="BV2351"/>
      <c r="BW2351"/>
      <c r="BX2351"/>
      <c r="BY2351"/>
      <c r="BZ2351"/>
      <c r="CA2351"/>
      <c r="CB2351"/>
      <c r="CC2351"/>
    </row>
    <row r="2352" spans="54:81" s="325" customFormat="1" ht="15" customHeight="1" x14ac:dyDescent="0.25">
      <c r="BB2352"/>
      <c r="BC2352"/>
      <c r="BD2352"/>
      <c r="BE2352"/>
      <c r="BF2352"/>
      <c r="BG2352"/>
      <c r="BH2352"/>
      <c r="BI2352"/>
      <c r="BJ2352"/>
      <c r="BK2352"/>
      <c r="BL2352"/>
      <c r="BM2352"/>
      <c r="BN2352"/>
      <c r="BO2352"/>
      <c r="BP2352"/>
      <c r="BQ2352"/>
      <c r="BR2352"/>
      <c r="BS2352"/>
      <c r="BT2352"/>
      <c r="BU2352"/>
      <c r="BV2352"/>
      <c r="BW2352"/>
      <c r="BX2352"/>
      <c r="BY2352"/>
      <c r="BZ2352"/>
      <c r="CA2352"/>
      <c r="CB2352"/>
      <c r="CC2352"/>
    </row>
    <row r="2353" spans="54:81" s="325" customFormat="1" ht="15" customHeight="1" x14ac:dyDescent="0.25">
      <c r="BB2353"/>
      <c r="BC2353"/>
      <c r="BD2353"/>
      <c r="BE2353"/>
      <c r="BF2353"/>
      <c r="BG2353"/>
      <c r="BH2353"/>
      <c r="BI2353"/>
      <c r="BJ2353"/>
      <c r="BK2353"/>
      <c r="BL2353"/>
      <c r="BM2353"/>
      <c r="BN2353"/>
      <c r="BO2353"/>
      <c r="BP2353"/>
      <c r="BQ2353"/>
      <c r="BR2353"/>
      <c r="BS2353"/>
      <c r="BT2353"/>
      <c r="BU2353"/>
      <c r="BV2353"/>
      <c r="BW2353"/>
      <c r="BX2353"/>
      <c r="BY2353"/>
      <c r="BZ2353"/>
      <c r="CA2353"/>
      <c r="CB2353"/>
      <c r="CC2353"/>
    </row>
    <row r="2354" spans="54:81" s="325" customFormat="1" ht="15" customHeight="1" x14ac:dyDescent="0.25">
      <c r="BB2354"/>
      <c r="BC2354"/>
      <c r="BD2354"/>
      <c r="BE2354"/>
      <c r="BF2354"/>
      <c r="BG2354"/>
      <c r="BH2354"/>
      <c r="BI2354"/>
      <c r="BJ2354"/>
      <c r="BK2354"/>
      <c r="BL2354"/>
      <c r="BM2354"/>
      <c r="BN2354"/>
      <c r="BO2354"/>
      <c r="BP2354"/>
      <c r="BQ2354"/>
      <c r="BR2354"/>
      <c r="BS2354"/>
      <c r="BT2354"/>
      <c r="BU2354"/>
      <c r="BV2354"/>
      <c r="BW2354"/>
      <c r="BX2354"/>
      <c r="BY2354"/>
      <c r="BZ2354"/>
      <c r="CA2354"/>
      <c r="CB2354"/>
      <c r="CC2354"/>
    </row>
    <row r="2355" spans="54:81" s="325" customFormat="1" ht="15" customHeight="1" x14ac:dyDescent="0.25">
      <c r="BB2355"/>
      <c r="BC2355"/>
      <c r="BD2355"/>
      <c r="BE2355"/>
      <c r="BF2355"/>
      <c r="BG2355"/>
      <c r="BH2355"/>
      <c r="BI2355"/>
      <c r="BJ2355"/>
      <c r="BK2355"/>
      <c r="BL2355"/>
      <c r="BM2355"/>
      <c r="BN2355"/>
      <c r="BO2355"/>
      <c r="BP2355"/>
      <c r="BQ2355"/>
      <c r="BR2355"/>
      <c r="BS2355"/>
      <c r="BT2355"/>
      <c r="BU2355"/>
      <c r="BV2355"/>
      <c r="BW2355"/>
      <c r="BX2355"/>
      <c r="BY2355"/>
      <c r="BZ2355"/>
      <c r="CA2355"/>
      <c r="CB2355"/>
      <c r="CC2355"/>
    </row>
    <row r="2356" spans="54:81" s="325" customFormat="1" ht="15" customHeight="1" x14ac:dyDescent="0.25">
      <c r="BB2356"/>
      <c r="BC2356"/>
      <c r="BD2356"/>
      <c r="BE2356"/>
      <c r="BF2356"/>
      <c r="BG2356"/>
      <c r="BH2356"/>
      <c r="BI2356"/>
      <c r="BJ2356"/>
      <c r="BK2356"/>
      <c r="BL2356"/>
      <c r="BM2356"/>
      <c r="BN2356"/>
      <c r="BO2356"/>
      <c r="BP2356"/>
      <c r="BQ2356"/>
      <c r="BR2356"/>
      <c r="BS2356"/>
      <c r="BT2356"/>
      <c r="BU2356"/>
      <c r="BV2356"/>
      <c r="BW2356"/>
      <c r="BX2356"/>
      <c r="BY2356"/>
      <c r="BZ2356"/>
      <c r="CA2356"/>
      <c r="CB2356"/>
      <c r="CC2356"/>
    </row>
    <row r="2357" spans="54:81" s="325" customFormat="1" ht="15" customHeight="1" x14ac:dyDescent="0.25">
      <c r="BB2357"/>
      <c r="BC2357"/>
      <c r="BD2357"/>
      <c r="BE2357"/>
      <c r="BF2357"/>
      <c r="BG2357"/>
      <c r="BH2357"/>
      <c r="BI2357"/>
      <c r="BJ2357"/>
      <c r="BK2357"/>
      <c r="BL2357"/>
      <c r="BM2357"/>
      <c r="BN2357"/>
      <c r="BO2357"/>
      <c r="BP2357"/>
      <c r="BQ2357"/>
      <c r="BR2357"/>
      <c r="BS2357"/>
      <c r="BT2357"/>
      <c r="BU2357"/>
      <c r="BV2357"/>
      <c r="BW2357"/>
      <c r="BX2357"/>
      <c r="BY2357"/>
      <c r="BZ2357"/>
      <c r="CA2357"/>
      <c r="CB2357"/>
      <c r="CC2357"/>
    </row>
    <row r="2358" spans="54:81" s="325" customFormat="1" ht="15" customHeight="1" x14ac:dyDescent="0.25">
      <c r="BB2358"/>
      <c r="BC2358"/>
      <c r="BD2358"/>
      <c r="BE2358"/>
      <c r="BF2358"/>
      <c r="BG2358"/>
      <c r="BH2358"/>
      <c r="BI2358"/>
      <c r="BJ2358"/>
      <c r="BK2358"/>
      <c r="BL2358"/>
      <c r="BM2358"/>
      <c r="BN2358"/>
      <c r="BO2358"/>
      <c r="BP2358"/>
      <c r="BQ2358"/>
      <c r="BR2358"/>
      <c r="BS2358"/>
      <c r="BT2358"/>
      <c r="BU2358"/>
      <c r="BV2358"/>
      <c r="BW2358"/>
      <c r="BX2358"/>
      <c r="BY2358"/>
      <c r="BZ2358"/>
      <c r="CA2358"/>
      <c r="CB2358"/>
      <c r="CC2358"/>
    </row>
    <row r="2359" spans="54:81" s="325" customFormat="1" ht="15" customHeight="1" x14ac:dyDescent="0.25">
      <c r="BB2359"/>
      <c r="BC2359"/>
      <c r="BD2359"/>
      <c r="BE2359"/>
      <c r="BF2359"/>
      <c r="BG2359"/>
      <c r="BH2359"/>
      <c r="BI2359"/>
      <c r="BJ2359"/>
      <c r="BK2359"/>
      <c r="BL2359"/>
      <c r="BM2359"/>
      <c r="BN2359"/>
      <c r="BO2359"/>
      <c r="BP2359"/>
      <c r="BQ2359"/>
      <c r="BR2359"/>
      <c r="BS2359"/>
      <c r="BT2359"/>
      <c r="BU2359"/>
      <c r="BV2359"/>
      <c r="BW2359"/>
      <c r="BX2359"/>
      <c r="BY2359"/>
      <c r="BZ2359"/>
      <c r="CA2359"/>
      <c r="CB2359"/>
      <c r="CC2359"/>
    </row>
    <row r="2360" spans="54:81" s="325" customFormat="1" ht="15" customHeight="1" x14ac:dyDescent="0.25">
      <c r="BB2360"/>
      <c r="BC2360"/>
      <c r="BD2360"/>
      <c r="BE2360"/>
      <c r="BF2360"/>
      <c r="BG2360"/>
      <c r="BH2360"/>
      <c r="BI2360"/>
      <c r="BJ2360"/>
      <c r="BK2360"/>
      <c r="BL2360"/>
      <c r="BM2360"/>
      <c r="BN2360"/>
      <c r="BO2360"/>
      <c r="BP2360"/>
      <c r="BQ2360"/>
      <c r="BR2360"/>
      <c r="BS2360"/>
      <c r="BT2360"/>
      <c r="BU2360"/>
      <c r="BV2360"/>
      <c r="BW2360"/>
      <c r="BX2360"/>
      <c r="BY2360"/>
      <c r="BZ2360"/>
      <c r="CA2360"/>
      <c r="CB2360"/>
      <c r="CC2360"/>
    </row>
    <row r="2361" spans="54:81" s="325" customFormat="1" ht="15" customHeight="1" x14ac:dyDescent="0.25">
      <c r="BB2361"/>
      <c r="BC2361"/>
      <c r="BD2361"/>
      <c r="BE2361"/>
      <c r="BF2361"/>
      <c r="BG2361"/>
      <c r="BH2361"/>
      <c r="BI2361"/>
      <c r="BJ2361"/>
      <c r="BK2361"/>
      <c r="BL2361"/>
      <c r="BM2361"/>
      <c r="BN2361"/>
      <c r="BO2361"/>
      <c r="BP2361"/>
      <c r="BQ2361"/>
      <c r="BR2361"/>
      <c r="BS2361"/>
      <c r="BT2361"/>
      <c r="BU2361"/>
      <c r="BV2361"/>
      <c r="BW2361"/>
      <c r="BX2361"/>
      <c r="BY2361"/>
      <c r="BZ2361"/>
      <c r="CA2361"/>
      <c r="CB2361"/>
      <c r="CC2361"/>
    </row>
    <row r="2362" spans="54:81" s="325" customFormat="1" ht="15" customHeight="1" x14ac:dyDescent="0.25">
      <c r="BB2362"/>
      <c r="BC2362"/>
      <c r="BD2362"/>
      <c r="BE2362"/>
      <c r="BF2362"/>
      <c r="BG2362"/>
      <c r="BH2362"/>
      <c r="BI2362"/>
      <c r="BJ2362"/>
      <c r="BK2362"/>
      <c r="BL2362"/>
      <c r="BM2362"/>
      <c r="BN2362"/>
      <c r="BO2362"/>
      <c r="BP2362"/>
      <c r="BQ2362"/>
      <c r="BR2362"/>
      <c r="BS2362"/>
      <c r="BT2362"/>
      <c r="BU2362"/>
      <c r="BV2362"/>
      <c r="BW2362"/>
      <c r="BX2362"/>
      <c r="BY2362"/>
      <c r="BZ2362"/>
      <c r="CA2362"/>
      <c r="CB2362"/>
      <c r="CC2362"/>
    </row>
    <row r="2363" spans="54:81" s="325" customFormat="1" ht="15" customHeight="1" x14ac:dyDescent="0.25">
      <c r="BB2363"/>
      <c r="BC2363"/>
      <c r="BD2363"/>
      <c r="BE2363"/>
      <c r="BF2363"/>
      <c r="BG2363"/>
      <c r="BH2363"/>
      <c r="BI2363"/>
      <c r="BJ2363"/>
      <c r="BK2363"/>
      <c r="BL2363"/>
      <c r="BM2363"/>
      <c r="BN2363"/>
      <c r="BO2363"/>
      <c r="BP2363"/>
      <c r="BQ2363"/>
      <c r="BR2363"/>
      <c r="BS2363"/>
      <c r="BT2363"/>
      <c r="BU2363"/>
      <c r="BV2363"/>
      <c r="BW2363"/>
      <c r="BX2363"/>
      <c r="BY2363"/>
      <c r="BZ2363"/>
      <c r="CA2363"/>
      <c r="CB2363"/>
      <c r="CC2363"/>
    </row>
    <row r="2364" spans="54:81" s="325" customFormat="1" ht="15" customHeight="1" x14ac:dyDescent="0.25">
      <c r="BB2364"/>
      <c r="BC2364"/>
      <c r="BD2364"/>
      <c r="BE2364"/>
      <c r="BF2364"/>
      <c r="BG2364"/>
      <c r="BH2364"/>
      <c r="BI2364"/>
      <c r="BJ2364"/>
      <c r="BK2364"/>
      <c r="BL2364"/>
      <c r="BM2364"/>
      <c r="BN2364"/>
      <c r="BO2364"/>
      <c r="BP2364"/>
      <c r="BQ2364"/>
      <c r="BR2364"/>
      <c r="BS2364"/>
      <c r="BT2364"/>
      <c r="BU2364"/>
      <c r="BV2364"/>
      <c r="BW2364"/>
      <c r="BX2364"/>
      <c r="BY2364"/>
      <c r="BZ2364"/>
      <c r="CA2364"/>
      <c r="CB2364"/>
      <c r="CC2364"/>
    </row>
    <row r="2365" spans="54:81" s="325" customFormat="1" ht="15" customHeight="1" x14ac:dyDescent="0.25">
      <c r="BB2365"/>
      <c r="BC2365"/>
      <c r="BD2365"/>
      <c r="BE2365"/>
      <c r="BF2365"/>
      <c r="BG2365"/>
      <c r="BH2365"/>
      <c r="BI2365"/>
      <c r="BJ2365"/>
      <c r="BK2365"/>
      <c r="BL2365"/>
      <c r="BM2365"/>
      <c r="BN2365"/>
      <c r="BO2365"/>
      <c r="BP2365"/>
      <c r="BQ2365"/>
      <c r="BR2365"/>
      <c r="BS2365"/>
      <c r="BT2365"/>
      <c r="BU2365"/>
      <c r="BV2365"/>
      <c r="BW2365"/>
      <c r="BX2365"/>
      <c r="BY2365"/>
      <c r="BZ2365"/>
      <c r="CA2365"/>
      <c r="CB2365"/>
      <c r="CC2365"/>
    </row>
    <row r="2366" spans="54:81" s="325" customFormat="1" ht="15" customHeight="1" x14ac:dyDescent="0.25">
      <c r="BB2366"/>
      <c r="BC2366"/>
      <c r="BD2366"/>
      <c r="BE2366"/>
      <c r="BF2366"/>
      <c r="BG2366"/>
      <c r="BH2366"/>
      <c r="BI2366"/>
      <c r="BJ2366"/>
      <c r="BK2366"/>
      <c r="BL2366"/>
      <c r="BM2366"/>
      <c r="BN2366"/>
      <c r="BO2366"/>
      <c r="BP2366"/>
      <c r="BQ2366"/>
      <c r="BR2366"/>
      <c r="BS2366"/>
      <c r="BT2366"/>
      <c r="BU2366"/>
      <c r="BV2366"/>
      <c r="BW2366"/>
      <c r="BX2366"/>
      <c r="BY2366"/>
      <c r="BZ2366"/>
      <c r="CA2366"/>
      <c r="CB2366"/>
      <c r="CC2366"/>
    </row>
    <row r="2367" spans="54:81" s="325" customFormat="1" ht="15" customHeight="1" x14ac:dyDescent="0.25">
      <c r="BB2367"/>
      <c r="BC2367"/>
      <c r="BD2367"/>
      <c r="BE2367"/>
      <c r="BF2367"/>
      <c r="BG2367"/>
      <c r="BH2367"/>
      <c r="BI2367"/>
      <c r="BJ2367"/>
      <c r="BK2367"/>
      <c r="BL2367"/>
      <c r="BM2367"/>
      <c r="BN2367"/>
      <c r="BO2367"/>
      <c r="BP2367"/>
      <c r="BQ2367"/>
      <c r="BR2367"/>
      <c r="BS2367"/>
      <c r="BT2367"/>
      <c r="BU2367"/>
      <c r="BV2367"/>
      <c r="BW2367"/>
      <c r="BX2367"/>
      <c r="BY2367"/>
      <c r="BZ2367"/>
      <c r="CA2367"/>
      <c r="CB2367"/>
      <c r="CC2367"/>
    </row>
    <row r="2368" spans="54:81" s="325" customFormat="1" ht="15" customHeight="1" x14ac:dyDescent="0.25">
      <c r="BB2368"/>
      <c r="BC2368"/>
      <c r="BD2368"/>
      <c r="BE2368"/>
      <c r="BF2368"/>
      <c r="BG2368"/>
      <c r="BH2368"/>
      <c r="BI2368"/>
      <c r="BJ2368"/>
      <c r="BK2368"/>
      <c r="BL2368"/>
      <c r="BM2368"/>
      <c r="BN2368"/>
      <c r="BO2368"/>
      <c r="BP2368"/>
      <c r="BQ2368"/>
      <c r="BR2368"/>
      <c r="BS2368"/>
      <c r="BT2368"/>
      <c r="BU2368"/>
      <c r="BV2368"/>
      <c r="BW2368"/>
      <c r="BX2368"/>
      <c r="BY2368"/>
      <c r="BZ2368"/>
      <c r="CA2368"/>
      <c r="CB2368"/>
      <c r="CC2368"/>
    </row>
    <row r="2369" spans="54:81" s="325" customFormat="1" ht="15" customHeight="1" x14ac:dyDescent="0.25">
      <c r="BB2369"/>
      <c r="BC2369"/>
      <c r="BD2369"/>
      <c r="BE2369"/>
      <c r="BF2369"/>
      <c r="BG2369"/>
      <c r="BH2369"/>
      <c r="BI2369"/>
      <c r="BJ2369"/>
      <c r="BK2369"/>
      <c r="BL2369"/>
      <c r="BM2369"/>
      <c r="BN2369"/>
      <c r="BO2369"/>
      <c r="BP2369"/>
      <c r="BQ2369"/>
      <c r="BR2369"/>
      <c r="BS2369"/>
      <c r="BT2369"/>
      <c r="BU2369"/>
      <c r="BV2369"/>
      <c r="BW2369"/>
      <c r="BX2369"/>
      <c r="BY2369"/>
      <c r="BZ2369"/>
      <c r="CA2369"/>
      <c r="CB2369"/>
      <c r="CC2369"/>
    </row>
    <row r="2370" spans="54:81" s="325" customFormat="1" ht="15" customHeight="1" x14ac:dyDescent="0.25">
      <c r="BB2370"/>
      <c r="BC2370"/>
      <c r="BD2370"/>
      <c r="BE2370"/>
      <c r="BF2370"/>
      <c r="BG2370"/>
      <c r="BH2370"/>
      <c r="BI2370"/>
      <c r="BJ2370"/>
      <c r="BK2370"/>
      <c r="BL2370"/>
      <c r="BM2370"/>
      <c r="BN2370"/>
      <c r="BO2370"/>
      <c r="BP2370"/>
      <c r="BQ2370"/>
      <c r="BR2370"/>
      <c r="BS2370"/>
      <c r="BT2370"/>
      <c r="BU2370"/>
      <c r="BV2370"/>
      <c r="BW2370"/>
      <c r="BX2370"/>
      <c r="BY2370"/>
      <c r="BZ2370"/>
      <c r="CA2370"/>
      <c r="CB2370"/>
      <c r="CC2370"/>
    </row>
    <row r="2371" spans="54:81" s="325" customFormat="1" ht="15" customHeight="1" x14ac:dyDescent="0.25">
      <c r="BB2371"/>
      <c r="BC2371"/>
      <c r="BD2371"/>
      <c r="BE2371"/>
      <c r="BF2371"/>
      <c r="BG2371"/>
      <c r="BH2371"/>
      <c r="BI2371"/>
      <c r="BJ2371"/>
      <c r="BK2371"/>
      <c r="BL2371"/>
      <c r="BM2371"/>
      <c r="BN2371"/>
      <c r="BO2371"/>
      <c r="BP2371"/>
      <c r="BQ2371"/>
      <c r="BR2371"/>
      <c r="BS2371"/>
      <c r="BT2371"/>
      <c r="BU2371"/>
      <c r="BV2371"/>
      <c r="BW2371"/>
      <c r="BX2371"/>
      <c r="BY2371"/>
      <c r="BZ2371"/>
      <c r="CA2371"/>
      <c r="CB2371"/>
      <c r="CC2371"/>
    </row>
    <row r="2372" spans="54:81" s="325" customFormat="1" ht="15" customHeight="1" x14ac:dyDescent="0.25">
      <c r="BB2372"/>
      <c r="BC2372"/>
      <c r="BD2372"/>
      <c r="BE2372"/>
      <c r="BF2372"/>
      <c r="BG2372"/>
      <c r="BH2372"/>
      <c r="BI2372"/>
      <c r="BJ2372"/>
      <c r="BK2372"/>
      <c r="BL2372"/>
      <c r="BM2372"/>
      <c r="BN2372"/>
      <c r="BO2372"/>
      <c r="BP2372"/>
      <c r="BQ2372"/>
      <c r="BR2372"/>
      <c r="BS2372"/>
      <c r="BT2372"/>
      <c r="BU2372"/>
      <c r="BV2372"/>
      <c r="BW2372"/>
      <c r="BX2372"/>
      <c r="BY2372"/>
      <c r="BZ2372"/>
      <c r="CA2372"/>
      <c r="CB2372"/>
      <c r="CC2372"/>
    </row>
    <row r="2373" spans="54:81" s="325" customFormat="1" ht="15" customHeight="1" x14ac:dyDescent="0.25">
      <c r="BB2373"/>
      <c r="BC2373"/>
      <c r="BD2373"/>
      <c r="BE2373"/>
      <c r="BF2373"/>
      <c r="BG2373"/>
      <c r="BH2373"/>
      <c r="BI2373"/>
      <c r="BJ2373"/>
      <c r="BK2373"/>
      <c r="BL2373"/>
      <c r="BM2373"/>
      <c r="BN2373"/>
      <c r="BO2373"/>
      <c r="BP2373"/>
      <c r="BQ2373"/>
      <c r="BR2373"/>
      <c r="BS2373"/>
      <c r="BT2373"/>
      <c r="BU2373"/>
      <c r="BV2373"/>
      <c r="BW2373"/>
      <c r="BX2373"/>
      <c r="BY2373"/>
      <c r="BZ2373"/>
      <c r="CA2373"/>
      <c r="CB2373"/>
      <c r="CC2373"/>
    </row>
    <row r="2374" spans="54:81" s="325" customFormat="1" ht="15" customHeight="1" x14ac:dyDescent="0.25">
      <c r="BB2374"/>
      <c r="BC2374"/>
      <c r="BD2374"/>
      <c r="BE2374"/>
      <c r="BF2374"/>
      <c r="BG2374"/>
      <c r="BH2374"/>
      <c r="BI2374"/>
      <c r="BJ2374"/>
      <c r="BK2374"/>
      <c r="BL2374"/>
      <c r="BM2374"/>
      <c r="BN2374"/>
      <c r="BO2374"/>
      <c r="BP2374"/>
      <c r="BQ2374"/>
      <c r="BR2374"/>
      <c r="BS2374"/>
      <c r="BT2374"/>
      <c r="BU2374"/>
      <c r="BV2374"/>
      <c r="BW2374"/>
      <c r="BX2374"/>
      <c r="BY2374"/>
      <c r="BZ2374"/>
      <c r="CA2374"/>
      <c r="CB2374"/>
      <c r="CC2374"/>
    </row>
    <row r="2375" spans="54:81" s="325" customFormat="1" ht="15" customHeight="1" x14ac:dyDescent="0.25">
      <c r="BB2375"/>
      <c r="BC2375"/>
      <c r="BD2375"/>
      <c r="BE2375"/>
      <c r="BF2375"/>
      <c r="BG2375"/>
      <c r="BH2375"/>
      <c r="BI2375"/>
      <c r="BJ2375"/>
      <c r="BK2375"/>
      <c r="BL2375"/>
      <c r="BM2375"/>
      <c r="BN2375"/>
      <c r="BO2375"/>
      <c r="BP2375"/>
      <c r="BQ2375"/>
      <c r="BR2375"/>
      <c r="BS2375"/>
      <c r="BT2375"/>
      <c r="BU2375"/>
      <c r="BV2375"/>
      <c r="BW2375"/>
      <c r="BX2375"/>
      <c r="BY2375"/>
      <c r="BZ2375"/>
      <c r="CA2375"/>
      <c r="CB2375"/>
      <c r="CC2375"/>
    </row>
    <row r="2376" spans="54:81" s="325" customFormat="1" ht="15" customHeight="1" x14ac:dyDescent="0.25">
      <c r="BB2376"/>
      <c r="BC2376"/>
      <c r="BD2376"/>
      <c r="BE2376"/>
      <c r="BF2376"/>
      <c r="BG2376"/>
      <c r="BH2376"/>
      <c r="BI2376"/>
      <c r="BJ2376"/>
      <c r="BK2376"/>
      <c r="BL2376"/>
      <c r="BM2376"/>
      <c r="BN2376"/>
      <c r="BO2376"/>
      <c r="BP2376"/>
      <c r="BQ2376"/>
      <c r="BR2376"/>
      <c r="BS2376"/>
      <c r="BT2376"/>
      <c r="BU2376"/>
      <c r="BV2376"/>
      <c r="BW2376"/>
      <c r="BX2376"/>
      <c r="BY2376"/>
      <c r="BZ2376"/>
      <c r="CA2376"/>
      <c r="CB2376"/>
      <c r="CC2376"/>
    </row>
    <row r="2377" spans="54:81" s="325" customFormat="1" ht="15" customHeight="1" x14ac:dyDescent="0.25">
      <c r="BB2377"/>
      <c r="BC2377"/>
      <c r="BD2377"/>
      <c r="BE2377"/>
      <c r="BF2377"/>
      <c r="BG2377"/>
      <c r="BH2377"/>
      <c r="BI2377"/>
      <c r="BJ2377"/>
      <c r="BK2377"/>
      <c r="BL2377"/>
      <c r="BM2377"/>
      <c r="BN2377"/>
      <c r="BO2377"/>
      <c r="BP2377"/>
      <c r="BQ2377"/>
      <c r="BR2377"/>
      <c r="BS2377"/>
      <c r="BT2377"/>
      <c r="BU2377"/>
      <c r="BV2377"/>
      <c r="BW2377"/>
      <c r="BX2377"/>
      <c r="BY2377"/>
      <c r="BZ2377"/>
      <c r="CA2377"/>
      <c r="CB2377"/>
      <c r="CC2377"/>
    </row>
    <row r="2378" spans="54:81" s="325" customFormat="1" ht="15" customHeight="1" x14ac:dyDescent="0.25">
      <c r="BB2378"/>
      <c r="BC2378"/>
      <c r="BD2378"/>
      <c r="BE2378"/>
      <c r="BF2378"/>
      <c r="BG2378"/>
      <c r="BH2378"/>
      <c r="BI2378"/>
      <c r="BJ2378"/>
      <c r="BK2378"/>
      <c r="BL2378"/>
      <c r="BM2378"/>
      <c r="BN2378"/>
      <c r="BO2378"/>
      <c r="BP2378"/>
      <c r="BQ2378"/>
      <c r="BR2378"/>
      <c r="BS2378"/>
      <c r="BT2378"/>
      <c r="BU2378"/>
      <c r="BV2378"/>
      <c r="BW2378"/>
      <c r="BX2378"/>
      <c r="BY2378"/>
      <c r="BZ2378"/>
      <c r="CA2378"/>
      <c r="CB2378"/>
      <c r="CC2378"/>
    </row>
    <row r="2379" spans="54:81" s="325" customFormat="1" ht="15" customHeight="1" x14ac:dyDescent="0.25">
      <c r="BB2379"/>
      <c r="BC2379"/>
      <c r="BD2379"/>
      <c r="BE2379"/>
      <c r="BF2379"/>
      <c r="BG2379"/>
      <c r="BH2379"/>
      <c r="BI2379"/>
      <c r="BJ2379"/>
      <c r="BK2379"/>
      <c r="BL2379"/>
      <c r="BM2379"/>
      <c r="BN2379"/>
      <c r="BO2379"/>
      <c r="BP2379"/>
      <c r="BQ2379"/>
      <c r="BR2379"/>
      <c r="BS2379"/>
      <c r="BT2379"/>
      <c r="BU2379"/>
      <c r="BV2379"/>
      <c r="BW2379"/>
      <c r="BX2379"/>
      <c r="BY2379"/>
      <c r="BZ2379"/>
      <c r="CA2379"/>
      <c r="CB2379"/>
      <c r="CC2379"/>
    </row>
    <row r="2380" spans="54:81" s="325" customFormat="1" ht="15" customHeight="1" x14ac:dyDescent="0.25">
      <c r="BB2380"/>
      <c r="BC2380"/>
      <c r="BD2380"/>
      <c r="BE2380"/>
      <c r="BF2380"/>
      <c r="BG2380"/>
      <c r="BH2380"/>
      <c r="BI2380"/>
      <c r="BJ2380"/>
      <c r="BK2380"/>
      <c r="BL2380"/>
      <c r="BM2380"/>
      <c r="BN2380"/>
      <c r="BO2380"/>
      <c r="BP2380"/>
      <c r="BQ2380"/>
      <c r="BR2380"/>
      <c r="BS2380"/>
      <c r="BT2380"/>
      <c r="BU2380"/>
      <c r="BV2380"/>
      <c r="BW2380"/>
      <c r="BX2380"/>
      <c r="BY2380"/>
      <c r="BZ2380"/>
      <c r="CA2380"/>
      <c r="CB2380"/>
      <c r="CC2380"/>
    </row>
    <row r="2381" spans="54:81" s="325" customFormat="1" ht="15" customHeight="1" x14ac:dyDescent="0.25">
      <c r="BB2381"/>
      <c r="BC2381"/>
      <c r="BD2381"/>
      <c r="BE2381"/>
      <c r="BF2381"/>
      <c r="BG2381"/>
      <c r="BH2381"/>
      <c r="BI2381"/>
      <c r="BJ2381"/>
      <c r="BK2381"/>
      <c r="BL2381"/>
      <c r="BM2381"/>
      <c r="BN2381"/>
      <c r="BO2381"/>
      <c r="BP2381"/>
      <c r="BQ2381"/>
      <c r="BR2381"/>
      <c r="BS2381"/>
      <c r="BT2381"/>
      <c r="BU2381"/>
      <c r="BV2381"/>
      <c r="BW2381"/>
      <c r="BX2381"/>
      <c r="BY2381"/>
      <c r="BZ2381"/>
      <c r="CA2381"/>
      <c r="CB2381"/>
      <c r="CC2381"/>
    </row>
    <row r="2382" spans="54:81" s="325" customFormat="1" ht="15" customHeight="1" x14ac:dyDescent="0.25">
      <c r="BB2382"/>
      <c r="BC2382"/>
      <c r="BD2382"/>
      <c r="BE2382"/>
      <c r="BF2382"/>
      <c r="BG2382"/>
      <c r="BH2382"/>
      <c r="BI2382"/>
      <c r="BJ2382"/>
      <c r="BK2382"/>
      <c r="BL2382"/>
      <c r="BM2382"/>
      <c r="BN2382"/>
      <c r="BO2382"/>
      <c r="BP2382"/>
      <c r="BQ2382"/>
      <c r="BR2382"/>
      <c r="BS2382"/>
      <c r="BT2382"/>
      <c r="BU2382"/>
      <c r="BV2382"/>
      <c r="BW2382"/>
      <c r="BX2382"/>
      <c r="BY2382"/>
      <c r="BZ2382"/>
      <c r="CA2382"/>
      <c r="CB2382"/>
      <c r="CC2382"/>
    </row>
    <row r="2383" spans="54:81" s="325" customFormat="1" ht="15" customHeight="1" x14ac:dyDescent="0.25">
      <c r="BB2383"/>
      <c r="BC2383"/>
      <c r="BD2383"/>
      <c r="BE2383"/>
      <c r="BF2383"/>
      <c r="BG2383"/>
      <c r="BH2383"/>
      <c r="BI2383"/>
      <c r="BJ2383"/>
      <c r="BK2383"/>
      <c r="BL2383"/>
      <c r="BM2383"/>
      <c r="BN2383"/>
      <c r="BO2383"/>
      <c r="BP2383"/>
      <c r="BQ2383"/>
      <c r="BR2383"/>
      <c r="BS2383"/>
      <c r="BT2383"/>
      <c r="BU2383"/>
      <c r="BV2383"/>
      <c r="BW2383"/>
      <c r="BX2383"/>
      <c r="BY2383"/>
      <c r="BZ2383"/>
      <c r="CA2383"/>
      <c r="CB2383"/>
      <c r="CC2383"/>
    </row>
    <row r="2384" spans="54:81" s="325" customFormat="1" ht="15" customHeight="1" x14ac:dyDescent="0.25">
      <c r="BB2384"/>
      <c r="BC2384"/>
      <c r="BD2384"/>
      <c r="BE2384"/>
      <c r="BF2384"/>
      <c r="BG2384"/>
      <c r="BH2384"/>
      <c r="BI2384"/>
      <c r="BJ2384"/>
      <c r="BK2384"/>
      <c r="BL2384"/>
      <c r="BM2384"/>
      <c r="BN2384"/>
      <c r="BO2384"/>
      <c r="BP2384"/>
      <c r="BQ2384"/>
      <c r="BR2384"/>
      <c r="BS2384"/>
      <c r="BT2384"/>
      <c r="BU2384"/>
      <c r="BV2384"/>
      <c r="BW2384"/>
      <c r="BX2384"/>
      <c r="BY2384"/>
      <c r="BZ2384"/>
      <c r="CA2384"/>
      <c r="CB2384"/>
      <c r="CC2384"/>
    </row>
    <row r="2385" spans="54:81" s="325" customFormat="1" ht="15" customHeight="1" x14ac:dyDescent="0.25">
      <c r="BB2385"/>
      <c r="BC2385"/>
      <c r="BD2385"/>
      <c r="BE2385"/>
      <c r="BF2385"/>
      <c r="BG2385"/>
      <c r="BH2385"/>
      <c r="BI2385"/>
      <c r="BJ2385"/>
      <c r="BK2385"/>
      <c r="BL2385"/>
      <c r="BM2385"/>
      <c r="BN2385"/>
      <c r="BO2385"/>
      <c r="BP2385"/>
      <c r="BQ2385"/>
      <c r="BR2385"/>
      <c r="BS2385"/>
      <c r="BT2385"/>
      <c r="BU2385"/>
      <c r="BV2385"/>
      <c r="BW2385"/>
      <c r="BX2385"/>
      <c r="BY2385"/>
      <c r="BZ2385"/>
      <c r="CA2385"/>
      <c r="CB2385"/>
      <c r="CC2385"/>
    </row>
    <row r="2386" spans="54:81" s="325" customFormat="1" ht="15" customHeight="1" x14ac:dyDescent="0.25">
      <c r="BB2386"/>
      <c r="BC2386"/>
      <c r="BD2386"/>
      <c r="BE2386"/>
      <c r="BF2386"/>
      <c r="BG2386"/>
      <c r="BH2386"/>
      <c r="BI2386"/>
      <c r="BJ2386"/>
      <c r="BK2386"/>
      <c r="BL2386"/>
      <c r="BM2386"/>
      <c r="BN2386"/>
      <c r="BO2386"/>
      <c r="BP2386"/>
      <c r="BQ2386"/>
      <c r="BR2386"/>
      <c r="BS2386"/>
      <c r="BT2386"/>
      <c r="BU2386"/>
      <c r="BV2386"/>
      <c r="BW2386"/>
      <c r="BX2386"/>
      <c r="BY2386"/>
      <c r="BZ2386"/>
      <c r="CA2386"/>
      <c r="CB2386"/>
      <c r="CC2386"/>
    </row>
    <row r="2387" spans="54:81" s="325" customFormat="1" ht="15" customHeight="1" x14ac:dyDescent="0.25">
      <c r="BB2387"/>
      <c r="BC2387"/>
      <c r="BD2387"/>
      <c r="BE2387"/>
      <c r="BF2387"/>
      <c r="BG2387"/>
      <c r="BH2387"/>
      <c r="BI2387"/>
      <c r="BJ2387"/>
      <c r="BK2387"/>
      <c r="BL2387"/>
      <c r="BM2387"/>
      <c r="BN2387"/>
      <c r="BO2387"/>
      <c r="BP2387"/>
      <c r="BQ2387"/>
      <c r="BR2387"/>
      <c r="BS2387"/>
      <c r="BT2387"/>
      <c r="BU2387"/>
      <c r="BV2387"/>
      <c r="BW2387"/>
      <c r="BX2387"/>
      <c r="BY2387"/>
      <c r="BZ2387"/>
      <c r="CA2387"/>
      <c r="CB2387"/>
      <c r="CC2387"/>
    </row>
    <row r="2388" spans="54:81" s="325" customFormat="1" ht="15" customHeight="1" x14ac:dyDescent="0.25">
      <c r="BB2388"/>
      <c r="BC2388"/>
      <c r="BD2388"/>
      <c r="BE2388"/>
      <c r="BF2388"/>
      <c r="BG2388"/>
      <c r="BH2388"/>
      <c r="BI2388"/>
      <c r="BJ2388"/>
      <c r="BK2388"/>
      <c r="BL2388"/>
      <c r="BM2388"/>
      <c r="BN2388"/>
      <c r="BO2388"/>
      <c r="BP2388"/>
      <c r="BQ2388"/>
      <c r="BR2388"/>
      <c r="BS2388"/>
      <c r="BT2388"/>
      <c r="BU2388"/>
      <c r="BV2388"/>
      <c r="BW2388"/>
      <c r="BX2388"/>
      <c r="BY2388"/>
      <c r="BZ2388"/>
      <c r="CA2388"/>
      <c r="CB2388"/>
      <c r="CC2388"/>
    </row>
    <row r="2389" spans="54:81" s="325" customFormat="1" ht="15" customHeight="1" x14ac:dyDescent="0.25">
      <c r="BB2389"/>
      <c r="BC2389"/>
      <c r="BD2389"/>
      <c r="BE2389"/>
      <c r="BF2389"/>
      <c r="BG2389"/>
      <c r="BH2389"/>
      <c r="BI2389"/>
      <c r="BJ2389"/>
      <c r="BK2389"/>
      <c r="BL2389"/>
      <c r="BM2389"/>
      <c r="BN2389"/>
      <c r="BO2389"/>
      <c r="BP2389"/>
      <c r="BQ2389"/>
      <c r="BR2389"/>
      <c r="BS2389"/>
      <c r="BT2389"/>
      <c r="BU2389"/>
      <c r="BV2389"/>
      <c r="BW2389"/>
      <c r="BX2389"/>
      <c r="BY2389"/>
      <c r="BZ2389"/>
      <c r="CA2389"/>
      <c r="CB2389"/>
      <c r="CC2389"/>
    </row>
    <row r="2390" spans="54:81" s="325" customFormat="1" ht="15" customHeight="1" x14ac:dyDescent="0.25">
      <c r="BB2390"/>
      <c r="BC2390"/>
      <c r="BD2390"/>
      <c r="BE2390"/>
      <c r="BF2390"/>
      <c r="BG2390"/>
      <c r="BH2390"/>
      <c r="BI2390"/>
      <c r="BJ2390"/>
      <c r="BK2390"/>
      <c r="BL2390"/>
      <c r="BM2390"/>
      <c r="BN2390"/>
      <c r="BO2390"/>
      <c r="BP2390"/>
      <c r="BQ2390"/>
      <c r="BR2390"/>
      <c r="BS2390"/>
      <c r="BT2390"/>
      <c r="BU2390"/>
      <c r="BV2390"/>
      <c r="BW2390"/>
      <c r="BX2390"/>
      <c r="BY2390"/>
      <c r="BZ2390"/>
      <c r="CA2390"/>
      <c r="CB2390"/>
      <c r="CC2390"/>
    </row>
    <row r="2391" spans="54:81" s="325" customFormat="1" ht="15" customHeight="1" x14ac:dyDescent="0.25">
      <c r="BB2391"/>
      <c r="BC2391"/>
      <c r="BD2391"/>
      <c r="BE2391"/>
      <c r="BF2391"/>
      <c r="BG2391"/>
      <c r="BH2391"/>
      <c r="BI2391"/>
      <c r="BJ2391"/>
      <c r="BK2391"/>
      <c r="BL2391"/>
      <c r="BM2391"/>
      <c r="BN2391"/>
      <c r="BO2391"/>
      <c r="BP2391"/>
      <c r="BQ2391"/>
      <c r="BR2391"/>
      <c r="BS2391"/>
      <c r="BT2391"/>
      <c r="BU2391"/>
      <c r="BV2391"/>
      <c r="BW2391"/>
      <c r="BX2391"/>
      <c r="BY2391"/>
      <c r="BZ2391"/>
      <c r="CA2391"/>
      <c r="CB2391"/>
      <c r="CC2391"/>
    </row>
    <row r="2392" spans="54:81" s="325" customFormat="1" ht="15" customHeight="1" x14ac:dyDescent="0.25">
      <c r="BB2392"/>
      <c r="BC2392"/>
      <c r="BD2392"/>
      <c r="BE2392"/>
      <c r="BF2392"/>
      <c r="BG2392"/>
      <c r="BH2392"/>
      <c r="BI2392"/>
      <c r="BJ2392"/>
      <c r="BK2392"/>
      <c r="BL2392"/>
      <c r="BM2392"/>
      <c r="BN2392"/>
      <c r="BO2392"/>
      <c r="BP2392"/>
      <c r="BQ2392"/>
      <c r="BR2392"/>
      <c r="BS2392"/>
      <c r="BT2392"/>
      <c r="BU2392"/>
      <c r="BV2392"/>
      <c r="BW2392"/>
      <c r="BX2392"/>
      <c r="BY2392"/>
      <c r="BZ2392"/>
      <c r="CA2392"/>
      <c r="CB2392"/>
      <c r="CC2392"/>
    </row>
    <row r="2393" spans="54:81" s="325" customFormat="1" ht="15" customHeight="1" x14ac:dyDescent="0.25">
      <c r="BB2393"/>
      <c r="BC2393"/>
      <c r="BD2393"/>
      <c r="BE2393"/>
      <c r="BF2393"/>
      <c r="BG2393"/>
      <c r="BH2393"/>
      <c r="BI2393"/>
      <c r="BJ2393"/>
      <c r="BK2393"/>
      <c r="BL2393"/>
      <c r="BM2393"/>
      <c r="BN2393"/>
      <c r="BO2393"/>
      <c r="BP2393"/>
      <c r="BQ2393"/>
      <c r="BR2393"/>
      <c r="BS2393"/>
      <c r="BT2393"/>
      <c r="BU2393"/>
      <c r="BV2393"/>
      <c r="BW2393"/>
      <c r="BX2393"/>
      <c r="BY2393"/>
      <c r="BZ2393"/>
      <c r="CA2393"/>
      <c r="CB2393"/>
      <c r="CC2393"/>
    </row>
    <row r="2394" spans="54:81" s="325" customFormat="1" ht="15" customHeight="1" x14ac:dyDescent="0.25">
      <c r="BB2394"/>
      <c r="BC2394"/>
      <c r="BD2394"/>
      <c r="BE2394"/>
      <c r="BF2394"/>
      <c r="BG2394"/>
      <c r="BH2394"/>
      <c r="BI2394"/>
      <c r="BJ2394"/>
      <c r="BK2394"/>
      <c r="BL2394"/>
      <c r="BM2394"/>
      <c r="BN2394"/>
      <c r="BO2394"/>
      <c r="BP2394"/>
      <c r="BQ2394"/>
      <c r="BR2394"/>
      <c r="BS2394"/>
      <c r="BT2394"/>
      <c r="BU2394"/>
      <c r="BV2394"/>
      <c r="BW2394"/>
      <c r="BX2394"/>
      <c r="BY2394"/>
      <c r="BZ2394"/>
      <c r="CA2394"/>
      <c r="CB2394"/>
      <c r="CC2394"/>
    </row>
    <row r="2395" spans="54:81" s="325" customFormat="1" ht="15" customHeight="1" x14ac:dyDescent="0.25">
      <c r="BB2395"/>
      <c r="BC2395"/>
      <c r="BD2395"/>
      <c r="BE2395"/>
      <c r="BF2395"/>
      <c r="BG2395"/>
      <c r="BH2395"/>
      <c r="BI2395"/>
      <c r="BJ2395"/>
      <c r="BK2395"/>
      <c r="BL2395"/>
      <c r="BM2395"/>
      <c r="BN2395"/>
      <c r="BO2395"/>
      <c r="BP2395"/>
      <c r="BQ2395"/>
      <c r="BR2395"/>
      <c r="BS2395"/>
      <c r="BT2395"/>
      <c r="BU2395"/>
      <c r="BV2395"/>
      <c r="BW2395"/>
      <c r="BX2395"/>
      <c r="BY2395"/>
      <c r="BZ2395"/>
      <c r="CA2395"/>
      <c r="CB2395"/>
      <c r="CC2395"/>
    </row>
    <row r="2396" spans="54:81" s="325" customFormat="1" ht="15" customHeight="1" x14ac:dyDescent="0.25">
      <c r="BB2396"/>
      <c r="BC2396"/>
      <c r="BD2396"/>
      <c r="BE2396"/>
      <c r="BF2396"/>
      <c r="BG2396"/>
      <c r="BH2396"/>
      <c r="BI2396"/>
      <c r="BJ2396"/>
      <c r="BK2396"/>
      <c r="BL2396"/>
      <c r="BM2396"/>
      <c r="BN2396"/>
      <c r="BO2396"/>
      <c r="BP2396"/>
      <c r="BQ2396"/>
      <c r="BR2396"/>
      <c r="BS2396"/>
      <c r="BT2396"/>
      <c r="BU2396"/>
      <c r="BV2396"/>
      <c r="BW2396"/>
      <c r="BX2396"/>
      <c r="BY2396"/>
      <c r="BZ2396"/>
      <c r="CA2396"/>
      <c r="CB2396"/>
      <c r="CC2396"/>
    </row>
    <row r="2397" spans="54:81" s="325" customFormat="1" ht="15" customHeight="1" x14ac:dyDescent="0.25">
      <c r="BB2397"/>
      <c r="BC2397"/>
      <c r="BD2397"/>
      <c r="BE2397"/>
      <c r="BF2397"/>
      <c r="BG2397"/>
      <c r="BH2397"/>
      <c r="BI2397"/>
      <c r="BJ2397"/>
      <c r="BK2397"/>
      <c r="BL2397"/>
      <c r="BM2397"/>
      <c r="BN2397"/>
      <c r="BO2397"/>
      <c r="BP2397"/>
      <c r="BQ2397"/>
      <c r="BR2397"/>
      <c r="BS2397"/>
      <c r="BT2397"/>
      <c r="BU2397"/>
      <c r="BV2397"/>
      <c r="BW2397"/>
      <c r="BX2397"/>
      <c r="BY2397"/>
      <c r="BZ2397"/>
      <c r="CA2397"/>
      <c r="CB2397"/>
      <c r="CC2397"/>
    </row>
    <row r="2398" spans="54:81" s="325" customFormat="1" ht="15" customHeight="1" x14ac:dyDescent="0.25">
      <c r="BB2398"/>
      <c r="BC2398"/>
      <c r="BD2398"/>
      <c r="BE2398"/>
      <c r="BF2398"/>
      <c r="BG2398"/>
      <c r="BH2398"/>
      <c r="BI2398"/>
      <c r="BJ2398"/>
      <c r="BK2398"/>
      <c r="BL2398"/>
      <c r="BM2398"/>
      <c r="BN2398"/>
      <c r="BO2398"/>
      <c r="BP2398"/>
      <c r="BQ2398"/>
      <c r="BR2398"/>
      <c r="BS2398"/>
      <c r="BT2398"/>
      <c r="BU2398"/>
      <c r="BV2398"/>
      <c r="BW2398"/>
      <c r="BX2398"/>
      <c r="BY2398"/>
      <c r="BZ2398"/>
      <c r="CA2398"/>
      <c r="CB2398"/>
      <c r="CC2398"/>
    </row>
    <row r="2399" spans="54:81" s="325" customFormat="1" ht="15" customHeight="1" x14ac:dyDescent="0.25">
      <c r="BB2399"/>
      <c r="BC2399"/>
      <c r="BD2399"/>
      <c r="BE2399"/>
      <c r="BF2399"/>
      <c r="BG2399"/>
      <c r="BH2399"/>
      <c r="BI2399"/>
      <c r="BJ2399"/>
      <c r="BK2399"/>
      <c r="BL2399"/>
      <c r="BM2399"/>
      <c r="BN2399"/>
      <c r="BO2399"/>
      <c r="BP2399"/>
      <c r="BQ2399"/>
      <c r="BR2399"/>
      <c r="BS2399"/>
      <c r="BT2399"/>
      <c r="BU2399"/>
      <c r="BV2399"/>
      <c r="BW2399"/>
      <c r="BX2399"/>
      <c r="BY2399"/>
      <c r="BZ2399"/>
      <c r="CA2399"/>
      <c r="CB2399"/>
      <c r="CC2399"/>
    </row>
    <row r="2400" spans="54:81" s="325" customFormat="1" ht="15" customHeight="1" x14ac:dyDescent="0.25">
      <c r="BB2400"/>
      <c r="BC2400"/>
      <c r="BD2400"/>
      <c r="BE2400"/>
      <c r="BF2400"/>
      <c r="BG2400"/>
      <c r="BH2400"/>
      <c r="BI2400"/>
      <c r="BJ2400"/>
      <c r="BK2400"/>
      <c r="BL2400"/>
      <c r="BM2400"/>
      <c r="BN2400"/>
      <c r="BO2400"/>
      <c r="BP2400"/>
      <c r="BQ2400"/>
      <c r="BR2400"/>
      <c r="BS2400"/>
      <c r="BT2400"/>
      <c r="BU2400"/>
      <c r="BV2400"/>
      <c r="BW2400"/>
      <c r="BX2400"/>
      <c r="BY2400"/>
      <c r="BZ2400"/>
      <c r="CA2400"/>
      <c r="CB2400"/>
      <c r="CC2400"/>
    </row>
    <row r="2401" spans="54:81" s="325" customFormat="1" ht="15" customHeight="1" x14ac:dyDescent="0.25">
      <c r="BB2401"/>
      <c r="BC2401"/>
      <c r="BD2401"/>
      <c r="BE2401"/>
      <c r="BF2401"/>
      <c r="BG2401"/>
      <c r="BH2401"/>
      <c r="BI2401"/>
      <c r="BJ2401"/>
      <c r="BK2401"/>
      <c r="BL2401"/>
      <c r="BM2401"/>
      <c r="BN2401"/>
      <c r="BO2401"/>
      <c r="BP2401"/>
      <c r="BQ2401"/>
      <c r="BR2401"/>
      <c r="BS2401"/>
      <c r="BT2401"/>
      <c r="BU2401"/>
      <c r="BV2401"/>
      <c r="BW2401"/>
      <c r="BX2401"/>
      <c r="BY2401"/>
      <c r="BZ2401"/>
      <c r="CA2401"/>
      <c r="CB2401"/>
      <c r="CC2401"/>
    </row>
    <row r="2402" spans="54:81" s="325" customFormat="1" ht="15" customHeight="1" x14ac:dyDescent="0.25">
      <c r="BB2402"/>
      <c r="BC2402"/>
      <c r="BD2402"/>
      <c r="BE2402"/>
      <c r="BF2402"/>
      <c r="BG2402"/>
      <c r="BH2402"/>
      <c r="BI2402"/>
      <c r="BJ2402"/>
      <c r="BK2402"/>
      <c r="BL2402"/>
      <c r="BM2402"/>
      <c r="BN2402"/>
      <c r="BO2402"/>
      <c r="BP2402"/>
      <c r="BQ2402"/>
      <c r="BR2402"/>
      <c r="BS2402"/>
      <c r="BT2402"/>
      <c r="BU2402"/>
      <c r="BV2402"/>
      <c r="BW2402"/>
      <c r="BX2402"/>
      <c r="BY2402"/>
      <c r="BZ2402"/>
      <c r="CA2402"/>
      <c r="CB2402"/>
      <c r="CC2402"/>
    </row>
    <row r="2403" spans="54:81" s="325" customFormat="1" ht="15" customHeight="1" x14ac:dyDescent="0.25">
      <c r="BB2403"/>
      <c r="BC2403"/>
      <c r="BD2403"/>
      <c r="BE2403"/>
      <c r="BF2403"/>
      <c r="BG2403"/>
      <c r="BH2403"/>
      <c r="BI2403"/>
      <c r="BJ2403"/>
      <c r="BK2403"/>
      <c r="BL2403"/>
      <c r="BM2403"/>
      <c r="BN2403"/>
      <c r="BO2403"/>
      <c r="BP2403"/>
      <c r="BQ2403"/>
      <c r="BR2403"/>
      <c r="BS2403"/>
      <c r="BT2403"/>
      <c r="BU2403"/>
      <c r="BV2403"/>
      <c r="BW2403"/>
      <c r="BX2403"/>
      <c r="BY2403"/>
      <c r="BZ2403"/>
      <c r="CA2403"/>
      <c r="CB2403"/>
      <c r="CC2403"/>
    </row>
    <row r="2404" spans="54:81" s="325" customFormat="1" ht="15" customHeight="1" x14ac:dyDescent="0.25">
      <c r="BB2404"/>
      <c r="BC2404"/>
      <c r="BD2404"/>
      <c r="BE2404"/>
      <c r="BF2404"/>
      <c r="BG2404"/>
      <c r="BH2404"/>
      <c r="BI2404"/>
      <c r="BJ2404"/>
      <c r="BK2404"/>
      <c r="BL2404"/>
      <c r="BM2404"/>
      <c r="BN2404"/>
      <c r="BO2404"/>
      <c r="BP2404"/>
      <c r="BQ2404"/>
      <c r="BR2404"/>
      <c r="BS2404"/>
      <c r="BT2404"/>
      <c r="BU2404"/>
      <c r="BV2404"/>
      <c r="BW2404"/>
      <c r="BX2404"/>
      <c r="BY2404"/>
      <c r="BZ2404"/>
      <c r="CA2404"/>
      <c r="CB2404"/>
      <c r="CC2404"/>
    </row>
    <row r="2405" spans="54:81" s="325" customFormat="1" ht="15" customHeight="1" x14ac:dyDescent="0.25">
      <c r="BB2405"/>
      <c r="BC2405"/>
      <c r="BD2405"/>
      <c r="BE2405"/>
      <c r="BF2405"/>
      <c r="BG2405"/>
      <c r="BH2405"/>
      <c r="BI2405"/>
      <c r="BJ2405"/>
      <c r="BK2405"/>
      <c r="BL2405"/>
      <c r="BM2405"/>
      <c r="BN2405"/>
      <c r="BO2405"/>
      <c r="BP2405"/>
      <c r="BQ2405"/>
      <c r="BR2405"/>
      <c r="BS2405"/>
      <c r="BT2405"/>
      <c r="BU2405"/>
      <c r="BV2405"/>
      <c r="BW2405"/>
      <c r="BX2405"/>
      <c r="BY2405"/>
      <c r="BZ2405"/>
      <c r="CA2405"/>
      <c r="CB2405"/>
      <c r="CC2405"/>
    </row>
    <row r="2406" spans="54:81" s="325" customFormat="1" ht="15" customHeight="1" x14ac:dyDescent="0.25">
      <c r="BB2406"/>
      <c r="BC2406"/>
      <c r="BD2406"/>
      <c r="BE2406"/>
      <c r="BF2406"/>
      <c r="BG2406"/>
      <c r="BH2406"/>
      <c r="BI2406"/>
      <c r="BJ2406"/>
      <c r="BK2406"/>
      <c r="BL2406"/>
      <c r="BM2406"/>
      <c r="BN2406"/>
      <c r="BO2406"/>
      <c r="BP2406"/>
      <c r="BQ2406"/>
      <c r="BR2406"/>
      <c r="BS2406"/>
      <c r="BT2406"/>
      <c r="BU2406"/>
      <c r="BV2406"/>
      <c r="BW2406"/>
      <c r="BX2406"/>
      <c r="BY2406"/>
      <c r="BZ2406"/>
      <c r="CA2406"/>
      <c r="CB2406"/>
      <c r="CC2406"/>
    </row>
    <row r="2407" spans="54:81" s="325" customFormat="1" ht="15" customHeight="1" x14ac:dyDescent="0.25">
      <c r="BB2407"/>
      <c r="BC2407"/>
      <c r="BD2407"/>
      <c r="BE2407"/>
      <c r="BF2407"/>
      <c r="BG2407"/>
      <c r="BH2407"/>
      <c r="BI2407"/>
      <c r="BJ2407"/>
      <c r="BK2407"/>
      <c r="BL2407"/>
      <c r="BM2407"/>
      <c r="BN2407"/>
      <c r="BO2407"/>
      <c r="BP2407"/>
      <c r="BQ2407"/>
      <c r="BR2407"/>
      <c r="BS2407"/>
      <c r="BT2407"/>
      <c r="BU2407"/>
      <c r="BV2407"/>
      <c r="BW2407"/>
      <c r="BX2407"/>
      <c r="BY2407"/>
      <c r="BZ2407"/>
      <c r="CA2407"/>
      <c r="CB2407"/>
      <c r="CC2407"/>
    </row>
    <row r="2408" spans="54:81" s="325" customFormat="1" ht="15" customHeight="1" x14ac:dyDescent="0.25">
      <c r="BB2408"/>
      <c r="BC2408"/>
      <c r="BD2408"/>
      <c r="BE2408"/>
      <c r="BF2408"/>
      <c r="BG2408"/>
      <c r="BH2408"/>
      <c r="BI2408"/>
      <c r="BJ2408"/>
      <c r="BK2408"/>
      <c r="BL2408"/>
      <c r="BM2408"/>
      <c r="BN2408"/>
      <c r="BO2408"/>
      <c r="BP2408"/>
      <c r="BQ2408"/>
      <c r="BR2408"/>
      <c r="BS2408"/>
      <c r="BT2408"/>
      <c r="BU2408"/>
      <c r="BV2408"/>
      <c r="BW2408"/>
      <c r="BX2408"/>
      <c r="BY2408"/>
      <c r="BZ2408"/>
      <c r="CA2408"/>
      <c r="CB2408"/>
      <c r="CC2408"/>
    </row>
    <row r="2409" spans="54:81" s="325" customFormat="1" ht="15" customHeight="1" x14ac:dyDescent="0.25">
      <c r="BB2409"/>
      <c r="BC2409"/>
      <c r="BD2409"/>
      <c r="BE2409"/>
      <c r="BF2409"/>
      <c r="BG2409"/>
      <c r="BH2409"/>
      <c r="BI2409"/>
      <c r="BJ2409"/>
      <c r="BK2409"/>
      <c r="BL2409"/>
      <c r="BM2409"/>
      <c r="BN2409"/>
      <c r="BO2409"/>
      <c r="BP2409"/>
      <c r="BQ2409"/>
      <c r="BR2409"/>
      <c r="BS2409"/>
      <c r="BT2409"/>
      <c r="BU2409"/>
      <c r="BV2409"/>
      <c r="BW2409"/>
      <c r="BX2409"/>
      <c r="BY2409"/>
      <c r="BZ2409"/>
      <c r="CA2409"/>
      <c r="CB2409"/>
      <c r="CC2409"/>
    </row>
    <row r="2410" spans="54:81" s="325" customFormat="1" ht="15" customHeight="1" x14ac:dyDescent="0.25">
      <c r="BB2410"/>
      <c r="BC2410"/>
      <c r="BD2410"/>
      <c r="BE2410"/>
      <c r="BF2410"/>
      <c r="BG2410"/>
      <c r="BH2410"/>
      <c r="BI2410"/>
      <c r="BJ2410"/>
      <c r="BK2410"/>
      <c r="BL2410"/>
      <c r="BM2410"/>
      <c r="BN2410"/>
      <c r="BO2410"/>
      <c r="BP2410"/>
      <c r="BQ2410"/>
      <c r="BR2410"/>
      <c r="BS2410"/>
      <c r="BT2410"/>
      <c r="BU2410"/>
      <c r="BV2410"/>
      <c r="BW2410"/>
      <c r="BX2410"/>
      <c r="BY2410"/>
      <c r="BZ2410"/>
      <c r="CA2410"/>
      <c r="CB2410"/>
      <c r="CC2410"/>
    </row>
    <row r="2411" spans="54:81" s="325" customFormat="1" ht="15" customHeight="1" x14ac:dyDescent="0.25">
      <c r="BB2411"/>
      <c r="BC2411"/>
      <c r="BD2411"/>
      <c r="BE2411"/>
      <c r="BF2411"/>
      <c r="BG2411"/>
      <c r="BH2411"/>
      <c r="BI2411"/>
      <c r="BJ2411"/>
      <c r="BK2411"/>
      <c r="BL2411"/>
      <c r="BM2411"/>
      <c r="BN2411"/>
      <c r="BO2411"/>
      <c r="BP2411"/>
      <c r="BQ2411"/>
      <c r="BR2411"/>
      <c r="BS2411"/>
      <c r="BT2411"/>
      <c r="BU2411"/>
      <c r="BV2411"/>
      <c r="BW2411"/>
      <c r="BX2411"/>
      <c r="BY2411"/>
      <c r="BZ2411"/>
      <c r="CA2411"/>
      <c r="CB2411"/>
      <c r="CC2411"/>
    </row>
    <row r="2412" spans="54:81" s="325" customFormat="1" ht="15" customHeight="1" x14ac:dyDescent="0.25">
      <c r="BB2412"/>
      <c r="BC2412"/>
      <c r="BD2412"/>
      <c r="BE2412"/>
      <c r="BF2412"/>
      <c r="BG2412"/>
      <c r="BH2412"/>
      <c r="BI2412"/>
      <c r="BJ2412"/>
      <c r="BK2412"/>
      <c r="BL2412"/>
      <c r="BM2412"/>
      <c r="BN2412"/>
      <c r="BO2412"/>
      <c r="BP2412"/>
      <c r="BQ2412"/>
      <c r="BR2412"/>
      <c r="BS2412"/>
      <c r="BT2412"/>
      <c r="BU2412"/>
      <c r="BV2412"/>
      <c r="BW2412"/>
      <c r="BX2412"/>
      <c r="BY2412"/>
      <c r="BZ2412"/>
      <c r="CA2412"/>
      <c r="CB2412"/>
      <c r="CC2412"/>
    </row>
    <row r="2413" spans="54:81" s="325" customFormat="1" ht="15" customHeight="1" x14ac:dyDescent="0.25">
      <c r="BB2413"/>
      <c r="BC2413"/>
      <c r="BD2413"/>
      <c r="BE2413"/>
      <c r="BF2413"/>
      <c r="BG2413"/>
      <c r="BH2413"/>
      <c r="BI2413"/>
      <c r="BJ2413"/>
      <c r="BK2413"/>
      <c r="BL2413"/>
      <c r="BM2413"/>
      <c r="BN2413"/>
      <c r="BO2413"/>
      <c r="BP2413"/>
      <c r="BQ2413"/>
      <c r="BR2413"/>
      <c r="BS2413"/>
      <c r="BT2413"/>
      <c r="BU2413"/>
      <c r="BV2413"/>
      <c r="BW2413"/>
      <c r="BX2413"/>
      <c r="BY2413"/>
      <c r="BZ2413"/>
      <c r="CA2413"/>
      <c r="CB2413"/>
      <c r="CC2413"/>
    </row>
    <row r="2414" spans="54:81" s="325" customFormat="1" ht="15" customHeight="1" x14ac:dyDescent="0.25">
      <c r="BB2414"/>
      <c r="BC2414"/>
      <c r="BD2414"/>
      <c r="BE2414"/>
      <c r="BF2414"/>
      <c r="BG2414"/>
      <c r="BH2414"/>
      <c r="BI2414"/>
      <c r="BJ2414"/>
      <c r="BK2414"/>
      <c r="BL2414"/>
      <c r="BM2414"/>
      <c r="BN2414"/>
      <c r="BO2414"/>
      <c r="BP2414"/>
      <c r="BQ2414"/>
      <c r="BR2414"/>
      <c r="BS2414"/>
      <c r="BT2414"/>
      <c r="BU2414"/>
      <c r="BV2414"/>
      <c r="BW2414"/>
      <c r="BX2414"/>
      <c r="BY2414"/>
      <c r="BZ2414"/>
      <c r="CA2414"/>
      <c r="CB2414"/>
      <c r="CC2414"/>
    </row>
    <row r="2415" spans="54:81" s="325" customFormat="1" ht="15" customHeight="1" x14ac:dyDescent="0.25">
      <c r="BB2415"/>
      <c r="BC2415"/>
      <c r="BD2415"/>
      <c r="BE2415"/>
      <c r="BF2415"/>
      <c r="BG2415"/>
      <c r="BH2415"/>
      <c r="BI2415"/>
      <c r="BJ2415"/>
      <c r="BK2415"/>
      <c r="BL2415"/>
      <c r="BM2415"/>
      <c r="BN2415"/>
      <c r="BO2415"/>
      <c r="BP2415"/>
      <c r="BQ2415"/>
      <c r="BR2415"/>
      <c r="BS2415"/>
      <c r="BT2415"/>
      <c r="BU2415"/>
      <c r="BV2415"/>
      <c r="BW2415"/>
      <c r="BX2415"/>
      <c r="BY2415"/>
      <c r="BZ2415"/>
      <c r="CA2415"/>
      <c r="CB2415"/>
      <c r="CC2415"/>
    </row>
    <row r="2416" spans="54:81" s="325" customFormat="1" ht="15" customHeight="1" x14ac:dyDescent="0.25">
      <c r="BB2416"/>
      <c r="BC2416"/>
      <c r="BD2416"/>
      <c r="BE2416"/>
      <c r="BF2416"/>
      <c r="BG2416"/>
      <c r="BH2416"/>
      <c r="BI2416"/>
      <c r="BJ2416"/>
      <c r="BK2416"/>
      <c r="BL2416"/>
      <c r="BM2416"/>
      <c r="BN2416"/>
      <c r="BO2416"/>
      <c r="BP2416"/>
      <c r="BQ2416"/>
      <c r="BR2416"/>
      <c r="BS2416"/>
      <c r="BT2416"/>
      <c r="BU2416"/>
      <c r="BV2416"/>
      <c r="BW2416"/>
      <c r="BX2416"/>
      <c r="BY2416"/>
      <c r="BZ2416"/>
      <c r="CA2416"/>
      <c r="CB2416"/>
      <c r="CC2416"/>
    </row>
    <row r="2417" spans="54:81" s="325" customFormat="1" ht="15" customHeight="1" x14ac:dyDescent="0.25">
      <c r="BB2417"/>
      <c r="BC2417"/>
      <c r="BD2417"/>
      <c r="BE2417"/>
      <c r="BF2417"/>
      <c r="BG2417"/>
      <c r="BH2417"/>
      <c r="BI2417"/>
      <c r="BJ2417"/>
      <c r="BK2417"/>
      <c r="BL2417"/>
      <c r="BM2417"/>
      <c r="BN2417"/>
      <c r="BO2417"/>
      <c r="BP2417"/>
      <c r="BQ2417"/>
      <c r="BR2417"/>
      <c r="BS2417"/>
      <c r="BT2417"/>
      <c r="BU2417"/>
      <c r="BV2417"/>
      <c r="BW2417"/>
      <c r="BX2417"/>
      <c r="BY2417"/>
      <c r="BZ2417"/>
      <c r="CA2417"/>
      <c r="CB2417"/>
      <c r="CC2417"/>
    </row>
    <row r="2418" spans="54:81" s="325" customFormat="1" ht="15" customHeight="1" x14ac:dyDescent="0.25">
      <c r="BB2418"/>
      <c r="BC2418"/>
      <c r="BD2418"/>
      <c r="BE2418"/>
      <c r="BF2418"/>
      <c r="BG2418"/>
      <c r="BH2418"/>
      <c r="BI2418"/>
      <c r="BJ2418"/>
      <c r="BK2418"/>
      <c r="BL2418"/>
      <c r="BM2418"/>
      <c r="BN2418"/>
      <c r="BO2418"/>
      <c r="BP2418"/>
      <c r="BQ2418"/>
      <c r="BR2418"/>
      <c r="BS2418"/>
      <c r="BT2418"/>
      <c r="BU2418"/>
      <c r="BV2418"/>
      <c r="BW2418"/>
      <c r="BX2418"/>
      <c r="BY2418"/>
      <c r="BZ2418"/>
      <c r="CA2418"/>
      <c r="CB2418"/>
      <c r="CC2418"/>
    </row>
    <row r="2419" spans="54:81" s="325" customFormat="1" ht="15" customHeight="1" x14ac:dyDescent="0.25">
      <c r="BB2419"/>
      <c r="BC2419"/>
      <c r="BD2419"/>
      <c r="BE2419"/>
      <c r="BF2419"/>
      <c r="BG2419"/>
      <c r="BH2419"/>
      <c r="BI2419"/>
      <c r="BJ2419"/>
      <c r="BK2419"/>
      <c r="BL2419"/>
      <c r="BM2419"/>
      <c r="BN2419"/>
      <c r="BO2419"/>
      <c r="BP2419"/>
      <c r="BQ2419"/>
      <c r="BR2419"/>
      <c r="BS2419"/>
      <c r="BT2419"/>
      <c r="BU2419"/>
      <c r="BV2419"/>
      <c r="BW2419"/>
      <c r="BX2419"/>
      <c r="BY2419"/>
      <c r="BZ2419"/>
      <c r="CA2419"/>
      <c r="CB2419"/>
      <c r="CC2419"/>
    </row>
    <row r="2420" spans="54:81" s="325" customFormat="1" ht="15" customHeight="1" x14ac:dyDescent="0.25">
      <c r="BB2420"/>
      <c r="BC2420"/>
      <c r="BD2420"/>
      <c r="BE2420"/>
      <c r="BF2420"/>
      <c r="BG2420"/>
      <c r="BH2420"/>
      <c r="BI2420"/>
      <c r="BJ2420"/>
      <c r="BK2420"/>
      <c r="BL2420"/>
      <c r="BM2420"/>
      <c r="BN2420"/>
      <c r="BO2420"/>
      <c r="BP2420"/>
      <c r="BQ2420"/>
      <c r="BR2420"/>
      <c r="BS2420"/>
      <c r="BT2420"/>
      <c r="BU2420"/>
      <c r="BV2420"/>
      <c r="BW2420"/>
      <c r="BX2420"/>
      <c r="BY2420"/>
      <c r="BZ2420"/>
      <c r="CA2420"/>
      <c r="CB2420"/>
      <c r="CC2420"/>
    </row>
    <row r="2421" spans="54:81" s="325" customFormat="1" ht="15" customHeight="1" x14ac:dyDescent="0.25">
      <c r="BB2421"/>
      <c r="BC2421"/>
      <c r="BD2421"/>
      <c r="BE2421"/>
      <c r="BF2421"/>
      <c r="BG2421"/>
      <c r="BH2421"/>
      <c r="BI2421"/>
      <c r="BJ2421"/>
      <c r="BK2421"/>
      <c r="BL2421"/>
      <c r="BM2421"/>
      <c r="BN2421"/>
      <c r="BO2421"/>
      <c r="BP2421"/>
      <c r="BQ2421"/>
      <c r="BR2421"/>
      <c r="BS2421"/>
      <c r="BT2421"/>
      <c r="BU2421"/>
      <c r="BV2421"/>
      <c r="BW2421"/>
      <c r="BX2421"/>
      <c r="BY2421"/>
      <c r="BZ2421"/>
      <c r="CA2421"/>
      <c r="CB2421"/>
      <c r="CC2421"/>
    </row>
    <row r="2422" spans="54:81" s="325" customFormat="1" ht="15" customHeight="1" x14ac:dyDescent="0.25">
      <c r="BB2422"/>
      <c r="BC2422"/>
      <c r="BD2422"/>
      <c r="BE2422"/>
      <c r="BF2422"/>
      <c r="BG2422"/>
      <c r="BH2422"/>
      <c r="BI2422"/>
      <c r="BJ2422"/>
      <c r="BK2422"/>
      <c r="BL2422"/>
      <c r="BM2422"/>
      <c r="BN2422"/>
      <c r="BO2422"/>
      <c r="BP2422"/>
      <c r="BQ2422"/>
      <c r="BR2422"/>
      <c r="BS2422"/>
      <c r="BT2422"/>
      <c r="BU2422"/>
      <c r="BV2422"/>
      <c r="BW2422"/>
      <c r="BX2422"/>
      <c r="BY2422"/>
      <c r="BZ2422"/>
      <c r="CA2422"/>
      <c r="CB2422"/>
      <c r="CC2422"/>
    </row>
    <row r="2423" spans="54:81" s="325" customFormat="1" ht="15" customHeight="1" x14ac:dyDescent="0.25">
      <c r="BB2423"/>
      <c r="BC2423"/>
      <c r="BD2423"/>
      <c r="BE2423"/>
      <c r="BF2423"/>
      <c r="BG2423"/>
      <c r="BH2423"/>
      <c r="BI2423"/>
      <c r="BJ2423"/>
      <c r="BK2423"/>
      <c r="BL2423"/>
      <c r="BM2423"/>
      <c r="BN2423"/>
      <c r="BO2423"/>
      <c r="BP2423"/>
      <c r="BQ2423"/>
      <c r="BR2423"/>
      <c r="BS2423"/>
      <c r="BT2423"/>
      <c r="BU2423"/>
      <c r="BV2423"/>
      <c r="BW2423"/>
      <c r="BX2423"/>
      <c r="BY2423"/>
      <c r="BZ2423"/>
      <c r="CA2423"/>
      <c r="CB2423"/>
      <c r="CC2423"/>
    </row>
    <row r="2424" spans="54:81" s="325" customFormat="1" ht="15" customHeight="1" x14ac:dyDescent="0.25">
      <c r="BB2424"/>
      <c r="BC2424"/>
      <c r="BD2424"/>
      <c r="BE2424"/>
      <c r="BF2424"/>
      <c r="BG2424"/>
      <c r="BH2424"/>
      <c r="BI2424"/>
      <c r="BJ2424"/>
      <c r="BK2424"/>
      <c r="BL2424"/>
      <c r="BM2424"/>
      <c r="BN2424"/>
      <c r="BO2424"/>
      <c r="BP2424"/>
      <c r="BQ2424"/>
      <c r="BR2424"/>
      <c r="BS2424"/>
      <c r="BT2424"/>
      <c r="BU2424"/>
      <c r="BV2424"/>
      <c r="BW2424"/>
      <c r="BX2424"/>
      <c r="BY2424"/>
      <c r="BZ2424"/>
      <c r="CA2424"/>
      <c r="CB2424"/>
      <c r="CC2424"/>
    </row>
    <row r="2425" spans="54:81" s="325" customFormat="1" ht="15" customHeight="1" x14ac:dyDescent="0.25">
      <c r="BB2425"/>
      <c r="BC2425"/>
      <c r="BD2425"/>
      <c r="BE2425"/>
      <c r="BF2425"/>
      <c r="BG2425"/>
      <c r="BH2425"/>
      <c r="BI2425"/>
      <c r="BJ2425"/>
      <c r="BK2425"/>
      <c r="BL2425"/>
      <c r="BM2425"/>
      <c r="BN2425"/>
      <c r="BO2425"/>
      <c r="BP2425"/>
      <c r="BQ2425"/>
      <c r="BR2425"/>
      <c r="BS2425"/>
      <c r="BT2425"/>
      <c r="BU2425"/>
      <c r="BV2425"/>
      <c r="BW2425"/>
      <c r="BX2425"/>
      <c r="BY2425"/>
      <c r="BZ2425"/>
      <c r="CA2425"/>
      <c r="CB2425"/>
      <c r="CC2425"/>
    </row>
    <row r="2426" spans="54:81" s="325" customFormat="1" ht="15" customHeight="1" x14ac:dyDescent="0.25">
      <c r="BB2426"/>
      <c r="BC2426"/>
      <c r="BD2426"/>
      <c r="BE2426"/>
      <c r="BF2426"/>
      <c r="BG2426"/>
      <c r="BH2426"/>
      <c r="BI2426"/>
      <c r="BJ2426"/>
      <c r="BK2426"/>
      <c r="BL2426"/>
      <c r="BM2426"/>
      <c r="BN2426"/>
      <c r="BO2426"/>
      <c r="BP2426"/>
      <c r="BQ2426"/>
      <c r="BR2426"/>
      <c r="BS2426"/>
      <c r="BT2426"/>
      <c r="BU2426"/>
      <c r="BV2426"/>
      <c r="BW2426"/>
      <c r="BX2426"/>
      <c r="BY2426"/>
      <c r="BZ2426"/>
      <c r="CA2426"/>
      <c r="CB2426"/>
      <c r="CC2426"/>
    </row>
    <row r="2427" spans="54:81" s="325" customFormat="1" ht="15" customHeight="1" x14ac:dyDescent="0.25">
      <c r="BB2427"/>
      <c r="BC2427"/>
      <c r="BD2427"/>
      <c r="BE2427"/>
      <c r="BF2427"/>
      <c r="BG2427"/>
      <c r="BH2427"/>
      <c r="BI2427"/>
      <c r="BJ2427"/>
      <c r="BK2427"/>
      <c r="BL2427"/>
      <c r="BM2427"/>
      <c r="BN2427"/>
      <c r="BO2427"/>
      <c r="BP2427"/>
      <c r="BQ2427"/>
      <c r="BR2427"/>
      <c r="BS2427"/>
      <c r="BT2427"/>
      <c r="BU2427"/>
      <c r="BV2427"/>
      <c r="BW2427"/>
      <c r="BX2427"/>
      <c r="BY2427"/>
      <c r="BZ2427"/>
      <c r="CA2427"/>
      <c r="CB2427"/>
      <c r="CC2427"/>
    </row>
    <row r="2428" spans="54:81" s="325" customFormat="1" ht="15" customHeight="1" x14ac:dyDescent="0.25">
      <c r="BB2428"/>
      <c r="BC2428"/>
      <c r="BD2428"/>
      <c r="BE2428"/>
      <c r="BF2428"/>
      <c r="BG2428"/>
      <c r="BH2428"/>
      <c r="BI2428"/>
      <c r="BJ2428"/>
      <c r="BK2428"/>
      <c r="BL2428"/>
      <c r="BM2428"/>
      <c r="BN2428"/>
      <c r="BO2428"/>
      <c r="BP2428"/>
      <c r="BQ2428"/>
      <c r="BR2428"/>
      <c r="BS2428"/>
      <c r="BT2428"/>
      <c r="BU2428"/>
      <c r="BV2428"/>
      <c r="BW2428"/>
      <c r="BX2428"/>
      <c r="BY2428"/>
      <c r="BZ2428"/>
      <c r="CA2428"/>
      <c r="CB2428"/>
      <c r="CC2428"/>
    </row>
    <row r="2429" spans="54:81" s="325" customFormat="1" ht="15" customHeight="1" x14ac:dyDescent="0.25">
      <c r="BB2429"/>
      <c r="BC2429"/>
      <c r="BD2429"/>
      <c r="BE2429"/>
      <c r="BF2429"/>
      <c r="BG2429"/>
      <c r="BH2429"/>
      <c r="BI2429"/>
      <c r="BJ2429"/>
      <c r="BK2429"/>
      <c r="BL2429"/>
      <c r="BM2429"/>
      <c r="BN2429"/>
      <c r="BO2429"/>
      <c r="BP2429"/>
      <c r="BQ2429"/>
      <c r="BR2429"/>
      <c r="BS2429"/>
      <c r="BT2429"/>
      <c r="BU2429"/>
      <c r="BV2429"/>
      <c r="BW2429"/>
      <c r="BX2429"/>
      <c r="BY2429"/>
      <c r="BZ2429"/>
      <c r="CA2429"/>
      <c r="CB2429"/>
      <c r="CC2429"/>
    </row>
    <row r="2430" spans="54:81" s="325" customFormat="1" ht="15" customHeight="1" x14ac:dyDescent="0.25">
      <c r="BB2430"/>
      <c r="BC2430"/>
      <c r="BD2430"/>
      <c r="BE2430"/>
      <c r="BF2430"/>
      <c r="BG2430"/>
      <c r="BH2430"/>
      <c r="BI2430"/>
      <c r="BJ2430"/>
      <c r="BK2430"/>
      <c r="BL2430"/>
      <c r="BM2430"/>
      <c r="BN2430"/>
      <c r="BO2430"/>
      <c r="BP2430"/>
      <c r="BQ2430"/>
      <c r="BR2430"/>
      <c r="BS2430"/>
      <c r="BT2430"/>
      <c r="BU2430"/>
      <c r="BV2430"/>
      <c r="BW2430"/>
      <c r="BX2430"/>
      <c r="BY2430"/>
      <c r="BZ2430"/>
      <c r="CA2430"/>
      <c r="CB2430"/>
      <c r="CC2430"/>
    </row>
    <row r="2431" spans="54:81" s="325" customFormat="1" ht="15" customHeight="1" x14ac:dyDescent="0.25">
      <c r="BB2431"/>
      <c r="BC2431"/>
      <c r="BD2431"/>
      <c r="BE2431"/>
      <c r="BF2431"/>
      <c r="BG2431"/>
      <c r="BH2431"/>
      <c r="BI2431"/>
      <c r="BJ2431"/>
      <c r="BK2431"/>
      <c r="BL2431"/>
      <c r="BM2431"/>
      <c r="BN2431"/>
      <c r="BO2431"/>
      <c r="BP2431"/>
      <c r="BQ2431"/>
      <c r="BR2431"/>
      <c r="BS2431"/>
      <c r="BT2431"/>
      <c r="BU2431"/>
      <c r="BV2431"/>
      <c r="BW2431"/>
      <c r="BX2431"/>
      <c r="BY2431"/>
      <c r="BZ2431"/>
      <c r="CA2431"/>
      <c r="CB2431"/>
      <c r="CC2431"/>
    </row>
    <row r="2432" spans="54:81" s="325" customFormat="1" ht="15" customHeight="1" x14ac:dyDescent="0.25">
      <c r="BB2432"/>
      <c r="BC2432"/>
      <c r="BD2432"/>
      <c r="BE2432"/>
      <c r="BF2432"/>
      <c r="BG2432"/>
      <c r="BH2432"/>
      <c r="BI2432"/>
      <c r="BJ2432"/>
      <c r="BK2432"/>
      <c r="BL2432"/>
      <c r="BM2432"/>
      <c r="BN2432"/>
      <c r="BO2432"/>
      <c r="BP2432"/>
      <c r="BQ2432"/>
      <c r="BR2432"/>
      <c r="BS2432"/>
      <c r="BT2432"/>
      <c r="BU2432"/>
      <c r="BV2432"/>
      <c r="BW2432"/>
      <c r="BX2432"/>
      <c r="BY2432"/>
      <c r="BZ2432"/>
      <c r="CA2432"/>
      <c r="CB2432"/>
      <c r="CC2432"/>
    </row>
    <row r="2433" spans="54:81" s="325" customFormat="1" ht="15" customHeight="1" x14ac:dyDescent="0.25">
      <c r="BB2433"/>
      <c r="BC2433"/>
      <c r="BD2433"/>
      <c r="BE2433"/>
      <c r="BF2433"/>
      <c r="BG2433"/>
      <c r="BH2433"/>
      <c r="BI2433"/>
      <c r="BJ2433"/>
      <c r="BK2433"/>
      <c r="BL2433"/>
      <c r="BM2433"/>
      <c r="BN2433"/>
      <c r="BO2433"/>
      <c r="BP2433"/>
      <c r="BQ2433"/>
      <c r="BR2433"/>
      <c r="BS2433"/>
      <c r="BT2433"/>
      <c r="BU2433"/>
      <c r="BV2433"/>
      <c r="BW2433"/>
      <c r="BX2433"/>
      <c r="BY2433"/>
      <c r="BZ2433"/>
      <c r="CA2433"/>
      <c r="CB2433"/>
      <c r="CC2433"/>
    </row>
    <row r="2434" spans="54:81" s="325" customFormat="1" ht="15" customHeight="1" x14ac:dyDescent="0.25">
      <c r="BB2434"/>
      <c r="BC2434"/>
      <c r="BD2434"/>
      <c r="BE2434"/>
      <c r="BF2434"/>
      <c r="BG2434"/>
      <c r="BH2434"/>
      <c r="BI2434"/>
      <c r="BJ2434"/>
      <c r="BK2434"/>
      <c r="BL2434"/>
      <c r="BM2434"/>
      <c r="BN2434"/>
      <c r="BO2434"/>
      <c r="BP2434"/>
      <c r="BQ2434"/>
      <c r="BR2434"/>
      <c r="BS2434"/>
      <c r="BT2434"/>
      <c r="BU2434"/>
      <c r="BV2434"/>
      <c r="BW2434"/>
      <c r="BX2434"/>
      <c r="BY2434"/>
      <c r="BZ2434"/>
      <c r="CA2434"/>
      <c r="CB2434"/>
      <c r="CC2434"/>
    </row>
    <row r="2435" spans="54:81" s="325" customFormat="1" ht="15" customHeight="1" x14ac:dyDescent="0.25">
      <c r="BB2435"/>
      <c r="BC2435"/>
      <c r="BD2435"/>
      <c r="BE2435"/>
      <c r="BF2435"/>
      <c r="BG2435"/>
      <c r="BH2435"/>
      <c r="BI2435"/>
      <c r="BJ2435"/>
      <c r="BK2435"/>
      <c r="BL2435"/>
      <c r="BM2435"/>
      <c r="BN2435"/>
      <c r="BO2435"/>
      <c r="BP2435"/>
      <c r="BQ2435"/>
      <c r="BR2435"/>
      <c r="BS2435"/>
      <c r="BT2435"/>
      <c r="BU2435"/>
      <c r="BV2435"/>
      <c r="BW2435"/>
      <c r="BX2435"/>
      <c r="BY2435"/>
      <c r="BZ2435"/>
      <c r="CA2435"/>
      <c r="CB2435"/>
      <c r="CC2435"/>
    </row>
    <row r="2436" spans="54:81" s="325" customFormat="1" ht="15" customHeight="1" x14ac:dyDescent="0.25">
      <c r="BB2436"/>
      <c r="BC2436"/>
      <c r="BD2436"/>
      <c r="BE2436"/>
      <c r="BF2436"/>
      <c r="BG2436"/>
      <c r="BH2436"/>
      <c r="BI2436"/>
      <c r="BJ2436"/>
      <c r="BK2436"/>
      <c r="BL2436"/>
      <c r="BM2436"/>
      <c r="BN2436"/>
      <c r="BO2436"/>
      <c r="BP2436"/>
      <c r="BQ2436"/>
      <c r="BR2436"/>
      <c r="BS2436"/>
      <c r="BT2436"/>
      <c r="BU2436"/>
      <c r="BV2436"/>
      <c r="BW2436"/>
      <c r="BX2436"/>
      <c r="BY2436"/>
      <c r="BZ2436"/>
      <c r="CA2436"/>
      <c r="CB2436"/>
      <c r="CC2436"/>
    </row>
    <row r="2437" spans="54:81" s="325" customFormat="1" ht="15" customHeight="1" x14ac:dyDescent="0.25">
      <c r="BB2437"/>
      <c r="BC2437"/>
      <c r="BD2437"/>
      <c r="BE2437"/>
      <c r="BF2437"/>
      <c r="BG2437"/>
      <c r="BH2437"/>
      <c r="BI2437"/>
      <c r="BJ2437"/>
      <c r="BK2437"/>
      <c r="BL2437"/>
      <c r="BM2437"/>
      <c r="BN2437"/>
      <c r="BO2437"/>
      <c r="BP2437"/>
      <c r="BQ2437"/>
      <c r="BR2437"/>
      <c r="BS2437"/>
      <c r="BT2437"/>
      <c r="BU2437"/>
      <c r="BV2437"/>
      <c r="BW2437"/>
      <c r="BX2437"/>
      <c r="BY2437"/>
      <c r="BZ2437"/>
      <c r="CA2437"/>
      <c r="CB2437"/>
      <c r="CC2437"/>
    </row>
    <row r="2438" spans="54:81" s="325" customFormat="1" ht="15" customHeight="1" x14ac:dyDescent="0.25">
      <c r="BB2438"/>
      <c r="BC2438"/>
      <c r="BD2438"/>
      <c r="BE2438"/>
      <c r="BF2438"/>
      <c r="BG2438"/>
      <c r="BH2438"/>
      <c r="BI2438"/>
      <c r="BJ2438"/>
      <c r="BK2438"/>
      <c r="BL2438"/>
      <c r="BM2438"/>
      <c r="BN2438"/>
      <c r="BO2438"/>
      <c r="BP2438"/>
      <c r="BQ2438"/>
      <c r="BR2438"/>
      <c r="BS2438"/>
      <c r="BT2438"/>
      <c r="BU2438"/>
      <c r="BV2438"/>
      <c r="BW2438"/>
      <c r="BX2438"/>
      <c r="BY2438"/>
      <c r="BZ2438"/>
      <c r="CA2438"/>
      <c r="CB2438"/>
      <c r="CC2438"/>
    </row>
    <row r="2439" spans="54:81" s="325" customFormat="1" ht="15" customHeight="1" x14ac:dyDescent="0.25">
      <c r="BB2439"/>
      <c r="BC2439"/>
      <c r="BD2439"/>
      <c r="BE2439"/>
      <c r="BF2439"/>
      <c r="BG2439"/>
      <c r="BH2439"/>
      <c r="BI2439"/>
      <c r="BJ2439"/>
      <c r="BK2439"/>
      <c r="BL2439"/>
      <c r="BM2439"/>
      <c r="BN2439"/>
      <c r="BO2439"/>
      <c r="BP2439"/>
      <c r="BQ2439"/>
      <c r="BR2439"/>
      <c r="BS2439"/>
      <c r="BT2439"/>
      <c r="BU2439"/>
      <c r="BV2439"/>
      <c r="BW2439"/>
      <c r="BX2439"/>
      <c r="BY2439"/>
      <c r="BZ2439"/>
      <c r="CA2439"/>
      <c r="CB2439"/>
      <c r="CC2439"/>
    </row>
    <row r="2440" spans="54:81" s="325" customFormat="1" ht="15" customHeight="1" x14ac:dyDescent="0.25">
      <c r="BB2440"/>
      <c r="BC2440"/>
      <c r="BD2440"/>
      <c r="BE2440"/>
      <c r="BF2440"/>
      <c r="BG2440"/>
      <c r="BH2440"/>
      <c r="BI2440"/>
      <c r="BJ2440"/>
      <c r="BK2440"/>
      <c r="BL2440"/>
      <c r="BM2440"/>
      <c r="BN2440"/>
      <c r="BO2440"/>
      <c r="BP2440"/>
      <c r="BQ2440"/>
      <c r="BR2440"/>
      <c r="BS2440"/>
      <c r="BT2440"/>
      <c r="BU2440"/>
      <c r="BV2440"/>
      <c r="BW2440"/>
      <c r="BX2440"/>
      <c r="BY2440"/>
      <c r="BZ2440"/>
      <c r="CA2440"/>
      <c r="CB2440"/>
      <c r="CC2440"/>
    </row>
    <row r="2441" spans="54:81" s="325" customFormat="1" ht="15" customHeight="1" x14ac:dyDescent="0.25">
      <c r="BB2441"/>
      <c r="BC2441"/>
      <c r="BD2441"/>
      <c r="BE2441"/>
      <c r="BF2441"/>
      <c r="BG2441"/>
      <c r="BH2441"/>
      <c r="BI2441"/>
      <c r="BJ2441"/>
      <c r="BK2441"/>
      <c r="BL2441"/>
      <c r="BM2441"/>
      <c r="BN2441"/>
      <c r="BO2441"/>
      <c r="BP2441"/>
      <c r="BQ2441"/>
      <c r="BR2441"/>
      <c r="BS2441"/>
      <c r="BT2441"/>
      <c r="BU2441"/>
      <c r="BV2441"/>
      <c r="BW2441"/>
      <c r="BX2441"/>
      <c r="BY2441"/>
      <c r="BZ2441"/>
      <c r="CA2441"/>
      <c r="CB2441"/>
      <c r="CC2441"/>
    </row>
    <row r="2442" spans="54:81" s="325" customFormat="1" ht="15" customHeight="1" x14ac:dyDescent="0.25">
      <c r="BB2442"/>
      <c r="BC2442"/>
      <c r="BD2442"/>
      <c r="BE2442"/>
      <c r="BF2442"/>
      <c r="BG2442"/>
      <c r="BH2442"/>
      <c r="BI2442"/>
      <c r="BJ2442"/>
      <c r="BK2442"/>
      <c r="BL2442"/>
      <c r="BM2442"/>
      <c r="BN2442"/>
      <c r="BO2442"/>
      <c r="BP2442"/>
      <c r="BQ2442"/>
      <c r="BR2442"/>
      <c r="BS2442"/>
      <c r="BT2442"/>
      <c r="BU2442"/>
      <c r="BV2442"/>
      <c r="BW2442"/>
      <c r="BX2442"/>
      <c r="BY2442"/>
      <c r="BZ2442"/>
      <c r="CA2442"/>
      <c r="CB2442"/>
      <c r="CC2442"/>
    </row>
    <row r="2443" spans="54:81" s="325" customFormat="1" ht="15" customHeight="1" x14ac:dyDescent="0.25">
      <c r="BB2443"/>
      <c r="BC2443"/>
      <c r="BD2443"/>
      <c r="BE2443"/>
      <c r="BF2443"/>
      <c r="BG2443"/>
      <c r="BH2443"/>
      <c r="BI2443"/>
      <c r="BJ2443"/>
      <c r="BK2443"/>
      <c r="BL2443"/>
      <c r="BM2443"/>
      <c r="BN2443"/>
      <c r="BO2443"/>
      <c r="BP2443"/>
      <c r="BQ2443"/>
      <c r="BR2443"/>
      <c r="BS2443"/>
      <c r="BT2443"/>
      <c r="BU2443"/>
      <c r="BV2443"/>
      <c r="BW2443"/>
      <c r="BX2443"/>
      <c r="BY2443"/>
      <c r="BZ2443"/>
      <c r="CA2443"/>
      <c r="CB2443"/>
      <c r="CC2443"/>
    </row>
    <row r="2444" spans="54:81" s="325" customFormat="1" ht="15" customHeight="1" x14ac:dyDescent="0.25">
      <c r="BB2444"/>
      <c r="BC2444"/>
      <c r="BD2444"/>
      <c r="BE2444"/>
      <c r="BF2444"/>
      <c r="BG2444"/>
      <c r="BH2444"/>
      <c r="BI2444"/>
      <c r="BJ2444"/>
      <c r="BK2444"/>
      <c r="BL2444"/>
      <c r="BM2444"/>
      <c r="BN2444"/>
      <c r="BO2444"/>
      <c r="BP2444"/>
      <c r="BQ2444"/>
      <c r="BR2444"/>
      <c r="BS2444"/>
      <c r="BT2444"/>
      <c r="BU2444"/>
      <c r="BV2444"/>
      <c r="BW2444"/>
      <c r="BX2444"/>
      <c r="BY2444"/>
      <c r="BZ2444"/>
      <c r="CA2444"/>
      <c r="CB2444"/>
      <c r="CC2444"/>
    </row>
    <row r="2445" spans="54:81" s="325" customFormat="1" ht="15" customHeight="1" x14ac:dyDescent="0.25">
      <c r="BB2445"/>
      <c r="BC2445"/>
      <c r="BD2445"/>
      <c r="BE2445"/>
      <c r="BF2445"/>
      <c r="BG2445"/>
      <c r="BH2445"/>
      <c r="BI2445"/>
      <c r="BJ2445"/>
      <c r="BK2445"/>
      <c r="BL2445"/>
      <c r="BM2445"/>
      <c r="BN2445"/>
      <c r="BO2445"/>
      <c r="BP2445"/>
      <c r="BQ2445"/>
      <c r="BR2445"/>
      <c r="BS2445"/>
      <c r="BT2445"/>
      <c r="BU2445"/>
      <c r="BV2445"/>
      <c r="BW2445"/>
      <c r="BX2445"/>
      <c r="BY2445"/>
      <c r="BZ2445"/>
      <c r="CA2445"/>
      <c r="CB2445"/>
      <c r="CC2445"/>
    </row>
    <row r="2446" spans="54:81" s="325" customFormat="1" ht="15" customHeight="1" x14ac:dyDescent="0.25">
      <c r="BB2446"/>
      <c r="BC2446"/>
      <c r="BD2446"/>
      <c r="BE2446"/>
      <c r="BF2446"/>
      <c r="BG2446"/>
      <c r="BH2446"/>
      <c r="BI2446"/>
      <c r="BJ2446"/>
      <c r="BK2446"/>
      <c r="BL2446"/>
      <c r="BM2446"/>
      <c r="BN2446"/>
      <c r="BO2446"/>
      <c r="BP2446"/>
      <c r="BQ2446"/>
      <c r="BR2446"/>
      <c r="BS2446"/>
      <c r="BT2446"/>
      <c r="BU2446"/>
      <c r="BV2446"/>
      <c r="BW2446"/>
      <c r="BX2446"/>
      <c r="BY2446"/>
      <c r="BZ2446"/>
      <c r="CA2446"/>
      <c r="CB2446"/>
      <c r="CC2446"/>
    </row>
    <row r="2447" spans="54:81" s="325" customFormat="1" ht="15" customHeight="1" x14ac:dyDescent="0.25">
      <c r="BB2447"/>
      <c r="BC2447"/>
      <c r="BD2447"/>
      <c r="BE2447"/>
      <c r="BF2447"/>
      <c r="BG2447"/>
      <c r="BH2447"/>
      <c r="BI2447"/>
      <c r="BJ2447"/>
      <c r="BK2447"/>
      <c r="BL2447"/>
      <c r="BM2447"/>
      <c r="BN2447"/>
      <c r="BO2447"/>
      <c r="BP2447"/>
      <c r="BQ2447"/>
      <c r="BR2447"/>
      <c r="BS2447"/>
      <c r="BT2447"/>
      <c r="BU2447"/>
      <c r="BV2447"/>
      <c r="BW2447"/>
      <c r="BX2447"/>
      <c r="BY2447"/>
      <c r="BZ2447"/>
      <c r="CA2447"/>
      <c r="CB2447"/>
      <c r="CC2447"/>
    </row>
    <row r="2448" spans="54:81" s="325" customFormat="1" ht="15" customHeight="1" x14ac:dyDescent="0.25">
      <c r="BB2448"/>
      <c r="BC2448"/>
      <c r="BD2448"/>
      <c r="BE2448"/>
      <c r="BF2448"/>
      <c r="BG2448"/>
      <c r="BH2448"/>
      <c r="BI2448"/>
      <c r="BJ2448"/>
      <c r="BK2448"/>
      <c r="BL2448"/>
      <c r="BM2448"/>
      <c r="BN2448"/>
      <c r="BO2448"/>
      <c r="BP2448"/>
      <c r="BQ2448"/>
      <c r="BR2448"/>
      <c r="BS2448"/>
      <c r="BT2448"/>
      <c r="BU2448"/>
      <c r="BV2448"/>
      <c r="BW2448"/>
      <c r="BX2448"/>
      <c r="BY2448"/>
      <c r="BZ2448"/>
      <c r="CA2448"/>
      <c r="CB2448"/>
      <c r="CC2448"/>
    </row>
    <row r="2449" spans="54:81" s="325" customFormat="1" ht="15" customHeight="1" x14ac:dyDescent="0.25">
      <c r="BB2449"/>
      <c r="BC2449"/>
      <c r="BD2449"/>
      <c r="BE2449"/>
      <c r="BF2449"/>
      <c r="BG2449"/>
      <c r="BH2449"/>
      <c r="BI2449"/>
      <c r="BJ2449"/>
      <c r="BK2449"/>
      <c r="BL2449"/>
      <c r="BM2449"/>
      <c r="BN2449"/>
      <c r="BO2449"/>
      <c r="BP2449"/>
      <c r="BQ2449"/>
      <c r="BR2449"/>
      <c r="BS2449"/>
      <c r="BT2449"/>
      <c r="BU2449"/>
      <c r="BV2449"/>
      <c r="BW2449"/>
      <c r="BX2449"/>
      <c r="BY2449"/>
      <c r="BZ2449"/>
      <c r="CA2449"/>
      <c r="CB2449"/>
      <c r="CC2449"/>
    </row>
    <row r="2450" spans="54:81" s="325" customFormat="1" ht="15" customHeight="1" x14ac:dyDescent="0.25">
      <c r="BB2450"/>
      <c r="BC2450"/>
      <c r="BD2450"/>
      <c r="BE2450"/>
      <c r="BF2450"/>
      <c r="BG2450"/>
      <c r="BH2450"/>
      <c r="BI2450"/>
      <c r="BJ2450"/>
      <c r="BK2450"/>
      <c r="BL2450"/>
      <c r="BM2450"/>
      <c r="BN2450"/>
      <c r="BO2450"/>
      <c r="BP2450"/>
      <c r="BQ2450"/>
      <c r="BR2450"/>
      <c r="BS2450"/>
      <c r="BT2450"/>
      <c r="BU2450"/>
      <c r="BV2450"/>
      <c r="BW2450"/>
      <c r="BX2450"/>
      <c r="BY2450"/>
      <c r="BZ2450"/>
      <c r="CA2450"/>
      <c r="CB2450"/>
      <c r="CC2450"/>
    </row>
    <row r="2451" spans="54:81" s="325" customFormat="1" ht="15" customHeight="1" x14ac:dyDescent="0.25">
      <c r="BB2451"/>
      <c r="BC2451"/>
      <c r="BD2451"/>
      <c r="BE2451"/>
      <c r="BF2451"/>
      <c r="BG2451"/>
      <c r="BH2451"/>
      <c r="BI2451"/>
      <c r="BJ2451"/>
      <c r="BK2451"/>
      <c r="BL2451"/>
      <c r="BM2451"/>
      <c r="BN2451"/>
      <c r="BO2451"/>
      <c r="BP2451"/>
      <c r="BQ2451"/>
      <c r="BR2451"/>
      <c r="BS2451"/>
      <c r="BT2451"/>
      <c r="BU2451"/>
      <c r="BV2451"/>
      <c r="BW2451"/>
      <c r="BX2451"/>
      <c r="BY2451"/>
      <c r="BZ2451"/>
      <c r="CA2451"/>
      <c r="CB2451"/>
      <c r="CC2451"/>
    </row>
    <row r="2452" spans="54:81" s="325" customFormat="1" ht="15" customHeight="1" x14ac:dyDescent="0.25">
      <c r="BB2452"/>
      <c r="BC2452"/>
      <c r="BD2452"/>
      <c r="BE2452"/>
      <c r="BF2452"/>
      <c r="BG2452"/>
      <c r="BH2452"/>
      <c r="BI2452"/>
      <c r="BJ2452"/>
      <c r="BK2452"/>
      <c r="BL2452"/>
      <c r="BM2452"/>
      <c r="BN2452"/>
      <c r="BO2452"/>
      <c r="BP2452"/>
      <c r="BQ2452"/>
      <c r="BR2452"/>
      <c r="BS2452"/>
      <c r="BT2452"/>
      <c r="BU2452"/>
      <c r="BV2452"/>
      <c r="BW2452"/>
      <c r="BX2452"/>
      <c r="BY2452"/>
      <c r="BZ2452"/>
      <c r="CA2452"/>
      <c r="CB2452"/>
      <c r="CC2452"/>
    </row>
    <row r="2453" spans="54:81" s="325" customFormat="1" ht="15" customHeight="1" x14ac:dyDescent="0.25">
      <c r="BB2453"/>
      <c r="BC2453"/>
      <c r="BD2453"/>
      <c r="BE2453"/>
      <c r="BF2453"/>
      <c r="BG2453"/>
      <c r="BH2453"/>
      <c r="BI2453"/>
      <c r="BJ2453"/>
      <c r="BK2453"/>
      <c r="BL2453"/>
      <c r="BM2453"/>
      <c r="BN2453"/>
      <c r="BO2453"/>
      <c r="BP2453"/>
      <c r="BQ2453"/>
      <c r="BR2453"/>
      <c r="BS2453"/>
      <c r="BT2453"/>
      <c r="BU2453"/>
      <c r="BV2453"/>
      <c r="BW2453"/>
      <c r="BX2453"/>
      <c r="BY2453"/>
      <c r="BZ2453"/>
      <c r="CA2453"/>
      <c r="CB2453"/>
      <c r="CC2453"/>
    </row>
    <row r="2454" spans="54:81" s="325" customFormat="1" ht="15" customHeight="1" x14ac:dyDescent="0.25">
      <c r="BB2454"/>
      <c r="BC2454"/>
      <c r="BD2454"/>
      <c r="BE2454"/>
      <c r="BF2454"/>
      <c r="BG2454"/>
      <c r="BH2454"/>
      <c r="BI2454"/>
      <c r="BJ2454"/>
      <c r="BK2454"/>
      <c r="BL2454"/>
      <c r="BM2454"/>
      <c r="BN2454"/>
      <c r="BO2454"/>
      <c r="BP2454"/>
      <c r="BQ2454"/>
      <c r="BR2454"/>
      <c r="BS2454"/>
      <c r="BT2454"/>
      <c r="BU2454"/>
      <c r="BV2454"/>
      <c r="BW2454"/>
      <c r="BX2454"/>
      <c r="BY2454"/>
      <c r="BZ2454"/>
      <c r="CA2454"/>
      <c r="CB2454"/>
      <c r="CC2454"/>
    </row>
    <row r="2455" spans="54:81" s="325" customFormat="1" ht="15" customHeight="1" x14ac:dyDescent="0.25">
      <c r="BB2455"/>
      <c r="BC2455"/>
      <c r="BD2455"/>
      <c r="BE2455"/>
      <c r="BF2455"/>
      <c r="BG2455"/>
      <c r="BH2455"/>
      <c r="BI2455"/>
      <c r="BJ2455"/>
      <c r="BK2455"/>
      <c r="BL2455"/>
      <c r="BM2455"/>
      <c r="BN2455"/>
      <c r="BO2455"/>
      <c r="BP2455"/>
      <c r="BQ2455"/>
      <c r="BR2455"/>
      <c r="BS2455"/>
      <c r="BT2455"/>
      <c r="BU2455"/>
      <c r="BV2455"/>
      <c r="BW2455"/>
      <c r="BX2455"/>
      <c r="BY2455"/>
      <c r="BZ2455"/>
      <c r="CA2455"/>
      <c r="CB2455"/>
      <c r="CC2455"/>
    </row>
    <row r="2456" spans="54:81" s="325" customFormat="1" ht="15" customHeight="1" x14ac:dyDescent="0.25">
      <c r="BB2456"/>
      <c r="BC2456"/>
      <c r="BD2456"/>
      <c r="BE2456"/>
      <c r="BF2456"/>
      <c r="BG2456"/>
      <c r="BH2456"/>
      <c r="BI2456"/>
      <c r="BJ2456"/>
      <c r="BK2456"/>
      <c r="BL2456"/>
      <c r="BM2456"/>
      <c r="BN2456"/>
      <c r="BO2456"/>
      <c r="BP2456"/>
      <c r="BQ2456"/>
      <c r="BR2456"/>
      <c r="BS2456"/>
      <c r="BT2456"/>
      <c r="BU2456"/>
      <c r="BV2456"/>
      <c r="BW2456"/>
      <c r="BX2456"/>
      <c r="BY2456"/>
      <c r="BZ2456"/>
      <c r="CA2456"/>
      <c r="CB2456"/>
      <c r="CC2456"/>
    </row>
    <row r="2457" spans="54:81" s="325" customFormat="1" ht="15" customHeight="1" x14ac:dyDescent="0.25">
      <c r="BB2457"/>
      <c r="BC2457"/>
      <c r="BD2457"/>
      <c r="BE2457"/>
      <c r="BF2457"/>
      <c r="BG2457"/>
      <c r="BH2457"/>
      <c r="BI2457"/>
      <c r="BJ2457"/>
      <c r="BK2457"/>
      <c r="BL2457"/>
      <c r="BM2457"/>
      <c r="BN2457"/>
      <c r="BO2457"/>
      <c r="BP2457"/>
      <c r="BQ2457"/>
      <c r="BR2457"/>
      <c r="BS2457"/>
      <c r="BT2457"/>
      <c r="BU2457"/>
      <c r="BV2457"/>
      <c r="BW2457"/>
      <c r="BX2457"/>
      <c r="BY2457"/>
      <c r="BZ2457"/>
      <c r="CA2457"/>
      <c r="CB2457"/>
      <c r="CC2457"/>
    </row>
    <row r="2458" spans="54:81" s="325" customFormat="1" ht="15" customHeight="1" x14ac:dyDescent="0.25">
      <c r="BB2458"/>
      <c r="BC2458"/>
      <c r="BD2458"/>
      <c r="BE2458"/>
      <c r="BF2458"/>
      <c r="BG2458"/>
      <c r="BH2458"/>
      <c r="BI2458"/>
      <c r="BJ2458"/>
      <c r="BK2458"/>
      <c r="BL2458"/>
      <c r="BM2458"/>
      <c r="BN2458"/>
      <c r="BO2458"/>
      <c r="BP2458"/>
      <c r="BQ2458"/>
      <c r="BR2458"/>
      <c r="BS2458"/>
      <c r="BT2458"/>
      <c r="BU2458"/>
      <c r="BV2458"/>
      <c r="BW2458"/>
      <c r="BX2458"/>
      <c r="BY2458"/>
      <c r="BZ2458"/>
      <c r="CA2458"/>
      <c r="CB2458"/>
      <c r="CC2458"/>
    </row>
    <row r="2459" spans="54:81" s="325" customFormat="1" ht="15" customHeight="1" x14ac:dyDescent="0.25">
      <c r="BB2459"/>
      <c r="BC2459"/>
      <c r="BD2459"/>
      <c r="BE2459"/>
      <c r="BF2459"/>
      <c r="BG2459"/>
      <c r="BH2459"/>
      <c r="BI2459"/>
      <c r="BJ2459"/>
      <c r="BK2459"/>
      <c r="BL2459"/>
      <c r="BM2459"/>
      <c r="BN2459"/>
      <c r="BO2459"/>
      <c r="BP2459"/>
      <c r="BQ2459"/>
      <c r="BR2459"/>
      <c r="BS2459"/>
      <c r="BT2459"/>
      <c r="BU2459"/>
      <c r="BV2459"/>
      <c r="BW2459"/>
      <c r="BX2459"/>
      <c r="BY2459"/>
      <c r="BZ2459"/>
      <c r="CA2459"/>
      <c r="CB2459"/>
      <c r="CC2459"/>
    </row>
    <row r="2460" spans="54:81" s="325" customFormat="1" ht="15" customHeight="1" x14ac:dyDescent="0.25">
      <c r="BB2460"/>
      <c r="BC2460"/>
      <c r="BD2460"/>
      <c r="BE2460"/>
      <c r="BF2460"/>
      <c r="BG2460"/>
      <c r="BH2460"/>
      <c r="BI2460"/>
      <c r="BJ2460"/>
      <c r="BK2460"/>
      <c r="BL2460"/>
      <c r="BM2460"/>
      <c r="BN2460"/>
      <c r="BO2460"/>
      <c r="BP2460"/>
      <c r="BQ2460"/>
      <c r="BR2460"/>
      <c r="BS2460"/>
      <c r="BT2460"/>
      <c r="BU2460"/>
      <c r="BV2460"/>
      <c r="BW2460"/>
      <c r="BX2460"/>
      <c r="BY2460"/>
      <c r="BZ2460"/>
      <c r="CA2460"/>
      <c r="CB2460"/>
      <c r="CC2460"/>
    </row>
    <row r="2461" spans="54:81" s="325" customFormat="1" ht="15" customHeight="1" x14ac:dyDescent="0.25">
      <c r="BB2461"/>
      <c r="BC2461"/>
      <c r="BD2461"/>
      <c r="BE2461"/>
      <c r="BF2461"/>
      <c r="BG2461"/>
      <c r="BH2461"/>
      <c r="BI2461"/>
      <c r="BJ2461"/>
      <c r="BK2461"/>
      <c r="BL2461"/>
      <c r="BM2461"/>
      <c r="BN2461"/>
      <c r="BO2461"/>
      <c r="BP2461"/>
      <c r="BQ2461"/>
      <c r="BR2461"/>
      <c r="BS2461"/>
      <c r="BT2461"/>
      <c r="BU2461"/>
      <c r="BV2461"/>
      <c r="BW2461"/>
      <c r="BX2461"/>
      <c r="BY2461"/>
      <c r="BZ2461"/>
      <c r="CA2461"/>
      <c r="CB2461"/>
      <c r="CC2461"/>
    </row>
    <row r="2462" spans="54:81" s="325" customFormat="1" ht="15" customHeight="1" x14ac:dyDescent="0.25">
      <c r="BB2462"/>
      <c r="BC2462"/>
      <c r="BD2462"/>
      <c r="BE2462"/>
      <c r="BF2462"/>
      <c r="BG2462"/>
      <c r="BH2462"/>
      <c r="BI2462"/>
      <c r="BJ2462"/>
      <c r="BK2462"/>
      <c r="BL2462"/>
      <c r="BM2462"/>
      <c r="BN2462"/>
      <c r="BO2462"/>
      <c r="BP2462"/>
      <c r="BQ2462"/>
      <c r="BR2462"/>
      <c r="BS2462"/>
      <c r="BT2462"/>
      <c r="BU2462"/>
      <c r="BV2462"/>
      <c r="BW2462"/>
      <c r="BX2462"/>
      <c r="BY2462"/>
      <c r="BZ2462"/>
      <c r="CA2462"/>
      <c r="CB2462"/>
      <c r="CC2462"/>
    </row>
    <row r="2463" spans="54:81" s="325" customFormat="1" ht="15" customHeight="1" x14ac:dyDescent="0.25">
      <c r="BB2463"/>
      <c r="BC2463"/>
      <c r="BD2463"/>
      <c r="BE2463"/>
      <c r="BF2463"/>
      <c r="BG2463"/>
      <c r="BH2463"/>
      <c r="BI2463"/>
      <c r="BJ2463"/>
      <c r="BK2463"/>
      <c r="BL2463"/>
      <c r="BM2463"/>
      <c r="BN2463"/>
      <c r="BO2463"/>
      <c r="BP2463"/>
      <c r="BQ2463"/>
      <c r="BR2463"/>
      <c r="BS2463"/>
      <c r="BT2463"/>
      <c r="BU2463"/>
      <c r="BV2463"/>
      <c r="BW2463"/>
      <c r="BX2463"/>
      <c r="BY2463"/>
      <c r="BZ2463"/>
      <c r="CA2463"/>
      <c r="CB2463"/>
      <c r="CC2463"/>
    </row>
    <row r="2464" spans="54:81" s="325" customFormat="1" ht="15" customHeight="1" x14ac:dyDescent="0.25">
      <c r="BB2464"/>
      <c r="BC2464"/>
      <c r="BD2464"/>
      <c r="BE2464"/>
      <c r="BF2464"/>
      <c r="BG2464"/>
      <c r="BH2464"/>
      <c r="BI2464"/>
      <c r="BJ2464"/>
      <c r="BK2464"/>
      <c r="BL2464"/>
      <c r="BM2464"/>
      <c r="BN2464"/>
      <c r="BO2464"/>
      <c r="BP2464"/>
      <c r="BQ2464"/>
      <c r="BR2464"/>
      <c r="BS2464"/>
      <c r="BT2464"/>
      <c r="BU2464"/>
      <c r="BV2464"/>
      <c r="BW2464"/>
      <c r="BX2464"/>
      <c r="BY2464"/>
      <c r="BZ2464"/>
      <c r="CA2464"/>
      <c r="CB2464"/>
      <c r="CC2464"/>
    </row>
    <row r="2465" spans="54:81" s="325" customFormat="1" ht="15" customHeight="1" x14ac:dyDescent="0.25">
      <c r="BB2465"/>
      <c r="BC2465"/>
      <c r="BD2465"/>
      <c r="BE2465"/>
      <c r="BF2465"/>
      <c r="BG2465"/>
      <c r="BH2465"/>
      <c r="BI2465"/>
      <c r="BJ2465"/>
      <c r="BK2465"/>
      <c r="BL2465"/>
      <c r="BM2465"/>
      <c r="BN2465"/>
      <c r="BO2465"/>
      <c r="BP2465"/>
      <c r="BQ2465"/>
      <c r="BR2465"/>
      <c r="BS2465"/>
      <c r="BT2465"/>
      <c r="BU2465"/>
      <c r="BV2465"/>
      <c r="BW2465"/>
      <c r="BX2465"/>
      <c r="BY2465"/>
      <c r="BZ2465"/>
      <c r="CA2465"/>
      <c r="CB2465"/>
      <c r="CC2465"/>
    </row>
    <row r="2466" spans="54:81" s="325" customFormat="1" ht="15" customHeight="1" x14ac:dyDescent="0.25">
      <c r="BB2466"/>
      <c r="BC2466"/>
      <c r="BD2466"/>
      <c r="BE2466"/>
      <c r="BF2466"/>
      <c r="BG2466"/>
      <c r="BH2466"/>
      <c r="BI2466"/>
      <c r="BJ2466"/>
      <c r="BK2466"/>
      <c r="BL2466"/>
      <c r="BM2466"/>
      <c r="BN2466"/>
      <c r="BO2466"/>
      <c r="BP2466"/>
      <c r="BQ2466"/>
      <c r="BR2466"/>
      <c r="BS2466"/>
      <c r="BT2466"/>
      <c r="BU2466"/>
      <c r="BV2466"/>
      <c r="BW2466"/>
      <c r="BX2466"/>
      <c r="BY2466"/>
      <c r="BZ2466"/>
      <c r="CA2466"/>
      <c r="CB2466"/>
      <c r="CC2466"/>
    </row>
    <row r="2467" spans="54:81" s="325" customFormat="1" ht="15" customHeight="1" x14ac:dyDescent="0.25">
      <c r="BB2467"/>
      <c r="BC2467"/>
      <c r="BD2467"/>
      <c r="BE2467"/>
      <c r="BF2467"/>
      <c r="BG2467"/>
      <c r="BH2467"/>
      <c r="BI2467"/>
      <c r="BJ2467"/>
      <c r="BK2467"/>
      <c r="BL2467"/>
      <c r="BM2467"/>
      <c r="BN2467"/>
      <c r="BO2467"/>
      <c r="BP2467"/>
      <c r="BQ2467"/>
      <c r="BR2467"/>
      <c r="BS2467"/>
      <c r="BT2467"/>
      <c r="BU2467"/>
      <c r="BV2467"/>
      <c r="BW2467"/>
      <c r="BX2467"/>
      <c r="BY2467"/>
      <c r="BZ2467"/>
      <c r="CA2467"/>
      <c r="CB2467"/>
      <c r="CC2467"/>
    </row>
    <row r="2468" spans="54:81" s="325" customFormat="1" ht="15" customHeight="1" x14ac:dyDescent="0.25">
      <c r="BB2468"/>
      <c r="BC2468"/>
      <c r="BD2468"/>
      <c r="BE2468"/>
      <c r="BF2468"/>
      <c r="BG2468"/>
      <c r="BH2468"/>
      <c r="BI2468"/>
      <c r="BJ2468"/>
      <c r="BK2468"/>
      <c r="BL2468"/>
      <c r="BM2468"/>
      <c r="BN2468"/>
      <c r="BO2468"/>
      <c r="BP2468"/>
      <c r="BQ2468"/>
      <c r="BR2468"/>
      <c r="BS2468"/>
      <c r="BT2468"/>
      <c r="BU2468"/>
      <c r="BV2468"/>
      <c r="BW2468"/>
      <c r="BX2468"/>
      <c r="BY2468"/>
      <c r="BZ2468"/>
      <c r="CA2468"/>
      <c r="CB2468"/>
      <c r="CC2468"/>
    </row>
    <row r="2469" spans="54:81" s="325" customFormat="1" ht="15" customHeight="1" x14ac:dyDescent="0.25">
      <c r="BB2469"/>
      <c r="BC2469"/>
      <c r="BD2469"/>
      <c r="BE2469"/>
      <c r="BF2469"/>
      <c r="BG2469"/>
      <c r="BH2469"/>
      <c r="BI2469"/>
      <c r="BJ2469"/>
      <c r="BK2469"/>
      <c r="BL2469"/>
      <c r="BM2469"/>
      <c r="BN2469"/>
      <c r="BO2469"/>
      <c r="BP2469"/>
      <c r="BQ2469"/>
      <c r="BR2469"/>
      <c r="BS2469"/>
      <c r="BT2469"/>
      <c r="BU2469"/>
      <c r="BV2469"/>
      <c r="BW2469"/>
      <c r="BX2469"/>
      <c r="BY2469"/>
      <c r="BZ2469"/>
      <c r="CA2469"/>
      <c r="CB2469"/>
      <c r="CC2469"/>
    </row>
    <row r="2470" spans="54:81" s="325" customFormat="1" ht="15" customHeight="1" x14ac:dyDescent="0.25">
      <c r="BB2470"/>
      <c r="BC2470"/>
      <c r="BD2470"/>
      <c r="BE2470"/>
      <c r="BF2470"/>
      <c r="BG2470"/>
      <c r="BH2470"/>
      <c r="BI2470"/>
      <c r="BJ2470"/>
      <c r="BK2470"/>
      <c r="BL2470"/>
      <c r="BM2470"/>
      <c r="BN2470"/>
      <c r="BO2470"/>
      <c r="BP2470"/>
      <c r="BQ2470"/>
      <c r="BR2470"/>
      <c r="BS2470"/>
      <c r="BT2470"/>
      <c r="BU2470"/>
      <c r="BV2470"/>
      <c r="BW2470"/>
      <c r="BX2470"/>
      <c r="BY2470"/>
      <c r="BZ2470"/>
      <c r="CA2470"/>
      <c r="CB2470"/>
      <c r="CC2470"/>
    </row>
    <row r="2471" spans="54:81" s="325" customFormat="1" ht="15" customHeight="1" x14ac:dyDescent="0.25">
      <c r="BB2471"/>
      <c r="BC2471"/>
      <c r="BD2471"/>
      <c r="BE2471"/>
      <c r="BF2471"/>
      <c r="BG2471"/>
      <c r="BH2471"/>
      <c r="BI2471"/>
      <c r="BJ2471"/>
      <c r="BK2471"/>
      <c r="BL2471"/>
      <c r="BM2471"/>
      <c r="BN2471"/>
      <c r="BO2471"/>
      <c r="BP2471"/>
      <c r="BQ2471"/>
      <c r="BR2471"/>
      <c r="BS2471"/>
      <c r="BT2471"/>
      <c r="BU2471"/>
      <c r="BV2471"/>
      <c r="BW2471"/>
      <c r="BX2471"/>
      <c r="BY2471"/>
      <c r="BZ2471"/>
      <c r="CA2471"/>
      <c r="CB2471"/>
      <c r="CC2471"/>
    </row>
    <row r="2472" spans="54:81" s="325" customFormat="1" ht="15" customHeight="1" x14ac:dyDescent="0.25">
      <c r="BB2472"/>
      <c r="BC2472"/>
      <c r="BD2472"/>
      <c r="BE2472"/>
      <c r="BF2472"/>
      <c r="BG2472"/>
      <c r="BH2472"/>
      <c r="BI2472"/>
      <c r="BJ2472"/>
      <c r="BK2472"/>
      <c r="BL2472"/>
      <c r="BM2472"/>
      <c r="BN2472"/>
      <c r="BO2472"/>
      <c r="BP2472"/>
      <c r="BQ2472"/>
      <c r="BR2472"/>
      <c r="BS2472"/>
      <c r="BT2472"/>
      <c r="BU2472"/>
      <c r="BV2472"/>
      <c r="BW2472"/>
      <c r="BX2472"/>
      <c r="BY2472"/>
      <c r="BZ2472"/>
      <c r="CA2472"/>
      <c r="CB2472"/>
      <c r="CC2472"/>
    </row>
    <row r="2473" spans="54:81" s="325" customFormat="1" ht="15" customHeight="1" x14ac:dyDescent="0.25">
      <c r="BB2473"/>
      <c r="BC2473"/>
      <c r="BD2473"/>
      <c r="BE2473"/>
      <c r="BF2473"/>
      <c r="BG2473"/>
      <c r="BH2473"/>
      <c r="BI2473"/>
      <c r="BJ2473"/>
      <c r="BK2473"/>
      <c r="BL2473"/>
      <c r="BM2473"/>
      <c r="BN2473"/>
      <c r="BO2473"/>
      <c r="BP2473"/>
      <c r="BQ2473"/>
      <c r="BR2473"/>
      <c r="BS2473"/>
      <c r="BT2473"/>
      <c r="BU2473"/>
      <c r="BV2473"/>
      <c r="BW2473"/>
      <c r="BX2473"/>
      <c r="BY2473"/>
      <c r="BZ2473"/>
      <c r="CA2473"/>
      <c r="CB2473"/>
      <c r="CC2473"/>
    </row>
    <row r="2474" spans="54:81" s="325" customFormat="1" ht="15" customHeight="1" x14ac:dyDescent="0.25">
      <c r="BB2474"/>
      <c r="BC2474"/>
      <c r="BD2474"/>
      <c r="BE2474"/>
      <c r="BF2474"/>
      <c r="BG2474"/>
      <c r="BH2474"/>
      <c r="BI2474"/>
      <c r="BJ2474"/>
      <c r="BK2474"/>
      <c r="BL2474"/>
      <c r="BM2474"/>
      <c r="BN2474"/>
      <c r="BO2474"/>
      <c r="BP2474"/>
      <c r="BQ2474"/>
      <c r="BR2474"/>
      <c r="BS2474"/>
      <c r="BT2474"/>
      <c r="BU2474"/>
      <c r="BV2474"/>
      <c r="BW2474"/>
      <c r="BX2474"/>
      <c r="BY2474"/>
      <c r="BZ2474"/>
      <c r="CA2474"/>
      <c r="CB2474"/>
      <c r="CC2474"/>
    </row>
    <row r="2475" spans="54:81" s="325" customFormat="1" ht="15" customHeight="1" x14ac:dyDescent="0.25">
      <c r="BB2475"/>
      <c r="BC2475"/>
      <c r="BD2475"/>
      <c r="BE2475"/>
      <c r="BF2475"/>
      <c r="BG2475"/>
      <c r="BH2475"/>
      <c r="BI2475"/>
      <c r="BJ2475"/>
      <c r="BK2475"/>
      <c r="BL2475"/>
      <c r="BM2475"/>
      <c r="BN2475"/>
      <c r="BO2475"/>
      <c r="BP2475"/>
      <c r="BQ2475"/>
      <c r="BR2475"/>
      <c r="BS2475"/>
      <c r="BT2475"/>
      <c r="BU2475"/>
      <c r="BV2475"/>
      <c r="BW2475"/>
      <c r="BX2475"/>
      <c r="BY2475"/>
      <c r="BZ2475"/>
      <c r="CA2475"/>
      <c r="CB2475"/>
      <c r="CC2475"/>
    </row>
    <row r="2476" spans="54:81" s="325" customFormat="1" ht="15" customHeight="1" x14ac:dyDescent="0.25">
      <c r="BB2476"/>
      <c r="BC2476"/>
      <c r="BD2476"/>
      <c r="BE2476"/>
      <c r="BF2476"/>
      <c r="BG2476"/>
      <c r="BH2476"/>
      <c r="BI2476"/>
      <c r="BJ2476"/>
      <c r="BK2476"/>
      <c r="BL2476"/>
      <c r="BM2476"/>
      <c r="BN2476"/>
      <c r="BO2476"/>
      <c r="BP2476"/>
      <c r="BQ2476"/>
      <c r="BR2476"/>
      <c r="BS2476"/>
      <c r="BT2476"/>
      <c r="BU2476"/>
      <c r="BV2476"/>
      <c r="BW2476"/>
      <c r="BX2476"/>
      <c r="BY2476"/>
      <c r="BZ2476"/>
      <c r="CA2476"/>
      <c r="CB2476"/>
      <c r="CC2476"/>
    </row>
    <row r="2477" spans="54:81" s="325" customFormat="1" ht="15" customHeight="1" x14ac:dyDescent="0.25">
      <c r="BB2477"/>
      <c r="BC2477"/>
      <c r="BD2477"/>
      <c r="BE2477"/>
      <c r="BF2477"/>
      <c r="BG2477"/>
      <c r="BH2477"/>
      <c r="BI2477"/>
      <c r="BJ2477"/>
      <c r="BK2477"/>
      <c r="BL2477"/>
      <c r="BM2477"/>
      <c r="BN2477"/>
      <c r="BO2477"/>
      <c r="BP2477"/>
      <c r="BQ2477"/>
      <c r="BR2477"/>
      <c r="BS2477"/>
      <c r="BT2477"/>
      <c r="BU2477"/>
      <c r="BV2477"/>
      <c r="BW2477"/>
      <c r="BX2477"/>
      <c r="BY2477"/>
      <c r="BZ2477"/>
      <c r="CA2477"/>
      <c r="CB2477"/>
      <c r="CC2477"/>
    </row>
    <row r="2478" spans="54:81" s="325" customFormat="1" ht="15" customHeight="1" x14ac:dyDescent="0.25">
      <c r="BB2478"/>
      <c r="BC2478"/>
      <c r="BD2478"/>
      <c r="BE2478"/>
      <c r="BF2478"/>
      <c r="BG2478"/>
      <c r="BH2478"/>
      <c r="BI2478"/>
      <c r="BJ2478"/>
      <c r="BK2478"/>
      <c r="BL2478"/>
      <c r="BM2478"/>
      <c r="BN2478"/>
      <c r="BO2478"/>
      <c r="BP2478"/>
      <c r="BQ2478"/>
      <c r="BR2478"/>
      <c r="BS2478"/>
      <c r="BT2478"/>
      <c r="BU2478"/>
      <c r="BV2478"/>
      <c r="BW2478"/>
      <c r="BX2478"/>
      <c r="BY2478"/>
      <c r="BZ2478"/>
      <c r="CA2478"/>
      <c r="CB2478"/>
      <c r="CC2478"/>
    </row>
    <row r="2479" spans="54:81" s="325" customFormat="1" ht="15" customHeight="1" x14ac:dyDescent="0.25">
      <c r="BB2479"/>
      <c r="BC2479"/>
      <c r="BD2479"/>
      <c r="BE2479"/>
      <c r="BF2479"/>
      <c r="BG2479"/>
      <c r="BH2479"/>
      <c r="BI2479"/>
      <c r="BJ2479"/>
      <c r="BK2479"/>
      <c r="BL2479"/>
      <c r="BM2479"/>
      <c r="BN2479"/>
      <c r="BO2479"/>
      <c r="BP2479"/>
      <c r="BQ2479"/>
      <c r="BR2479"/>
      <c r="BS2479"/>
      <c r="BT2479"/>
      <c r="BU2479"/>
      <c r="BV2479"/>
      <c r="BW2479"/>
      <c r="BX2479"/>
      <c r="BY2479"/>
      <c r="BZ2479"/>
      <c r="CA2479"/>
      <c r="CB2479"/>
      <c r="CC2479"/>
    </row>
    <row r="2480" spans="54:81" s="325" customFormat="1" ht="15" customHeight="1" x14ac:dyDescent="0.25">
      <c r="BB2480"/>
      <c r="BC2480"/>
      <c r="BD2480"/>
      <c r="BE2480"/>
      <c r="BF2480"/>
      <c r="BG2480"/>
      <c r="BH2480"/>
      <c r="BI2480"/>
      <c r="BJ2480"/>
      <c r="BK2480"/>
      <c r="BL2480"/>
      <c r="BM2480"/>
      <c r="BN2480"/>
      <c r="BO2480"/>
      <c r="BP2480"/>
      <c r="BQ2480"/>
      <c r="BR2480"/>
      <c r="BS2480"/>
      <c r="BT2480"/>
      <c r="BU2480"/>
      <c r="BV2480"/>
      <c r="BW2480"/>
      <c r="BX2480"/>
      <c r="BY2480"/>
      <c r="BZ2480"/>
      <c r="CA2480"/>
      <c r="CB2480"/>
      <c r="CC2480"/>
    </row>
    <row r="2481" spans="54:81" s="325" customFormat="1" ht="15" customHeight="1" x14ac:dyDescent="0.25">
      <c r="BB2481"/>
      <c r="BC2481"/>
      <c r="BD2481"/>
      <c r="BE2481"/>
      <c r="BF2481"/>
      <c r="BG2481"/>
      <c r="BH2481"/>
      <c r="BI2481"/>
      <c r="BJ2481"/>
      <c r="BK2481"/>
      <c r="BL2481"/>
      <c r="BM2481"/>
      <c r="BN2481"/>
      <c r="BO2481"/>
      <c r="BP2481"/>
      <c r="BQ2481"/>
      <c r="BR2481"/>
      <c r="BS2481"/>
      <c r="BT2481"/>
      <c r="BU2481"/>
      <c r="BV2481"/>
      <c r="BW2481"/>
      <c r="BX2481"/>
      <c r="BY2481"/>
      <c r="BZ2481"/>
      <c r="CA2481"/>
      <c r="CB2481"/>
      <c r="CC2481"/>
    </row>
    <row r="2482" spans="54:81" s="325" customFormat="1" ht="15" customHeight="1" x14ac:dyDescent="0.25">
      <c r="BB2482"/>
      <c r="BC2482"/>
      <c r="BD2482"/>
      <c r="BE2482"/>
      <c r="BF2482"/>
      <c r="BG2482"/>
      <c r="BH2482"/>
      <c r="BI2482"/>
      <c r="BJ2482"/>
      <c r="BK2482"/>
      <c r="BL2482"/>
      <c r="BM2482"/>
      <c r="BN2482"/>
      <c r="BO2482"/>
      <c r="BP2482"/>
      <c r="BQ2482"/>
      <c r="BR2482"/>
      <c r="BS2482"/>
      <c r="BT2482"/>
      <c r="BU2482"/>
      <c r="BV2482"/>
      <c r="BW2482"/>
      <c r="BX2482"/>
      <c r="BY2482"/>
      <c r="BZ2482"/>
      <c r="CA2482"/>
      <c r="CB2482"/>
      <c r="CC2482"/>
    </row>
    <row r="2483" spans="54:81" s="325" customFormat="1" ht="15" customHeight="1" x14ac:dyDescent="0.25">
      <c r="BB2483"/>
      <c r="BC2483"/>
      <c r="BD2483"/>
      <c r="BE2483"/>
      <c r="BF2483"/>
      <c r="BG2483"/>
      <c r="BH2483"/>
      <c r="BI2483"/>
      <c r="BJ2483"/>
      <c r="BK2483"/>
      <c r="BL2483"/>
      <c r="BM2483"/>
      <c r="BN2483"/>
      <c r="BO2483"/>
      <c r="BP2483"/>
      <c r="BQ2483"/>
      <c r="BR2483"/>
      <c r="BS2483"/>
      <c r="BT2483"/>
      <c r="BU2483"/>
      <c r="BV2483"/>
      <c r="BW2483"/>
      <c r="BX2483"/>
      <c r="BY2483"/>
      <c r="BZ2483"/>
      <c r="CA2483"/>
      <c r="CB2483"/>
      <c r="CC2483"/>
    </row>
    <row r="2484" spans="54:81" s="325" customFormat="1" ht="15" customHeight="1" x14ac:dyDescent="0.25">
      <c r="BB2484"/>
      <c r="BC2484"/>
      <c r="BD2484"/>
      <c r="BE2484"/>
      <c r="BF2484"/>
      <c r="BG2484"/>
      <c r="BH2484"/>
      <c r="BI2484"/>
      <c r="BJ2484"/>
      <c r="BK2484"/>
      <c r="BL2484"/>
      <c r="BM2484"/>
      <c r="BN2484"/>
      <c r="BO2484"/>
      <c r="BP2484"/>
      <c r="BQ2484"/>
      <c r="BR2484"/>
      <c r="BS2484"/>
      <c r="BT2484"/>
      <c r="BU2484"/>
      <c r="BV2484"/>
      <c r="BW2484"/>
      <c r="BX2484"/>
      <c r="BY2484"/>
      <c r="BZ2484"/>
      <c r="CA2484"/>
      <c r="CB2484"/>
      <c r="CC2484"/>
    </row>
    <row r="2485" spans="54:81" s="325" customFormat="1" ht="15" customHeight="1" x14ac:dyDescent="0.25">
      <c r="BB2485"/>
      <c r="BC2485"/>
      <c r="BD2485"/>
      <c r="BE2485"/>
      <c r="BF2485"/>
      <c r="BG2485"/>
      <c r="BH2485"/>
      <c r="BI2485"/>
      <c r="BJ2485"/>
      <c r="BK2485"/>
      <c r="BL2485"/>
      <c r="BM2485"/>
      <c r="BN2485"/>
      <c r="BO2485"/>
      <c r="BP2485"/>
      <c r="BQ2485"/>
      <c r="BR2485"/>
      <c r="BS2485"/>
      <c r="BT2485"/>
      <c r="BU2485"/>
      <c r="BV2485"/>
      <c r="BW2485"/>
      <c r="BX2485"/>
      <c r="BY2485"/>
      <c r="BZ2485"/>
      <c r="CA2485"/>
      <c r="CB2485"/>
      <c r="CC2485"/>
    </row>
    <row r="2486" spans="54:81" s="325" customFormat="1" ht="15" customHeight="1" x14ac:dyDescent="0.25">
      <c r="BB2486"/>
      <c r="BC2486"/>
      <c r="BD2486"/>
      <c r="BE2486"/>
      <c r="BF2486"/>
      <c r="BG2486"/>
      <c r="BH2486"/>
      <c r="BI2486"/>
      <c r="BJ2486"/>
      <c r="BK2486"/>
      <c r="BL2486"/>
      <c r="BM2486"/>
      <c r="BN2486"/>
      <c r="BO2486"/>
      <c r="BP2486"/>
      <c r="BQ2486"/>
      <c r="BR2486"/>
      <c r="BS2486"/>
      <c r="BT2486"/>
      <c r="BU2486"/>
      <c r="BV2486"/>
      <c r="BW2486"/>
      <c r="BX2486"/>
      <c r="BY2486"/>
      <c r="BZ2486"/>
      <c r="CA2486"/>
      <c r="CB2486"/>
      <c r="CC2486"/>
    </row>
    <row r="2487" spans="54:81" s="325" customFormat="1" ht="15" customHeight="1" x14ac:dyDescent="0.25">
      <c r="BB2487"/>
      <c r="BC2487"/>
      <c r="BD2487"/>
      <c r="BE2487"/>
      <c r="BF2487"/>
      <c r="BG2487"/>
      <c r="BH2487"/>
      <c r="BI2487"/>
      <c r="BJ2487"/>
      <c r="BK2487"/>
      <c r="BL2487"/>
      <c r="BM2487"/>
      <c r="BN2487"/>
      <c r="BO2487"/>
      <c r="BP2487"/>
      <c r="BQ2487"/>
      <c r="BR2487"/>
      <c r="BS2487"/>
      <c r="BT2487"/>
      <c r="BU2487"/>
      <c r="BV2487"/>
      <c r="BW2487"/>
      <c r="BX2487"/>
      <c r="BY2487"/>
      <c r="BZ2487"/>
      <c r="CA2487"/>
      <c r="CB2487"/>
      <c r="CC2487"/>
    </row>
    <row r="2488" spans="54:81" s="325" customFormat="1" ht="15" customHeight="1" x14ac:dyDescent="0.25">
      <c r="BB2488"/>
      <c r="BC2488"/>
      <c r="BD2488"/>
      <c r="BE2488"/>
      <c r="BF2488"/>
      <c r="BG2488"/>
      <c r="BH2488"/>
      <c r="BI2488"/>
      <c r="BJ2488"/>
      <c r="BK2488"/>
      <c r="BL2488"/>
      <c r="BM2488"/>
      <c r="BN2488"/>
      <c r="BO2488"/>
      <c r="BP2488"/>
      <c r="BQ2488"/>
      <c r="BR2488"/>
      <c r="BS2488"/>
      <c r="BT2488"/>
      <c r="BU2488"/>
      <c r="BV2488"/>
      <c r="BW2488"/>
      <c r="BX2488"/>
      <c r="BY2488"/>
      <c r="BZ2488"/>
      <c r="CA2488"/>
      <c r="CB2488"/>
      <c r="CC2488"/>
    </row>
    <row r="2489" spans="54:81" s="325" customFormat="1" ht="15" customHeight="1" x14ac:dyDescent="0.25">
      <c r="BB2489"/>
      <c r="BC2489"/>
      <c r="BD2489"/>
      <c r="BE2489"/>
      <c r="BF2489"/>
      <c r="BG2489"/>
      <c r="BH2489"/>
      <c r="BI2489"/>
      <c r="BJ2489"/>
      <c r="BK2489"/>
      <c r="BL2489"/>
      <c r="BM2489"/>
      <c r="BN2489"/>
      <c r="BO2489"/>
      <c r="BP2489"/>
      <c r="BQ2489"/>
      <c r="BR2489"/>
      <c r="BS2489"/>
      <c r="BT2489"/>
      <c r="BU2489"/>
      <c r="BV2489"/>
      <c r="BW2489"/>
      <c r="BX2489"/>
      <c r="BY2489"/>
      <c r="BZ2489"/>
      <c r="CA2489"/>
      <c r="CB2489"/>
      <c r="CC2489"/>
    </row>
    <row r="2490" spans="54:81" s="325" customFormat="1" ht="15" customHeight="1" x14ac:dyDescent="0.25">
      <c r="BB2490"/>
      <c r="BC2490"/>
      <c r="BD2490"/>
      <c r="BE2490"/>
      <c r="BF2490"/>
      <c r="BG2490"/>
      <c r="BH2490"/>
      <c r="BI2490"/>
      <c r="BJ2490"/>
      <c r="BK2490"/>
      <c r="BL2490"/>
      <c r="BM2490"/>
      <c r="BN2490"/>
      <c r="BO2490"/>
      <c r="BP2490"/>
      <c r="BQ2490"/>
      <c r="BR2490"/>
      <c r="BS2490"/>
      <c r="BT2490"/>
      <c r="BU2490"/>
      <c r="BV2490"/>
      <c r="BW2490"/>
      <c r="BX2490"/>
      <c r="BY2490"/>
      <c r="BZ2490"/>
      <c r="CA2490"/>
      <c r="CB2490"/>
      <c r="CC2490"/>
    </row>
    <row r="2491" spans="54:81" s="325" customFormat="1" ht="15" customHeight="1" x14ac:dyDescent="0.25">
      <c r="BB2491"/>
      <c r="BC2491"/>
      <c r="BD2491"/>
      <c r="BE2491"/>
      <c r="BF2491"/>
      <c r="BG2491"/>
      <c r="BH2491"/>
      <c r="BI2491"/>
      <c r="BJ2491"/>
      <c r="BK2491"/>
      <c r="BL2491"/>
      <c r="BM2491"/>
      <c r="BN2491"/>
      <c r="BO2491"/>
      <c r="BP2491"/>
      <c r="BQ2491"/>
      <c r="BR2491"/>
      <c r="BS2491"/>
      <c r="BT2491"/>
      <c r="BU2491"/>
      <c r="BV2491"/>
      <c r="BW2491"/>
      <c r="BX2491"/>
      <c r="BY2491"/>
      <c r="BZ2491"/>
      <c r="CA2491"/>
      <c r="CB2491"/>
      <c r="CC2491"/>
    </row>
    <row r="2492" spans="54:81" s="325" customFormat="1" ht="15" customHeight="1" x14ac:dyDescent="0.25">
      <c r="BB2492"/>
      <c r="BC2492"/>
      <c r="BD2492"/>
      <c r="BE2492"/>
      <c r="BF2492"/>
      <c r="BG2492"/>
      <c r="BH2492"/>
      <c r="BI2492"/>
      <c r="BJ2492"/>
      <c r="BK2492"/>
      <c r="BL2492"/>
      <c r="BM2492"/>
      <c r="BN2492"/>
      <c r="BO2492"/>
      <c r="BP2492"/>
      <c r="BQ2492"/>
      <c r="BR2492"/>
      <c r="BS2492"/>
      <c r="BT2492"/>
      <c r="BU2492"/>
      <c r="BV2492"/>
      <c r="BW2492"/>
      <c r="BX2492"/>
      <c r="BY2492"/>
      <c r="BZ2492"/>
      <c r="CA2492"/>
      <c r="CB2492"/>
      <c r="CC2492"/>
    </row>
    <row r="2493" spans="54:81" s="325" customFormat="1" ht="15" customHeight="1" x14ac:dyDescent="0.25">
      <c r="BB2493"/>
      <c r="BC2493"/>
      <c r="BD2493"/>
      <c r="BE2493"/>
      <c r="BF2493"/>
      <c r="BG2493"/>
      <c r="BH2493"/>
      <c r="BI2493"/>
      <c r="BJ2493"/>
      <c r="BK2493"/>
      <c r="BL2493"/>
      <c r="BM2493"/>
      <c r="BN2493"/>
      <c r="BO2493"/>
      <c r="BP2493"/>
      <c r="BQ2493"/>
      <c r="BR2493"/>
      <c r="BS2493"/>
      <c r="BT2493"/>
      <c r="BU2493"/>
      <c r="BV2493"/>
      <c r="BW2493"/>
      <c r="BX2493"/>
      <c r="BY2493"/>
      <c r="BZ2493"/>
      <c r="CA2493"/>
      <c r="CB2493"/>
      <c r="CC2493"/>
    </row>
    <row r="2494" spans="54:81" s="325" customFormat="1" ht="15" customHeight="1" x14ac:dyDescent="0.25">
      <c r="BB2494"/>
      <c r="BC2494"/>
      <c r="BD2494"/>
      <c r="BE2494"/>
      <c r="BF2494"/>
      <c r="BG2494"/>
      <c r="BH2494"/>
      <c r="BI2494"/>
      <c r="BJ2494"/>
      <c r="BK2494"/>
      <c r="BL2494"/>
      <c r="BM2494"/>
      <c r="BN2494"/>
      <c r="BO2494"/>
      <c r="BP2494"/>
      <c r="BQ2494"/>
      <c r="BR2494"/>
      <c r="BS2494"/>
      <c r="BT2494"/>
      <c r="BU2494"/>
      <c r="BV2494"/>
      <c r="BW2494"/>
      <c r="BX2494"/>
      <c r="BY2494"/>
      <c r="BZ2494"/>
      <c r="CA2494"/>
      <c r="CB2494"/>
      <c r="CC2494"/>
    </row>
    <row r="2495" spans="54:81" s="325" customFormat="1" ht="15" customHeight="1" x14ac:dyDescent="0.25">
      <c r="BB2495"/>
      <c r="BC2495"/>
      <c r="BD2495"/>
      <c r="BE2495"/>
      <c r="BF2495"/>
      <c r="BG2495"/>
      <c r="BH2495"/>
      <c r="BI2495"/>
      <c r="BJ2495"/>
      <c r="BK2495"/>
      <c r="BL2495"/>
      <c r="BM2495"/>
      <c r="BN2495"/>
      <c r="BO2495"/>
      <c r="BP2495"/>
      <c r="BQ2495"/>
      <c r="BR2495"/>
      <c r="BS2495"/>
      <c r="BT2495"/>
      <c r="BU2495"/>
      <c r="BV2495"/>
      <c r="BW2495"/>
      <c r="BX2495"/>
      <c r="BY2495"/>
      <c r="BZ2495"/>
      <c r="CA2495"/>
      <c r="CB2495"/>
      <c r="CC2495"/>
    </row>
    <row r="2496" spans="54:81" s="325" customFormat="1" ht="15" customHeight="1" x14ac:dyDescent="0.25">
      <c r="BB2496"/>
      <c r="BC2496"/>
      <c r="BD2496"/>
      <c r="BE2496"/>
      <c r="BF2496"/>
      <c r="BG2496"/>
      <c r="BH2496"/>
      <c r="BI2496"/>
      <c r="BJ2496"/>
      <c r="BK2496"/>
      <c r="BL2496"/>
      <c r="BM2496"/>
      <c r="BN2496"/>
      <c r="BO2496"/>
      <c r="BP2496"/>
      <c r="BQ2496"/>
      <c r="BR2496"/>
      <c r="BS2496"/>
      <c r="BT2496"/>
      <c r="BU2496"/>
      <c r="BV2496"/>
      <c r="BW2496"/>
      <c r="BX2496"/>
      <c r="BY2496"/>
      <c r="BZ2496"/>
      <c r="CA2496"/>
      <c r="CB2496"/>
      <c r="CC2496"/>
    </row>
    <row r="2497" spans="54:81" s="325" customFormat="1" ht="15" customHeight="1" x14ac:dyDescent="0.25">
      <c r="BB2497"/>
      <c r="BC2497"/>
      <c r="BD2497"/>
      <c r="BE2497"/>
      <c r="BF2497"/>
      <c r="BG2497"/>
      <c r="BH2497"/>
      <c r="BI2497"/>
      <c r="BJ2497"/>
      <c r="BK2497"/>
      <c r="BL2497"/>
      <c r="BM2497"/>
      <c r="BN2497"/>
      <c r="BO2497"/>
      <c r="BP2497"/>
      <c r="BQ2497"/>
      <c r="BR2497"/>
      <c r="BS2497"/>
      <c r="BT2497"/>
      <c r="BU2497"/>
      <c r="BV2497"/>
      <c r="BW2497"/>
      <c r="BX2497"/>
      <c r="BY2497"/>
      <c r="BZ2497"/>
      <c r="CA2497"/>
      <c r="CB2497"/>
      <c r="CC2497"/>
    </row>
    <row r="2498" spans="54:81" s="325" customFormat="1" ht="15" customHeight="1" x14ac:dyDescent="0.25">
      <c r="BB2498"/>
      <c r="BC2498"/>
      <c r="BD2498"/>
      <c r="BE2498"/>
      <c r="BF2498"/>
      <c r="BG2498"/>
      <c r="BH2498"/>
      <c r="BI2498"/>
      <c r="BJ2498"/>
      <c r="BK2498"/>
      <c r="BL2498"/>
      <c r="BM2498"/>
      <c r="BN2498"/>
      <c r="BO2498"/>
      <c r="BP2498"/>
      <c r="BQ2498"/>
      <c r="BR2498"/>
      <c r="BS2498"/>
      <c r="BT2498"/>
      <c r="BU2498"/>
      <c r="BV2498"/>
      <c r="BW2498"/>
      <c r="BX2498"/>
      <c r="BY2498"/>
      <c r="BZ2498"/>
      <c r="CA2498"/>
      <c r="CB2498"/>
      <c r="CC2498"/>
    </row>
    <row r="2499" spans="54:81" s="325" customFormat="1" ht="15" customHeight="1" x14ac:dyDescent="0.25">
      <c r="BB2499"/>
      <c r="BC2499"/>
      <c r="BD2499"/>
      <c r="BE2499"/>
      <c r="BF2499"/>
      <c r="BG2499"/>
      <c r="BH2499"/>
      <c r="BI2499"/>
      <c r="BJ2499"/>
      <c r="BK2499"/>
      <c r="BL2499"/>
      <c r="BM2499"/>
      <c r="BN2499"/>
      <c r="BO2499"/>
      <c r="BP2499"/>
      <c r="BQ2499"/>
      <c r="BR2499"/>
      <c r="BS2499"/>
      <c r="BT2499"/>
      <c r="BU2499"/>
      <c r="BV2499"/>
      <c r="BW2499"/>
      <c r="BX2499"/>
      <c r="BY2499"/>
      <c r="BZ2499"/>
      <c r="CA2499"/>
      <c r="CB2499"/>
      <c r="CC2499"/>
    </row>
    <row r="2500" spans="54:81" s="325" customFormat="1" ht="15" customHeight="1" x14ac:dyDescent="0.25">
      <c r="BB2500"/>
      <c r="BC2500"/>
      <c r="BD2500"/>
      <c r="BE2500"/>
      <c r="BF2500"/>
      <c r="BG2500"/>
      <c r="BH2500"/>
      <c r="BI2500"/>
      <c r="BJ2500"/>
      <c r="BK2500"/>
      <c r="BL2500"/>
      <c r="BM2500"/>
      <c r="BN2500"/>
      <c r="BO2500"/>
      <c r="BP2500"/>
      <c r="BQ2500"/>
      <c r="BR2500"/>
      <c r="BS2500"/>
      <c r="BT2500"/>
      <c r="BU2500"/>
      <c r="BV2500"/>
      <c r="BW2500"/>
      <c r="BX2500"/>
      <c r="BY2500"/>
      <c r="BZ2500"/>
      <c r="CA2500"/>
      <c r="CB2500"/>
      <c r="CC2500"/>
    </row>
    <row r="2501" spans="54:81" s="325" customFormat="1" ht="15" customHeight="1" x14ac:dyDescent="0.25">
      <c r="BB2501"/>
      <c r="BC2501"/>
      <c r="BD2501"/>
      <c r="BE2501"/>
      <c r="BF2501"/>
      <c r="BG2501"/>
      <c r="BH2501"/>
      <c r="BI2501"/>
      <c r="BJ2501"/>
      <c r="BK2501"/>
      <c r="BL2501"/>
      <c r="BM2501"/>
      <c r="BN2501"/>
      <c r="BO2501"/>
      <c r="BP2501"/>
      <c r="BQ2501"/>
      <c r="BR2501"/>
      <c r="BS2501"/>
      <c r="BT2501"/>
      <c r="BU2501"/>
      <c r="BV2501"/>
      <c r="BW2501"/>
      <c r="BX2501"/>
      <c r="BY2501"/>
      <c r="BZ2501"/>
      <c r="CA2501"/>
      <c r="CB2501"/>
      <c r="CC2501"/>
    </row>
    <row r="2502" spans="54:81" s="325" customFormat="1" ht="15" customHeight="1" x14ac:dyDescent="0.25">
      <c r="BB2502"/>
      <c r="BC2502"/>
      <c r="BD2502"/>
      <c r="BE2502"/>
      <c r="BF2502"/>
      <c r="BG2502"/>
      <c r="BH2502"/>
      <c r="BI2502"/>
      <c r="BJ2502"/>
      <c r="BK2502"/>
      <c r="BL2502"/>
      <c r="BM2502"/>
      <c r="BN2502"/>
      <c r="BO2502"/>
      <c r="BP2502"/>
      <c r="BQ2502"/>
      <c r="BR2502"/>
      <c r="BS2502"/>
      <c r="BT2502"/>
      <c r="BU2502"/>
      <c r="BV2502"/>
      <c r="BW2502"/>
      <c r="BX2502"/>
      <c r="BY2502"/>
      <c r="BZ2502"/>
      <c r="CA2502"/>
      <c r="CB2502"/>
      <c r="CC2502"/>
    </row>
    <row r="2503" spans="54:81" s="325" customFormat="1" ht="15" customHeight="1" x14ac:dyDescent="0.25">
      <c r="BB2503"/>
      <c r="BC2503"/>
      <c r="BD2503"/>
      <c r="BE2503"/>
      <c r="BF2503"/>
      <c r="BG2503"/>
      <c r="BH2503"/>
      <c r="BI2503"/>
      <c r="BJ2503"/>
      <c r="BK2503"/>
      <c r="BL2503"/>
      <c r="BM2503"/>
      <c r="BN2503"/>
      <c r="BO2503"/>
      <c r="BP2503"/>
      <c r="BQ2503"/>
      <c r="BR2503"/>
      <c r="BS2503"/>
      <c r="BT2503"/>
      <c r="BU2503"/>
      <c r="BV2503"/>
      <c r="BW2503"/>
      <c r="BX2503"/>
      <c r="BY2503"/>
      <c r="BZ2503"/>
      <c r="CA2503"/>
      <c r="CB2503"/>
      <c r="CC2503"/>
    </row>
    <row r="2504" spans="54:81" s="325" customFormat="1" ht="15" customHeight="1" x14ac:dyDescent="0.25">
      <c r="BB2504"/>
      <c r="BC2504"/>
      <c r="BD2504"/>
      <c r="BE2504"/>
      <c r="BF2504"/>
      <c r="BG2504"/>
      <c r="BH2504"/>
      <c r="BI2504"/>
      <c r="BJ2504"/>
      <c r="BK2504"/>
      <c r="BL2504"/>
      <c r="BM2504"/>
      <c r="BN2504"/>
      <c r="BO2504"/>
      <c r="BP2504"/>
      <c r="BQ2504"/>
      <c r="BR2504"/>
      <c r="BS2504"/>
      <c r="BT2504"/>
      <c r="BU2504"/>
      <c r="BV2504"/>
      <c r="BW2504"/>
      <c r="BX2504"/>
      <c r="BY2504"/>
      <c r="BZ2504"/>
      <c r="CA2504"/>
      <c r="CB2504"/>
      <c r="CC2504"/>
    </row>
    <row r="2505" spans="54:81" s="325" customFormat="1" ht="15" customHeight="1" x14ac:dyDescent="0.25">
      <c r="BB2505"/>
      <c r="BC2505"/>
      <c r="BD2505"/>
      <c r="BE2505"/>
      <c r="BF2505"/>
      <c r="BG2505"/>
      <c r="BH2505"/>
      <c r="BI2505"/>
      <c r="BJ2505"/>
      <c r="BK2505"/>
      <c r="BL2505"/>
      <c r="BM2505"/>
      <c r="BN2505"/>
      <c r="BO2505"/>
      <c r="BP2505"/>
      <c r="BQ2505"/>
      <c r="BR2505"/>
      <c r="BS2505"/>
      <c r="BT2505"/>
      <c r="BU2505"/>
      <c r="BV2505"/>
      <c r="BW2505"/>
      <c r="BX2505"/>
      <c r="BY2505"/>
      <c r="BZ2505"/>
      <c r="CA2505"/>
      <c r="CB2505"/>
      <c r="CC2505"/>
    </row>
    <row r="2506" spans="54:81" s="325" customFormat="1" ht="15" customHeight="1" x14ac:dyDescent="0.25">
      <c r="BB2506"/>
      <c r="BC2506"/>
      <c r="BD2506"/>
      <c r="BE2506"/>
      <c r="BF2506"/>
      <c r="BG2506"/>
      <c r="BH2506"/>
      <c r="BI2506"/>
      <c r="BJ2506"/>
      <c r="BK2506"/>
      <c r="BL2506"/>
      <c r="BM2506"/>
      <c r="BN2506"/>
      <c r="BO2506"/>
      <c r="BP2506"/>
      <c r="BQ2506"/>
      <c r="BR2506"/>
      <c r="BS2506"/>
      <c r="BT2506"/>
      <c r="BU2506"/>
      <c r="BV2506"/>
      <c r="BW2506"/>
      <c r="BX2506"/>
      <c r="BY2506"/>
      <c r="BZ2506"/>
      <c r="CA2506"/>
      <c r="CB2506"/>
      <c r="CC2506"/>
    </row>
    <row r="2507" spans="54:81" s="325" customFormat="1" ht="15" customHeight="1" x14ac:dyDescent="0.25">
      <c r="BB2507"/>
      <c r="BC2507"/>
      <c r="BD2507"/>
      <c r="BE2507"/>
      <c r="BF2507"/>
      <c r="BG2507"/>
      <c r="BH2507"/>
      <c r="BI2507"/>
      <c r="BJ2507"/>
      <c r="BK2507"/>
      <c r="BL2507"/>
      <c r="BM2507"/>
      <c r="BN2507"/>
      <c r="BO2507"/>
      <c r="BP2507"/>
      <c r="BQ2507"/>
      <c r="BR2507"/>
      <c r="BS2507"/>
      <c r="BT2507"/>
      <c r="BU2507"/>
      <c r="BV2507"/>
      <c r="BW2507"/>
      <c r="BX2507"/>
      <c r="BY2507"/>
      <c r="BZ2507"/>
      <c r="CA2507"/>
      <c r="CB2507"/>
      <c r="CC2507"/>
    </row>
    <row r="2508" spans="54:81" s="325" customFormat="1" ht="15" customHeight="1" x14ac:dyDescent="0.25">
      <c r="BB2508"/>
      <c r="BC2508"/>
      <c r="BD2508"/>
      <c r="BE2508"/>
      <c r="BF2508"/>
      <c r="BG2508"/>
      <c r="BH2508"/>
      <c r="BI2508"/>
      <c r="BJ2508"/>
      <c r="BK2508"/>
      <c r="BL2508"/>
      <c r="BM2508"/>
      <c r="BN2508"/>
      <c r="BO2508"/>
      <c r="BP2508"/>
      <c r="BQ2508"/>
      <c r="BR2508"/>
      <c r="BS2508"/>
      <c r="BT2508"/>
      <c r="BU2508"/>
      <c r="BV2508"/>
      <c r="BW2508"/>
      <c r="BX2508"/>
      <c r="BY2508"/>
      <c r="BZ2508"/>
      <c r="CA2508"/>
      <c r="CB2508"/>
      <c r="CC2508"/>
    </row>
    <row r="2509" spans="54:81" s="325" customFormat="1" ht="15" customHeight="1" x14ac:dyDescent="0.25">
      <c r="BB2509"/>
      <c r="BC2509"/>
      <c r="BD2509"/>
      <c r="BE2509"/>
      <c r="BF2509"/>
      <c r="BG2509"/>
      <c r="BH2509"/>
      <c r="BI2509"/>
      <c r="BJ2509"/>
      <c r="BK2509"/>
      <c r="BL2509"/>
      <c r="BM2509"/>
      <c r="BN2509"/>
      <c r="BO2509"/>
      <c r="BP2509"/>
      <c r="BQ2509"/>
      <c r="BR2509"/>
      <c r="BS2509"/>
      <c r="BT2509"/>
      <c r="BU2509"/>
      <c r="BV2509"/>
      <c r="BW2509"/>
      <c r="BX2509"/>
      <c r="BY2509"/>
      <c r="BZ2509"/>
      <c r="CA2509"/>
      <c r="CB2509"/>
      <c r="CC2509"/>
    </row>
    <row r="2510" spans="54:81" s="325" customFormat="1" ht="15" customHeight="1" x14ac:dyDescent="0.25">
      <c r="BB2510"/>
      <c r="BC2510"/>
      <c r="BD2510"/>
      <c r="BE2510"/>
      <c r="BF2510"/>
      <c r="BG2510"/>
      <c r="BH2510"/>
      <c r="BI2510"/>
      <c r="BJ2510"/>
      <c r="BK2510"/>
      <c r="BL2510"/>
      <c r="BM2510"/>
      <c r="BN2510"/>
      <c r="BO2510"/>
      <c r="BP2510"/>
      <c r="BQ2510"/>
      <c r="BR2510"/>
      <c r="BS2510"/>
      <c r="BT2510"/>
      <c r="BU2510"/>
      <c r="BV2510"/>
      <c r="BW2510"/>
      <c r="BX2510"/>
      <c r="BY2510"/>
      <c r="BZ2510"/>
      <c r="CA2510"/>
      <c r="CB2510"/>
      <c r="CC2510"/>
    </row>
    <row r="2511" spans="54:81" s="325" customFormat="1" ht="15" customHeight="1" x14ac:dyDescent="0.25">
      <c r="BB2511"/>
      <c r="BC2511"/>
      <c r="BD2511"/>
      <c r="BE2511"/>
      <c r="BF2511"/>
      <c r="BG2511"/>
      <c r="BH2511"/>
      <c r="BI2511"/>
      <c r="BJ2511"/>
      <c r="BK2511"/>
      <c r="BL2511"/>
      <c r="BM2511"/>
      <c r="BN2511"/>
      <c r="BO2511"/>
      <c r="BP2511"/>
      <c r="BQ2511"/>
      <c r="BR2511"/>
      <c r="BS2511"/>
      <c r="BT2511"/>
      <c r="BU2511"/>
      <c r="BV2511"/>
      <c r="BW2511"/>
      <c r="BX2511"/>
      <c r="BY2511"/>
      <c r="BZ2511"/>
      <c r="CA2511"/>
      <c r="CB2511"/>
      <c r="CC2511"/>
    </row>
    <row r="2512" spans="54:81" s="325" customFormat="1" ht="15" customHeight="1" x14ac:dyDescent="0.25">
      <c r="BB2512"/>
      <c r="BC2512"/>
      <c r="BD2512"/>
      <c r="BE2512"/>
      <c r="BF2512"/>
      <c r="BG2512"/>
      <c r="BH2512"/>
      <c r="BI2512"/>
      <c r="BJ2512"/>
      <c r="BK2512"/>
      <c r="BL2512"/>
      <c r="BM2512"/>
      <c r="BN2512"/>
      <c r="BO2512"/>
      <c r="BP2512"/>
      <c r="BQ2512"/>
      <c r="BR2512"/>
      <c r="BS2512"/>
      <c r="BT2512"/>
      <c r="BU2512"/>
      <c r="BV2512"/>
      <c r="BW2512"/>
      <c r="BX2512"/>
      <c r="BY2512"/>
      <c r="BZ2512"/>
      <c r="CA2512"/>
      <c r="CB2512"/>
      <c r="CC2512"/>
    </row>
    <row r="2513" spans="54:81" s="325" customFormat="1" ht="15" customHeight="1" x14ac:dyDescent="0.25">
      <c r="BB2513"/>
      <c r="BC2513"/>
      <c r="BD2513"/>
      <c r="BE2513"/>
      <c r="BF2513"/>
      <c r="BG2513"/>
      <c r="BH2513"/>
      <c r="BI2513"/>
      <c r="BJ2513"/>
      <c r="BK2513"/>
      <c r="BL2513"/>
      <c r="BM2513"/>
      <c r="BN2513"/>
      <c r="BO2513"/>
      <c r="BP2513"/>
      <c r="BQ2513"/>
      <c r="BR2513"/>
      <c r="BS2513"/>
      <c r="BT2513"/>
      <c r="BU2513"/>
      <c r="BV2513"/>
      <c r="BW2513"/>
      <c r="BX2513"/>
      <c r="BY2513"/>
      <c r="BZ2513"/>
      <c r="CA2513"/>
      <c r="CB2513"/>
      <c r="CC2513"/>
    </row>
    <row r="2514" spans="54:81" s="325" customFormat="1" ht="15" customHeight="1" x14ac:dyDescent="0.25">
      <c r="BB2514"/>
      <c r="BC2514"/>
      <c r="BD2514"/>
      <c r="BE2514"/>
      <c r="BF2514"/>
      <c r="BG2514"/>
      <c r="BH2514"/>
      <c r="BI2514"/>
      <c r="BJ2514"/>
      <c r="BK2514"/>
      <c r="BL2514"/>
      <c r="BM2514"/>
      <c r="BN2514"/>
      <c r="BO2514"/>
      <c r="BP2514"/>
      <c r="BQ2514"/>
      <c r="BR2514"/>
      <c r="BS2514"/>
      <c r="BT2514"/>
      <c r="BU2514"/>
      <c r="BV2514"/>
      <c r="BW2514"/>
      <c r="BX2514"/>
      <c r="BY2514"/>
      <c r="BZ2514"/>
      <c r="CA2514"/>
      <c r="CB2514"/>
      <c r="CC2514"/>
    </row>
    <row r="2515" spans="54:81" s="325" customFormat="1" ht="15" customHeight="1" x14ac:dyDescent="0.25">
      <c r="BB2515"/>
      <c r="BC2515"/>
      <c r="BD2515"/>
      <c r="BE2515"/>
      <c r="BF2515"/>
      <c r="BG2515"/>
      <c r="BH2515"/>
      <c r="BI2515"/>
      <c r="BJ2515"/>
      <c r="BK2515"/>
      <c r="BL2515"/>
      <c r="BM2515"/>
      <c r="BN2515"/>
      <c r="BO2515"/>
      <c r="BP2515"/>
      <c r="BQ2515"/>
      <c r="BR2515"/>
      <c r="BS2515"/>
      <c r="BT2515"/>
      <c r="BU2515"/>
      <c r="BV2515"/>
      <c r="BW2515"/>
      <c r="BX2515"/>
      <c r="BY2515"/>
      <c r="BZ2515"/>
      <c r="CA2515"/>
      <c r="CB2515"/>
      <c r="CC2515"/>
    </row>
    <row r="2516" spans="54:81" s="325" customFormat="1" ht="15" customHeight="1" x14ac:dyDescent="0.25">
      <c r="BB2516"/>
      <c r="BC2516"/>
      <c r="BD2516"/>
      <c r="BE2516"/>
      <c r="BF2516"/>
      <c r="BG2516"/>
      <c r="BH2516"/>
      <c r="BI2516"/>
      <c r="BJ2516"/>
      <c r="BK2516"/>
      <c r="BL2516"/>
      <c r="BM2516"/>
      <c r="BN2516"/>
      <c r="BO2516"/>
      <c r="BP2516"/>
      <c r="BQ2516"/>
      <c r="BR2516"/>
      <c r="BS2516"/>
      <c r="BT2516"/>
      <c r="BU2516"/>
      <c r="BV2516"/>
      <c r="BW2516"/>
      <c r="BX2516"/>
      <c r="BY2516"/>
      <c r="BZ2516"/>
      <c r="CA2516"/>
      <c r="CB2516"/>
      <c r="CC2516"/>
    </row>
    <row r="2517" spans="54:81" s="325" customFormat="1" ht="15" customHeight="1" x14ac:dyDescent="0.25">
      <c r="BB2517"/>
      <c r="BC2517"/>
      <c r="BD2517"/>
      <c r="BE2517"/>
      <c r="BF2517"/>
      <c r="BG2517"/>
      <c r="BH2517"/>
      <c r="BI2517"/>
      <c r="BJ2517"/>
      <c r="BK2517"/>
      <c r="BL2517"/>
      <c r="BM2517"/>
      <c r="BN2517"/>
      <c r="BO2517"/>
      <c r="BP2517"/>
      <c r="BQ2517"/>
      <c r="BR2517"/>
      <c r="BS2517"/>
      <c r="BT2517"/>
      <c r="BU2517"/>
      <c r="BV2517"/>
      <c r="BW2517"/>
      <c r="BX2517"/>
      <c r="BY2517"/>
      <c r="BZ2517"/>
      <c r="CA2517"/>
      <c r="CB2517"/>
      <c r="CC2517"/>
    </row>
    <row r="2518" spans="54:81" s="325" customFormat="1" ht="15" customHeight="1" x14ac:dyDescent="0.25">
      <c r="BB2518"/>
      <c r="BC2518"/>
      <c r="BD2518"/>
      <c r="BE2518"/>
      <c r="BF2518"/>
      <c r="BG2518"/>
      <c r="BH2518"/>
      <c r="BI2518"/>
      <c r="BJ2518"/>
      <c r="BK2518"/>
      <c r="BL2518"/>
      <c r="BM2518"/>
      <c r="BN2518"/>
      <c r="BO2518"/>
      <c r="BP2518"/>
      <c r="BQ2518"/>
      <c r="BR2518"/>
      <c r="BS2518"/>
      <c r="BT2518"/>
      <c r="BU2518"/>
      <c r="BV2518"/>
      <c r="BW2518"/>
      <c r="BX2518"/>
      <c r="BY2518"/>
      <c r="BZ2518"/>
      <c r="CA2518"/>
      <c r="CB2518"/>
      <c r="CC2518"/>
    </row>
    <row r="2519" spans="54:81" s="325" customFormat="1" ht="15" customHeight="1" x14ac:dyDescent="0.25">
      <c r="BB2519"/>
      <c r="BC2519"/>
      <c r="BD2519"/>
      <c r="BE2519"/>
      <c r="BF2519"/>
      <c r="BG2519"/>
      <c r="BH2519"/>
      <c r="BI2519"/>
      <c r="BJ2519"/>
      <c r="BK2519"/>
      <c r="BL2519"/>
      <c r="BM2519"/>
      <c r="BN2519"/>
      <c r="BO2519"/>
      <c r="BP2519"/>
      <c r="BQ2519"/>
      <c r="BR2519"/>
      <c r="BS2519"/>
      <c r="BT2519"/>
      <c r="BU2519"/>
      <c r="BV2519"/>
      <c r="BW2519"/>
      <c r="BX2519"/>
      <c r="BY2519"/>
      <c r="BZ2519"/>
      <c r="CA2519"/>
      <c r="CB2519"/>
      <c r="CC2519"/>
    </row>
    <row r="2520" spans="54:81" s="325" customFormat="1" ht="15" customHeight="1" x14ac:dyDescent="0.25">
      <c r="BB2520"/>
      <c r="BC2520"/>
      <c r="BD2520"/>
      <c r="BE2520"/>
      <c r="BF2520"/>
      <c r="BG2520"/>
      <c r="BH2520"/>
      <c r="BI2520"/>
      <c r="BJ2520"/>
      <c r="BK2520"/>
      <c r="BL2520"/>
      <c r="BM2520"/>
      <c r="BN2520"/>
      <c r="BO2520"/>
      <c r="BP2520"/>
      <c r="BQ2520"/>
      <c r="BR2520"/>
      <c r="BS2520"/>
      <c r="BT2520"/>
      <c r="BU2520"/>
      <c r="BV2520"/>
      <c r="BW2520"/>
      <c r="BX2520"/>
      <c r="BY2520"/>
      <c r="BZ2520"/>
      <c r="CA2520"/>
      <c r="CB2520"/>
      <c r="CC2520"/>
    </row>
    <row r="2521" spans="54:81" s="325" customFormat="1" ht="15" customHeight="1" x14ac:dyDescent="0.25">
      <c r="BB2521"/>
      <c r="BC2521"/>
      <c r="BD2521"/>
      <c r="BE2521"/>
      <c r="BF2521"/>
      <c r="BG2521"/>
      <c r="BH2521"/>
      <c r="BI2521"/>
      <c r="BJ2521"/>
      <c r="BK2521"/>
      <c r="BL2521"/>
      <c r="BM2521"/>
      <c r="BN2521"/>
      <c r="BO2521"/>
      <c r="BP2521"/>
      <c r="BQ2521"/>
      <c r="BR2521"/>
      <c r="BS2521"/>
      <c r="BT2521"/>
      <c r="BU2521"/>
      <c r="BV2521"/>
      <c r="BW2521"/>
      <c r="BX2521"/>
      <c r="BY2521"/>
      <c r="BZ2521"/>
      <c r="CA2521"/>
      <c r="CB2521"/>
      <c r="CC2521"/>
    </row>
    <row r="2522" spans="54:81" s="325" customFormat="1" ht="15" customHeight="1" x14ac:dyDescent="0.25">
      <c r="BB2522"/>
      <c r="BC2522"/>
      <c r="BD2522"/>
      <c r="BE2522"/>
      <c r="BF2522"/>
      <c r="BG2522"/>
      <c r="BH2522"/>
      <c r="BI2522"/>
      <c r="BJ2522"/>
      <c r="BK2522"/>
      <c r="BL2522"/>
      <c r="BM2522"/>
      <c r="BN2522"/>
      <c r="BO2522"/>
      <c r="BP2522"/>
      <c r="BQ2522"/>
      <c r="BR2522"/>
      <c r="BS2522"/>
      <c r="BT2522"/>
      <c r="BU2522"/>
      <c r="BV2522"/>
      <c r="BW2522"/>
      <c r="BX2522"/>
      <c r="BY2522"/>
      <c r="BZ2522"/>
      <c r="CA2522"/>
      <c r="CB2522"/>
      <c r="CC2522"/>
    </row>
    <row r="2523" spans="54:81" s="325" customFormat="1" ht="15" customHeight="1" x14ac:dyDescent="0.25">
      <c r="BB2523"/>
      <c r="BC2523"/>
      <c r="BD2523"/>
      <c r="BE2523"/>
      <c r="BF2523"/>
      <c r="BG2523"/>
      <c r="BH2523"/>
      <c r="BI2523"/>
      <c r="BJ2523"/>
      <c r="BK2523"/>
      <c r="BL2523"/>
      <c r="BM2523"/>
      <c r="BN2523"/>
      <c r="BO2523"/>
      <c r="BP2523"/>
      <c r="BQ2523"/>
      <c r="BR2523"/>
      <c r="BS2523"/>
      <c r="BT2523"/>
      <c r="BU2523"/>
      <c r="BV2523"/>
      <c r="BW2523"/>
      <c r="BX2523"/>
      <c r="BY2523"/>
      <c r="BZ2523"/>
      <c r="CA2523"/>
      <c r="CB2523"/>
      <c r="CC2523"/>
    </row>
    <row r="2524" spans="54:81" s="325" customFormat="1" ht="15" customHeight="1" x14ac:dyDescent="0.25">
      <c r="BB2524"/>
      <c r="BC2524"/>
      <c r="BD2524"/>
      <c r="BE2524"/>
      <c r="BF2524"/>
      <c r="BG2524"/>
      <c r="BH2524"/>
      <c r="BI2524"/>
      <c r="BJ2524"/>
      <c r="BK2524"/>
      <c r="BL2524"/>
      <c r="BM2524"/>
      <c r="BN2524"/>
      <c r="BO2524"/>
      <c r="BP2524"/>
      <c r="BQ2524"/>
      <c r="BR2524"/>
      <c r="BS2524"/>
      <c r="BT2524"/>
      <c r="BU2524"/>
      <c r="BV2524"/>
      <c r="BW2524"/>
      <c r="BX2524"/>
      <c r="BY2524"/>
      <c r="BZ2524"/>
      <c r="CA2524"/>
      <c r="CB2524"/>
      <c r="CC2524"/>
    </row>
    <row r="2525" spans="54:81" s="325" customFormat="1" ht="15" customHeight="1" x14ac:dyDescent="0.25">
      <c r="BB2525"/>
      <c r="BC2525"/>
      <c r="BD2525"/>
      <c r="BE2525"/>
      <c r="BF2525"/>
      <c r="BG2525"/>
      <c r="BH2525"/>
      <c r="BI2525"/>
      <c r="BJ2525"/>
      <c r="BK2525"/>
      <c r="BL2525"/>
      <c r="BM2525"/>
      <c r="BN2525"/>
      <c r="BO2525"/>
      <c r="BP2525"/>
      <c r="BQ2525"/>
      <c r="BR2525"/>
      <c r="BS2525"/>
      <c r="BT2525"/>
      <c r="BU2525"/>
      <c r="BV2525"/>
      <c r="BW2525"/>
      <c r="BX2525"/>
      <c r="BY2525"/>
      <c r="BZ2525"/>
      <c r="CA2525"/>
      <c r="CB2525"/>
      <c r="CC2525"/>
    </row>
    <row r="2526" spans="54:81" s="325" customFormat="1" ht="15" customHeight="1" x14ac:dyDescent="0.25">
      <c r="BB2526"/>
      <c r="BC2526"/>
      <c r="BD2526"/>
      <c r="BE2526"/>
      <c r="BF2526"/>
      <c r="BG2526"/>
      <c r="BH2526"/>
      <c r="BI2526"/>
      <c r="BJ2526"/>
      <c r="BK2526"/>
      <c r="BL2526"/>
      <c r="BM2526"/>
      <c r="BN2526"/>
      <c r="BO2526"/>
      <c r="BP2526"/>
      <c r="BQ2526"/>
      <c r="BR2526"/>
      <c r="BS2526"/>
      <c r="BT2526"/>
      <c r="BU2526"/>
      <c r="BV2526"/>
      <c r="BW2526"/>
      <c r="BX2526"/>
      <c r="BY2526"/>
      <c r="BZ2526"/>
      <c r="CA2526"/>
      <c r="CB2526"/>
      <c r="CC2526"/>
    </row>
    <row r="2527" spans="54:81" s="325" customFormat="1" ht="15" customHeight="1" x14ac:dyDescent="0.25">
      <c r="BB2527"/>
      <c r="BC2527"/>
      <c r="BD2527"/>
      <c r="BE2527"/>
      <c r="BF2527"/>
      <c r="BG2527"/>
      <c r="BH2527"/>
      <c r="BI2527"/>
      <c r="BJ2527"/>
      <c r="BK2527"/>
      <c r="BL2527"/>
      <c r="BM2527"/>
      <c r="BN2527"/>
      <c r="BO2527"/>
      <c r="BP2527"/>
      <c r="BQ2527"/>
      <c r="BR2527"/>
      <c r="BS2527"/>
      <c r="BT2527"/>
      <c r="BU2527"/>
      <c r="BV2527"/>
      <c r="BW2527"/>
      <c r="BX2527"/>
      <c r="BY2527"/>
      <c r="BZ2527"/>
      <c r="CA2527"/>
      <c r="CB2527"/>
      <c r="CC2527"/>
    </row>
    <row r="2528" spans="54:81" s="325" customFormat="1" ht="15" customHeight="1" x14ac:dyDescent="0.25">
      <c r="BB2528"/>
      <c r="BC2528"/>
      <c r="BD2528"/>
      <c r="BE2528"/>
      <c r="BF2528"/>
      <c r="BG2528"/>
      <c r="BH2528"/>
      <c r="BI2528"/>
      <c r="BJ2528"/>
      <c r="BK2528"/>
      <c r="BL2528"/>
      <c r="BM2528"/>
      <c r="BN2528"/>
      <c r="BO2528"/>
      <c r="BP2528"/>
      <c r="BQ2528"/>
      <c r="BR2528"/>
      <c r="BS2528"/>
      <c r="BT2528"/>
      <c r="BU2528"/>
      <c r="BV2528"/>
      <c r="BW2528"/>
      <c r="BX2528"/>
      <c r="BY2528"/>
      <c r="BZ2528"/>
      <c r="CA2528"/>
      <c r="CB2528"/>
      <c r="CC2528"/>
    </row>
    <row r="2529" spans="54:81" s="325" customFormat="1" ht="15" customHeight="1" x14ac:dyDescent="0.25">
      <c r="BB2529"/>
      <c r="BC2529"/>
      <c r="BD2529"/>
      <c r="BE2529"/>
      <c r="BF2529"/>
      <c r="BG2529"/>
      <c r="BH2529"/>
      <c r="BI2529"/>
      <c r="BJ2529"/>
      <c r="BK2529"/>
      <c r="BL2529"/>
      <c r="BM2529"/>
      <c r="BN2529"/>
      <c r="BO2529"/>
      <c r="BP2529"/>
      <c r="BQ2529"/>
      <c r="BR2529"/>
      <c r="BS2529"/>
      <c r="BT2529"/>
      <c r="BU2529"/>
      <c r="BV2529"/>
      <c r="BW2529"/>
      <c r="BX2529"/>
      <c r="BY2529"/>
      <c r="BZ2529"/>
      <c r="CA2529"/>
      <c r="CB2529"/>
      <c r="CC2529"/>
    </row>
    <row r="2530" spans="54:81" s="325" customFormat="1" ht="15" customHeight="1" x14ac:dyDescent="0.25">
      <c r="BB2530"/>
      <c r="BC2530"/>
      <c r="BD2530"/>
      <c r="BE2530"/>
      <c r="BF2530"/>
      <c r="BG2530"/>
      <c r="BH2530"/>
      <c r="BI2530"/>
      <c r="BJ2530"/>
      <c r="BK2530"/>
      <c r="BL2530"/>
      <c r="BM2530"/>
      <c r="BN2530"/>
      <c r="BO2530"/>
      <c r="BP2530"/>
      <c r="BQ2530"/>
      <c r="BR2530"/>
      <c r="BS2530"/>
      <c r="BT2530"/>
      <c r="BU2530"/>
      <c r="BV2530"/>
      <c r="BW2530"/>
      <c r="BX2530"/>
      <c r="BY2530"/>
      <c r="BZ2530"/>
      <c r="CA2530"/>
      <c r="CB2530"/>
      <c r="CC2530"/>
    </row>
    <row r="2531" spans="54:81" s="325" customFormat="1" ht="15" customHeight="1" x14ac:dyDescent="0.25">
      <c r="BB2531"/>
      <c r="BC2531"/>
      <c r="BD2531"/>
      <c r="BE2531"/>
      <c r="BF2531"/>
      <c r="BG2531"/>
      <c r="BH2531"/>
      <c r="BI2531"/>
      <c r="BJ2531"/>
      <c r="BK2531"/>
      <c r="BL2531"/>
      <c r="BM2531"/>
      <c r="BN2531"/>
      <c r="BO2531"/>
      <c r="BP2531"/>
      <c r="BQ2531"/>
      <c r="BR2531"/>
      <c r="BS2531"/>
      <c r="BT2531"/>
      <c r="BU2531"/>
      <c r="BV2531"/>
      <c r="BW2531"/>
      <c r="BX2531"/>
      <c r="BY2531"/>
      <c r="BZ2531"/>
      <c r="CA2531"/>
      <c r="CB2531"/>
      <c r="CC2531"/>
    </row>
    <row r="2532" spans="54:81" s="325" customFormat="1" ht="15" customHeight="1" x14ac:dyDescent="0.25">
      <c r="BB2532"/>
      <c r="BC2532"/>
      <c r="BD2532"/>
      <c r="BE2532"/>
      <c r="BF2532"/>
      <c r="BG2532"/>
      <c r="BH2532"/>
      <c r="BI2532"/>
      <c r="BJ2532"/>
      <c r="BK2532"/>
      <c r="BL2532"/>
      <c r="BM2532"/>
      <c r="BN2532"/>
      <c r="BO2532"/>
      <c r="BP2532"/>
      <c r="BQ2532"/>
      <c r="BR2532"/>
      <c r="BS2532"/>
      <c r="BT2532"/>
      <c r="BU2532"/>
      <c r="BV2532"/>
      <c r="BW2532"/>
      <c r="BX2532"/>
      <c r="BY2532"/>
      <c r="BZ2532"/>
      <c r="CA2532"/>
      <c r="CB2532"/>
      <c r="CC2532"/>
    </row>
    <row r="2533" spans="54:81" s="325" customFormat="1" ht="15" customHeight="1" x14ac:dyDescent="0.25">
      <c r="BB2533"/>
      <c r="BC2533"/>
      <c r="BD2533"/>
      <c r="BE2533"/>
      <c r="BF2533"/>
      <c r="BG2533"/>
      <c r="BH2533"/>
      <c r="BI2533"/>
      <c r="BJ2533"/>
      <c r="BK2533"/>
      <c r="BL2533"/>
      <c r="BM2533"/>
      <c r="BN2533"/>
      <c r="BO2533"/>
      <c r="BP2533"/>
      <c r="BQ2533"/>
      <c r="BR2533"/>
      <c r="BS2533"/>
      <c r="BT2533"/>
      <c r="BU2533"/>
      <c r="BV2533"/>
      <c r="BW2533"/>
      <c r="BX2533"/>
      <c r="BY2533"/>
      <c r="BZ2533"/>
      <c r="CA2533"/>
      <c r="CB2533"/>
      <c r="CC2533"/>
    </row>
    <row r="2534" spans="54:81" s="325" customFormat="1" ht="15" customHeight="1" x14ac:dyDescent="0.25">
      <c r="BB2534"/>
      <c r="BC2534"/>
      <c r="BD2534"/>
      <c r="BE2534"/>
      <c r="BF2534"/>
      <c r="BG2534"/>
      <c r="BH2534"/>
      <c r="BI2534"/>
      <c r="BJ2534"/>
      <c r="BK2534"/>
      <c r="BL2534"/>
      <c r="BM2534"/>
      <c r="BN2534"/>
      <c r="BO2534"/>
      <c r="BP2534"/>
      <c r="BQ2534"/>
      <c r="BR2534"/>
      <c r="BS2534"/>
      <c r="BT2534"/>
      <c r="BU2534"/>
      <c r="BV2534"/>
      <c r="BW2534"/>
      <c r="BX2534"/>
      <c r="BY2534"/>
      <c r="BZ2534"/>
      <c r="CA2534"/>
      <c r="CB2534"/>
      <c r="CC2534"/>
    </row>
    <row r="2535" spans="54:81" s="325" customFormat="1" ht="15" customHeight="1" x14ac:dyDescent="0.25">
      <c r="BB2535"/>
      <c r="BC2535"/>
      <c r="BD2535"/>
      <c r="BE2535"/>
      <c r="BF2535"/>
      <c r="BG2535"/>
      <c r="BH2535"/>
      <c r="BI2535"/>
      <c r="BJ2535"/>
      <c r="BK2535"/>
      <c r="BL2535"/>
      <c r="BM2535"/>
      <c r="BN2535"/>
      <c r="BO2535"/>
      <c r="BP2535"/>
      <c r="BQ2535"/>
      <c r="BR2535"/>
      <c r="BS2535"/>
      <c r="BT2535"/>
      <c r="BU2535"/>
      <c r="BV2535"/>
      <c r="BW2535"/>
      <c r="BX2535"/>
      <c r="BY2535"/>
      <c r="BZ2535"/>
      <c r="CA2535"/>
      <c r="CB2535"/>
      <c r="CC2535"/>
    </row>
    <row r="2536" spans="54:81" s="325" customFormat="1" ht="15" customHeight="1" x14ac:dyDescent="0.25">
      <c r="BB2536"/>
      <c r="BC2536"/>
      <c r="BD2536"/>
      <c r="BE2536"/>
      <c r="BF2536"/>
      <c r="BG2536"/>
      <c r="BH2536"/>
      <c r="BI2536"/>
      <c r="BJ2536"/>
      <c r="BK2536"/>
      <c r="BL2536"/>
      <c r="BM2536"/>
      <c r="BN2536"/>
      <c r="BO2536"/>
      <c r="BP2536"/>
      <c r="BQ2536"/>
      <c r="BR2536"/>
      <c r="BS2536"/>
      <c r="BT2536"/>
      <c r="BU2536"/>
      <c r="BV2536"/>
      <c r="BW2536"/>
      <c r="BX2536"/>
      <c r="BY2536"/>
      <c r="BZ2536"/>
      <c r="CA2536"/>
      <c r="CB2536"/>
      <c r="CC2536"/>
    </row>
    <row r="2537" spans="54:81" s="325" customFormat="1" ht="15" customHeight="1" x14ac:dyDescent="0.25">
      <c r="BB2537"/>
      <c r="BC2537"/>
      <c r="BD2537"/>
      <c r="BE2537"/>
      <c r="BF2537"/>
      <c r="BG2537"/>
      <c r="BH2537"/>
      <c r="BI2537"/>
      <c r="BJ2537"/>
      <c r="BK2537"/>
      <c r="BL2537"/>
      <c r="BM2537"/>
      <c r="BN2537"/>
      <c r="BO2537"/>
      <c r="BP2537"/>
      <c r="BQ2537"/>
      <c r="BR2537"/>
      <c r="BS2537"/>
      <c r="BT2537"/>
      <c r="BU2537"/>
      <c r="BV2537"/>
      <c r="BW2537"/>
      <c r="BX2537"/>
      <c r="BY2537"/>
      <c r="BZ2537"/>
      <c r="CA2537"/>
      <c r="CB2537"/>
      <c r="CC2537"/>
    </row>
    <row r="2538" spans="54:81" s="325" customFormat="1" ht="15" customHeight="1" x14ac:dyDescent="0.25">
      <c r="BB2538"/>
      <c r="BC2538"/>
      <c r="BD2538"/>
      <c r="BE2538"/>
      <c r="BF2538"/>
      <c r="BG2538"/>
      <c r="BH2538"/>
      <c r="BI2538"/>
      <c r="BJ2538"/>
      <c r="BK2538"/>
      <c r="BL2538"/>
      <c r="BM2538"/>
      <c r="BN2538"/>
      <c r="BO2538"/>
      <c r="BP2538"/>
      <c r="BQ2538"/>
      <c r="BR2538"/>
      <c r="BS2538"/>
      <c r="BT2538"/>
      <c r="BU2538"/>
      <c r="BV2538"/>
      <c r="BW2538"/>
      <c r="BX2538"/>
      <c r="BY2538"/>
      <c r="BZ2538"/>
      <c r="CA2538"/>
      <c r="CB2538"/>
      <c r="CC2538"/>
    </row>
    <row r="2539" spans="54:81" s="325" customFormat="1" ht="15" customHeight="1" x14ac:dyDescent="0.25">
      <c r="BB2539"/>
      <c r="BC2539"/>
      <c r="BD2539"/>
      <c r="BE2539"/>
      <c r="BF2539"/>
      <c r="BG2539"/>
      <c r="BH2539"/>
      <c r="BI2539"/>
      <c r="BJ2539"/>
      <c r="BK2539"/>
      <c r="BL2539"/>
      <c r="BM2539"/>
      <c r="BN2539"/>
      <c r="BO2539"/>
      <c r="BP2539"/>
      <c r="BQ2539"/>
      <c r="BR2539"/>
      <c r="BS2539"/>
      <c r="BT2539"/>
      <c r="BU2539"/>
      <c r="BV2539"/>
      <c r="BW2539"/>
      <c r="BX2539"/>
      <c r="BY2539"/>
      <c r="BZ2539"/>
      <c r="CA2539"/>
      <c r="CB2539"/>
      <c r="CC2539"/>
    </row>
    <row r="2540" spans="54:81" s="325" customFormat="1" ht="15" customHeight="1" x14ac:dyDescent="0.25">
      <c r="BB2540"/>
      <c r="BC2540"/>
      <c r="BD2540"/>
      <c r="BE2540"/>
      <c r="BF2540"/>
      <c r="BG2540"/>
      <c r="BH2540"/>
      <c r="BI2540"/>
      <c r="BJ2540"/>
      <c r="BK2540"/>
      <c r="BL2540"/>
      <c r="BM2540"/>
      <c r="BN2540"/>
      <c r="BO2540"/>
      <c r="BP2540"/>
      <c r="BQ2540"/>
      <c r="BR2540"/>
      <c r="BS2540"/>
      <c r="BT2540"/>
      <c r="BU2540"/>
      <c r="BV2540"/>
      <c r="BW2540"/>
      <c r="BX2540"/>
      <c r="BY2540"/>
      <c r="BZ2540"/>
      <c r="CA2540"/>
      <c r="CB2540"/>
      <c r="CC2540"/>
    </row>
    <row r="2541" spans="54:81" s="325" customFormat="1" ht="15" customHeight="1" x14ac:dyDescent="0.25">
      <c r="BB2541"/>
      <c r="BC2541"/>
      <c r="BD2541"/>
      <c r="BE2541"/>
      <c r="BF2541"/>
      <c r="BG2541"/>
      <c r="BH2541"/>
      <c r="BI2541"/>
      <c r="BJ2541"/>
      <c r="BK2541"/>
      <c r="BL2541"/>
      <c r="BM2541"/>
      <c r="BN2541"/>
      <c r="BO2541"/>
      <c r="BP2541"/>
      <c r="BQ2541"/>
      <c r="BR2541"/>
      <c r="BS2541"/>
      <c r="BT2541"/>
      <c r="BU2541"/>
      <c r="BV2541"/>
      <c r="BW2541"/>
      <c r="BX2541"/>
      <c r="BY2541"/>
      <c r="BZ2541"/>
      <c r="CA2541"/>
      <c r="CB2541"/>
      <c r="CC2541"/>
    </row>
    <row r="2542" spans="54:81" s="325" customFormat="1" ht="15" customHeight="1" x14ac:dyDescent="0.25">
      <c r="BB2542"/>
      <c r="BC2542"/>
      <c r="BD2542"/>
      <c r="BE2542"/>
      <c r="BF2542"/>
      <c r="BG2542"/>
      <c r="BH2542"/>
      <c r="BI2542"/>
      <c r="BJ2542"/>
      <c r="BK2542"/>
      <c r="BL2542"/>
      <c r="BM2542"/>
      <c r="BN2542"/>
      <c r="BO2542"/>
      <c r="BP2542"/>
      <c r="BQ2542"/>
      <c r="BR2542"/>
      <c r="BS2542"/>
      <c r="BT2542"/>
      <c r="BU2542"/>
      <c r="BV2542"/>
      <c r="BW2542"/>
      <c r="BX2542"/>
      <c r="BY2542"/>
      <c r="BZ2542"/>
      <c r="CA2542"/>
      <c r="CB2542"/>
      <c r="CC2542"/>
    </row>
    <row r="2543" spans="54:81" s="325" customFormat="1" ht="15" customHeight="1" x14ac:dyDescent="0.25">
      <c r="BB2543"/>
      <c r="BC2543"/>
      <c r="BD2543"/>
      <c r="BE2543"/>
      <c r="BF2543"/>
      <c r="BG2543"/>
      <c r="BH2543"/>
      <c r="BI2543"/>
      <c r="BJ2543"/>
      <c r="BK2543"/>
      <c r="BL2543"/>
      <c r="BM2543"/>
      <c r="BN2543"/>
      <c r="BO2543"/>
      <c r="BP2543"/>
      <c r="BQ2543"/>
      <c r="BR2543"/>
      <c r="BS2543"/>
      <c r="BT2543"/>
      <c r="BU2543"/>
      <c r="BV2543"/>
      <c r="BW2543"/>
      <c r="BX2543"/>
      <c r="BY2543"/>
      <c r="BZ2543"/>
      <c r="CA2543"/>
      <c r="CB2543"/>
      <c r="CC2543"/>
    </row>
    <row r="2544" spans="54:81" s="325" customFormat="1" ht="15" customHeight="1" x14ac:dyDescent="0.25">
      <c r="BB2544"/>
      <c r="BC2544"/>
      <c r="BD2544"/>
      <c r="BE2544"/>
      <c r="BF2544"/>
      <c r="BG2544"/>
      <c r="BH2544"/>
      <c r="BI2544"/>
      <c r="BJ2544"/>
      <c r="BK2544"/>
      <c r="BL2544"/>
      <c r="BM2544"/>
      <c r="BN2544"/>
      <c r="BO2544"/>
      <c r="BP2544"/>
      <c r="BQ2544"/>
      <c r="BR2544"/>
      <c r="BS2544"/>
      <c r="BT2544"/>
      <c r="BU2544"/>
      <c r="BV2544"/>
      <c r="BW2544"/>
      <c r="BX2544"/>
      <c r="BY2544"/>
      <c r="BZ2544"/>
      <c r="CA2544"/>
      <c r="CB2544"/>
      <c r="CC2544"/>
    </row>
    <row r="2545" spans="54:81" s="325" customFormat="1" ht="15" customHeight="1" x14ac:dyDescent="0.25">
      <c r="BB2545"/>
      <c r="BC2545"/>
      <c r="BD2545"/>
      <c r="BE2545"/>
      <c r="BF2545"/>
      <c r="BG2545"/>
      <c r="BH2545"/>
      <c r="BI2545"/>
      <c r="BJ2545"/>
      <c r="BK2545"/>
      <c r="BL2545"/>
      <c r="BM2545"/>
      <c r="BN2545"/>
      <c r="BO2545"/>
      <c r="BP2545"/>
      <c r="BQ2545"/>
      <c r="BR2545"/>
      <c r="BS2545"/>
      <c r="BT2545"/>
      <c r="BU2545"/>
      <c r="BV2545"/>
      <c r="BW2545"/>
      <c r="BX2545"/>
      <c r="BY2545"/>
      <c r="BZ2545"/>
      <c r="CA2545"/>
      <c r="CB2545"/>
      <c r="CC2545"/>
    </row>
    <row r="2546" spans="54:81" s="325" customFormat="1" ht="15" customHeight="1" x14ac:dyDescent="0.25">
      <c r="BB2546"/>
      <c r="BC2546"/>
      <c r="BD2546"/>
      <c r="BE2546"/>
      <c r="BF2546"/>
      <c r="BG2546"/>
      <c r="BH2546"/>
      <c r="BI2546"/>
      <c r="BJ2546"/>
      <c r="BK2546"/>
      <c r="BL2546"/>
      <c r="BM2546"/>
      <c r="BN2546"/>
      <c r="BO2546"/>
      <c r="BP2546"/>
      <c r="BQ2546"/>
      <c r="BR2546"/>
      <c r="BS2546"/>
      <c r="BT2546"/>
      <c r="BU2546"/>
      <c r="BV2546"/>
      <c r="BW2546"/>
      <c r="BX2546"/>
      <c r="BY2546"/>
      <c r="BZ2546"/>
      <c r="CA2546"/>
      <c r="CB2546"/>
      <c r="CC2546"/>
    </row>
    <row r="2547" spans="54:81" s="325" customFormat="1" ht="15" customHeight="1" x14ac:dyDescent="0.25">
      <c r="BB2547"/>
      <c r="BC2547"/>
      <c r="BD2547"/>
      <c r="BE2547"/>
      <c r="BF2547"/>
      <c r="BG2547"/>
      <c r="BH2547"/>
      <c r="BI2547"/>
      <c r="BJ2547"/>
      <c r="BK2547"/>
      <c r="BL2547"/>
      <c r="BM2547"/>
      <c r="BN2547"/>
      <c r="BO2547"/>
      <c r="BP2547"/>
      <c r="BQ2547"/>
      <c r="BR2547"/>
      <c r="BS2547"/>
      <c r="BT2547"/>
      <c r="BU2547"/>
      <c r="BV2547"/>
      <c r="BW2547"/>
      <c r="BX2547"/>
      <c r="BY2547"/>
      <c r="BZ2547"/>
      <c r="CA2547"/>
      <c r="CB2547"/>
      <c r="CC2547"/>
    </row>
    <row r="2548" spans="54:81" s="325" customFormat="1" ht="15" customHeight="1" x14ac:dyDescent="0.25">
      <c r="BB2548"/>
      <c r="BC2548"/>
      <c r="BD2548"/>
      <c r="BE2548"/>
      <c r="BF2548"/>
      <c r="BG2548"/>
      <c r="BH2548"/>
      <c r="BI2548"/>
      <c r="BJ2548"/>
      <c r="BK2548"/>
      <c r="BL2548"/>
      <c r="BM2548"/>
      <c r="BN2548"/>
      <c r="BO2548"/>
      <c r="BP2548"/>
      <c r="BQ2548"/>
      <c r="BR2548"/>
      <c r="BS2548"/>
      <c r="BT2548"/>
      <c r="BU2548"/>
      <c r="BV2548"/>
      <c r="BW2548"/>
      <c r="BX2548"/>
      <c r="BY2548"/>
      <c r="BZ2548"/>
      <c r="CA2548"/>
      <c r="CB2548"/>
      <c r="CC2548"/>
    </row>
    <row r="2549" spans="54:81" s="325" customFormat="1" ht="15" customHeight="1" x14ac:dyDescent="0.25">
      <c r="BB2549"/>
      <c r="BC2549"/>
      <c r="BD2549"/>
      <c r="BE2549"/>
      <c r="BF2549"/>
      <c r="BG2549"/>
      <c r="BH2549"/>
      <c r="BI2549"/>
      <c r="BJ2549"/>
      <c r="BK2549"/>
      <c r="BL2549"/>
      <c r="BM2549"/>
      <c r="BN2549"/>
      <c r="BO2549"/>
      <c r="BP2549"/>
      <c r="BQ2549"/>
      <c r="BR2549"/>
      <c r="BS2549"/>
      <c r="BT2549"/>
      <c r="BU2549"/>
      <c r="BV2549"/>
      <c r="BW2549"/>
      <c r="BX2549"/>
      <c r="BY2549"/>
      <c r="BZ2549"/>
      <c r="CA2549"/>
      <c r="CB2549"/>
      <c r="CC2549"/>
    </row>
    <row r="2550" spans="54:81" s="325" customFormat="1" ht="15" customHeight="1" x14ac:dyDescent="0.25">
      <c r="BB2550"/>
      <c r="BC2550"/>
      <c r="BD2550"/>
      <c r="BE2550"/>
      <c r="BF2550"/>
      <c r="BG2550"/>
      <c r="BH2550"/>
      <c r="BI2550"/>
      <c r="BJ2550"/>
      <c r="BK2550"/>
      <c r="BL2550"/>
      <c r="BM2550"/>
      <c r="BN2550"/>
      <c r="BO2550"/>
      <c r="BP2550"/>
      <c r="BQ2550"/>
      <c r="BR2550"/>
      <c r="BS2550"/>
      <c r="BT2550"/>
      <c r="BU2550"/>
      <c r="BV2550"/>
      <c r="BW2550"/>
      <c r="BX2550"/>
      <c r="BY2550"/>
      <c r="BZ2550"/>
      <c r="CA2550"/>
      <c r="CB2550"/>
      <c r="CC2550"/>
    </row>
    <row r="2551" spans="54:81" s="325" customFormat="1" ht="15" customHeight="1" x14ac:dyDescent="0.25">
      <c r="BB2551"/>
      <c r="BC2551"/>
      <c r="BD2551"/>
      <c r="BE2551"/>
      <c r="BF2551"/>
      <c r="BG2551"/>
      <c r="BH2551"/>
      <c r="BI2551"/>
      <c r="BJ2551"/>
      <c r="BK2551"/>
      <c r="BL2551"/>
      <c r="BM2551"/>
      <c r="BN2551"/>
      <c r="BO2551"/>
      <c r="BP2551"/>
      <c r="BQ2551"/>
      <c r="BR2551"/>
      <c r="BS2551"/>
      <c r="BT2551"/>
      <c r="BU2551"/>
      <c r="BV2551"/>
      <c r="BW2551"/>
      <c r="BX2551"/>
      <c r="BY2551"/>
      <c r="BZ2551"/>
      <c r="CA2551"/>
      <c r="CB2551"/>
      <c r="CC2551"/>
    </row>
    <row r="2552" spans="54:81" s="325" customFormat="1" ht="15" customHeight="1" x14ac:dyDescent="0.25">
      <c r="BB2552"/>
      <c r="BC2552"/>
      <c r="BD2552"/>
      <c r="BE2552"/>
      <c r="BF2552"/>
      <c r="BG2552"/>
      <c r="BH2552"/>
      <c r="BI2552"/>
      <c r="BJ2552"/>
      <c r="BK2552"/>
      <c r="BL2552"/>
      <c r="BM2552"/>
      <c r="BN2552"/>
      <c r="BO2552"/>
      <c r="BP2552"/>
      <c r="BQ2552"/>
      <c r="BR2552"/>
      <c r="BS2552"/>
      <c r="BT2552"/>
      <c r="BU2552"/>
      <c r="BV2552"/>
      <c r="BW2552"/>
      <c r="BX2552"/>
      <c r="BY2552"/>
      <c r="BZ2552"/>
      <c r="CA2552"/>
      <c r="CB2552"/>
      <c r="CC2552"/>
    </row>
    <row r="2553" spans="54:81" s="325" customFormat="1" ht="15" customHeight="1" x14ac:dyDescent="0.25">
      <c r="BB2553"/>
      <c r="BC2553"/>
      <c r="BD2553"/>
      <c r="BE2553"/>
      <c r="BF2553"/>
      <c r="BG2553"/>
      <c r="BH2553"/>
      <c r="BI2553"/>
      <c r="BJ2553"/>
      <c r="BK2553"/>
      <c r="BL2553"/>
      <c r="BM2553"/>
      <c r="BN2553"/>
      <c r="BO2553"/>
      <c r="BP2553"/>
      <c r="BQ2553"/>
      <c r="BR2553"/>
      <c r="BS2553"/>
      <c r="BT2553"/>
      <c r="BU2553"/>
      <c r="BV2553"/>
      <c r="BW2553"/>
      <c r="BX2553"/>
      <c r="BY2553"/>
      <c r="BZ2553"/>
      <c r="CA2553"/>
      <c r="CB2553"/>
      <c r="CC2553"/>
    </row>
    <row r="2554" spans="54:81" s="325" customFormat="1" ht="15" customHeight="1" x14ac:dyDescent="0.25">
      <c r="BB2554"/>
      <c r="BC2554"/>
      <c r="BD2554"/>
      <c r="BE2554"/>
      <c r="BF2554"/>
      <c r="BG2554"/>
      <c r="BH2554"/>
      <c r="BI2554"/>
      <c r="BJ2554"/>
      <c r="BK2554"/>
      <c r="BL2554"/>
      <c r="BM2554"/>
      <c r="BN2554"/>
      <c r="BO2554"/>
      <c r="BP2554"/>
      <c r="BQ2554"/>
      <c r="BR2554"/>
      <c r="BS2554"/>
      <c r="BT2554"/>
      <c r="BU2554"/>
      <c r="BV2554"/>
      <c r="BW2554"/>
      <c r="BX2554"/>
      <c r="BY2554"/>
      <c r="BZ2554"/>
      <c r="CA2554"/>
      <c r="CB2554"/>
      <c r="CC2554"/>
    </row>
    <row r="2555" spans="54:81" s="325" customFormat="1" ht="15" customHeight="1" x14ac:dyDescent="0.25">
      <c r="BB2555"/>
      <c r="BC2555"/>
      <c r="BD2555"/>
      <c r="BE2555"/>
      <c r="BF2555"/>
      <c r="BG2555"/>
      <c r="BH2555"/>
      <c r="BI2555"/>
      <c r="BJ2555"/>
      <c r="BK2555"/>
      <c r="BL2555"/>
      <c r="BM2555"/>
      <c r="BN2555"/>
      <c r="BO2555"/>
      <c r="BP2555"/>
      <c r="BQ2555"/>
      <c r="BR2555"/>
      <c r="BS2555"/>
      <c r="BT2555"/>
      <c r="BU2555"/>
      <c r="BV2555"/>
      <c r="BW2555"/>
      <c r="BX2555"/>
      <c r="BY2555"/>
      <c r="BZ2555"/>
      <c r="CA2555"/>
      <c r="CB2555"/>
      <c r="CC2555"/>
    </row>
    <row r="2556" spans="54:81" s="325" customFormat="1" ht="15" customHeight="1" x14ac:dyDescent="0.25">
      <c r="BB2556"/>
      <c r="BC2556"/>
      <c r="BD2556"/>
      <c r="BE2556"/>
      <c r="BF2556"/>
      <c r="BG2556"/>
      <c r="BH2556"/>
      <c r="BI2556"/>
      <c r="BJ2556"/>
      <c r="BK2556"/>
      <c r="BL2556"/>
      <c r="BM2556"/>
      <c r="BN2556"/>
      <c r="BO2556"/>
      <c r="BP2556"/>
      <c r="BQ2556"/>
      <c r="BR2556"/>
      <c r="BS2556"/>
      <c r="BT2556"/>
      <c r="BU2556"/>
      <c r="BV2556"/>
      <c r="BW2556"/>
      <c r="BX2556"/>
      <c r="BY2556"/>
      <c r="BZ2556"/>
      <c r="CA2556"/>
      <c r="CB2556"/>
      <c r="CC2556"/>
    </row>
    <row r="2557" spans="54:81" s="325" customFormat="1" ht="15" customHeight="1" x14ac:dyDescent="0.25">
      <c r="BB2557"/>
      <c r="BC2557"/>
      <c r="BD2557"/>
      <c r="BE2557"/>
      <c r="BF2557"/>
      <c r="BG2557"/>
      <c r="BH2557"/>
      <c r="BI2557"/>
      <c r="BJ2557"/>
      <c r="BK2557"/>
      <c r="BL2557"/>
      <c r="BM2557"/>
      <c r="BN2557"/>
      <c r="BO2557"/>
      <c r="BP2557"/>
      <c r="BQ2557"/>
      <c r="BR2557"/>
      <c r="BS2557"/>
      <c r="BT2557"/>
      <c r="BU2557"/>
      <c r="BV2557"/>
      <c r="BW2557"/>
      <c r="BX2557"/>
      <c r="BY2557"/>
      <c r="BZ2557"/>
      <c r="CA2557"/>
      <c r="CB2557"/>
      <c r="CC2557"/>
    </row>
    <row r="2558" spans="54:81" s="325" customFormat="1" ht="15" customHeight="1" x14ac:dyDescent="0.25">
      <c r="BB2558"/>
      <c r="BC2558"/>
      <c r="BD2558"/>
      <c r="BE2558"/>
      <c r="BF2558"/>
      <c r="BG2558"/>
      <c r="BH2558"/>
      <c r="BI2558"/>
      <c r="BJ2558"/>
      <c r="BK2558"/>
      <c r="BL2558"/>
      <c r="BM2558"/>
      <c r="BN2558"/>
      <c r="BO2558"/>
      <c r="BP2558"/>
      <c r="BQ2558"/>
      <c r="BR2558"/>
      <c r="BS2558"/>
      <c r="BT2558"/>
      <c r="BU2558"/>
      <c r="BV2558"/>
      <c r="BW2558"/>
      <c r="BX2558"/>
      <c r="BY2558"/>
      <c r="BZ2558"/>
      <c r="CA2558"/>
      <c r="CB2558"/>
      <c r="CC2558"/>
    </row>
    <row r="2559" spans="54:81" s="325" customFormat="1" ht="15" customHeight="1" x14ac:dyDescent="0.25">
      <c r="BB2559"/>
      <c r="BC2559"/>
      <c r="BD2559"/>
      <c r="BE2559"/>
      <c r="BF2559"/>
      <c r="BG2559"/>
      <c r="BH2559"/>
      <c r="BI2559"/>
      <c r="BJ2559"/>
      <c r="BK2559"/>
      <c r="BL2559"/>
      <c r="BM2559"/>
      <c r="BN2559"/>
      <c r="BO2559"/>
      <c r="BP2559"/>
      <c r="BQ2559"/>
      <c r="BR2559"/>
      <c r="BS2559"/>
      <c r="BT2559"/>
      <c r="BU2559"/>
      <c r="BV2559"/>
      <c r="BW2559"/>
      <c r="BX2559"/>
      <c r="BY2559"/>
      <c r="BZ2559"/>
      <c r="CA2559"/>
      <c r="CB2559"/>
      <c r="CC2559"/>
    </row>
    <row r="2560" spans="54:81" s="325" customFormat="1" ht="15" customHeight="1" x14ac:dyDescent="0.25">
      <c r="BB2560"/>
      <c r="BC2560"/>
      <c r="BD2560"/>
      <c r="BE2560"/>
      <c r="BF2560"/>
      <c r="BG2560"/>
      <c r="BH2560"/>
      <c r="BI2560"/>
      <c r="BJ2560"/>
      <c r="BK2560"/>
      <c r="BL2560"/>
      <c r="BM2560"/>
      <c r="BN2560"/>
      <c r="BO2560"/>
      <c r="BP2560"/>
      <c r="BQ2560"/>
      <c r="BR2560"/>
      <c r="BS2560"/>
      <c r="BT2560"/>
      <c r="BU2560"/>
      <c r="BV2560"/>
      <c r="BW2560"/>
      <c r="BX2560"/>
      <c r="BY2560"/>
      <c r="BZ2560"/>
      <c r="CA2560"/>
      <c r="CB2560"/>
      <c r="CC2560"/>
    </row>
    <row r="2561" spans="54:81" s="325" customFormat="1" ht="15" customHeight="1" x14ac:dyDescent="0.25">
      <c r="BB2561"/>
      <c r="BC2561"/>
      <c r="BD2561"/>
      <c r="BE2561"/>
      <c r="BF2561"/>
      <c r="BG2561"/>
      <c r="BH2561"/>
      <c r="BI2561"/>
      <c r="BJ2561"/>
      <c r="BK2561"/>
      <c r="BL2561"/>
      <c r="BM2561"/>
      <c r="BN2561"/>
      <c r="BO2561"/>
      <c r="BP2561"/>
      <c r="BQ2561"/>
      <c r="BR2561"/>
      <c r="BS2561"/>
      <c r="BT2561"/>
      <c r="BU2561"/>
      <c r="BV2561"/>
      <c r="BW2561"/>
      <c r="BX2561"/>
      <c r="BY2561"/>
      <c r="BZ2561"/>
      <c r="CA2561"/>
      <c r="CB2561"/>
      <c r="CC2561"/>
    </row>
    <row r="2562" spans="54:81" s="325" customFormat="1" ht="15" customHeight="1" x14ac:dyDescent="0.25">
      <c r="BB2562"/>
      <c r="BC2562"/>
      <c r="BD2562"/>
      <c r="BE2562"/>
      <c r="BF2562"/>
      <c r="BG2562"/>
      <c r="BH2562"/>
      <c r="BI2562"/>
      <c r="BJ2562"/>
      <c r="BK2562"/>
      <c r="BL2562"/>
      <c r="BM2562"/>
      <c r="BN2562"/>
      <c r="BO2562"/>
      <c r="BP2562"/>
      <c r="BQ2562"/>
      <c r="BR2562"/>
      <c r="BS2562"/>
      <c r="BT2562"/>
      <c r="BU2562"/>
      <c r="BV2562"/>
      <c r="BW2562"/>
      <c r="BX2562"/>
      <c r="BY2562"/>
      <c r="BZ2562"/>
      <c r="CA2562"/>
      <c r="CB2562"/>
      <c r="CC2562"/>
    </row>
    <row r="2563" spans="54:81" s="325" customFormat="1" ht="15" customHeight="1" x14ac:dyDescent="0.25">
      <c r="BB2563"/>
      <c r="BC2563"/>
      <c r="BD2563"/>
      <c r="BE2563"/>
      <c r="BF2563"/>
      <c r="BG2563"/>
      <c r="BH2563"/>
      <c r="BI2563"/>
      <c r="BJ2563"/>
      <c r="BK2563"/>
      <c r="BL2563"/>
      <c r="BM2563"/>
      <c r="BN2563"/>
      <c r="BO2563"/>
      <c r="BP2563"/>
      <c r="BQ2563"/>
      <c r="BR2563"/>
      <c r="BS2563"/>
      <c r="BT2563"/>
      <c r="BU2563"/>
      <c r="BV2563"/>
      <c r="BW2563"/>
      <c r="BX2563"/>
      <c r="BY2563"/>
      <c r="BZ2563"/>
      <c r="CA2563"/>
      <c r="CB2563"/>
      <c r="CC2563"/>
    </row>
    <row r="2564" spans="54:81" s="325" customFormat="1" ht="15" customHeight="1" x14ac:dyDescent="0.25">
      <c r="BB2564"/>
      <c r="BC2564"/>
      <c r="BD2564"/>
      <c r="BE2564"/>
      <c r="BF2564"/>
      <c r="BG2564"/>
      <c r="BH2564"/>
      <c r="BI2564"/>
      <c r="BJ2564"/>
      <c r="BK2564"/>
      <c r="BL2564"/>
      <c r="BM2564"/>
      <c r="BN2564"/>
      <c r="BO2564"/>
      <c r="BP2564"/>
      <c r="BQ2564"/>
      <c r="BR2564"/>
      <c r="BS2564"/>
      <c r="BT2564"/>
      <c r="BU2564"/>
      <c r="BV2564"/>
      <c r="BW2564"/>
      <c r="BX2564"/>
      <c r="BY2564"/>
      <c r="BZ2564"/>
      <c r="CA2564"/>
      <c r="CB2564"/>
      <c r="CC2564"/>
    </row>
    <row r="2565" spans="54:81" s="325" customFormat="1" ht="15" customHeight="1" x14ac:dyDescent="0.25">
      <c r="BB2565"/>
      <c r="BC2565"/>
      <c r="BD2565"/>
      <c r="BE2565"/>
      <c r="BF2565"/>
      <c r="BG2565"/>
      <c r="BH2565"/>
      <c r="BI2565"/>
      <c r="BJ2565"/>
      <c r="BK2565"/>
      <c r="BL2565"/>
      <c r="BM2565"/>
      <c r="BN2565"/>
      <c r="BO2565"/>
      <c r="BP2565"/>
      <c r="BQ2565"/>
      <c r="BR2565"/>
      <c r="BS2565"/>
      <c r="BT2565"/>
      <c r="BU2565"/>
      <c r="BV2565"/>
      <c r="BW2565"/>
      <c r="BX2565"/>
      <c r="BY2565"/>
      <c r="BZ2565"/>
      <c r="CA2565"/>
      <c r="CB2565"/>
      <c r="CC2565"/>
    </row>
    <row r="2566" spans="54:81" s="325" customFormat="1" ht="15" customHeight="1" x14ac:dyDescent="0.25">
      <c r="BB2566"/>
      <c r="BC2566"/>
      <c r="BD2566"/>
      <c r="BE2566"/>
      <c r="BF2566"/>
      <c r="BG2566"/>
      <c r="BH2566"/>
      <c r="BI2566"/>
      <c r="BJ2566"/>
      <c r="BK2566"/>
      <c r="BL2566"/>
      <c r="BM2566"/>
      <c r="BN2566"/>
      <c r="BO2566"/>
      <c r="BP2566"/>
      <c r="BQ2566"/>
      <c r="BR2566"/>
      <c r="BS2566"/>
      <c r="BT2566"/>
      <c r="BU2566"/>
      <c r="BV2566"/>
      <c r="BW2566"/>
      <c r="BX2566"/>
      <c r="BY2566"/>
      <c r="BZ2566"/>
      <c r="CA2566"/>
      <c r="CB2566"/>
      <c r="CC2566"/>
    </row>
    <row r="2567" spans="54:81" s="325" customFormat="1" ht="15" customHeight="1" x14ac:dyDescent="0.25">
      <c r="BB2567"/>
      <c r="BC2567"/>
      <c r="BD2567"/>
      <c r="BE2567"/>
      <c r="BF2567"/>
      <c r="BG2567"/>
      <c r="BH2567"/>
      <c r="BI2567"/>
      <c r="BJ2567"/>
      <c r="BK2567"/>
      <c r="BL2567"/>
      <c r="BM2567"/>
      <c r="BN2567"/>
      <c r="BO2567"/>
      <c r="BP2567"/>
      <c r="BQ2567"/>
      <c r="BR2567"/>
      <c r="BS2567"/>
      <c r="BT2567"/>
      <c r="BU2567"/>
      <c r="BV2567"/>
      <c r="BW2567"/>
      <c r="BX2567"/>
      <c r="BY2567"/>
      <c r="BZ2567"/>
      <c r="CA2567"/>
      <c r="CB2567"/>
      <c r="CC2567"/>
    </row>
    <row r="2568" spans="54:81" s="325" customFormat="1" ht="15" customHeight="1" x14ac:dyDescent="0.25">
      <c r="BB2568"/>
      <c r="BC2568"/>
      <c r="BD2568"/>
      <c r="BE2568"/>
      <c r="BF2568"/>
      <c r="BG2568"/>
      <c r="BH2568"/>
      <c r="BI2568"/>
      <c r="BJ2568"/>
      <c r="BK2568"/>
      <c r="BL2568"/>
      <c r="BM2568"/>
      <c r="BN2568"/>
      <c r="BO2568"/>
      <c r="BP2568"/>
      <c r="BQ2568"/>
      <c r="BR2568"/>
      <c r="BS2568"/>
      <c r="BT2568"/>
      <c r="BU2568"/>
      <c r="BV2568"/>
      <c r="BW2568"/>
      <c r="BX2568"/>
      <c r="BY2568"/>
      <c r="BZ2568"/>
      <c r="CA2568"/>
      <c r="CB2568"/>
      <c r="CC2568"/>
    </row>
    <row r="2569" spans="54:81" s="325" customFormat="1" ht="15" customHeight="1" x14ac:dyDescent="0.25">
      <c r="BB2569"/>
      <c r="BC2569"/>
      <c r="BD2569"/>
      <c r="BE2569"/>
      <c r="BF2569"/>
      <c r="BG2569"/>
      <c r="BH2569"/>
      <c r="BI2569"/>
      <c r="BJ2569"/>
      <c r="BK2569"/>
      <c r="BL2569"/>
      <c r="BM2569"/>
      <c r="BN2569"/>
      <c r="BO2569"/>
      <c r="BP2569"/>
      <c r="BQ2569"/>
      <c r="BR2569"/>
      <c r="BS2569"/>
      <c r="BT2569"/>
      <c r="BU2569"/>
      <c r="BV2569"/>
      <c r="BW2569"/>
      <c r="BX2569"/>
      <c r="BY2569"/>
      <c r="BZ2569"/>
      <c r="CA2569"/>
      <c r="CB2569"/>
      <c r="CC2569"/>
    </row>
    <row r="2570" spans="54:81" s="325" customFormat="1" ht="15" customHeight="1" x14ac:dyDescent="0.25">
      <c r="BB2570"/>
      <c r="BC2570"/>
      <c r="BD2570"/>
      <c r="BE2570"/>
      <c r="BF2570"/>
      <c r="BG2570"/>
      <c r="BH2570"/>
      <c r="BI2570"/>
      <c r="BJ2570"/>
      <c r="BK2570"/>
      <c r="BL2570"/>
      <c r="BM2570"/>
      <c r="BN2570"/>
      <c r="BO2570"/>
      <c r="BP2570"/>
      <c r="BQ2570"/>
      <c r="BR2570"/>
      <c r="BS2570"/>
      <c r="BT2570"/>
      <c r="BU2570"/>
      <c r="BV2570"/>
      <c r="BW2570"/>
      <c r="BX2570"/>
      <c r="BY2570"/>
      <c r="BZ2570"/>
      <c r="CA2570"/>
      <c r="CB2570"/>
      <c r="CC2570"/>
    </row>
    <row r="2571" spans="54:81" s="325" customFormat="1" ht="15" customHeight="1" x14ac:dyDescent="0.25">
      <c r="BB2571"/>
      <c r="BC2571"/>
      <c r="BD2571"/>
      <c r="BE2571"/>
      <c r="BF2571"/>
      <c r="BG2571"/>
      <c r="BH2571"/>
      <c r="BI2571"/>
      <c r="BJ2571"/>
      <c r="BK2571"/>
      <c r="BL2571"/>
      <c r="BM2571"/>
      <c r="BN2571"/>
      <c r="BO2571"/>
      <c r="BP2571"/>
      <c r="BQ2571"/>
      <c r="BR2571"/>
      <c r="BS2571"/>
      <c r="BT2571"/>
      <c r="BU2571"/>
      <c r="BV2571"/>
      <c r="BW2571"/>
      <c r="BX2571"/>
      <c r="BY2571"/>
      <c r="BZ2571"/>
      <c r="CA2571"/>
      <c r="CB2571"/>
      <c r="CC2571"/>
    </row>
    <row r="2572" spans="54:81" s="325" customFormat="1" ht="15" customHeight="1" x14ac:dyDescent="0.25">
      <c r="BB2572"/>
      <c r="BC2572"/>
      <c r="BD2572"/>
      <c r="BE2572"/>
      <c r="BF2572"/>
      <c r="BG2572"/>
      <c r="BH2572"/>
      <c r="BI2572"/>
      <c r="BJ2572"/>
      <c r="BK2572"/>
      <c r="BL2572"/>
      <c r="BM2572"/>
      <c r="BN2572"/>
      <c r="BO2572"/>
      <c r="BP2572"/>
      <c r="BQ2572"/>
      <c r="BR2572"/>
      <c r="BS2572"/>
      <c r="BT2572"/>
      <c r="BU2572"/>
      <c r="BV2572"/>
      <c r="BW2572"/>
      <c r="BX2572"/>
      <c r="BY2572"/>
      <c r="BZ2572"/>
      <c r="CA2572"/>
      <c r="CB2572"/>
      <c r="CC2572"/>
    </row>
    <row r="2573" spans="54:81" s="325" customFormat="1" ht="15" customHeight="1" x14ac:dyDescent="0.25">
      <c r="BB2573"/>
      <c r="BC2573"/>
      <c r="BD2573"/>
      <c r="BE2573"/>
      <c r="BF2573"/>
      <c r="BG2573"/>
      <c r="BH2573"/>
      <c r="BI2573"/>
      <c r="BJ2573"/>
      <c r="BK2573"/>
      <c r="BL2573"/>
      <c r="BM2573"/>
      <c r="BN2573"/>
      <c r="BO2573"/>
      <c r="BP2573"/>
      <c r="BQ2573"/>
      <c r="BR2573"/>
      <c r="BS2573"/>
      <c r="BT2573"/>
      <c r="BU2573"/>
      <c r="BV2573"/>
      <c r="BW2573"/>
      <c r="BX2573"/>
      <c r="BY2573"/>
      <c r="BZ2573"/>
      <c r="CA2573"/>
      <c r="CB2573"/>
      <c r="CC2573"/>
    </row>
    <row r="2574" spans="54:81" s="325" customFormat="1" ht="15" customHeight="1" x14ac:dyDescent="0.25">
      <c r="BB2574"/>
      <c r="BC2574"/>
      <c r="BD2574"/>
      <c r="BE2574"/>
      <c r="BF2574"/>
      <c r="BG2574"/>
      <c r="BH2574"/>
      <c r="BI2574"/>
      <c r="BJ2574"/>
      <c r="BK2574"/>
      <c r="BL2574"/>
      <c r="BM2574"/>
      <c r="BN2574"/>
      <c r="BO2574"/>
      <c r="BP2574"/>
      <c r="BQ2574"/>
      <c r="BR2574"/>
      <c r="BS2574"/>
      <c r="BT2574"/>
      <c r="BU2574"/>
      <c r="BV2574"/>
      <c r="BW2574"/>
      <c r="BX2574"/>
      <c r="BY2574"/>
      <c r="BZ2574"/>
      <c r="CA2574"/>
      <c r="CB2574"/>
      <c r="CC2574"/>
    </row>
    <row r="2575" spans="54:81" s="325" customFormat="1" ht="15" customHeight="1" x14ac:dyDescent="0.25">
      <c r="BB2575"/>
      <c r="BC2575"/>
      <c r="BD2575"/>
      <c r="BE2575"/>
      <c r="BF2575"/>
      <c r="BG2575"/>
      <c r="BH2575"/>
      <c r="BI2575"/>
      <c r="BJ2575"/>
      <c r="BK2575"/>
      <c r="BL2575"/>
      <c r="BM2575"/>
      <c r="BN2575"/>
      <c r="BO2575"/>
      <c r="BP2575"/>
      <c r="BQ2575"/>
      <c r="BR2575"/>
      <c r="BS2575"/>
      <c r="BT2575"/>
      <c r="BU2575"/>
      <c r="BV2575"/>
      <c r="BW2575"/>
      <c r="BX2575"/>
      <c r="BY2575"/>
      <c r="BZ2575"/>
      <c r="CA2575"/>
      <c r="CB2575"/>
      <c r="CC2575"/>
    </row>
    <row r="2576" spans="54:81" s="325" customFormat="1" ht="15" customHeight="1" x14ac:dyDescent="0.25">
      <c r="BB2576"/>
      <c r="BC2576"/>
      <c r="BD2576"/>
      <c r="BE2576"/>
      <c r="BF2576"/>
      <c r="BG2576"/>
      <c r="BH2576"/>
      <c r="BI2576"/>
      <c r="BJ2576"/>
      <c r="BK2576"/>
      <c r="BL2576"/>
      <c r="BM2576"/>
      <c r="BN2576"/>
      <c r="BO2576"/>
      <c r="BP2576"/>
      <c r="BQ2576"/>
      <c r="BR2576"/>
      <c r="BS2576"/>
      <c r="BT2576"/>
      <c r="BU2576"/>
      <c r="BV2576"/>
      <c r="BW2576"/>
      <c r="BX2576"/>
      <c r="BY2576"/>
      <c r="BZ2576"/>
      <c r="CA2576"/>
      <c r="CB2576"/>
      <c r="CC2576"/>
    </row>
    <row r="2577" spans="54:81" s="325" customFormat="1" ht="15" customHeight="1" x14ac:dyDescent="0.25">
      <c r="BB2577"/>
      <c r="BC2577"/>
      <c r="BD2577"/>
      <c r="BE2577"/>
      <c r="BF2577"/>
      <c r="BG2577"/>
      <c r="BH2577"/>
      <c r="BI2577"/>
      <c r="BJ2577"/>
      <c r="BK2577"/>
      <c r="BL2577"/>
      <c r="BM2577"/>
      <c r="BN2577"/>
      <c r="BO2577"/>
      <c r="BP2577"/>
      <c r="BQ2577"/>
      <c r="BR2577"/>
      <c r="BS2577"/>
      <c r="BT2577"/>
      <c r="BU2577"/>
      <c r="BV2577"/>
      <c r="BW2577"/>
      <c r="BX2577"/>
      <c r="BY2577"/>
      <c r="BZ2577"/>
      <c r="CA2577"/>
      <c r="CB2577"/>
      <c r="CC2577"/>
    </row>
    <row r="2578" spans="54:81" s="325" customFormat="1" ht="15" customHeight="1" x14ac:dyDescent="0.25">
      <c r="BB2578"/>
      <c r="BC2578"/>
      <c r="BD2578"/>
      <c r="BE2578"/>
      <c r="BF2578"/>
      <c r="BG2578"/>
      <c r="BH2578"/>
      <c r="BI2578"/>
      <c r="BJ2578"/>
      <c r="BK2578"/>
      <c r="BL2578"/>
      <c r="BM2578"/>
      <c r="BN2578"/>
      <c r="BO2578"/>
      <c r="BP2578"/>
      <c r="BQ2578"/>
      <c r="BR2578"/>
      <c r="BS2578"/>
      <c r="BT2578"/>
      <c r="BU2578"/>
      <c r="BV2578"/>
      <c r="BW2578"/>
      <c r="BX2578"/>
      <c r="BY2578"/>
      <c r="BZ2578"/>
      <c r="CA2578"/>
      <c r="CB2578"/>
      <c r="CC2578"/>
    </row>
    <row r="2579" spans="54:81" s="325" customFormat="1" ht="15" customHeight="1" x14ac:dyDescent="0.25">
      <c r="BB2579"/>
      <c r="BC2579"/>
      <c r="BD2579"/>
      <c r="BE2579"/>
      <c r="BF2579"/>
      <c r="BG2579"/>
      <c r="BH2579"/>
      <c r="BI2579"/>
      <c r="BJ2579"/>
      <c r="BK2579"/>
      <c r="BL2579"/>
      <c r="BM2579"/>
      <c r="BN2579"/>
      <c r="BO2579"/>
      <c r="BP2579"/>
      <c r="BQ2579"/>
      <c r="BR2579"/>
      <c r="BS2579"/>
      <c r="BT2579"/>
      <c r="BU2579"/>
      <c r="BV2579"/>
      <c r="BW2579"/>
      <c r="BX2579"/>
      <c r="BY2579"/>
      <c r="BZ2579"/>
      <c r="CA2579"/>
      <c r="CB2579"/>
      <c r="CC2579"/>
    </row>
    <row r="2580" spans="54:81" s="325" customFormat="1" ht="15" customHeight="1" x14ac:dyDescent="0.25">
      <c r="BB2580"/>
      <c r="BC2580"/>
      <c r="BD2580"/>
      <c r="BE2580"/>
      <c r="BF2580"/>
      <c r="BG2580"/>
      <c r="BH2580"/>
      <c r="BI2580"/>
      <c r="BJ2580"/>
      <c r="BK2580"/>
      <c r="BL2580"/>
      <c r="BM2580"/>
      <c r="BN2580"/>
      <c r="BO2580"/>
      <c r="BP2580"/>
      <c r="BQ2580"/>
      <c r="BR2580"/>
      <c r="BS2580"/>
      <c r="BT2580"/>
      <c r="BU2580"/>
      <c r="BV2580"/>
      <c r="BW2580"/>
      <c r="BX2580"/>
      <c r="BY2580"/>
      <c r="BZ2580"/>
      <c r="CA2580"/>
      <c r="CB2580"/>
      <c r="CC2580"/>
    </row>
    <row r="2581" spans="54:81" s="325" customFormat="1" ht="15" customHeight="1" x14ac:dyDescent="0.25">
      <c r="BB2581"/>
      <c r="BC2581"/>
      <c r="BD2581"/>
      <c r="BE2581"/>
      <c r="BF2581"/>
      <c r="BG2581"/>
      <c r="BH2581"/>
      <c r="BI2581"/>
      <c r="BJ2581"/>
      <c r="BK2581"/>
      <c r="BL2581"/>
      <c r="BM2581"/>
      <c r="BN2581"/>
      <c r="BO2581"/>
      <c r="BP2581"/>
      <c r="BQ2581"/>
      <c r="BR2581"/>
      <c r="BS2581"/>
      <c r="BT2581"/>
      <c r="BU2581"/>
      <c r="BV2581"/>
      <c r="BW2581"/>
      <c r="BX2581"/>
      <c r="BY2581"/>
      <c r="BZ2581"/>
      <c r="CA2581"/>
      <c r="CB2581"/>
      <c r="CC2581"/>
    </row>
    <row r="2582" spans="54:81" s="325" customFormat="1" ht="15" customHeight="1" x14ac:dyDescent="0.25">
      <c r="BB2582"/>
      <c r="BC2582"/>
      <c r="BD2582"/>
      <c r="BE2582"/>
      <c r="BF2582"/>
      <c r="BG2582"/>
      <c r="BH2582"/>
      <c r="BI2582"/>
      <c r="BJ2582"/>
      <c r="BK2582"/>
      <c r="BL2582"/>
      <c r="BM2582"/>
      <c r="BN2582"/>
      <c r="BO2582"/>
      <c r="BP2582"/>
      <c r="BQ2582"/>
      <c r="BR2582"/>
      <c r="BS2582"/>
      <c r="BT2582"/>
      <c r="BU2582"/>
      <c r="BV2582"/>
      <c r="BW2582"/>
      <c r="BX2582"/>
      <c r="BY2582"/>
      <c r="BZ2582"/>
      <c r="CA2582"/>
      <c r="CB2582"/>
      <c r="CC2582"/>
    </row>
    <row r="2583" spans="54:81" s="325" customFormat="1" ht="15" customHeight="1" x14ac:dyDescent="0.25">
      <c r="BB2583"/>
      <c r="BC2583"/>
      <c r="BD2583"/>
      <c r="BE2583"/>
      <c r="BF2583"/>
      <c r="BG2583"/>
      <c r="BH2583"/>
      <c r="BI2583"/>
      <c r="BJ2583"/>
      <c r="BK2583"/>
      <c r="BL2583"/>
      <c r="BM2583"/>
      <c r="BN2583"/>
      <c r="BO2583"/>
      <c r="BP2583"/>
      <c r="BQ2583"/>
      <c r="BR2583"/>
      <c r="BS2583"/>
      <c r="BT2583"/>
      <c r="BU2583"/>
      <c r="BV2583"/>
      <c r="BW2583"/>
      <c r="BX2583"/>
      <c r="BY2583"/>
      <c r="BZ2583"/>
      <c r="CA2583"/>
      <c r="CB2583"/>
      <c r="CC2583"/>
    </row>
    <row r="2584" spans="54:81" s="325" customFormat="1" ht="15" customHeight="1" x14ac:dyDescent="0.25">
      <c r="BB2584"/>
      <c r="BC2584"/>
      <c r="BD2584"/>
      <c r="BE2584"/>
      <c r="BF2584"/>
      <c r="BG2584"/>
      <c r="BH2584"/>
      <c r="BI2584"/>
      <c r="BJ2584"/>
      <c r="BK2584"/>
      <c r="BL2584"/>
      <c r="BM2584"/>
      <c r="BN2584"/>
      <c r="BO2584"/>
      <c r="BP2584"/>
      <c r="BQ2584"/>
      <c r="BR2584"/>
      <c r="BS2584"/>
      <c r="BT2584"/>
      <c r="BU2584"/>
      <c r="BV2584"/>
      <c r="BW2584"/>
      <c r="BX2584"/>
      <c r="BY2584"/>
      <c r="BZ2584"/>
      <c r="CA2584"/>
      <c r="CB2584"/>
      <c r="CC2584"/>
    </row>
    <row r="2585" spans="54:81" s="325" customFormat="1" ht="15" customHeight="1" x14ac:dyDescent="0.25">
      <c r="BB2585"/>
      <c r="BC2585"/>
      <c r="BD2585"/>
      <c r="BE2585"/>
      <c r="BF2585"/>
      <c r="BG2585"/>
      <c r="BH2585"/>
      <c r="BI2585"/>
      <c r="BJ2585"/>
      <c r="BK2585"/>
      <c r="BL2585"/>
      <c r="BM2585"/>
      <c r="BN2585"/>
      <c r="BO2585"/>
      <c r="BP2585"/>
      <c r="BQ2585"/>
      <c r="BR2585"/>
      <c r="BS2585"/>
      <c r="BT2585"/>
      <c r="BU2585"/>
      <c r="BV2585"/>
      <c r="BW2585"/>
      <c r="BX2585"/>
      <c r="BY2585"/>
      <c r="BZ2585"/>
      <c r="CA2585"/>
      <c r="CB2585"/>
      <c r="CC2585"/>
    </row>
    <row r="2586" spans="54:81" s="325" customFormat="1" ht="15" customHeight="1" x14ac:dyDescent="0.25">
      <c r="BB2586"/>
      <c r="BC2586"/>
      <c r="BD2586"/>
      <c r="BE2586"/>
      <c r="BF2586"/>
      <c r="BG2586"/>
      <c r="BH2586"/>
      <c r="BI2586"/>
      <c r="BJ2586"/>
      <c r="BK2586"/>
      <c r="BL2586"/>
      <c r="BM2586"/>
      <c r="BN2586"/>
      <c r="BO2586"/>
      <c r="BP2586"/>
      <c r="BQ2586"/>
      <c r="BR2586"/>
      <c r="BS2586"/>
      <c r="BT2586"/>
      <c r="BU2586"/>
      <c r="BV2586"/>
      <c r="BW2586"/>
      <c r="BX2586"/>
      <c r="BY2586"/>
      <c r="BZ2586"/>
      <c r="CA2586"/>
      <c r="CB2586"/>
      <c r="CC2586"/>
    </row>
    <row r="2587" spans="54:81" s="325" customFormat="1" ht="15" customHeight="1" x14ac:dyDescent="0.25">
      <c r="BB2587"/>
      <c r="BC2587"/>
      <c r="BD2587"/>
      <c r="BE2587"/>
      <c r="BF2587"/>
      <c r="BG2587"/>
      <c r="BH2587"/>
      <c r="BI2587"/>
      <c r="BJ2587"/>
      <c r="BK2587"/>
      <c r="BL2587"/>
      <c r="BM2587"/>
      <c r="BN2587"/>
      <c r="BO2587"/>
      <c r="BP2587"/>
      <c r="BQ2587"/>
      <c r="BR2587"/>
      <c r="BS2587"/>
      <c r="BT2587"/>
      <c r="BU2587"/>
      <c r="BV2587"/>
      <c r="BW2587"/>
      <c r="BX2587"/>
      <c r="BY2587"/>
      <c r="BZ2587"/>
      <c r="CA2587"/>
      <c r="CB2587"/>
      <c r="CC2587"/>
    </row>
    <row r="2588" spans="54:81" s="325" customFormat="1" ht="15" customHeight="1" x14ac:dyDescent="0.25">
      <c r="BB2588"/>
      <c r="BC2588"/>
      <c r="BD2588"/>
      <c r="BE2588"/>
      <c r="BF2588"/>
      <c r="BG2588"/>
      <c r="BH2588"/>
      <c r="BI2588"/>
      <c r="BJ2588"/>
      <c r="BK2588"/>
      <c r="BL2588"/>
      <c r="BM2588"/>
      <c r="BN2588"/>
      <c r="BO2588"/>
      <c r="BP2588"/>
      <c r="BQ2588"/>
      <c r="BR2588"/>
      <c r="BS2588"/>
      <c r="BT2588"/>
      <c r="BU2588"/>
      <c r="BV2588"/>
      <c r="BW2588"/>
      <c r="BX2588"/>
      <c r="BY2588"/>
      <c r="BZ2588"/>
      <c r="CA2588"/>
      <c r="CB2588"/>
      <c r="CC2588"/>
    </row>
    <row r="2589" spans="54:81" s="325" customFormat="1" ht="15" customHeight="1" x14ac:dyDescent="0.25">
      <c r="BB2589"/>
      <c r="BC2589"/>
      <c r="BD2589"/>
      <c r="BE2589"/>
      <c r="BF2589"/>
      <c r="BG2589"/>
      <c r="BH2589"/>
      <c r="BI2589"/>
      <c r="BJ2589"/>
      <c r="BK2589"/>
      <c r="BL2589"/>
      <c r="BM2589"/>
      <c r="BN2589"/>
      <c r="BO2589"/>
      <c r="BP2589"/>
      <c r="BQ2589"/>
      <c r="BR2589"/>
      <c r="BS2589"/>
      <c r="BT2589"/>
      <c r="BU2589"/>
      <c r="BV2589"/>
      <c r="BW2589"/>
      <c r="BX2589"/>
      <c r="BY2589"/>
      <c r="BZ2589"/>
      <c r="CA2589"/>
      <c r="CB2589"/>
      <c r="CC2589"/>
    </row>
    <row r="2590" spans="54:81" s="325" customFormat="1" ht="15" customHeight="1" x14ac:dyDescent="0.25">
      <c r="BB2590"/>
      <c r="BC2590"/>
      <c r="BD2590"/>
      <c r="BE2590"/>
      <c r="BF2590"/>
      <c r="BG2590"/>
      <c r="BH2590"/>
      <c r="BI2590"/>
      <c r="BJ2590"/>
      <c r="BK2590"/>
      <c r="BL2590"/>
      <c r="BM2590"/>
      <c r="BN2590"/>
      <c r="BO2590"/>
      <c r="BP2590"/>
      <c r="BQ2590"/>
      <c r="BR2590"/>
      <c r="BS2590"/>
      <c r="BT2590"/>
      <c r="BU2590"/>
      <c r="BV2590"/>
      <c r="BW2590"/>
      <c r="BX2590"/>
      <c r="BY2590"/>
      <c r="BZ2590"/>
      <c r="CA2590"/>
      <c r="CB2590"/>
      <c r="CC2590"/>
    </row>
    <row r="2591" spans="54:81" s="325" customFormat="1" ht="15" customHeight="1" x14ac:dyDescent="0.25">
      <c r="BB2591"/>
      <c r="BC2591"/>
      <c r="BD2591"/>
      <c r="BE2591"/>
      <c r="BF2591"/>
      <c r="BG2591"/>
      <c r="BH2591"/>
      <c r="BI2591"/>
      <c r="BJ2591"/>
      <c r="BK2591"/>
      <c r="BL2591"/>
      <c r="BM2591"/>
      <c r="BN2591"/>
      <c r="BO2591"/>
      <c r="BP2591"/>
      <c r="BQ2591"/>
      <c r="BR2591"/>
      <c r="BS2591"/>
      <c r="BT2591"/>
      <c r="BU2591"/>
      <c r="BV2591"/>
      <c r="BW2591"/>
      <c r="BX2591"/>
      <c r="BY2591"/>
      <c r="BZ2591"/>
      <c r="CA2591"/>
      <c r="CB2591"/>
      <c r="CC2591"/>
    </row>
    <row r="2592" spans="54:81" s="325" customFormat="1" ht="15" customHeight="1" x14ac:dyDescent="0.25">
      <c r="BB2592"/>
      <c r="BC2592"/>
      <c r="BD2592"/>
      <c r="BE2592"/>
      <c r="BF2592"/>
      <c r="BG2592"/>
      <c r="BH2592"/>
      <c r="BI2592"/>
      <c r="BJ2592"/>
      <c r="BK2592"/>
      <c r="BL2592"/>
      <c r="BM2592"/>
      <c r="BN2592"/>
      <c r="BO2592"/>
      <c r="BP2592"/>
      <c r="BQ2592"/>
      <c r="BR2592"/>
      <c r="BS2592"/>
      <c r="BT2592"/>
      <c r="BU2592"/>
      <c r="BV2592"/>
      <c r="BW2592"/>
      <c r="BX2592"/>
      <c r="BY2592"/>
      <c r="BZ2592"/>
      <c r="CA2592"/>
      <c r="CB2592"/>
      <c r="CC2592"/>
    </row>
    <row r="2593" spans="54:81" s="325" customFormat="1" ht="15" customHeight="1" x14ac:dyDescent="0.25">
      <c r="BB2593"/>
      <c r="BC2593"/>
      <c r="BD2593"/>
      <c r="BE2593"/>
      <c r="BF2593"/>
      <c r="BG2593"/>
      <c r="BH2593"/>
      <c r="BI2593"/>
      <c r="BJ2593"/>
      <c r="BK2593"/>
      <c r="BL2593"/>
      <c r="BM2593"/>
      <c r="BN2593"/>
      <c r="BO2593"/>
      <c r="BP2593"/>
      <c r="BQ2593"/>
      <c r="BR2593"/>
      <c r="BS2593"/>
      <c r="BT2593"/>
      <c r="BU2593"/>
      <c r="BV2593"/>
      <c r="BW2593"/>
      <c r="BX2593"/>
      <c r="BY2593"/>
      <c r="BZ2593"/>
      <c r="CA2593"/>
      <c r="CB2593"/>
      <c r="CC2593"/>
    </row>
    <row r="2594" spans="54:81" s="325" customFormat="1" ht="15" customHeight="1" x14ac:dyDescent="0.25">
      <c r="BB2594"/>
      <c r="BC2594"/>
      <c r="BD2594"/>
      <c r="BE2594"/>
      <c r="BF2594"/>
      <c r="BG2594"/>
      <c r="BH2594"/>
      <c r="BI2594"/>
      <c r="BJ2594"/>
      <c r="BK2594"/>
      <c r="BL2594"/>
      <c r="BM2594"/>
      <c r="BN2594"/>
      <c r="BO2594"/>
      <c r="BP2594"/>
      <c r="BQ2594"/>
      <c r="BR2594"/>
      <c r="BS2594"/>
      <c r="BT2594"/>
      <c r="BU2594"/>
      <c r="BV2594"/>
      <c r="BW2594"/>
      <c r="BX2594"/>
      <c r="BY2594"/>
      <c r="BZ2594"/>
      <c r="CA2594"/>
      <c r="CB2594"/>
      <c r="CC2594"/>
    </row>
    <row r="2595" spans="54:81" s="325" customFormat="1" ht="15" customHeight="1" x14ac:dyDescent="0.25">
      <c r="BB2595"/>
      <c r="BC2595"/>
      <c r="BD2595"/>
      <c r="BE2595"/>
      <c r="BF2595"/>
      <c r="BG2595"/>
      <c r="BH2595"/>
      <c r="BI2595"/>
      <c r="BJ2595"/>
      <c r="BK2595"/>
      <c r="BL2595"/>
      <c r="BM2595"/>
      <c r="BN2595"/>
      <c r="BO2595"/>
      <c r="BP2595"/>
      <c r="BQ2595"/>
      <c r="BR2595"/>
      <c r="BS2595"/>
      <c r="BT2595"/>
      <c r="BU2595"/>
      <c r="BV2595"/>
      <c r="BW2595"/>
      <c r="BX2595"/>
      <c r="BY2595"/>
      <c r="BZ2595"/>
      <c r="CA2595"/>
      <c r="CB2595"/>
      <c r="CC2595"/>
    </row>
    <row r="2596" spans="54:81" s="325" customFormat="1" ht="15" customHeight="1" x14ac:dyDescent="0.25">
      <c r="BB2596"/>
      <c r="BC2596"/>
      <c r="BD2596"/>
      <c r="BE2596"/>
      <c r="BF2596"/>
      <c r="BG2596"/>
      <c r="BH2596"/>
      <c r="BI2596"/>
      <c r="BJ2596"/>
      <c r="BK2596"/>
      <c r="BL2596"/>
      <c r="BM2596"/>
      <c r="BN2596"/>
      <c r="BO2596"/>
      <c r="BP2596"/>
      <c r="BQ2596"/>
      <c r="BR2596"/>
      <c r="BS2596"/>
      <c r="BT2596"/>
      <c r="BU2596"/>
      <c r="BV2596"/>
      <c r="BW2596"/>
      <c r="BX2596"/>
      <c r="BY2596"/>
      <c r="BZ2596"/>
      <c r="CA2596"/>
      <c r="CB2596"/>
      <c r="CC2596"/>
    </row>
    <row r="2597" spans="54:81" s="325" customFormat="1" ht="15" customHeight="1" x14ac:dyDescent="0.25">
      <c r="BB2597"/>
      <c r="BC2597"/>
      <c r="BD2597"/>
      <c r="BE2597"/>
      <c r="BF2597"/>
      <c r="BG2597"/>
      <c r="BH2597"/>
      <c r="BI2597"/>
      <c r="BJ2597"/>
      <c r="BK2597"/>
      <c r="BL2597"/>
      <c r="BM2597"/>
      <c r="BN2597"/>
      <c r="BO2597"/>
      <c r="BP2597"/>
      <c r="BQ2597"/>
      <c r="BR2597"/>
      <c r="BS2597"/>
      <c r="BT2597"/>
      <c r="BU2597"/>
      <c r="BV2597"/>
      <c r="BW2597"/>
      <c r="BX2597"/>
      <c r="BY2597"/>
      <c r="BZ2597"/>
      <c r="CA2597"/>
      <c r="CB2597"/>
      <c r="CC2597"/>
    </row>
    <row r="2598" spans="54:81" s="325" customFormat="1" ht="15" customHeight="1" x14ac:dyDescent="0.25">
      <c r="BB2598"/>
      <c r="BC2598"/>
      <c r="BD2598"/>
      <c r="BE2598"/>
      <c r="BF2598"/>
      <c r="BG2598"/>
      <c r="BH2598"/>
      <c r="BI2598"/>
      <c r="BJ2598"/>
      <c r="BK2598"/>
      <c r="BL2598"/>
      <c r="BM2598"/>
      <c r="BN2598"/>
      <c r="BO2598"/>
      <c r="BP2598"/>
      <c r="BQ2598"/>
      <c r="BR2598"/>
      <c r="BS2598"/>
      <c r="BT2598"/>
      <c r="BU2598"/>
      <c r="BV2598"/>
      <c r="BW2598"/>
      <c r="BX2598"/>
      <c r="BY2598"/>
      <c r="BZ2598"/>
      <c r="CA2598"/>
      <c r="CB2598"/>
      <c r="CC2598"/>
    </row>
    <row r="2599" spans="54:81" s="325" customFormat="1" ht="15" customHeight="1" x14ac:dyDescent="0.25">
      <c r="BB2599"/>
      <c r="BC2599"/>
      <c r="BD2599"/>
      <c r="BE2599"/>
      <c r="BF2599"/>
      <c r="BG2599"/>
      <c r="BH2599"/>
      <c r="BI2599"/>
      <c r="BJ2599"/>
      <c r="BK2599"/>
      <c r="BL2599"/>
      <c r="BM2599"/>
      <c r="BN2599"/>
      <c r="BO2599"/>
      <c r="BP2599"/>
      <c r="BQ2599"/>
      <c r="BR2599"/>
      <c r="BS2599"/>
      <c r="BT2599"/>
      <c r="BU2599"/>
      <c r="BV2599"/>
      <c r="BW2599"/>
      <c r="BX2599"/>
      <c r="BY2599"/>
      <c r="BZ2599"/>
      <c r="CA2599"/>
      <c r="CB2599"/>
      <c r="CC2599"/>
    </row>
    <row r="2600" spans="54:81" s="325" customFormat="1" ht="15" customHeight="1" x14ac:dyDescent="0.25">
      <c r="BB2600"/>
      <c r="BC2600"/>
      <c r="BD2600"/>
      <c r="BE2600"/>
      <c r="BF2600"/>
      <c r="BG2600"/>
      <c r="BH2600"/>
      <c r="BI2600"/>
      <c r="BJ2600"/>
      <c r="BK2600"/>
      <c r="BL2600"/>
      <c r="BM2600"/>
      <c r="BN2600"/>
      <c r="BO2600"/>
      <c r="BP2600"/>
      <c r="BQ2600"/>
      <c r="BR2600"/>
      <c r="BS2600"/>
      <c r="BT2600"/>
      <c r="BU2600"/>
      <c r="BV2600"/>
      <c r="BW2600"/>
      <c r="BX2600"/>
      <c r="BY2600"/>
      <c r="BZ2600"/>
      <c r="CA2600"/>
      <c r="CB2600"/>
      <c r="CC2600"/>
    </row>
    <row r="2601" spans="54:81" s="325" customFormat="1" ht="15" customHeight="1" x14ac:dyDescent="0.25">
      <c r="BB2601"/>
      <c r="BC2601"/>
      <c r="BD2601"/>
      <c r="BE2601"/>
      <c r="BF2601"/>
      <c r="BG2601"/>
      <c r="BH2601"/>
      <c r="BI2601"/>
      <c r="BJ2601"/>
      <c r="BK2601"/>
      <c r="BL2601"/>
      <c r="BM2601"/>
      <c r="BN2601"/>
      <c r="BO2601"/>
      <c r="BP2601"/>
      <c r="BQ2601"/>
      <c r="BR2601"/>
      <c r="BS2601"/>
      <c r="BT2601"/>
      <c r="BU2601"/>
      <c r="BV2601"/>
      <c r="BW2601"/>
      <c r="BX2601"/>
      <c r="BY2601"/>
      <c r="BZ2601"/>
      <c r="CA2601"/>
      <c r="CB2601"/>
      <c r="CC2601"/>
    </row>
    <row r="2602" spans="54:81" s="325" customFormat="1" ht="15" customHeight="1" x14ac:dyDescent="0.25">
      <c r="BB2602"/>
      <c r="BC2602"/>
      <c r="BD2602"/>
      <c r="BE2602"/>
      <c r="BF2602"/>
      <c r="BG2602"/>
      <c r="BH2602"/>
      <c r="BI2602"/>
      <c r="BJ2602"/>
      <c r="BK2602"/>
      <c r="BL2602"/>
      <c r="BM2602"/>
      <c r="BN2602"/>
      <c r="BO2602"/>
      <c r="BP2602"/>
      <c r="BQ2602"/>
      <c r="BR2602"/>
      <c r="BS2602"/>
      <c r="BT2602"/>
      <c r="BU2602"/>
      <c r="BV2602"/>
      <c r="BW2602"/>
      <c r="BX2602"/>
      <c r="BY2602"/>
      <c r="BZ2602"/>
      <c r="CA2602"/>
      <c r="CB2602"/>
      <c r="CC2602"/>
    </row>
    <row r="2603" spans="54:81" s="325" customFormat="1" ht="15" customHeight="1" x14ac:dyDescent="0.25">
      <c r="BB2603"/>
      <c r="BC2603"/>
      <c r="BD2603"/>
      <c r="BE2603"/>
      <c r="BF2603"/>
      <c r="BG2603"/>
      <c r="BH2603"/>
      <c r="BI2603"/>
      <c r="BJ2603"/>
      <c r="BK2603"/>
      <c r="BL2603"/>
      <c r="BM2603"/>
      <c r="BN2603"/>
      <c r="BO2603"/>
      <c r="BP2603"/>
      <c r="BQ2603"/>
      <c r="BR2603"/>
      <c r="BS2603"/>
      <c r="BT2603"/>
      <c r="BU2603"/>
      <c r="BV2603"/>
      <c r="BW2603"/>
      <c r="BX2603"/>
      <c r="BY2603"/>
      <c r="BZ2603"/>
      <c r="CA2603"/>
      <c r="CB2603"/>
      <c r="CC2603"/>
    </row>
    <row r="2604" spans="54:81" s="325" customFormat="1" ht="15" customHeight="1" x14ac:dyDescent="0.25">
      <c r="BB2604"/>
      <c r="BC2604"/>
      <c r="BD2604"/>
      <c r="BE2604"/>
      <c r="BF2604"/>
      <c r="BG2604"/>
      <c r="BH2604"/>
      <c r="BI2604"/>
      <c r="BJ2604"/>
      <c r="BK2604"/>
      <c r="BL2604"/>
      <c r="BM2604"/>
      <c r="BN2604"/>
      <c r="BO2604"/>
      <c r="BP2604"/>
      <c r="BQ2604"/>
      <c r="BR2604"/>
      <c r="BS2604"/>
      <c r="BT2604"/>
      <c r="BU2604"/>
      <c r="BV2604"/>
      <c r="BW2604"/>
      <c r="BX2604"/>
      <c r="BY2604"/>
      <c r="BZ2604"/>
      <c r="CA2604"/>
      <c r="CB2604"/>
      <c r="CC2604"/>
    </row>
    <row r="2605" spans="54:81" s="325" customFormat="1" ht="15" customHeight="1" x14ac:dyDescent="0.25">
      <c r="BB2605"/>
      <c r="BC2605"/>
      <c r="BD2605"/>
      <c r="BE2605"/>
      <c r="BF2605"/>
      <c r="BG2605"/>
      <c r="BH2605"/>
      <c r="BI2605"/>
      <c r="BJ2605"/>
      <c r="BK2605"/>
      <c r="BL2605"/>
      <c r="BM2605"/>
      <c r="BN2605"/>
      <c r="BO2605"/>
      <c r="BP2605"/>
      <c r="BQ2605"/>
      <c r="BR2605"/>
      <c r="BS2605"/>
      <c r="BT2605"/>
      <c r="BU2605"/>
      <c r="BV2605"/>
      <c r="BW2605"/>
      <c r="BX2605"/>
      <c r="BY2605"/>
      <c r="BZ2605"/>
      <c r="CA2605"/>
      <c r="CB2605"/>
      <c r="CC2605"/>
    </row>
    <row r="2606" spans="54:81" s="325" customFormat="1" ht="15" customHeight="1" x14ac:dyDescent="0.25">
      <c r="BB2606"/>
      <c r="BC2606"/>
      <c r="BD2606"/>
      <c r="BE2606"/>
      <c r="BF2606"/>
      <c r="BG2606"/>
      <c r="BH2606"/>
      <c r="BI2606"/>
      <c r="BJ2606"/>
      <c r="BK2606"/>
      <c r="BL2606"/>
      <c r="BM2606"/>
      <c r="BN2606"/>
      <c r="BO2606"/>
      <c r="BP2606"/>
      <c r="BQ2606"/>
      <c r="BR2606"/>
      <c r="BS2606"/>
      <c r="BT2606"/>
      <c r="BU2606"/>
      <c r="BV2606"/>
      <c r="BW2606"/>
      <c r="BX2606"/>
      <c r="BY2606"/>
      <c r="BZ2606"/>
      <c r="CA2606"/>
      <c r="CB2606"/>
      <c r="CC2606"/>
    </row>
    <row r="2607" spans="54:81" s="325" customFormat="1" ht="15" customHeight="1" x14ac:dyDescent="0.25">
      <c r="BB2607"/>
      <c r="BC2607"/>
      <c r="BD2607"/>
      <c r="BE2607"/>
      <c r="BF2607"/>
      <c r="BG2607"/>
      <c r="BH2607"/>
      <c r="BI2607"/>
      <c r="BJ2607"/>
      <c r="BK2607"/>
      <c r="BL2607"/>
      <c r="BM2607"/>
      <c r="BN2607"/>
      <c r="BO2607"/>
      <c r="BP2607"/>
      <c r="BQ2607"/>
      <c r="BR2607"/>
      <c r="BS2607"/>
      <c r="BT2607"/>
      <c r="BU2607"/>
      <c r="BV2607"/>
      <c r="BW2607"/>
      <c r="BX2607"/>
      <c r="BY2607"/>
      <c r="BZ2607"/>
      <c r="CA2607"/>
      <c r="CB2607"/>
      <c r="CC2607"/>
    </row>
    <row r="2608" spans="54:81" s="325" customFormat="1" ht="15" customHeight="1" x14ac:dyDescent="0.25">
      <c r="BB2608"/>
      <c r="BC2608"/>
      <c r="BD2608"/>
      <c r="BE2608"/>
      <c r="BF2608"/>
      <c r="BG2608"/>
      <c r="BH2608"/>
      <c r="BI2608"/>
      <c r="BJ2608"/>
      <c r="BK2608"/>
      <c r="BL2608"/>
      <c r="BM2608"/>
      <c r="BN2608"/>
      <c r="BO2608"/>
      <c r="BP2608"/>
      <c r="BQ2608"/>
      <c r="BR2608"/>
      <c r="BS2608"/>
      <c r="BT2608"/>
      <c r="BU2608"/>
      <c r="BV2608"/>
      <c r="BW2608"/>
      <c r="BX2608"/>
      <c r="BY2608"/>
      <c r="BZ2608"/>
      <c r="CA2608"/>
      <c r="CB2608"/>
      <c r="CC2608"/>
    </row>
    <row r="2609" spans="54:81" s="325" customFormat="1" ht="15" customHeight="1" x14ac:dyDescent="0.25">
      <c r="BB2609"/>
      <c r="BC2609"/>
      <c r="BD2609"/>
      <c r="BE2609"/>
      <c r="BF2609"/>
      <c r="BG2609"/>
      <c r="BH2609"/>
      <c r="BI2609"/>
      <c r="BJ2609"/>
      <c r="BK2609"/>
      <c r="BL2609"/>
      <c r="BM2609"/>
      <c r="BN2609"/>
      <c r="BO2609"/>
      <c r="BP2609"/>
      <c r="BQ2609"/>
      <c r="BR2609"/>
      <c r="BS2609"/>
      <c r="BT2609"/>
      <c r="BU2609"/>
      <c r="BV2609"/>
      <c r="BW2609"/>
      <c r="BX2609"/>
      <c r="BY2609"/>
      <c r="BZ2609"/>
      <c r="CA2609"/>
      <c r="CB2609"/>
      <c r="CC2609"/>
    </row>
    <row r="2610" spans="54:81" s="325" customFormat="1" ht="15" customHeight="1" x14ac:dyDescent="0.25">
      <c r="BB2610"/>
      <c r="BC2610"/>
      <c r="BD2610"/>
      <c r="BE2610"/>
      <c r="BF2610"/>
      <c r="BG2610"/>
      <c r="BH2610"/>
      <c r="BI2610"/>
      <c r="BJ2610"/>
      <c r="BK2610"/>
      <c r="BL2610"/>
      <c r="BM2610"/>
      <c r="BN2610"/>
      <c r="BO2610"/>
      <c r="BP2610"/>
      <c r="BQ2610"/>
      <c r="BR2610"/>
      <c r="BS2610"/>
      <c r="BT2610"/>
      <c r="BU2610"/>
      <c r="BV2610"/>
      <c r="BW2610"/>
      <c r="BX2610"/>
      <c r="BY2610"/>
      <c r="BZ2610"/>
      <c r="CA2610"/>
      <c r="CB2610"/>
      <c r="CC2610"/>
    </row>
    <row r="2611" spans="54:81" s="325" customFormat="1" ht="15" customHeight="1" x14ac:dyDescent="0.25">
      <c r="BB2611"/>
      <c r="BC2611"/>
      <c r="BD2611"/>
      <c r="BE2611"/>
      <c r="BF2611"/>
      <c r="BG2611"/>
      <c r="BH2611"/>
      <c r="BI2611"/>
      <c r="BJ2611"/>
      <c r="BK2611"/>
      <c r="BL2611"/>
      <c r="BM2611"/>
      <c r="BN2611"/>
      <c r="BO2611"/>
      <c r="BP2611"/>
      <c r="BQ2611"/>
      <c r="BR2611"/>
      <c r="BS2611"/>
      <c r="BT2611"/>
      <c r="BU2611"/>
      <c r="BV2611"/>
      <c r="BW2611"/>
      <c r="BX2611"/>
      <c r="BY2611"/>
      <c r="BZ2611"/>
      <c r="CA2611"/>
      <c r="CB2611"/>
      <c r="CC2611"/>
    </row>
    <row r="2612" spans="54:81" s="325" customFormat="1" ht="15" customHeight="1" x14ac:dyDescent="0.25">
      <c r="BB2612"/>
      <c r="BC2612"/>
      <c r="BD2612"/>
      <c r="BE2612"/>
      <c r="BF2612"/>
      <c r="BG2612"/>
      <c r="BH2612"/>
      <c r="BI2612"/>
      <c r="BJ2612"/>
      <c r="BK2612"/>
      <c r="BL2612"/>
      <c r="BM2612"/>
      <c r="BN2612"/>
      <c r="BO2612"/>
      <c r="BP2612"/>
      <c r="BQ2612"/>
      <c r="BR2612"/>
      <c r="BS2612"/>
      <c r="BT2612"/>
      <c r="BU2612"/>
      <c r="BV2612"/>
      <c r="BW2612"/>
      <c r="BX2612"/>
      <c r="BY2612"/>
      <c r="BZ2612"/>
      <c r="CA2612"/>
      <c r="CB2612"/>
      <c r="CC2612"/>
    </row>
    <row r="2613" spans="54:81" s="325" customFormat="1" ht="15" customHeight="1" x14ac:dyDescent="0.25">
      <c r="BB2613"/>
      <c r="BC2613"/>
      <c r="BD2613"/>
      <c r="BE2613"/>
      <c r="BF2613"/>
      <c r="BG2613"/>
      <c r="BH2613"/>
      <c r="BI2613"/>
      <c r="BJ2613"/>
      <c r="BK2613"/>
      <c r="BL2613"/>
      <c r="BM2613"/>
      <c r="BN2613"/>
      <c r="BO2613"/>
      <c r="BP2613"/>
      <c r="BQ2613"/>
      <c r="BR2613"/>
      <c r="BS2613"/>
      <c r="BT2613"/>
      <c r="BU2613"/>
      <c r="BV2613"/>
      <c r="BW2613"/>
      <c r="BX2613"/>
      <c r="BY2613"/>
      <c r="BZ2613"/>
      <c r="CA2613"/>
      <c r="CB2613"/>
      <c r="CC2613"/>
    </row>
    <row r="2614" spans="54:81" s="325" customFormat="1" ht="15" customHeight="1" x14ac:dyDescent="0.25">
      <c r="BB2614"/>
      <c r="BC2614"/>
      <c r="BD2614"/>
      <c r="BE2614"/>
      <c r="BF2614"/>
      <c r="BG2614"/>
      <c r="BH2614"/>
      <c r="BI2614"/>
      <c r="BJ2614"/>
      <c r="BK2614"/>
      <c r="BL2614"/>
      <c r="BM2614"/>
      <c r="BN2614"/>
      <c r="BO2614"/>
      <c r="BP2614"/>
      <c r="BQ2614"/>
      <c r="BR2614"/>
      <c r="BS2614"/>
      <c r="BT2614"/>
      <c r="BU2614"/>
      <c r="BV2614"/>
      <c r="BW2614"/>
      <c r="BX2614"/>
      <c r="BY2614"/>
      <c r="BZ2614"/>
      <c r="CA2614"/>
      <c r="CB2614"/>
      <c r="CC2614"/>
    </row>
    <row r="2615" spans="54:81" s="325" customFormat="1" ht="15" customHeight="1" x14ac:dyDescent="0.25">
      <c r="BB2615"/>
      <c r="BC2615"/>
      <c r="BD2615"/>
      <c r="BE2615"/>
      <c r="BF2615"/>
      <c r="BG2615"/>
      <c r="BH2615"/>
      <c r="BI2615"/>
      <c r="BJ2615"/>
      <c r="BK2615"/>
      <c r="BL2615"/>
      <c r="BM2615"/>
      <c r="BN2615"/>
      <c r="BO2615"/>
      <c r="BP2615"/>
      <c r="BQ2615"/>
      <c r="BR2615"/>
      <c r="BS2615"/>
      <c r="BT2615"/>
      <c r="BU2615"/>
      <c r="BV2615"/>
      <c r="BW2615"/>
      <c r="BX2615"/>
      <c r="BY2615"/>
      <c r="BZ2615"/>
      <c r="CA2615"/>
      <c r="CB2615"/>
      <c r="CC2615"/>
    </row>
    <row r="2616" spans="54:81" s="325" customFormat="1" ht="15" customHeight="1" x14ac:dyDescent="0.25">
      <c r="BB2616"/>
      <c r="BC2616"/>
      <c r="BD2616"/>
      <c r="BE2616"/>
      <c r="BF2616"/>
      <c r="BG2616"/>
      <c r="BH2616"/>
      <c r="BI2616"/>
      <c r="BJ2616"/>
      <c r="BK2616"/>
      <c r="BL2616"/>
      <c r="BM2616"/>
      <c r="BN2616"/>
      <c r="BO2616"/>
      <c r="BP2616"/>
      <c r="BQ2616"/>
      <c r="BR2616"/>
      <c r="BS2616"/>
      <c r="BT2616"/>
      <c r="BU2616"/>
      <c r="BV2616"/>
      <c r="BW2616"/>
      <c r="BX2616"/>
      <c r="BY2616"/>
      <c r="BZ2616"/>
      <c r="CA2616"/>
      <c r="CB2616"/>
      <c r="CC2616"/>
    </row>
    <row r="2617" spans="54:81" s="325" customFormat="1" ht="15" customHeight="1" x14ac:dyDescent="0.25">
      <c r="BB2617"/>
      <c r="BC2617"/>
      <c r="BD2617"/>
      <c r="BE2617"/>
      <c r="BF2617"/>
      <c r="BG2617"/>
      <c r="BH2617"/>
      <c r="BI2617"/>
      <c r="BJ2617"/>
      <c r="BK2617"/>
      <c r="BL2617"/>
      <c r="BM2617"/>
      <c r="BN2617"/>
      <c r="BO2617"/>
      <c r="BP2617"/>
      <c r="BQ2617"/>
      <c r="BR2617"/>
      <c r="BS2617"/>
      <c r="BT2617"/>
      <c r="BU2617"/>
      <c r="BV2617"/>
      <c r="BW2617"/>
      <c r="BX2617"/>
      <c r="BY2617"/>
      <c r="BZ2617"/>
      <c r="CA2617"/>
      <c r="CB2617"/>
      <c r="CC2617"/>
    </row>
    <row r="2618" spans="54:81" s="325" customFormat="1" ht="15" customHeight="1" x14ac:dyDescent="0.25">
      <c r="BB2618"/>
      <c r="BC2618"/>
      <c r="BD2618"/>
      <c r="BE2618"/>
      <c r="BF2618"/>
      <c r="BG2618"/>
      <c r="BH2618"/>
      <c r="BI2618"/>
      <c r="BJ2618"/>
      <c r="BK2618"/>
      <c r="BL2618"/>
      <c r="BM2618"/>
      <c r="BN2618"/>
      <c r="BO2618"/>
      <c r="BP2618"/>
      <c r="BQ2618"/>
      <c r="BR2618"/>
      <c r="BS2618"/>
      <c r="BT2618"/>
      <c r="BU2618"/>
      <c r="BV2618"/>
      <c r="BW2618"/>
      <c r="BX2618"/>
      <c r="BY2618"/>
      <c r="BZ2618"/>
      <c r="CA2618"/>
      <c r="CB2618"/>
      <c r="CC2618"/>
    </row>
    <row r="2619" spans="54:81" s="325" customFormat="1" ht="15" customHeight="1" x14ac:dyDescent="0.25">
      <c r="BB2619"/>
      <c r="BC2619"/>
      <c r="BD2619"/>
      <c r="BE2619"/>
      <c r="BF2619"/>
      <c r="BG2619"/>
      <c r="BH2619"/>
      <c r="BI2619"/>
      <c r="BJ2619"/>
      <c r="BK2619"/>
      <c r="BL2619"/>
      <c r="BM2619"/>
      <c r="BN2619"/>
      <c r="BO2619"/>
      <c r="BP2619"/>
      <c r="BQ2619"/>
      <c r="BR2619"/>
      <c r="BS2619"/>
      <c r="BT2619"/>
      <c r="BU2619"/>
      <c r="BV2619"/>
      <c r="BW2619"/>
      <c r="BX2619"/>
      <c r="BY2619"/>
      <c r="BZ2619"/>
      <c r="CA2619"/>
      <c r="CB2619"/>
      <c r="CC2619"/>
    </row>
    <row r="2620" spans="54:81" s="325" customFormat="1" ht="15" customHeight="1" x14ac:dyDescent="0.25">
      <c r="BB2620"/>
      <c r="BC2620"/>
      <c r="BD2620"/>
      <c r="BE2620"/>
      <c r="BF2620"/>
      <c r="BG2620"/>
      <c r="BH2620"/>
      <c r="BI2620"/>
      <c r="BJ2620"/>
      <c r="BK2620"/>
      <c r="BL2620"/>
      <c r="BM2620"/>
      <c r="BN2620"/>
      <c r="BO2620"/>
      <c r="BP2620"/>
      <c r="BQ2620"/>
      <c r="BR2620"/>
      <c r="BS2620"/>
      <c r="BT2620"/>
      <c r="BU2620"/>
      <c r="BV2620"/>
      <c r="BW2620"/>
      <c r="BX2620"/>
      <c r="BY2620"/>
      <c r="BZ2620"/>
      <c r="CA2620"/>
      <c r="CB2620"/>
      <c r="CC2620"/>
    </row>
    <row r="2621" spans="54:81" s="325" customFormat="1" ht="15" customHeight="1" x14ac:dyDescent="0.25">
      <c r="BB2621"/>
      <c r="BC2621"/>
      <c r="BD2621"/>
      <c r="BE2621"/>
      <c r="BF2621"/>
      <c r="BG2621"/>
      <c r="BH2621"/>
      <c r="BI2621"/>
      <c r="BJ2621"/>
      <c r="BK2621"/>
      <c r="BL2621"/>
      <c r="BM2621"/>
      <c r="BN2621"/>
      <c r="BO2621"/>
      <c r="BP2621"/>
      <c r="BQ2621"/>
      <c r="BR2621"/>
      <c r="BS2621"/>
      <c r="BT2621"/>
      <c r="BU2621"/>
      <c r="BV2621"/>
      <c r="BW2621"/>
      <c r="BX2621"/>
      <c r="BY2621"/>
      <c r="BZ2621"/>
      <c r="CA2621"/>
      <c r="CB2621"/>
      <c r="CC2621"/>
    </row>
    <row r="2622" spans="54:81" s="325" customFormat="1" ht="15" customHeight="1" x14ac:dyDescent="0.25">
      <c r="BB2622"/>
      <c r="BC2622"/>
      <c r="BD2622"/>
      <c r="BE2622"/>
      <c r="BF2622"/>
      <c r="BG2622"/>
      <c r="BH2622"/>
      <c r="BI2622"/>
      <c r="BJ2622"/>
      <c r="BK2622"/>
      <c r="BL2622"/>
      <c r="BM2622"/>
      <c r="BN2622"/>
      <c r="BO2622"/>
      <c r="BP2622"/>
      <c r="BQ2622"/>
      <c r="BR2622"/>
      <c r="BS2622"/>
      <c r="BT2622"/>
      <c r="BU2622"/>
      <c r="BV2622"/>
      <c r="BW2622"/>
      <c r="BX2622"/>
      <c r="BY2622"/>
      <c r="BZ2622"/>
      <c r="CA2622"/>
      <c r="CB2622"/>
      <c r="CC2622"/>
    </row>
    <row r="2623" spans="54:81" s="325" customFormat="1" ht="15" customHeight="1" x14ac:dyDescent="0.25">
      <c r="BB2623"/>
      <c r="BC2623"/>
      <c r="BD2623"/>
      <c r="BE2623"/>
      <c r="BF2623"/>
      <c r="BG2623"/>
      <c r="BH2623"/>
      <c r="BI2623"/>
      <c r="BJ2623"/>
      <c r="BK2623"/>
      <c r="BL2623"/>
      <c r="BM2623"/>
      <c r="BN2623"/>
      <c r="BO2623"/>
      <c r="BP2623"/>
      <c r="BQ2623"/>
      <c r="BR2623"/>
      <c r="BS2623"/>
      <c r="BT2623"/>
      <c r="BU2623"/>
      <c r="BV2623"/>
      <c r="BW2623"/>
      <c r="BX2623"/>
      <c r="BY2623"/>
      <c r="BZ2623"/>
      <c r="CA2623"/>
      <c r="CB2623"/>
      <c r="CC2623"/>
    </row>
    <row r="2624" spans="54:81" s="325" customFormat="1" ht="15" customHeight="1" x14ac:dyDescent="0.25">
      <c r="BB2624"/>
      <c r="BC2624"/>
      <c r="BD2624"/>
      <c r="BE2624"/>
      <c r="BF2624"/>
      <c r="BG2624"/>
      <c r="BH2624"/>
      <c r="BI2624"/>
      <c r="BJ2624"/>
      <c r="BK2624"/>
      <c r="BL2624"/>
      <c r="BM2624"/>
      <c r="BN2624"/>
      <c r="BO2624"/>
      <c r="BP2624"/>
      <c r="BQ2624"/>
      <c r="BR2624"/>
      <c r="BS2624"/>
      <c r="BT2624"/>
      <c r="BU2624"/>
      <c r="BV2624"/>
      <c r="BW2624"/>
      <c r="BX2624"/>
      <c r="BY2624"/>
      <c r="BZ2624"/>
      <c r="CA2624"/>
      <c r="CB2624"/>
      <c r="CC2624"/>
    </row>
    <row r="2625" spans="54:81" s="325" customFormat="1" ht="15" customHeight="1" x14ac:dyDescent="0.25">
      <c r="BB2625"/>
      <c r="BC2625"/>
      <c r="BD2625"/>
      <c r="BE2625"/>
      <c r="BF2625"/>
      <c r="BG2625"/>
      <c r="BH2625"/>
      <c r="BI2625"/>
      <c r="BJ2625"/>
      <c r="BK2625"/>
      <c r="BL2625"/>
      <c r="BM2625"/>
      <c r="BN2625"/>
      <c r="BO2625"/>
      <c r="BP2625"/>
      <c r="BQ2625"/>
      <c r="BR2625"/>
      <c r="BS2625"/>
      <c r="BT2625"/>
      <c r="BU2625"/>
      <c r="BV2625"/>
      <c r="BW2625"/>
      <c r="BX2625"/>
      <c r="BY2625"/>
      <c r="BZ2625"/>
      <c r="CA2625"/>
      <c r="CB2625"/>
      <c r="CC2625"/>
    </row>
    <row r="2626" spans="54:81" s="325" customFormat="1" ht="15" customHeight="1" x14ac:dyDescent="0.25">
      <c r="BB2626"/>
      <c r="BC2626"/>
      <c r="BD2626"/>
      <c r="BE2626"/>
      <c r="BF2626"/>
      <c r="BG2626"/>
      <c r="BH2626"/>
      <c r="BI2626"/>
      <c r="BJ2626"/>
      <c r="BK2626"/>
      <c r="BL2626"/>
      <c r="BM2626"/>
      <c r="BN2626"/>
      <c r="BO2626"/>
      <c r="BP2626"/>
      <c r="BQ2626"/>
      <c r="BR2626"/>
      <c r="BS2626"/>
      <c r="BT2626"/>
      <c r="BU2626"/>
      <c r="BV2626"/>
      <c r="BW2626"/>
      <c r="BX2626"/>
      <c r="BY2626"/>
      <c r="BZ2626"/>
      <c r="CA2626"/>
      <c r="CB2626"/>
      <c r="CC2626"/>
    </row>
    <row r="2627" spans="54:81" s="325" customFormat="1" ht="15" customHeight="1" x14ac:dyDescent="0.25">
      <c r="BB2627"/>
      <c r="BC2627"/>
      <c r="BD2627"/>
      <c r="BE2627"/>
      <c r="BF2627"/>
      <c r="BG2627"/>
      <c r="BH2627"/>
      <c r="BI2627"/>
      <c r="BJ2627"/>
      <c r="BK2627"/>
      <c r="BL2627"/>
      <c r="BM2627"/>
      <c r="BN2627"/>
      <c r="BO2627"/>
      <c r="BP2627"/>
      <c r="BQ2627"/>
      <c r="BR2627"/>
      <c r="BS2627"/>
      <c r="BT2627"/>
      <c r="BU2627"/>
      <c r="BV2627"/>
      <c r="BW2627"/>
      <c r="BX2627"/>
      <c r="BY2627"/>
      <c r="BZ2627"/>
      <c r="CA2627"/>
      <c r="CB2627"/>
      <c r="CC2627"/>
    </row>
    <row r="2628" spans="54:81" s="325" customFormat="1" ht="15" customHeight="1" x14ac:dyDescent="0.25">
      <c r="BB2628"/>
      <c r="BC2628"/>
      <c r="BD2628"/>
      <c r="BE2628"/>
      <c r="BF2628"/>
      <c r="BG2628"/>
      <c r="BH2628"/>
      <c r="BI2628"/>
      <c r="BJ2628"/>
      <c r="BK2628"/>
      <c r="BL2628"/>
      <c r="BM2628"/>
      <c r="BN2628"/>
      <c r="BO2628"/>
      <c r="BP2628"/>
      <c r="BQ2628"/>
      <c r="BR2628"/>
      <c r="BS2628"/>
      <c r="BT2628"/>
      <c r="BU2628"/>
      <c r="BV2628"/>
      <c r="BW2628"/>
      <c r="BX2628"/>
      <c r="BY2628"/>
      <c r="BZ2628"/>
      <c r="CA2628"/>
      <c r="CB2628"/>
      <c r="CC2628"/>
    </row>
    <row r="2629" spans="54:81" s="325" customFormat="1" ht="15" customHeight="1" x14ac:dyDescent="0.25">
      <c r="BB2629"/>
      <c r="BC2629"/>
      <c r="BD2629"/>
      <c r="BE2629"/>
      <c r="BF2629"/>
      <c r="BG2629"/>
      <c r="BH2629"/>
      <c r="BI2629"/>
      <c r="BJ2629"/>
      <c r="BK2629"/>
      <c r="BL2629"/>
      <c r="BM2629"/>
      <c r="BN2629"/>
      <c r="BO2629"/>
      <c r="BP2629"/>
      <c r="BQ2629"/>
      <c r="BR2629"/>
      <c r="BS2629"/>
      <c r="BT2629"/>
      <c r="BU2629"/>
      <c r="BV2629"/>
      <c r="BW2629"/>
      <c r="BX2629"/>
      <c r="BY2629"/>
      <c r="BZ2629"/>
      <c r="CA2629"/>
      <c r="CB2629"/>
      <c r="CC2629"/>
    </row>
    <row r="2630" spans="54:81" s="325" customFormat="1" ht="15" customHeight="1" x14ac:dyDescent="0.25">
      <c r="BB2630"/>
      <c r="BC2630"/>
      <c r="BD2630"/>
      <c r="BE2630"/>
      <c r="BF2630"/>
      <c r="BG2630"/>
      <c r="BH2630"/>
      <c r="BI2630"/>
      <c r="BJ2630"/>
      <c r="BK2630"/>
      <c r="BL2630"/>
      <c r="BM2630"/>
      <c r="BN2630"/>
      <c r="BO2630"/>
      <c r="BP2630"/>
      <c r="BQ2630"/>
      <c r="BR2630"/>
      <c r="BS2630"/>
      <c r="BT2630"/>
      <c r="BU2630"/>
      <c r="BV2630"/>
      <c r="BW2630"/>
      <c r="BX2630"/>
      <c r="BY2630"/>
      <c r="BZ2630"/>
      <c r="CA2630"/>
      <c r="CB2630"/>
      <c r="CC2630"/>
    </row>
    <row r="2631" spans="54:81" s="325" customFormat="1" ht="15" customHeight="1" x14ac:dyDescent="0.25">
      <c r="BB2631"/>
      <c r="BC2631"/>
      <c r="BD2631"/>
      <c r="BE2631"/>
      <c r="BF2631"/>
      <c r="BG2631"/>
      <c r="BH2631"/>
      <c r="BI2631"/>
      <c r="BJ2631"/>
      <c r="BK2631"/>
      <c r="BL2631"/>
      <c r="BM2631"/>
      <c r="BN2631"/>
      <c r="BO2631"/>
      <c r="BP2631"/>
      <c r="BQ2631"/>
      <c r="BR2631"/>
      <c r="BS2631"/>
      <c r="BT2631"/>
      <c r="BU2631"/>
      <c r="BV2631"/>
      <c r="BW2631"/>
      <c r="BX2631"/>
      <c r="BY2631"/>
      <c r="BZ2631"/>
      <c r="CA2631"/>
      <c r="CB2631"/>
      <c r="CC2631"/>
    </row>
    <row r="2632" spans="54:81" s="325" customFormat="1" ht="15" customHeight="1" x14ac:dyDescent="0.25">
      <c r="BB2632"/>
      <c r="BC2632"/>
      <c r="BD2632"/>
      <c r="BE2632"/>
      <c r="BF2632"/>
      <c r="BG2632"/>
      <c r="BH2632"/>
      <c r="BI2632"/>
      <c r="BJ2632"/>
      <c r="BK2632"/>
      <c r="BL2632"/>
      <c r="BM2632"/>
      <c r="BN2632"/>
      <c r="BO2632"/>
      <c r="BP2632"/>
      <c r="BQ2632"/>
      <c r="BR2632"/>
      <c r="BS2632"/>
      <c r="BT2632"/>
      <c r="BU2632"/>
      <c r="BV2632"/>
      <c r="BW2632"/>
      <c r="BX2632"/>
      <c r="BY2632"/>
      <c r="BZ2632"/>
      <c r="CA2632"/>
      <c r="CB2632"/>
      <c r="CC2632"/>
    </row>
    <row r="2633" spans="54:81" s="325" customFormat="1" ht="15" customHeight="1" x14ac:dyDescent="0.25">
      <c r="BB2633"/>
      <c r="BC2633"/>
      <c r="BD2633"/>
      <c r="BE2633"/>
      <c r="BF2633"/>
      <c r="BG2633"/>
      <c r="BH2633"/>
      <c r="BI2633"/>
      <c r="BJ2633"/>
      <c r="BK2633"/>
      <c r="BL2633"/>
      <c r="BM2633"/>
      <c r="BN2633"/>
      <c r="BO2633"/>
      <c r="BP2633"/>
      <c r="BQ2633"/>
      <c r="BR2633"/>
      <c r="BS2633"/>
      <c r="BT2633"/>
      <c r="BU2633"/>
      <c r="BV2633"/>
      <c r="BW2633"/>
      <c r="BX2633"/>
      <c r="BY2633"/>
      <c r="BZ2633"/>
      <c r="CA2633"/>
      <c r="CB2633"/>
      <c r="CC2633"/>
    </row>
    <row r="2634" spans="54:81" s="325" customFormat="1" ht="15" customHeight="1" x14ac:dyDescent="0.25">
      <c r="BB2634"/>
      <c r="BC2634"/>
      <c r="BD2634"/>
      <c r="BE2634"/>
      <c r="BF2634"/>
      <c r="BG2634"/>
      <c r="BH2634"/>
      <c r="BI2634"/>
      <c r="BJ2634"/>
      <c r="BK2634"/>
      <c r="BL2634"/>
      <c r="BM2634"/>
      <c r="BN2634"/>
      <c r="BO2634"/>
      <c r="BP2634"/>
      <c r="BQ2634"/>
      <c r="BR2634"/>
      <c r="BS2634"/>
      <c r="BT2634"/>
      <c r="BU2634"/>
      <c r="BV2634"/>
      <c r="BW2634"/>
      <c r="BX2634"/>
      <c r="BY2634"/>
      <c r="BZ2634"/>
      <c r="CA2634"/>
      <c r="CB2634"/>
      <c r="CC2634"/>
    </row>
    <row r="2635" spans="54:81" s="325" customFormat="1" ht="15" customHeight="1" x14ac:dyDescent="0.25">
      <c r="BB2635"/>
      <c r="BC2635"/>
      <c r="BD2635"/>
      <c r="BE2635"/>
      <c r="BF2635"/>
      <c r="BG2635"/>
      <c r="BH2635"/>
      <c r="BI2635"/>
      <c r="BJ2635"/>
      <c r="BK2635"/>
      <c r="BL2635"/>
      <c r="BM2635"/>
      <c r="BN2635"/>
      <c r="BO2635"/>
      <c r="BP2635"/>
      <c r="BQ2635"/>
      <c r="BR2635"/>
      <c r="BS2635"/>
      <c r="BT2635"/>
      <c r="BU2635"/>
      <c r="BV2635"/>
      <c r="BW2635"/>
      <c r="BX2635"/>
      <c r="BY2635"/>
      <c r="BZ2635"/>
      <c r="CA2635"/>
      <c r="CB2635"/>
      <c r="CC2635"/>
    </row>
    <row r="2636" spans="54:81" s="325" customFormat="1" ht="15" customHeight="1" x14ac:dyDescent="0.25">
      <c r="BB2636"/>
      <c r="BC2636"/>
      <c r="BD2636"/>
      <c r="BE2636"/>
      <c r="BF2636"/>
      <c r="BG2636"/>
      <c r="BH2636"/>
      <c r="BI2636"/>
      <c r="BJ2636"/>
      <c r="BK2636"/>
      <c r="BL2636"/>
      <c r="BM2636"/>
      <c r="BN2636"/>
      <c r="BO2636"/>
      <c r="BP2636"/>
      <c r="BQ2636"/>
      <c r="BR2636"/>
      <c r="BS2636"/>
      <c r="BT2636"/>
      <c r="BU2636"/>
      <c r="BV2636"/>
      <c r="BW2636"/>
      <c r="BX2636"/>
      <c r="BY2636"/>
      <c r="BZ2636"/>
      <c r="CA2636"/>
      <c r="CB2636"/>
      <c r="CC2636"/>
    </row>
    <row r="2637" spans="54:81" s="325" customFormat="1" ht="15" customHeight="1" x14ac:dyDescent="0.25">
      <c r="BB2637"/>
      <c r="BC2637"/>
      <c r="BD2637"/>
      <c r="BE2637"/>
      <c r="BF2637"/>
      <c r="BG2637"/>
      <c r="BH2637"/>
      <c r="BI2637"/>
      <c r="BJ2637"/>
      <c r="BK2637"/>
      <c r="BL2637"/>
      <c r="BM2637"/>
      <c r="BN2637"/>
      <c r="BO2637"/>
      <c r="BP2637"/>
      <c r="BQ2637"/>
      <c r="BR2637"/>
      <c r="BS2637"/>
      <c r="BT2637"/>
      <c r="BU2637"/>
      <c r="BV2637"/>
      <c r="BW2637"/>
      <c r="BX2637"/>
      <c r="BY2637"/>
      <c r="BZ2637"/>
      <c r="CA2637"/>
      <c r="CB2637"/>
      <c r="CC2637"/>
    </row>
    <row r="2638" spans="54:81" s="325" customFormat="1" ht="15" customHeight="1" x14ac:dyDescent="0.25">
      <c r="BB2638"/>
      <c r="BC2638"/>
      <c r="BD2638"/>
      <c r="BE2638"/>
      <c r="BF2638"/>
      <c r="BG2638"/>
      <c r="BH2638"/>
      <c r="BI2638"/>
      <c r="BJ2638"/>
      <c r="BK2638"/>
      <c r="BL2638"/>
      <c r="BM2638"/>
      <c r="BN2638"/>
      <c r="BO2638"/>
      <c r="BP2638"/>
      <c r="BQ2638"/>
      <c r="BR2638"/>
      <c r="BS2638"/>
      <c r="BT2638"/>
      <c r="BU2638"/>
      <c r="BV2638"/>
      <c r="BW2638"/>
      <c r="BX2638"/>
      <c r="BY2638"/>
      <c r="BZ2638"/>
      <c r="CA2638"/>
      <c r="CB2638"/>
      <c r="CC2638"/>
    </row>
    <row r="2639" spans="54:81" s="325" customFormat="1" ht="15" customHeight="1" x14ac:dyDescent="0.25">
      <c r="BB2639"/>
      <c r="BC2639"/>
      <c r="BD2639"/>
      <c r="BE2639"/>
      <c r="BF2639"/>
      <c r="BG2639"/>
      <c r="BH2639"/>
      <c r="BI2639"/>
      <c r="BJ2639"/>
      <c r="BK2639"/>
      <c r="BL2639"/>
      <c r="BM2639"/>
      <c r="BN2639"/>
      <c r="BO2639"/>
      <c r="BP2639"/>
      <c r="BQ2639"/>
      <c r="BR2639"/>
      <c r="BS2639"/>
      <c r="BT2639"/>
      <c r="BU2639"/>
      <c r="BV2639"/>
      <c r="BW2639"/>
      <c r="BX2639"/>
      <c r="BY2639"/>
      <c r="BZ2639"/>
      <c r="CA2639"/>
      <c r="CB2639"/>
      <c r="CC2639"/>
    </row>
    <row r="2640" spans="54:81" s="325" customFormat="1" ht="15" customHeight="1" x14ac:dyDescent="0.25">
      <c r="BB2640"/>
      <c r="BC2640"/>
      <c r="BD2640"/>
      <c r="BE2640"/>
      <c r="BF2640"/>
      <c r="BG2640"/>
      <c r="BH2640"/>
      <c r="BI2640"/>
      <c r="BJ2640"/>
      <c r="BK2640"/>
      <c r="BL2640"/>
      <c r="BM2640"/>
      <c r="BN2640"/>
      <c r="BO2640"/>
      <c r="BP2640"/>
      <c r="BQ2640"/>
      <c r="BR2640"/>
      <c r="BS2640"/>
      <c r="BT2640"/>
      <c r="BU2640"/>
      <c r="BV2640"/>
      <c r="BW2640"/>
      <c r="BX2640"/>
      <c r="BY2640"/>
      <c r="BZ2640"/>
      <c r="CA2640"/>
      <c r="CB2640"/>
      <c r="CC2640"/>
    </row>
    <row r="2641" spans="54:81" s="325" customFormat="1" ht="15" customHeight="1" x14ac:dyDescent="0.25">
      <c r="BB2641"/>
      <c r="BC2641"/>
      <c r="BD2641"/>
      <c r="BE2641"/>
      <c r="BF2641"/>
      <c r="BG2641"/>
      <c r="BH2641"/>
      <c r="BI2641"/>
      <c r="BJ2641"/>
      <c r="BK2641"/>
      <c r="BL2641"/>
      <c r="BM2641"/>
      <c r="BN2641"/>
      <c r="BO2641"/>
      <c r="BP2641"/>
      <c r="BQ2641"/>
      <c r="BR2641"/>
      <c r="BS2641"/>
      <c r="BT2641"/>
      <c r="BU2641"/>
      <c r="BV2641"/>
      <c r="BW2641"/>
      <c r="BX2641"/>
      <c r="BY2641"/>
      <c r="BZ2641"/>
      <c r="CA2641"/>
      <c r="CB2641"/>
      <c r="CC2641"/>
    </row>
    <row r="2642" spans="54:81" s="325" customFormat="1" ht="15" customHeight="1" x14ac:dyDescent="0.25">
      <c r="BB2642"/>
      <c r="BC2642"/>
      <c r="BD2642"/>
      <c r="BE2642"/>
      <c r="BF2642"/>
      <c r="BG2642"/>
      <c r="BH2642"/>
      <c r="BI2642"/>
      <c r="BJ2642"/>
      <c r="BK2642"/>
      <c r="BL2642"/>
      <c r="BM2642"/>
      <c r="BN2642"/>
      <c r="BO2642"/>
      <c r="BP2642"/>
      <c r="BQ2642"/>
      <c r="BR2642"/>
      <c r="BS2642"/>
      <c r="BT2642"/>
      <c r="BU2642"/>
      <c r="BV2642"/>
      <c r="BW2642"/>
      <c r="BX2642"/>
      <c r="BY2642"/>
      <c r="BZ2642"/>
      <c r="CA2642"/>
      <c r="CB2642"/>
      <c r="CC2642"/>
    </row>
    <row r="2643" spans="54:81" s="325" customFormat="1" ht="15" customHeight="1" x14ac:dyDescent="0.25">
      <c r="BB2643"/>
      <c r="BC2643"/>
      <c r="BD2643"/>
      <c r="BE2643"/>
      <c r="BF2643"/>
      <c r="BG2643"/>
      <c r="BH2643"/>
      <c r="BI2643"/>
      <c r="BJ2643"/>
      <c r="BK2643"/>
      <c r="BL2643"/>
      <c r="BM2643"/>
      <c r="BN2643"/>
      <c r="BO2643"/>
      <c r="BP2643"/>
      <c r="BQ2643"/>
      <c r="BR2643"/>
      <c r="BS2643"/>
      <c r="BT2643"/>
      <c r="BU2643"/>
      <c r="BV2643"/>
      <c r="BW2643"/>
      <c r="BX2643"/>
      <c r="BY2643"/>
      <c r="BZ2643"/>
      <c r="CA2643"/>
      <c r="CB2643"/>
      <c r="CC2643"/>
    </row>
    <row r="2644" spans="54:81" s="325" customFormat="1" ht="15" customHeight="1" x14ac:dyDescent="0.25">
      <c r="BB2644"/>
      <c r="BC2644"/>
      <c r="BD2644"/>
      <c r="BE2644"/>
      <c r="BF2644"/>
      <c r="BG2644"/>
      <c r="BH2644"/>
      <c r="BI2644"/>
      <c r="BJ2644"/>
      <c r="BK2644"/>
      <c r="BL2644"/>
      <c r="BM2644"/>
      <c r="BN2644"/>
      <c r="BO2644"/>
      <c r="BP2644"/>
      <c r="BQ2644"/>
      <c r="BR2644"/>
      <c r="BS2644"/>
      <c r="BT2644"/>
      <c r="BU2644"/>
      <c r="BV2644"/>
      <c r="BW2644"/>
      <c r="BX2644"/>
      <c r="BY2644"/>
      <c r="BZ2644"/>
      <c r="CA2644"/>
      <c r="CB2644"/>
      <c r="CC2644"/>
    </row>
    <row r="2645" spans="54:81" s="325" customFormat="1" ht="15" customHeight="1" x14ac:dyDescent="0.25">
      <c r="BB2645"/>
      <c r="BC2645"/>
      <c r="BD2645"/>
      <c r="BE2645"/>
      <c r="BF2645"/>
      <c r="BG2645"/>
      <c r="BH2645"/>
      <c r="BI2645"/>
      <c r="BJ2645"/>
      <c r="BK2645"/>
      <c r="BL2645"/>
      <c r="BM2645"/>
      <c r="BN2645"/>
      <c r="BO2645"/>
      <c r="BP2645"/>
      <c r="BQ2645"/>
      <c r="BR2645"/>
      <c r="BS2645"/>
      <c r="BT2645"/>
      <c r="BU2645"/>
      <c r="BV2645"/>
      <c r="BW2645"/>
      <c r="BX2645"/>
      <c r="BY2645"/>
      <c r="BZ2645"/>
      <c r="CA2645"/>
      <c r="CB2645"/>
      <c r="CC2645"/>
    </row>
    <row r="2646" spans="54:81" s="325" customFormat="1" ht="15" customHeight="1" x14ac:dyDescent="0.25">
      <c r="BB2646"/>
      <c r="BC2646"/>
      <c r="BD2646"/>
      <c r="BE2646"/>
      <c r="BF2646"/>
      <c r="BG2646"/>
      <c r="BH2646"/>
      <c r="BI2646"/>
      <c r="BJ2646"/>
      <c r="BK2646"/>
      <c r="BL2646"/>
      <c r="BM2646"/>
      <c r="BN2646"/>
      <c r="BO2646"/>
      <c r="BP2646"/>
      <c r="BQ2646"/>
      <c r="BR2646"/>
      <c r="BS2646"/>
      <c r="BT2646"/>
      <c r="BU2646"/>
      <c r="BV2646"/>
      <c r="BW2646"/>
      <c r="BX2646"/>
      <c r="BY2646"/>
      <c r="BZ2646"/>
      <c r="CA2646"/>
      <c r="CB2646"/>
      <c r="CC2646"/>
    </row>
    <row r="2647" spans="54:81" s="325" customFormat="1" ht="15" customHeight="1" x14ac:dyDescent="0.25">
      <c r="BB2647"/>
      <c r="BC2647"/>
      <c r="BD2647"/>
      <c r="BE2647"/>
      <c r="BF2647"/>
      <c r="BG2647"/>
      <c r="BH2647"/>
      <c r="BI2647"/>
      <c r="BJ2647"/>
      <c r="BK2647"/>
      <c r="BL2647"/>
      <c r="BM2647"/>
      <c r="BN2647"/>
      <c r="BO2647"/>
      <c r="BP2647"/>
      <c r="BQ2647"/>
      <c r="BR2647"/>
      <c r="BS2647"/>
      <c r="BT2647"/>
      <c r="BU2647"/>
      <c r="BV2647"/>
      <c r="BW2647"/>
      <c r="BX2647"/>
      <c r="BY2647"/>
      <c r="BZ2647"/>
      <c r="CA2647"/>
      <c r="CB2647"/>
      <c r="CC2647"/>
    </row>
    <row r="2648" spans="54:81" s="325" customFormat="1" ht="15" customHeight="1" x14ac:dyDescent="0.25">
      <c r="BB2648"/>
      <c r="BC2648"/>
      <c r="BD2648"/>
      <c r="BE2648"/>
      <c r="BF2648"/>
      <c r="BG2648"/>
      <c r="BH2648"/>
      <c r="BI2648"/>
      <c r="BJ2648"/>
      <c r="BK2648"/>
      <c r="BL2648"/>
      <c r="BM2648"/>
      <c r="BN2648"/>
      <c r="BO2648"/>
      <c r="BP2648"/>
      <c r="BQ2648"/>
      <c r="BR2648"/>
      <c r="BS2648"/>
      <c r="BT2648"/>
      <c r="BU2648"/>
      <c r="BV2648"/>
      <c r="BW2648"/>
      <c r="BX2648"/>
      <c r="BY2648"/>
      <c r="BZ2648"/>
      <c r="CA2648"/>
      <c r="CB2648"/>
      <c r="CC2648"/>
    </row>
    <row r="2649" spans="54:81" s="325" customFormat="1" ht="15" customHeight="1" x14ac:dyDescent="0.25">
      <c r="BB2649"/>
      <c r="BC2649"/>
      <c r="BD2649"/>
      <c r="BE2649"/>
      <c r="BF2649"/>
      <c r="BG2649"/>
      <c r="BH2649"/>
      <c r="BI2649"/>
      <c r="BJ2649"/>
      <c r="BK2649"/>
      <c r="BL2649"/>
      <c r="BM2649"/>
      <c r="BN2649"/>
      <c r="BO2649"/>
      <c r="BP2649"/>
      <c r="BQ2649"/>
      <c r="BR2649"/>
      <c r="BS2649"/>
      <c r="BT2649"/>
      <c r="BU2649"/>
      <c r="BV2649"/>
      <c r="BW2649"/>
      <c r="BX2649"/>
      <c r="BY2649"/>
      <c r="BZ2649"/>
      <c r="CA2649"/>
      <c r="CB2649"/>
      <c r="CC2649"/>
    </row>
    <row r="2650" spans="54:81" s="325" customFormat="1" ht="15" customHeight="1" x14ac:dyDescent="0.25">
      <c r="BB2650"/>
      <c r="BC2650"/>
      <c r="BD2650"/>
      <c r="BE2650"/>
      <c r="BF2650"/>
      <c r="BG2650"/>
      <c r="BH2650"/>
      <c r="BI2650"/>
      <c r="BJ2650"/>
      <c r="BK2650"/>
      <c r="BL2650"/>
      <c r="BM2650"/>
      <c r="BN2650"/>
      <c r="BO2650"/>
      <c r="BP2650"/>
      <c r="BQ2650"/>
      <c r="BR2650"/>
      <c r="BS2650"/>
      <c r="BT2650"/>
      <c r="BU2650"/>
      <c r="BV2650"/>
      <c r="BW2650"/>
      <c r="BX2650"/>
      <c r="BY2650"/>
      <c r="BZ2650"/>
      <c r="CA2650"/>
      <c r="CB2650"/>
      <c r="CC2650"/>
    </row>
    <row r="2651" spans="54:81" s="325" customFormat="1" ht="15" customHeight="1" x14ac:dyDescent="0.25">
      <c r="BB2651"/>
      <c r="BC2651"/>
      <c r="BD2651"/>
      <c r="BE2651"/>
      <c r="BF2651"/>
      <c r="BG2651"/>
      <c r="BH2651"/>
      <c r="BI2651"/>
      <c r="BJ2651"/>
      <c r="BK2651"/>
      <c r="BL2651"/>
      <c r="BM2651"/>
      <c r="BN2651"/>
      <c r="BO2651"/>
      <c r="BP2651"/>
      <c r="BQ2651"/>
      <c r="BR2651"/>
      <c r="BS2651"/>
      <c r="BT2651"/>
      <c r="BU2651"/>
      <c r="BV2651"/>
      <c r="BW2651"/>
      <c r="BX2651"/>
      <c r="BY2651"/>
      <c r="BZ2651"/>
      <c r="CA2651"/>
      <c r="CB2651"/>
      <c r="CC2651"/>
    </row>
    <row r="2652" spans="54:81" s="325" customFormat="1" ht="15" customHeight="1" x14ac:dyDescent="0.25">
      <c r="BB2652"/>
      <c r="BC2652"/>
      <c r="BD2652"/>
      <c r="BE2652"/>
      <c r="BF2652"/>
      <c r="BG2652"/>
      <c r="BH2652"/>
      <c r="BI2652"/>
      <c r="BJ2652"/>
      <c r="BK2652"/>
      <c r="BL2652"/>
      <c r="BM2652"/>
      <c r="BN2652"/>
      <c r="BO2652"/>
      <c r="BP2652"/>
      <c r="BQ2652"/>
      <c r="BR2652"/>
      <c r="BS2652"/>
      <c r="BT2652"/>
      <c r="BU2652"/>
      <c r="BV2652"/>
      <c r="BW2652"/>
      <c r="BX2652"/>
      <c r="BY2652"/>
      <c r="BZ2652"/>
      <c r="CA2652"/>
      <c r="CB2652"/>
      <c r="CC2652"/>
    </row>
    <row r="2653" spans="54:81" s="325" customFormat="1" ht="15" customHeight="1" x14ac:dyDescent="0.25">
      <c r="BB2653"/>
      <c r="BC2653"/>
      <c r="BD2653"/>
      <c r="BE2653"/>
      <c r="BF2653"/>
      <c r="BG2653"/>
      <c r="BH2653"/>
      <c r="BI2653"/>
      <c r="BJ2653"/>
      <c r="BK2653"/>
      <c r="BL2653"/>
      <c r="BM2653"/>
      <c r="BN2653"/>
      <c r="BO2653"/>
      <c r="BP2653"/>
      <c r="BQ2653"/>
      <c r="BR2653"/>
      <c r="BS2653"/>
      <c r="BT2653"/>
      <c r="BU2653"/>
      <c r="BV2653"/>
      <c r="BW2653"/>
      <c r="BX2653"/>
      <c r="BY2653"/>
      <c r="BZ2653"/>
      <c r="CA2653"/>
      <c r="CB2653"/>
      <c r="CC2653"/>
    </row>
    <row r="2654" spans="54:81" s="325" customFormat="1" ht="15" customHeight="1" x14ac:dyDescent="0.25">
      <c r="BB2654"/>
      <c r="BC2654"/>
      <c r="BD2654"/>
      <c r="BE2654"/>
      <c r="BF2654"/>
      <c r="BG2654"/>
      <c r="BH2654"/>
      <c r="BI2654"/>
      <c r="BJ2654"/>
      <c r="BK2654"/>
      <c r="BL2654"/>
      <c r="BM2654"/>
      <c r="BN2654"/>
      <c r="BO2654"/>
      <c r="BP2654"/>
      <c r="BQ2654"/>
      <c r="BR2654"/>
      <c r="BS2654"/>
      <c r="BT2654"/>
      <c r="BU2654"/>
      <c r="BV2654"/>
      <c r="BW2654"/>
      <c r="BX2654"/>
      <c r="BY2654"/>
      <c r="BZ2654"/>
      <c r="CA2654"/>
      <c r="CB2654"/>
      <c r="CC2654"/>
    </row>
    <row r="2655" spans="54:81" s="325" customFormat="1" ht="15" customHeight="1" x14ac:dyDescent="0.25">
      <c r="BB2655"/>
      <c r="BC2655"/>
      <c r="BD2655"/>
      <c r="BE2655"/>
      <c r="BF2655"/>
      <c r="BG2655"/>
      <c r="BH2655"/>
      <c r="BI2655"/>
      <c r="BJ2655"/>
      <c r="BK2655"/>
      <c r="BL2655"/>
      <c r="BM2655"/>
      <c r="BN2655"/>
      <c r="BO2655"/>
      <c r="BP2655"/>
      <c r="BQ2655"/>
      <c r="BR2655"/>
      <c r="BS2655"/>
      <c r="BT2655"/>
      <c r="BU2655"/>
      <c r="BV2655"/>
      <c r="BW2655"/>
      <c r="BX2655"/>
      <c r="BY2655"/>
      <c r="BZ2655"/>
      <c r="CA2655"/>
      <c r="CB2655"/>
      <c r="CC2655"/>
    </row>
    <row r="2656" spans="54:81" s="325" customFormat="1" ht="15" customHeight="1" x14ac:dyDescent="0.25">
      <c r="BB2656"/>
      <c r="BC2656"/>
      <c r="BD2656"/>
      <c r="BE2656"/>
      <c r="BF2656"/>
      <c r="BG2656"/>
      <c r="BH2656"/>
      <c r="BI2656"/>
      <c r="BJ2656"/>
      <c r="BK2656"/>
      <c r="BL2656"/>
      <c r="BM2656"/>
      <c r="BN2656"/>
      <c r="BO2656"/>
      <c r="BP2656"/>
      <c r="BQ2656"/>
      <c r="BR2656"/>
      <c r="BS2656"/>
      <c r="BT2656"/>
      <c r="BU2656"/>
      <c r="BV2656"/>
      <c r="BW2656"/>
      <c r="BX2656"/>
      <c r="BY2656"/>
      <c r="BZ2656"/>
      <c r="CA2656"/>
      <c r="CB2656"/>
      <c r="CC2656"/>
    </row>
    <row r="2657" spans="54:81" s="325" customFormat="1" ht="15" customHeight="1" x14ac:dyDescent="0.25">
      <c r="BB2657"/>
      <c r="BC2657"/>
      <c r="BD2657"/>
      <c r="BE2657"/>
      <c r="BF2657"/>
      <c r="BG2657"/>
      <c r="BH2657"/>
      <c r="BI2657"/>
      <c r="BJ2657"/>
      <c r="BK2657"/>
      <c r="BL2657"/>
      <c r="BM2657"/>
      <c r="BN2657"/>
      <c r="BO2657"/>
      <c r="BP2657"/>
      <c r="BQ2657"/>
      <c r="BR2657"/>
      <c r="BS2657"/>
      <c r="BT2657"/>
      <c r="BU2657"/>
      <c r="BV2657"/>
      <c r="BW2657"/>
      <c r="BX2657"/>
      <c r="BY2657"/>
      <c r="BZ2657"/>
      <c r="CA2657"/>
      <c r="CB2657"/>
      <c r="CC2657"/>
    </row>
    <row r="2658" spans="54:81" s="325" customFormat="1" ht="15" customHeight="1" x14ac:dyDescent="0.25">
      <c r="BB2658"/>
      <c r="BC2658"/>
      <c r="BD2658"/>
      <c r="BE2658"/>
      <c r="BF2658"/>
      <c r="BG2658"/>
      <c r="BH2658"/>
      <c r="BI2658"/>
      <c r="BJ2658"/>
      <c r="BK2658"/>
      <c r="BL2658"/>
      <c r="BM2658"/>
      <c r="BN2658"/>
      <c r="BO2658"/>
      <c r="BP2658"/>
      <c r="BQ2658"/>
      <c r="BR2658"/>
      <c r="BS2658"/>
      <c r="BT2658"/>
      <c r="BU2658"/>
      <c r="BV2658"/>
      <c r="BW2658"/>
      <c r="BX2658"/>
      <c r="BY2658"/>
      <c r="BZ2658"/>
      <c r="CA2658"/>
      <c r="CB2658"/>
      <c r="CC2658"/>
    </row>
    <row r="2659" spans="54:81" s="325" customFormat="1" ht="15" customHeight="1" x14ac:dyDescent="0.25">
      <c r="BB2659"/>
      <c r="BC2659"/>
      <c r="BD2659"/>
      <c r="BE2659"/>
      <c r="BF2659"/>
      <c r="BG2659"/>
      <c r="BH2659"/>
      <c r="BI2659"/>
      <c r="BJ2659"/>
      <c r="BK2659"/>
      <c r="BL2659"/>
      <c r="BM2659"/>
      <c r="BN2659"/>
      <c r="BO2659"/>
      <c r="BP2659"/>
      <c r="BQ2659"/>
      <c r="BR2659"/>
      <c r="BS2659"/>
      <c r="BT2659"/>
      <c r="BU2659"/>
      <c r="BV2659"/>
      <c r="BW2659"/>
      <c r="BX2659"/>
      <c r="BY2659"/>
      <c r="BZ2659"/>
      <c r="CA2659"/>
      <c r="CB2659"/>
      <c r="CC2659"/>
    </row>
    <row r="2660" spans="54:81" s="325" customFormat="1" ht="15" customHeight="1" x14ac:dyDescent="0.25">
      <c r="BB2660"/>
      <c r="BC2660"/>
      <c r="BD2660"/>
      <c r="BE2660"/>
      <c r="BF2660"/>
      <c r="BG2660"/>
      <c r="BH2660"/>
      <c r="BI2660"/>
      <c r="BJ2660"/>
      <c r="BK2660"/>
      <c r="BL2660"/>
      <c r="BM2660"/>
      <c r="BN2660"/>
      <c r="BO2660"/>
      <c r="BP2660"/>
      <c r="BQ2660"/>
      <c r="BR2660"/>
      <c r="BS2660"/>
      <c r="BT2660"/>
      <c r="BU2660"/>
      <c r="BV2660"/>
      <c r="BW2660"/>
      <c r="BX2660"/>
      <c r="BY2660"/>
      <c r="BZ2660"/>
      <c r="CA2660"/>
      <c r="CB2660"/>
      <c r="CC2660"/>
    </row>
    <row r="2661" spans="54:81" s="325" customFormat="1" ht="15" customHeight="1" x14ac:dyDescent="0.25">
      <c r="BB2661"/>
      <c r="BC2661"/>
      <c r="BD2661"/>
      <c r="BE2661"/>
      <c r="BF2661"/>
      <c r="BG2661"/>
      <c r="BH2661"/>
      <c r="BI2661"/>
      <c r="BJ2661"/>
      <c r="BK2661"/>
      <c r="BL2661"/>
      <c r="BM2661"/>
      <c r="BN2661"/>
      <c r="BO2661"/>
      <c r="BP2661"/>
      <c r="BQ2661"/>
      <c r="BR2661"/>
      <c r="BS2661"/>
      <c r="BT2661"/>
      <c r="BU2661"/>
      <c r="BV2661"/>
      <c r="BW2661"/>
      <c r="BX2661"/>
      <c r="BY2661"/>
      <c r="BZ2661"/>
      <c r="CA2661"/>
      <c r="CB2661"/>
      <c r="CC2661"/>
    </row>
    <row r="2662" spans="54:81" s="325" customFormat="1" ht="15" customHeight="1" x14ac:dyDescent="0.25">
      <c r="BB2662"/>
      <c r="BC2662"/>
      <c r="BD2662"/>
      <c r="BE2662"/>
      <c r="BF2662"/>
      <c r="BG2662"/>
      <c r="BH2662"/>
      <c r="BI2662"/>
      <c r="BJ2662"/>
      <c r="BK2662"/>
      <c r="BL2662"/>
      <c r="BM2662"/>
      <c r="BN2662"/>
      <c r="BO2662"/>
      <c r="BP2662"/>
      <c r="BQ2662"/>
      <c r="BR2662"/>
      <c r="BS2662"/>
      <c r="BT2662"/>
      <c r="BU2662"/>
      <c r="BV2662"/>
      <c r="BW2662"/>
      <c r="BX2662"/>
      <c r="BY2662"/>
      <c r="BZ2662"/>
      <c r="CA2662"/>
      <c r="CB2662"/>
      <c r="CC2662"/>
    </row>
    <row r="2663" spans="54:81" s="325" customFormat="1" ht="15" customHeight="1" x14ac:dyDescent="0.25">
      <c r="BB2663"/>
      <c r="BC2663"/>
      <c r="BD2663"/>
      <c r="BE2663"/>
      <c r="BF2663"/>
      <c r="BG2663"/>
      <c r="BH2663"/>
      <c r="BI2663"/>
      <c r="BJ2663"/>
      <c r="BK2663"/>
      <c r="BL2663"/>
      <c r="BM2663"/>
      <c r="BN2663"/>
      <c r="BO2663"/>
      <c r="BP2663"/>
      <c r="BQ2663"/>
      <c r="BR2663"/>
      <c r="BS2663"/>
      <c r="BT2663"/>
      <c r="BU2663"/>
      <c r="BV2663"/>
      <c r="BW2663"/>
      <c r="BX2663"/>
      <c r="BY2663"/>
      <c r="BZ2663"/>
      <c r="CA2663"/>
      <c r="CB2663"/>
      <c r="CC2663"/>
    </row>
    <row r="2664" spans="54:81" s="325" customFormat="1" ht="15" customHeight="1" x14ac:dyDescent="0.25">
      <c r="BB2664"/>
      <c r="BC2664"/>
      <c r="BD2664"/>
      <c r="BE2664"/>
      <c r="BF2664"/>
      <c r="BG2664"/>
      <c r="BH2664"/>
      <c r="BI2664"/>
      <c r="BJ2664"/>
      <c r="BK2664"/>
      <c r="BL2664"/>
      <c r="BM2664"/>
      <c r="BN2664"/>
      <c r="BO2664"/>
      <c r="BP2664"/>
      <c r="BQ2664"/>
      <c r="BR2664"/>
      <c r="BS2664"/>
      <c r="BT2664"/>
      <c r="BU2664"/>
      <c r="BV2664"/>
      <c r="BW2664"/>
      <c r="BX2664"/>
      <c r="BY2664"/>
      <c r="BZ2664"/>
      <c r="CA2664"/>
      <c r="CB2664"/>
      <c r="CC2664"/>
    </row>
    <row r="2665" spans="54:81" s="325" customFormat="1" ht="15" customHeight="1" x14ac:dyDescent="0.25">
      <c r="BB2665"/>
      <c r="BC2665"/>
      <c r="BD2665"/>
      <c r="BE2665"/>
      <c r="BF2665"/>
      <c r="BG2665"/>
      <c r="BH2665"/>
      <c r="BI2665"/>
      <c r="BJ2665"/>
      <c r="BK2665"/>
      <c r="BL2665"/>
      <c r="BM2665"/>
      <c r="BN2665"/>
      <c r="BO2665"/>
      <c r="BP2665"/>
      <c r="BQ2665"/>
      <c r="BR2665"/>
      <c r="BS2665"/>
      <c r="BT2665"/>
      <c r="BU2665"/>
      <c r="BV2665"/>
      <c r="BW2665"/>
      <c r="BX2665"/>
      <c r="BY2665"/>
      <c r="BZ2665"/>
      <c r="CA2665"/>
      <c r="CB2665"/>
      <c r="CC2665"/>
    </row>
    <row r="2666" spans="54:81" s="325" customFormat="1" ht="15" customHeight="1" x14ac:dyDescent="0.25">
      <c r="BB2666"/>
      <c r="BC2666"/>
      <c r="BD2666"/>
      <c r="BE2666"/>
      <c r="BF2666"/>
      <c r="BG2666"/>
      <c r="BH2666"/>
      <c r="BI2666"/>
      <c r="BJ2666"/>
      <c r="BK2666"/>
      <c r="BL2666"/>
      <c r="BM2666"/>
      <c r="BN2666"/>
      <c r="BO2666"/>
      <c r="BP2666"/>
      <c r="BQ2666"/>
      <c r="BR2666"/>
      <c r="BS2666"/>
      <c r="BT2666"/>
      <c r="BU2666"/>
      <c r="BV2666"/>
      <c r="BW2666"/>
      <c r="BX2666"/>
      <c r="BY2666"/>
      <c r="BZ2666"/>
      <c r="CA2666"/>
      <c r="CB2666"/>
      <c r="CC2666"/>
    </row>
    <row r="2667" spans="54:81" s="325" customFormat="1" ht="15" customHeight="1" x14ac:dyDescent="0.25">
      <c r="BB2667"/>
      <c r="BC2667"/>
      <c r="BD2667"/>
      <c r="BE2667"/>
      <c r="BF2667"/>
      <c r="BG2667"/>
      <c r="BH2667"/>
      <c r="BI2667"/>
      <c r="BJ2667"/>
      <c r="BK2667"/>
      <c r="BL2667"/>
      <c r="BM2667"/>
      <c r="BN2667"/>
      <c r="BO2667"/>
      <c r="BP2667"/>
      <c r="BQ2667"/>
      <c r="BR2667"/>
      <c r="BS2667"/>
      <c r="BT2667"/>
      <c r="BU2667"/>
      <c r="BV2667"/>
      <c r="BW2667"/>
      <c r="BX2667"/>
      <c r="BY2667"/>
      <c r="BZ2667"/>
      <c r="CA2667"/>
      <c r="CB2667"/>
      <c r="CC2667"/>
    </row>
    <row r="2668" spans="54:81" s="325" customFormat="1" ht="15" customHeight="1" x14ac:dyDescent="0.25">
      <c r="BB2668"/>
      <c r="BC2668"/>
      <c r="BD2668"/>
      <c r="BE2668"/>
      <c r="BF2668"/>
      <c r="BG2668"/>
      <c r="BH2668"/>
      <c r="BI2668"/>
      <c r="BJ2668"/>
      <c r="BK2668"/>
      <c r="BL2668"/>
      <c r="BM2668"/>
      <c r="BN2668"/>
      <c r="BO2668"/>
      <c r="BP2668"/>
      <c r="BQ2668"/>
      <c r="BR2668"/>
      <c r="BS2668"/>
      <c r="BT2668"/>
      <c r="BU2668"/>
      <c r="BV2668"/>
      <c r="BW2668"/>
      <c r="BX2668"/>
      <c r="BY2668"/>
      <c r="BZ2668"/>
      <c r="CA2668"/>
      <c r="CB2668"/>
      <c r="CC2668"/>
    </row>
    <row r="2669" spans="54:81" s="325" customFormat="1" ht="15" customHeight="1" x14ac:dyDescent="0.25">
      <c r="BB2669"/>
      <c r="BC2669"/>
      <c r="BD2669"/>
      <c r="BE2669"/>
      <c r="BF2669"/>
      <c r="BG2669"/>
      <c r="BH2669"/>
      <c r="BI2669"/>
      <c r="BJ2669"/>
      <c r="BK2669"/>
      <c r="BL2669"/>
      <c r="BM2669"/>
      <c r="BN2669"/>
      <c r="BO2669"/>
      <c r="BP2669"/>
      <c r="BQ2669"/>
      <c r="BR2669"/>
      <c r="BS2669"/>
      <c r="BT2669"/>
      <c r="BU2669"/>
      <c r="BV2669"/>
      <c r="BW2669"/>
      <c r="BX2669"/>
      <c r="BY2669"/>
      <c r="BZ2669"/>
      <c r="CA2669"/>
      <c r="CB2669"/>
      <c r="CC2669"/>
    </row>
    <row r="2670" spans="54:81" s="325" customFormat="1" ht="15" customHeight="1" x14ac:dyDescent="0.25">
      <c r="BB2670"/>
      <c r="BC2670"/>
      <c r="BD2670"/>
      <c r="BE2670"/>
      <c r="BF2670"/>
      <c r="BG2670"/>
      <c r="BH2670"/>
      <c r="BI2670"/>
      <c r="BJ2670"/>
      <c r="BK2670"/>
      <c r="BL2670"/>
      <c r="BM2670"/>
      <c r="BN2670"/>
      <c r="BO2670"/>
      <c r="BP2670"/>
      <c r="BQ2670"/>
      <c r="BR2670"/>
      <c r="BS2670"/>
      <c r="BT2670"/>
      <c r="BU2670"/>
      <c r="BV2670"/>
      <c r="BW2670"/>
      <c r="BX2670"/>
      <c r="BY2670"/>
      <c r="BZ2670"/>
      <c r="CA2670"/>
      <c r="CB2670"/>
      <c r="CC2670"/>
    </row>
    <row r="2671" spans="54:81" s="325" customFormat="1" ht="15" customHeight="1" x14ac:dyDescent="0.25">
      <c r="BB2671"/>
      <c r="BC2671"/>
      <c r="BD2671"/>
      <c r="BE2671"/>
      <c r="BF2671"/>
      <c r="BG2671"/>
      <c r="BH2671"/>
      <c r="BI2671"/>
      <c r="BJ2671"/>
      <c r="BK2671"/>
      <c r="BL2671"/>
      <c r="BM2671"/>
      <c r="BN2671"/>
      <c r="BO2671"/>
      <c r="BP2671"/>
      <c r="BQ2671"/>
      <c r="BR2671"/>
      <c r="BS2671"/>
      <c r="BT2671"/>
      <c r="BU2671"/>
      <c r="BV2671"/>
      <c r="BW2671"/>
      <c r="BX2671"/>
      <c r="BY2671"/>
      <c r="BZ2671"/>
      <c r="CA2671"/>
      <c r="CB2671"/>
      <c r="CC2671"/>
    </row>
    <row r="2672" spans="54:81" s="325" customFormat="1" ht="15" customHeight="1" x14ac:dyDescent="0.25">
      <c r="BB2672"/>
      <c r="BC2672"/>
      <c r="BD2672"/>
      <c r="BE2672"/>
      <c r="BF2672"/>
      <c r="BG2672"/>
      <c r="BH2672"/>
      <c r="BI2672"/>
      <c r="BJ2672"/>
      <c r="BK2672"/>
      <c r="BL2672"/>
      <c r="BM2672"/>
      <c r="BN2672"/>
      <c r="BO2672"/>
      <c r="BP2672"/>
      <c r="BQ2672"/>
      <c r="BR2672"/>
      <c r="BS2672"/>
      <c r="BT2672"/>
      <c r="BU2672"/>
      <c r="BV2672"/>
      <c r="BW2672"/>
      <c r="BX2672"/>
      <c r="BY2672"/>
      <c r="BZ2672"/>
      <c r="CA2672"/>
      <c r="CB2672"/>
      <c r="CC2672"/>
    </row>
    <row r="2673" spans="54:81" s="325" customFormat="1" ht="15" customHeight="1" x14ac:dyDescent="0.25">
      <c r="BB2673"/>
      <c r="BC2673"/>
      <c r="BD2673"/>
      <c r="BE2673"/>
      <c r="BF2673"/>
      <c r="BG2673"/>
      <c r="BH2673"/>
      <c r="BI2673"/>
      <c r="BJ2673"/>
      <c r="BK2673"/>
      <c r="BL2673"/>
      <c r="BM2673"/>
      <c r="BN2673"/>
      <c r="BO2673"/>
      <c r="BP2673"/>
      <c r="BQ2673"/>
      <c r="BR2673"/>
      <c r="BS2673"/>
      <c r="BT2673"/>
      <c r="BU2673"/>
      <c r="BV2673"/>
      <c r="BW2673"/>
      <c r="BX2673"/>
      <c r="BY2673"/>
      <c r="BZ2673"/>
      <c r="CA2673"/>
      <c r="CB2673"/>
      <c r="CC2673"/>
    </row>
    <row r="2674" spans="54:81" s="325" customFormat="1" ht="15" customHeight="1" x14ac:dyDescent="0.25">
      <c r="BB2674"/>
      <c r="BC2674"/>
      <c r="BD2674"/>
      <c r="BE2674"/>
      <c r="BF2674"/>
      <c r="BG2674"/>
      <c r="BH2674"/>
      <c r="BI2674"/>
      <c r="BJ2674"/>
      <c r="BK2674"/>
      <c r="BL2674"/>
      <c r="BM2674"/>
      <c r="BN2674"/>
      <c r="BO2674"/>
      <c r="BP2674"/>
      <c r="BQ2674"/>
      <c r="BR2674"/>
      <c r="BS2674"/>
      <c r="BT2674"/>
      <c r="BU2674"/>
      <c r="BV2674"/>
      <c r="BW2674"/>
      <c r="BX2674"/>
      <c r="BY2674"/>
      <c r="BZ2674"/>
      <c r="CA2674"/>
      <c r="CB2674"/>
      <c r="CC2674"/>
    </row>
    <row r="2675" spans="54:81" s="325" customFormat="1" ht="15" customHeight="1" x14ac:dyDescent="0.25">
      <c r="BB2675"/>
      <c r="BC2675"/>
      <c r="BD2675"/>
      <c r="BE2675"/>
      <c r="BF2675"/>
      <c r="BG2675"/>
      <c r="BH2675"/>
      <c r="BI2675"/>
      <c r="BJ2675"/>
      <c r="BK2675"/>
      <c r="BL2675"/>
      <c r="BM2675"/>
      <c r="BN2675"/>
      <c r="BO2675"/>
      <c r="BP2675"/>
      <c r="BQ2675"/>
      <c r="BR2675"/>
      <c r="BS2675"/>
      <c r="BT2675"/>
      <c r="BU2675"/>
      <c r="BV2675"/>
      <c r="BW2675"/>
      <c r="BX2675"/>
      <c r="BY2675"/>
      <c r="BZ2675"/>
      <c r="CA2675"/>
      <c r="CB2675"/>
      <c r="CC2675"/>
    </row>
    <row r="2676" spans="54:81" s="325" customFormat="1" ht="15" customHeight="1" x14ac:dyDescent="0.25">
      <c r="BB2676"/>
      <c r="BC2676"/>
      <c r="BD2676"/>
      <c r="BE2676"/>
      <c r="BF2676"/>
      <c r="BG2676"/>
      <c r="BH2676"/>
      <c r="BI2676"/>
      <c r="BJ2676"/>
      <c r="BK2676"/>
      <c r="BL2676"/>
      <c r="BM2676"/>
      <c r="BN2676"/>
      <c r="BO2676"/>
      <c r="BP2676"/>
      <c r="BQ2676"/>
      <c r="BR2676"/>
      <c r="BS2676"/>
      <c r="BT2676"/>
      <c r="BU2676"/>
      <c r="BV2676"/>
      <c r="BW2676"/>
      <c r="BX2676"/>
      <c r="BY2676"/>
      <c r="BZ2676"/>
      <c r="CA2676"/>
      <c r="CB2676"/>
      <c r="CC2676"/>
    </row>
    <row r="2677" spans="54:81" s="325" customFormat="1" ht="15" customHeight="1" x14ac:dyDescent="0.25">
      <c r="BB2677"/>
      <c r="BC2677"/>
      <c r="BD2677"/>
      <c r="BE2677"/>
      <c r="BF2677"/>
      <c r="BG2677"/>
      <c r="BH2677"/>
      <c r="BI2677"/>
      <c r="BJ2677"/>
      <c r="BK2677"/>
      <c r="BL2677"/>
      <c r="BM2677"/>
      <c r="BN2677"/>
      <c r="BO2677"/>
      <c r="BP2677"/>
      <c r="BQ2677"/>
      <c r="BR2677"/>
      <c r="BS2677"/>
      <c r="BT2677"/>
      <c r="BU2677"/>
      <c r="BV2677"/>
      <c r="BW2677"/>
      <c r="BX2677"/>
      <c r="BY2677"/>
      <c r="BZ2677"/>
      <c r="CA2677"/>
      <c r="CB2677"/>
      <c r="CC2677"/>
    </row>
    <row r="2678" spans="54:81" s="325" customFormat="1" ht="15" customHeight="1" x14ac:dyDescent="0.25">
      <c r="BB2678"/>
      <c r="BC2678"/>
      <c r="BD2678"/>
      <c r="BE2678"/>
      <c r="BF2678"/>
      <c r="BG2678"/>
      <c r="BH2678"/>
      <c r="BI2678"/>
      <c r="BJ2678"/>
      <c r="BK2678"/>
      <c r="BL2678"/>
      <c r="BM2678"/>
      <c r="BN2678"/>
      <c r="BO2678"/>
      <c r="BP2678"/>
      <c r="BQ2678"/>
      <c r="BR2678"/>
      <c r="BS2678"/>
      <c r="BT2678"/>
      <c r="BU2678"/>
      <c r="BV2678"/>
      <c r="BW2678"/>
      <c r="BX2678"/>
      <c r="BY2678"/>
      <c r="BZ2678"/>
      <c r="CA2678"/>
      <c r="CB2678"/>
      <c r="CC2678"/>
    </row>
    <row r="2679" spans="54:81" s="325" customFormat="1" ht="15" customHeight="1" x14ac:dyDescent="0.25">
      <c r="BB2679"/>
      <c r="BC2679"/>
      <c r="BD2679"/>
      <c r="BE2679"/>
      <c r="BF2679"/>
      <c r="BG2679"/>
      <c r="BH2679"/>
      <c r="BI2679"/>
      <c r="BJ2679"/>
      <c r="BK2679"/>
      <c r="BL2679"/>
      <c r="BM2679"/>
      <c r="BN2679"/>
      <c r="BO2679"/>
      <c r="BP2679"/>
      <c r="BQ2679"/>
      <c r="BR2679"/>
      <c r="BS2679"/>
      <c r="BT2679"/>
      <c r="BU2679"/>
      <c r="BV2679"/>
      <c r="BW2679"/>
      <c r="BX2679"/>
      <c r="BY2679"/>
      <c r="BZ2679"/>
      <c r="CA2679"/>
      <c r="CB2679"/>
      <c r="CC2679"/>
    </row>
    <row r="2680" spans="54:81" s="325" customFormat="1" ht="15" customHeight="1" x14ac:dyDescent="0.25">
      <c r="BB2680"/>
      <c r="BC2680"/>
      <c r="BD2680"/>
      <c r="BE2680"/>
      <c r="BF2680"/>
      <c r="BG2680"/>
      <c r="BH2680"/>
      <c r="BI2680"/>
      <c r="BJ2680"/>
      <c r="BK2680"/>
      <c r="BL2680"/>
      <c r="BM2680"/>
      <c r="BN2680"/>
      <c r="BO2680"/>
      <c r="BP2680"/>
      <c r="BQ2680"/>
      <c r="BR2680"/>
      <c r="BS2680"/>
      <c r="BT2680"/>
      <c r="BU2680"/>
      <c r="BV2680"/>
      <c r="BW2680"/>
      <c r="BX2680"/>
      <c r="BY2680"/>
      <c r="BZ2680"/>
      <c r="CA2680"/>
      <c r="CB2680"/>
      <c r="CC2680"/>
    </row>
    <row r="2681" spans="54:81" s="325" customFormat="1" ht="15" customHeight="1" x14ac:dyDescent="0.25">
      <c r="BB2681"/>
      <c r="BC2681"/>
      <c r="BD2681"/>
      <c r="BE2681"/>
      <c r="BF2681"/>
      <c r="BG2681"/>
      <c r="BH2681"/>
      <c r="BI2681"/>
      <c r="BJ2681"/>
      <c r="BK2681"/>
      <c r="BL2681"/>
      <c r="BM2681"/>
      <c r="BN2681"/>
      <c r="BO2681"/>
      <c r="BP2681"/>
      <c r="BQ2681"/>
      <c r="BR2681"/>
      <c r="BS2681"/>
      <c r="BT2681"/>
      <c r="BU2681"/>
      <c r="BV2681"/>
      <c r="BW2681"/>
      <c r="BX2681"/>
      <c r="BY2681"/>
      <c r="BZ2681"/>
      <c r="CA2681"/>
      <c r="CB2681"/>
      <c r="CC2681"/>
    </row>
    <row r="2682" spans="54:81" s="325" customFormat="1" ht="15" customHeight="1" x14ac:dyDescent="0.25">
      <c r="BB2682"/>
      <c r="BC2682"/>
      <c r="BD2682"/>
      <c r="BE2682"/>
      <c r="BF2682"/>
      <c r="BG2682"/>
      <c r="BH2682"/>
      <c r="BI2682"/>
      <c r="BJ2682"/>
      <c r="BK2682"/>
      <c r="BL2682"/>
      <c r="BM2682"/>
      <c r="BN2682"/>
      <c r="BO2682"/>
      <c r="BP2682"/>
      <c r="BQ2682"/>
      <c r="BR2682"/>
      <c r="BS2682"/>
      <c r="BT2682"/>
      <c r="BU2682"/>
      <c r="BV2682"/>
      <c r="BW2682"/>
      <c r="BX2682"/>
      <c r="BY2682"/>
      <c r="BZ2682"/>
      <c r="CA2682"/>
      <c r="CB2682"/>
      <c r="CC2682"/>
    </row>
    <row r="2683" spans="54:81" s="325" customFormat="1" ht="15" customHeight="1" x14ac:dyDescent="0.25">
      <c r="BB2683"/>
      <c r="BC2683"/>
      <c r="BD2683"/>
      <c r="BE2683"/>
      <c r="BF2683"/>
      <c r="BG2683"/>
      <c r="BH2683"/>
      <c r="BI2683"/>
      <c r="BJ2683"/>
      <c r="BK2683"/>
      <c r="BL2683"/>
      <c r="BM2683"/>
      <c r="BN2683"/>
      <c r="BO2683"/>
      <c r="BP2683"/>
      <c r="BQ2683"/>
      <c r="BR2683"/>
      <c r="BS2683"/>
      <c r="BT2683"/>
      <c r="BU2683"/>
      <c r="BV2683"/>
      <c r="BW2683"/>
      <c r="BX2683"/>
      <c r="BY2683"/>
      <c r="BZ2683"/>
      <c r="CA2683"/>
      <c r="CB2683"/>
      <c r="CC2683"/>
    </row>
    <row r="2684" spans="54:81" s="325" customFormat="1" ht="15" customHeight="1" x14ac:dyDescent="0.25">
      <c r="BB2684"/>
      <c r="BC2684"/>
      <c r="BD2684"/>
      <c r="BE2684"/>
      <c r="BF2684"/>
      <c r="BG2684"/>
      <c r="BH2684"/>
      <c r="BI2684"/>
      <c r="BJ2684"/>
      <c r="BK2684"/>
      <c r="BL2684"/>
      <c r="BM2684"/>
      <c r="BN2684"/>
      <c r="BO2684"/>
      <c r="BP2684"/>
      <c r="BQ2684"/>
      <c r="BR2684"/>
      <c r="BS2684"/>
      <c r="BT2684"/>
      <c r="BU2684"/>
      <c r="BV2684"/>
      <c r="BW2684"/>
      <c r="BX2684"/>
      <c r="BY2684"/>
      <c r="BZ2684"/>
      <c r="CA2684"/>
      <c r="CB2684"/>
      <c r="CC2684"/>
    </row>
    <row r="2685" spans="54:81" s="325" customFormat="1" ht="15" customHeight="1" x14ac:dyDescent="0.25">
      <c r="BB2685"/>
      <c r="BC2685"/>
      <c r="BD2685"/>
      <c r="BE2685"/>
      <c r="BF2685"/>
      <c r="BG2685"/>
      <c r="BH2685"/>
      <c r="BI2685"/>
      <c r="BJ2685"/>
      <c r="BK2685"/>
      <c r="BL2685"/>
      <c r="BM2685"/>
      <c r="BN2685"/>
      <c r="BO2685"/>
      <c r="BP2685"/>
      <c r="BQ2685"/>
      <c r="BR2685"/>
      <c r="BS2685"/>
      <c r="BT2685"/>
      <c r="BU2685"/>
      <c r="BV2685"/>
      <c r="BW2685"/>
      <c r="BX2685"/>
      <c r="BY2685"/>
      <c r="BZ2685"/>
      <c r="CA2685"/>
      <c r="CB2685"/>
      <c r="CC2685"/>
    </row>
    <row r="2686" spans="54:81" s="325" customFormat="1" ht="15" customHeight="1" x14ac:dyDescent="0.25">
      <c r="BB2686"/>
      <c r="BC2686"/>
      <c r="BD2686"/>
      <c r="BE2686"/>
      <c r="BF2686"/>
      <c r="BG2686"/>
      <c r="BH2686"/>
      <c r="BI2686"/>
      <c r="BJ2686"/>
      <c r="BK2686"/>
      <c r="BL2686"/>
      <c r="BM2686"/>
      <c r="BN2686"/>
      <c r="BO2686"/>
      <c r="BP2686"/>
      <c r="BQ2686"/>
      <c r="BR2686"/>
      <c r="BS2686"/>
      <c r="BT2686"/>
      <c r="BU2686"/>
      <c r="BV2686"/>
      <c r="BW2686"/>
      <c r="BX2686"/>
      <c r="BY2686"/>
      <c r="BZ2686"/>
      <c r="CA2686"/>
      <c r="CB2686"/>
      <c r="CC2686"/>
    </row>
    <row r="2687" spans="54:81" s="325" customFormat="1" ht="15" customHeight="1" x14ac:dyDescent="0.25">
      <c r="BB2687"/>
      <c r="BC2687"/>
      <c r="BD2687"/>
      <c r="BE2687"/>
      <c r="BF2687"/>
      <c r="BG2687"/>
      <c r="BH2687"/>
      <c r="BI2687"/>
      <c r="BJ2687"/>
      <c r="BK2687"/>
      <c r="BL2687"/>
      <c r="BM2687"/>
      <c r="BN2687"/>
      <c r="BO2687"/>
      <c r="BP2687"/>
      <c r="BQ2687"/>
      <c r="BR2687"/>
      <c r="BS2687"/>
      <c r="BT2687"/>
      <c r="BU2687"/>
      <c r="BV2687"/>
      <c r="BW2687"/>
      <c r="BX2687"/>
      <c r="BY2687"/>
      <c r="BZ2687"/>
      <c r="CA2687"/>
      <c r="CB2687"/>
      <c r="CC2687"/>
    </row>
    <row r="2688" spans="54:81" s="325" customFormat="1" ht="15" customHeight="1" x14ac:dyDescent="0.25">
      <c r="BB2688"/>
      <c r="BC2688"/>
      <c r="BD2688"/>
      <c r="BE2688"/>
      <c r="BF2688"/>
      <c r="BG2688"/>
      <c r="BH2688"/>
      <c r="BI2688"/>
      <c r="BJ2688"/>
      <c r="BK2688"/>
      <c r="BL2688"/>
      <c r="BM2688"/>
      <c r="BN2688"/>
      <c r="BO2688"/>
      <c r="BP2688"/>
      <c r="BQ2688"/>
      <c r="BR2688"/>
      <c r="BS2688"/>
      <c r="BT2688"/>
      <c r="BU2688"/>
      <c r="BV2688"/>
      <c r="BW2688"/>
      <c r="BX2688"/>
      <c r="BY2688"/>
      <c r="BZ2688"/>
      <c r="CA2688"/>
      <c r="CB2688"/>
      <c r="CC2688"/>
    </row>
    <row r="2689" spans="54:81" s="325" customFormat="1" ht="15" customHeight="1" x14ac:dyDescent="0.25">
      <c r="BB2689"/>
      <c r="BC2689"/>
      <c r="BD2689"/>
      <c r="BE2689"/>
      <c r="BF2689"/>
      <c r="BG2689"/>
      <c r="BH2689"/>
      <c r="BI2689"/>
      <c r="BJ2689"/>
      <c r="BK2689"/>
      <c r="BL2689"/>
      <c r="BM2689"/>
      <c r="BN2689"/>
      <c r="BO2689"/>
      <c r="BP2689"/>
      <c r="BQ2689"/>
      <c r="BR2689"/>
      <c r="BS2689"/>
      <c r="BT2689"/>
      <c r="BU2689"/>
      <c r="BV2689"/>
      <c r="BW2689"/>
      <c r="BX2689"/>
      <c r="BY2689"/>
      <c r="BZ2689"/>
      <c r="CA2689"/>
      <c r="CB2689"/>
      <c r="CC2689"/>
    </row>
    <row r="2690" spans="54:81" s="325" customFormat="1" ht="15" customHeight="1" x14ac:dyDescent="0.25">
      <c r="BB2690"/>
      <c r="BC2690"/>
      <c r="BD2690"/>
      <c r="BE2690"/>
      <c r="BF2690"/>
      <c r="BG2690"/>
      <c r="BH2690"/>
      <c r="BI2690"/>
      <c r="BJ2690"/>
      <c r="BK2690"/>
      <c r="BL2690"/>
      <c r="BM2690"/>
      <c r="BN2690"/>
      <c r="BO2690"/>
      <c r="BP2690"/>
      <c r="BQ2690"/>
      <c r="BR2690"/>
      <c r="BS2690"/>
      <c r="BT2690"/>
      <c r="BU2690"/>
      <c r="BV2690"/>
      <c r="BW2690"/>
      <c r="BX2690"/>
      <c r="BY2690"/>
      <c r="BZ2690"/>
      <c r="CA2690"/>
      <c r="CB2690"/>
      <c r="CC2690"/>
    </row>
    <row r="2691" spans="54:81" s="325" customFormat="1" ht="15" customHeight="1" x14ac:dyDescent="0.25">
      <c r="BB2691"/>
      <c r="BC2691"/>
      <c r="BD2691"/>
      <c r="BE2691"/>
      <c r="BF2691"/>
      <c r="BG2691"/>
      <c r="BH2691"/>
      <c r="BI2691"/>
      <c r="BJ2691"/>
      <c r="BK2691"/>
      <c r="BL2691"/>
      <c r="BM2691"/>
      <c r="BN2691"/>
      <c r="BO2691"/>
      <c r="BP2691"/>
      <c r="BQ2691"/>
      <c r="BR2691"/>
      <c r="BS2691"/>
      <c r="BT2691"/>
      <c r="BU2691"/>
      <c r="BV2691"/>
      <c r="BW2691"/>
      <c r="BX2691"/>
      <c r="BY2691"/>
      <c r="BZ2691"/>
      <c r="CA2691"/>
      <c r="CB2691"/>
      <c r="CC2691"/>
    </row>
    <row r="2692" spans="54:81" s="325" customFormat="1" ht="15" customHeight="1" x14ac:dyDescent="0.25">
      <c r="BB2692"/>
      <c r="BC2692"/>
      <c r="BD2692"/>
      <c r="BE2692"/>
      <c r="BF2692"/>
      <c r="BG2692"/>
      <c r="BH2692"/>
      <c r="BI2692"/>
      <c r="BJ2692"/>
      <c r="BK2692"/>
      <c r="BL2692"/>
      <c r="BM2692"/>
      <c r="BN2692"/>
      <c r="BO2692"/>
      <c r="BP2692"/>
      <c r="BQ2692"/>
      <c r="BR2692"/>
      <c r="BS2692"/>
      <c r="BT2692"/>
      <c r="BU2692"/>
      <c r="BV2692"/>
      <c r="BW2692"/>
      <c r="BX2692"/>
      <c r="BY2692"/>
      <c r="BZ2692"/>
      <c r="CA2692"/>
      <c r="CB2692"/>
      <c r="CC2692"/>
    </row>
    <row r="2693" spans="54:81" s="325" customFormat="1" ht="15" customHeight="1" x14ac:dyDescent="0.25">
      <c r="BB2693"/>
      <c r="BC2693"/>
      <c r="BD2693"/>
      <c r="BE2693"/>
      <c r="BF2693"/>
      <c r="BG2693"/>
      <c r="BH2693"/>
      <c r="BI2693"/>
      <c r="BJ2693"/>
      <c r="BK2693"/>
      <c r="BL2693"/>
      <c r="BM2693"/>
      <c r="BN2693"/>
      <c r="BO2693"/>
      <c r="BP2693"/>
      <c r="BQ2693"/>
      <c r="BR2693"/>
      <c r="BS2693"/>
      <c r="BT2693"/>
      <c r="BU2693"/>
      <c r="BV2693"/>
      <c r="BW2693"/>
      <c r="BX2693"/>
      <c r="BY2693"/>
      <c r="BZ2693"/>
      <c r="CA2693"/>
      <c r="CB2693"/>
      <c r="CC2693"/>
    </row>
    <row r="2694" spans="54:81" s="325" customFormat="1" ht="15" customHeight="1" x14ac:dyDescent="0.25">
      <c r="BB2694"/>
      <c r="BC2694"/>
      <c r="BD2694"/>
      <c r="BE2694"/>
      <c r="BF2694"/>
      <c r="BG2694"/>
      <c r="BH2694"/>
      <c r="BI2694"/>
      <c r="BJ2694"/>
      <c r="BK2694"/>
      <c r="BL2694"/>
      <c r="BM2694"/>
      <c r="BN2694"/>
      <c r="BO2694"/>
      <c r="BP2694"/>
      <c r="BQ2694"/>
      <c r="BR2694"/>
      <c r="BS2694"/>
      <c r="BT2694"/>
      <c r="BU2694"/>
      <c r="BV2694"/>
      <c r="BW2694"/>
      <c r="BX2694"/>
      <c r="BY2694"/>
      <c r="BZ2694"/>
      <c r="CA2694"/>
      <c r="CB2694"/>
      <c r="CC2694"/>
    </row>
    <row r="2695" spans="54:81" s="325" customFormat="1" ht="15" customHeight="1" x14ac:dyDescent="0.25">
      <c r="BB2695"/>
      <c r="BC2695"/>
      <c r="BD2695"/>
      <c r="BE2695"/>
      <c r="BF2695"/>
      <c r="BG2695"/>
      <c r="BH2695"/>
      <c r="BI2695"/>
      <c r="BJ2695"/>
      <c r="BK2695"/>
      <c r="BL2695"/>
      <c r="BM2695"/>
      <c r="BN2695"/>
      <c r="BO2695"/>
      <c r="BP2695"/>
      <c r="BQ2695"/>
      <c r="BR2695"/>
      <c r="BS2695"/>
      <c r="BT2695"/>
      <c r="BU2695"/>
      <c r="BV2695"/>
      <c r="BW2695"/>
      <c r="BX2695"/>
      <c r="BY2695"/>
      <c r="BZ2695"/>
      <c r="CA2695"/>
      <c r="CB2695"/>
      <c r="CC2695"/>
    </row>
    <row r="2696" spans="54:81" s="325" customFormat="1" ht="15" customHeight="1" x14ac:dyDescent="0.25">
      <c r="BB2696"/>
      <c r="BC2696"/>
      <c r="BD2696"/>
      <c r="BE2696"/>
      <c r="BF2696"/>
      <c r="BG2696"/>
      <c r="BH2696"/>
      <c r="BI2696"/>
      <c r="BJ2696"/>
      <c r="BK2696"/>
      <c r="BL2696"/>
      <c r="BM2696"/>
      <c r="BN2696"/>
      <c r="BO2696"/>
      <c r="BP2696"/>
      <c r="BQ2696"/>
      <c r="BR2696"/>
      <c r="BS2696"/>
      <c r="BT2696"/>
      <c r="BU2696"/>
      <c r="BV2696"/>
      <c r="BW2696"/>
      <c r="BX2696"/>
      <c r="BY2696"/>
      <c r="BZ2696"/>
      <c r="CA2696"/>
      <c r="CB2696"/>
      <c r="CC2696"/>
    </row>
    <row r="2697" spans="54:81" s="325" customFormat="1" ht="15" customHeight="1" x14ac:dyDescent="0.25">
      <c r="BB2697"/>
      <c r="BC2697"/>
      <c r="BD2697"/>
      <c r="BE2697"/>
      <c r="BF2697"/>
      <c r="BG2697"/>
      <c r="BH2697"/>
      <c r="BI2697"/>
      <c r="BJ2697"/>
      <c r="BK2697"/>
      <c r="BL2697"/>
      <c r="BM2697"/>
      <c r="BN2697"/>
      <c r="BO2697"/>
      <c r="BP2697"/>
      <c r="BQ2697"/>
      <c r="BR2697"/>
      <c r="BS2697"/>
      <c r="BT2697"/>
      <c r="BU2697"/>
      <c r="BV2697"/>
      <c r="BW2697"/>
      <c r="BX2697"/>
      <c r="BY2697"/>
      <c r="BZ2697"/>
      <c r="CA2697"/>
      <c r="CB2697"/>
      <c r="CC2697"/>
    </row>
    <row r="2698" spans="54:81" s="325" customFormat="1" ht="15" customHeight="1" x14ac:dyDescent="0.25">
      <c r="BB2698"/>
      <c r="BC2698"/>
      <c r="BD2698"/>
      <c r="BE2698"/>
      <c r="BF2698"/>
      <c r="BG2698"/>
      <c r="BH2698"/>
      <c r="BI2698"/>
      <c r="BJ2698"/>
      <c r="BK2698"/>
      <c r="BL2698"/>
      <c r="BM2698"/>
      <c r="BN2698"/>
      <c r="BO2698"/>
      <c r="BP2698"/>
      <c r="BQ2698"/>
      <c r="BR2698"/>
      <c r="BS2698"/>
      <c r="BT2698"/>
      <c r="BU2698"/>
      <c r="BV2698"/>
      <c r="BW2698"/>
      <c r="BX2698"/>
      <c r="BY2698"/>
      <c r="BZ2698"/>
      <c r="CA2698"/>
      <c r="CB2698"/>
      <c r="CC2698"/>
    </row>
    <row r="2699" spans="54:81" s="325" customFormat="1" ht="15" customHeight="1" x14ac:dyDescent="0.25">
      <c r="BB2699"/>
      <c r="BC2699"/>
      <c r="BD2699"/>
      <c r="BE2699"/>
      <c r="BF2699"/>
      <c r="BG2699"/>
      <c r="BH2699"/>
      <c r="BI2699"/>
      <c r="BJ2699"/>
      <c r="BK2699"/>
      <c r="BL2699"/>
      <c r="BM2699"/>
      <c r="BN2699"/>
      <c r="BO2699"/>
      <c r="BP2699"/>
      <c r="BQ2699"/>
      <c r="BR2699"/>
      <c r="BS2699"/>
      <c r="BT2699"/>
      <c r="BU2699"/>
      <c r="BV2699"/>
      <c r="BW2699"/>
      <c r="BX2699"/>
      <c r="BY2699"/>
      <c r="BZ2699"/>
      <c r="CA2699"/>
      <c r="CB2699"/>
      <c r="CC2699"/>
    </row>
    <row r="2700" spans="54:81" s="325" customFormat="1" ht="15" customHeight="1" x14ac:dyDescent="0.25">
      <c r="BB2700"/>
      <c r="BC2700"/>
      <c r="BD2700"/>
      <c r="BE2700"/>
      <c r="BF2700"/>
      <c r="BG2700"/>
      <c r="BH2700"/>
      <c r="BI2700"/>
      <c r="BJ2700"/>
      <c r="BK2700"/>
      <c r="BL2700"/>
      <c r="BM2700"/>
      <c r="BN2700"/>
      <c r="BO2700"/>
      <c r="BP2700"/>
      <c r="BQ2700"/>
      <c r="BR2700"/>
      <c r="BS2700"/>
      <c r="BT2700"/>
      <c r="BU2700"/>
      <c r="BV2700"/>
      <c r="BW2700"/>
      <c r="BX2700"/>
      <c r="BY2700"/>
      <c r="BZ2700"/>
      <c r="CA2700"/>
      <c r="CB2700"/>
      <c r="CC2700"/>
    </row>
    <row r="2701" spans="54:81" s="325" customFormat="1" ht="15" customHeight="1" x14ac:dyDescent="0.25">
      <c r="BB2701"/>
      <c r="BC2701"/>
      <c r="BD2701"/>
      <c r="BE2701"/>
      <c r="BF2701"/>
      <c r="BG2701"/>
      <c r="BH2701"/>
      <c r="BI2701"/>
      <c r="BJ2701"/>
      <c r="BK2701"/>
      <c r="BL2701"/>
      <c r="BM2701"/>
      <c r="BN2701"/>
      <c r="BO2701"/>
      <c r="BP2701"/>
      <c r="BQ2701"/>
      <c r="BR2701"/>
      <c r="BS2701"/>
      <c r="BT2701"/>
      <c r="BU2701"/>
      <c r="BV2701"/>
      <c r="BW2701"/>
      <c r="BX2701"/>
      <c r="BY2701"/>
      <c r="BZ2701"/>
      <c r="CA2701"/>
      <c r="CB2701"/>
      <c r="CC2701"/>
    </row>
    <row r="2702" spans="54:81" s="325" customFormat="1" ht="15" customHeight="1" x14ac:dyDescent="0.25">
      <c r="BB2702"/>
      <c r="BC2702"/>
      <c r="BD2702"/>
      <c r="BE2702"/>
      <c r="BF2702"/>
      <c r="BG2702"/>
      <c r="BH2702"/>
      <c r="BI2702"/>
      <c r="BJ2702"/>
      <c r="BK2702"/>
      <c r="BL2702"/>
      <c r="BM2702"/>
      <c r="BN2702"/>
      <c r="BO2702"/>
      <c r="BP2702"/>
      <c r="BQ2702"/>
      <c r="BR2702"/>
      <c r="BS2702"/>
      <c r="BT2702"/>
      <c r="BU2702"/>
      <c r="BV2702"/>
      <c r="BW2702"/>
      <c r="BX2702"/>
      <c r="BY2702"/>
      <c r="BZ2702"/>
      <c r="CA2702"/>
      <c r="CB2702"/>
      <c r="CC2702"/>
    </row>
    <row r="2703" spans="54:81" s="325" customFormat="1" ht="15" customHeight="1" x14ac:dyDescent="0.25">
      <c r="BB2703"/>
      <c r="BC2703"/>
      <c r="BD2703"/>
      <c r="BE2703"/>
      <c r="BF2703"/>
      <c r="BG2703"/>
      <c r="BH2703"/>
      <c r="BI2703"/>
      <c r="BJ2703"/>
      <c r="BK2703"/>
      <c r="BL2703"/>
      <c r="BM2703"/>
      <c r="BN2703"/>
      <c r="BO2703"/>
      <c r="BP2703"/>
      <c r="BQ2703"/>
      <c r="BR2703"/>
      <c r="BS2703"/>
      <c r="BT2703"/>
      <c r="BU2703"/>
      <c r="BV2703"/>
      <c r="BW2703"/>
      <c r="BX2703"/>
      <c r="BY2703"/>
      <c r="BZ2703"/>
      <c r="CA2703"/>
      <c r="CB2703"/>
      <c r="CC2703"/>
    </row>
    <row r="2704" spans="54:81" s="325" customFormat="1" ht="15" customHeight="1" x14ac:dyDescent="0.25">
      <c r="BB2704"/>
      <c r="BC2704"/>
      <c r="BD2704"/>
      <c r="BE2704"/>
      <c r="BF2704"/>
      <c r="BG2704"/>
      <c r="BH2704"/>
      <c r="BI2704"/>
      <c r="BJ2704"/>
      <c r="BK2704"/>
      <c r="BL2704"/>
      <c r="BM2704"/>
      <c r="BN2704"/>
      <c r="BO2704"/>
      <c r="BP2704"/>
      <c r="BQ2704"/>
      <c r="BR2704"/>
      <c r="BS2704"/>
      <c r="BT2704"/>
      <c r="BU2704"/>
      <c r="BV2704"/>
      <c r="BW2704"/>
      <c r="BX2704"/>
      <c r="BY2704"/>
      <c r="BZ2704"/>
      <c r="CA2704"/>
      <c r="CB2704"/>
      <c r="CC2704"/>
    </row>
    <row r="2705" spans="54:81" s="325" customFormat="1" ht="15" customHeight="1" x14ac:dyDescent="0.25">
      <c r="BB2705"/>
      <c r="BC2705"/>
      <c r="BD2705"/>
      <c r="BE2705"/>
      <c r="BF2705"/>
      <c r="BG2705"/>
      <c r="BH2705"/>
      <c r="BI2705"/>
      <c r="BJ2705"/>
      <c r="BK2705"/>
      <c r="BL2705"/>
      <c r="BM2705"/>
      <c r="BN2705"/>
      <c r="BO2705"/>
      <c r="BP2705"/>
      <c r="BQ2705"/>
      <c r="BR2705"/>
      <c r="BS2705"/>
      <c r="BT2705"/>
      <c r="BU2705"/>
      <c r="BV2705"/>
      <c r="BW2705"/>
      <c r="BX2705"/>
      <c r="BY2705"/>
      <c r="BZ2705"/>
      <c r="CA2705"/>
      <c r="CB2705"/>
      <c r="CC2705"/>
    </row>
    <row r="2706" spans="54:81" s="325" customFormat="1" ht="15" customHeight="1" x14ac:dyDescent="0.25">
      <c r="BB2706"/>
      <c r="BC2706"/>
      <c r="BD2706"/>
      <c r="BE2706"/>
      <c r="BF2706"/>
      <c r="BG2706"/>
      <c r="BH2706"/>
      <c r="BI2706"/>
      <c r="BJ2706"/>
      <c r="BK2706"/>
      <c r="BL2706"/>
      <c r="BM2706"/>
      <c r="BN2706"/>
      <c r="BO2706"/>
      <c r="BP2706"/>
      <c r="BQ2706"/>
      <c r="BR2706"/>
      <c r="BS2706"/>
      <c r="BT2706"/>
      <c r="BU2706"/>
      <c r="BV2706"/>
      <c r="BW2706"/>
      <c r="BX2706"/>
      <c r="BY2706"/>
      <c r="BZ2706"/>
      <c r="CA2706"/>
      <c r="CB2706"/>
      <c r="CC2706"/>
    </row>
    <row r="2707" spans="54:81" s="325" customFormat="1" ht="15" customHeight="1" x14ac:dyDescent="0.25">
      <c r="BB2707"/>
      <c r="BC2707"/>
      <c r="BD2707"/>
      <c r="BE2707"/>
      <c r="BF2707"/>
      <c r="BG2707"/>
      <c r="BH2707"/>
      <c r="BI2707"/>
      <c r="BJ2707"/>
      <c r="BK2707"/>
      <c r="BL2707"/>
      <c r="BM2707"/>
      <c r="BN2707"/>
      <c r="BO2707"/>
      <c r="BP2707"/>
      <c r="BQ2707"/>
      <c r="BR2707"/>
      <c r="BS2707"/>
      <c r="BT2707"/>
      <c r="BU2707"/>
      <c r="BV2707"/>
      <c r="BW2707"/>
      <c r="BX2707"/>
      <c r="BY2707"/>
      <c r="BZ2707"/>
      <c r="CA2707"/>
      <c r="CB2707"/>
      <c r="CC2707"/>
    </row>
    <row r="2708" spans="54:81" s="325" customFormat="1" ht="15" customHeight="1" x14ac:dyDescent="0.25">
      <c r="BB2708"/>
      <c r="BC2708"/>
      <c r="BD2708"/>
      <c r="BE2708"/>
      <c r="BF2708"/>
      <c r="BG2708"/>
      <c r="BH2708"/>
      <c r="BI2708"/>
      <c r="BJ2708"/>
      <c r="BK2708"/>
      <c r="BL2708"/>
      <c r="BM2708"/>
      <c r="BN2708"/>
      <c r="BO2708"/>
      <c r="BP2708"/>
      <c r="BQ2708"/>
      <c r="BR2708"/>
      <c r="BS2708"/>
      <c r="BT2708"/>
      <c r="BU2708"/>
      <c r="BV2708"/>
      <c r="BW2708"/>
      <c r="BX2708"/>
      <c r="BY2708"/>
      <c r="BZ2708"/>
      <c r="CA2708"/>
      <c r="CB2708"/>
      <c r="CC2708"/>
    </row>
    <row r="2709" spans="54:81" s="325" customFormat="1" ht="15" customHeight="1" x14ac:dyDescent="0.25">
      <c r="BB2709"/>
      <c r="BC2709"/>
      <c r="BD2709"/>
      <c r="BE2709"/>
      <c r="BF2709"/>
      <c r="BG2709"/>
      <c r="BH2709"/>
      <c r="BI2709"/>
      <c r="BJ2709"/>
      <c r="BK2709"/>
      <c r="BL2709"/>
      <c r="BM2709"/>
      <c r="BN2709"/>
      <c r="BO2709"/>
      <c r="BP2709"/>
      <c r="BQ2709"/>
      <c r="BR2709"/>
      <c r="BS2709"/>
      <c r="BT2709"/>
      <c r="BU2709"/>
      <c r="BV2709"/>
      <c r="BW2709"/>
      <c r="BX2709"/>
      <c r="BY2709"/>
      <c r="BZ2709"/>
      <c r="CA2709"/>
      <c r="CB2709"/>
      <c r="CC2709"/>
    </row>
    <row r="2710" spans="54:81" s="325" customFormat="1" ht="15" customHeight="1" x14ac:dyDescent="0.25">
      <c r="BB2710"/>
      <c r="BC2710"/>
      <c r="BD2710"/>
      <c r="BE2710"/>
      <c r="BF2710"/>
      <c r="BG2710"/>
      <c r="BH2710"/>
      <c r="BI2710"/>
      <c r="BJ2710"/>
      <c r="BK2710"/>
      <c r="BL2710"/>
      <c r="BM2710"/>
      <c r="BN2710"/>
      <c r="BO2710"/>
      <c r="BP2710"/>
      <c r="BQ2710"/>
      <c r="BR2710"/>
      <c r="BS2710"/>
      <c r="BT2710"/>
      <c r="BU2710"/>
      <c r="BV2710"/>
      <c r="BW2710"/>
      <c r="BX2710"/>
      <c r="BY2710"/>
      <c r="BZ2710"/>
      <c r="CA2710"/>
      <c r="CB2710"/>
      <c r="CC2710"/>
    </row>
    <row r="2711" spans="54:81" s="325" customFormat="1" ht="15" customHeight="1" x14ac:dyDescent="0.25">
      <c r="BB2711"/>
      <c r="BC2711"/>
      <c r="BD2711"/>
      <c r="BE2711"/>
      <c r="BF2711"/>
      <c r="BG2711"/>
      <c r="BH2711"/>
      <c r="BI2711"/>
      <c r="BJ2711"/>
      <c r="BK2711"/>
      <c r="BL2711"/>
      <c r="BM2711"/>
      <c r="BN2711"/>
      <c r="BO2711"/>
      <c r="BP2711"/>
      <c r="BQ2711"/>
      <c r="BR2711"/>
      <c r="BS2711"/>
      <c r="BT2711"/>
      <c r="BU2711"/>
      <c r="BV2711"/>
      <c r="BW2711"/>
      <c r="BX2711"/>
      <c r="BY2711"/>
      <c r="BZ2711"/>
      <c r="CA2711"/>
      <c r="CB2711"/>
      <c r="CC2711"/>
    </row>
    <row r="2712" spans="54:81" s="325" customFormat="1" ht="15" customHeight="1" x14ac:dyDescent="0.25">
      <c r="BB2712"/>
      <c r="BC2712"/>
      <c r="BD2712"/>
      <c r="BE2712"/>
      <c r="BF2712"/>
      <c r="BG2712"/>
      <c r="BH2712"/>
      <c r="BI2712"/>
      <c r="BJ2712"/>
      <c r="BK2712"/>
      <c r="BL2712"/>
      <c r="BM2712"/>
      <c r="BN2712"/>
      <c r="BO2712"/>
      <c r="BP2712"/>
      <c r="BQ2712"/>
      <c r="BR2712"/>
      <c r="BS2712"/>
      <c r="BT2712"/>
      <c r="BU2712"/>
      <c r="BV2712"/>
      <c r="BW2712"/>
      <c r="BX2712"/>
      <c r="BY2712"/>
      <c r="BZ2712"/>
      <c r="CA2712"/>
      <c r="CB2712"/>
      <c r="CC2712"/>
    </row>
    <row r="2713" spans="54:81" s="325" customFormat="1" ht="15" customHeight="1" x14ac:dyDescent="0.25">
      <c r="BB2713"/>
      <c r="BC2713"/>
      <c r="BD2713"/>
      <c r="BE2713"/>
      <c r="BF2713"/>
      <c r="BG2713"/>
      <c r="BH2713"/>
      <c r="BI2713"/>
      <c r="BJ2713"/>
      <c r="BK2713"/>
      <c r="BL2713"/>
      <c r="BM2713"/>
      <c r="BN2713"/>
      <c r="BO2713"/>
      <c r="BP2713"/>
      <c r="BQ2713"/>
      <c r="BR2713"/>
      <c r="BS2713"/>
      <c r="BT2713"/>
      <c r="BU2713"/>
      <c r="BV2713"/>
      <c r="BW2713"/>
      <c r="BX2713"/>
      <c r="BY2713"/>
      <c r="BZ2713"/>
      <c r="CA2713"/>
      <c r="CB2713"/>
      <c r="CC2713"/>
    </row>
    <row r="2714" spans="54:81" s="325" customFormat="1" ht="15" customHeight="1" x14ac:dyDescent="0.25">
      <c r="BB2714"/>
      <c r="BC2714"/>
      <c r="BD2714"/>
      <c r="BE2714"/>
      <c r="BF2714"/>
      <c r="BG2714"/>
      <c r="BH2714"/>
      <c r="BI2714"/>
      <c r="BJ2714"/>
      <c r="BK2714"/>
      <c r="BL2714"/>
      <c r="BM2714"/>
      <c r="BN2714"/>
      <c r="BO2714"/>
      <c r="BP2714"/>
      <c r="BQ2714"/>
      <c r="BR2714"/>
      <c r="BS2714"/>
      <c r="BT2714"/>
      <c r="BU2714"/>
      <c r="BV2714"/>
      <c r="BW2714"/>
      <c r="BX2714"/>
      <c r="BY2714"/>
      <c r="BZ2714"/>
      <c r="CA2714"/>
      <c r="CB2714"/>
      <c r="CC2714"/>
    </row>
    <row r="2715" spans="54:81" s="325" customFormat="1" ht="15" customHeight="1" x14ac:dyDescent="0.25">
      <c r="BB2715"/>
      <c r="BC2715"/>
      <c r="BD2715"/>
      <c r="BE2715"/>
      <c r="BF2715"/>
      <c r="BG2715"/>
      <c r="BH2715"/>
      <c r="BI2715"/>
      <c r="BJ2715"/>
      <c r="BK2715"/>
      <c r="BL2715"/>
      <c r="BM2715"/>
      <c r="BN2715"/>
      <c r="BO2715"/>
      <c r="BP2715"/>
      <c r="BQ2715"/>
      <c r="BR2715"/>
      <c r="BS2715"/>
      <c r="BT2715"/>
      <c r="BU2715"/>
      <c r="BV2715"/>
      <c r="BW2715"/>
      <c r="BX2715"/>
      <c r="BY2715"/>
      <c r="BZ2715"/>
      <c r="CA2715"/>
      <c r="CB2715"/>
      <c r="CC2715"/>
    </row>
    <row r="2716" spans="54:81" s="325" customFormat="1" ht="15" customHeight="1" x14ac:dyDescent="0.25">
      <c r="BB2716"/>
      <c r="BC2716"/>
      <c r="BD2716"/>
      <c r="BE2716"/>
      <c r="BF2716"/>
      <c r="BG2716"/>
      <c r="BH2716"/>
      <c r="BI2716"/>
      <c r="BJ2716"/>
      <c r="BK2716"/>
      <c r="BL2716"/>
      <c r="BM2716"/>
      <c r="BN2716"/>
      <c r="BO2716"/>
      <c r="BP2716"/>
      <c r="BQ2716"/>
      <c r="BR2716"/>
      <c r="BS2716"/>
      <c r="BT2716"/>
      <c r="BU2716"/>
      <c r="BV2716"/>
      <c r="BW2716"/>
      <c r="BX2716"/>
      <c r="BY2716"/>
      <c r="BZ2716"/>
      <c r="CA2716"/>
      <c r="CB2716"/>
      <c r="CC2716"/>
    </row>
    <row r="2717" spans="54:81" s="325" customFormat="1" ht="15" customHeight="1" x14ac:dyDescent="0.25">
      <c r="BB2717"/>
      <c r="BC2717"/>
      <c r="BD2717"/>
      <c r="BE2717"/>
      <c r="BF2717"/>
      <c r="BG2717"/>
      <c r="BH2717"/>
      <c r="BI2717"/>
      <c r="BJ2717"/>
      <c r="BK2717"/>
      <c r="BL2717"/>
      <c r="BM2717"/>
      <c r="BN2717"/>
      <c r="BO2717"/>
      <c r="BP2717"/>
      <c r="BQ2717"/>
      <c r="BR2717"/>
      <c r="BS2717"/>
      <c r="BT2717"/>
      <c r="BU2717"/>
      <c r="BV2717"/>
      <c r="BW2717"/>
      <c r="BX2717"/>
      <c r="BY2717"/>
      <c r="BZ2717"/>
      <c r="CA2717"/>
      <c r="CB2717"/>
      <c r="CC2717"/>
    </row>
    <row r="2718" spans="54:81" s="325" customFormat="1" ht="15" customHeight="1" x14ac:dyDescent="0.25">
      <c r="BB2718"/>
      <c r="BC2718"/>
      <c r="BD2718"/>
      <c r="BE2718"/>
      <c r="BF2718"/>
      <c r="BG2718"/>
      <c r="BH2718"/>
      <c r="BI2718"/>
      <c r="BJ2718"/>
      <c r="BK2718"/>
      <c r="BL2718"/>
      <c r="BM2718"/>
      <c r="BN2718"/>
      <c r="BO2718"/>
      <c r="BP2718"/>
      <c r="BQ2718"/>
      <c r="BR2718"/>
      <c r="BS2718"/>
      <c r="BT2718"/>
      <c r="BU2718"/>
      <c r="BV2718"/>
      <c r="BW2718"/>
      <c r="BX2718"/>
      <c r="BY2718"/>
      <c r="BZ2718"/>
      <c r="CA2718"/>
      <c r="CB2718"/>
      <c r="CC2718"/>
    </row>
    <row r="2719" spans="54:81" s="325" customFormat="1" ht="15" customHeight="1" x14ac:dyDescent="0.25">
      <c r="BB2719"/>
      <c r="BC2719"/>
      <c r="BD2719"/>
      <c r="BE2719"/>
      <c r="BF2719"/>
      <c r="BG2719"/>
      <c r="BH2719"/>
      <c r="BI2719"/>
      <c r="BJ2719"/>
      <c r="BK2719"/>
      <c r="BL2719"/>
      <c r="BM2719"/>
      <c r="BN2719"/>
      <c r="BO2719"/>
      <c r="BP2719"/>
      <c r="BQ2719"/>
      <c r="BR2719"/>
      <c r="BS2719"/>
      <c r="BT2719"/>
      <c r="BU2719"/>
      <c r="BV2719"/>
      <c r="BW2719"/>
      <c r="BX2719"/>
      <c r="BY2719"/>
      <c r="BZ2719"/>
      <c r="CA2719"/>
      <c r="CB2719"/>
      <c r="CC2719"/>
    </row>
    <row r="2720" spans="54:81" s="325" customFormat="1" ht="15" customHeight="1" x14ac:dyDescent="0.25">
      <c r="BB2720"/>
      <c r="BC2720"/>
      <c r="BD2720"/>
      <c r="BE2720"/>
      <c r="BF2720"/>
      <c r="BG2720"/>
      <c r="BH2720"/>
      <c r="BI2720"/>
      <c r="BJ2720"/>
      <c r="BK2720"/>
      <c r="BL2720"/>
      <c r="BM2720"/>
      <c r="BN2720"/>
      <c r="BO2720"/>
      <c r="BP2720"/>
      <c r="BQ2720"/>
      <c r="BR2720"/>
      <c r="BS2720"/>
      <c r="BT2720"/>
      <c r="BU2720"/>
      <c r="BV2720"/>
      <c r="BW2720"/>
      <c r="BX2720"/>
      <c r="BY2720"/>
      <c r="BZ2720"/>
      <c r="CA2720"/>
      <c r="CB2720"/>
      <c r="CC2720"/>
    </row>
    <row r="2721" spans="54:81" s="325" customFormat="1" ht="15" customHeight="1" x14ac:dyDescent="0.25">
      <c r="BB2721"/>
      <c r="BC2721"/>
      <c r="BD2721"/>
      <c r="BE2721"/>
      <c r="BF2721"/>
      <c r="BG2721"/>
      <c r="BH2721"/>
      <c r="BI2721"/>
      <c r="BJ2721"/>
      <c r="BK2721"/>
      <c r="BL2721"/>
      <c r="BM2721"/>
      <c r="BN2721"/>
      <c r="BO2721"/>
      <c r="BP2721"/>
      <c r="BQ2721"/>
      <c r="BR2721"/>
      <c r="BS2721"/>
      <c r="BT2721"/>
      <c r="BU2721"/>
      <c r="BV2721"/>
      <c r="BW2721"/>
      <c r="BX2721"/>
      <c r="BY2721"/>
      <c r="BZ2721"/>
      <c r="CA2721"/>
      <c r="CB2721"/>
      <c r="CC2721"/>
    </row>
    <row r="2722" spans="54:81" s="325" customFormat="1" ht="15" customHeight="1" x14ac:dyDescent="0.25">
      <c r="BB2722"/>
      <c r="BC2722"/>
      <c r="BD2722"/>
      <c r="BE2722"/>
      <c r="BF2722"/>
      <c r="BG2722"/>
      <c r="BH2722"/>
      <c r="BI2722"/>
      <c r="BJ2722"/>
      <c r="BK2722"/>
      <c r="BL2722"/>
      <c r="BM2722"/>
      <c r="BN2722"/>
      <c r="BO2722"/>
      <c r="BP2722"/>
      <c r="BQ2722"/>
      <c r="BR2722"/>
      <c r="BS2722"/>
      <c r="BT2722"/>
      <c r="BU2722"/>
      <c r="BV2722"/>
      <c r="BW2722"/>
      <c r="BX2722"/>
      <c r="BY2722"/>
      <c r="BZ2722"/>
      <c r="CA2722"/>
      <c r="CB2722"/>
      <c r="CC2722"/>
    </row>
    <row r="2723" spans="54:81" s="325" customFormat="1" ht="15" customHeight="1" x14ac:dyDescent="0.25">
      <c r="BB2723"/>
      <c r="BC2723"/>
      <c r="BD2723"/>
      <c r="BE2723"/>
      <c r="BF2723"/>
      <c r="BG2723"/>
      <c r="BH2723"/>
      <c r="BI2723"/>
      <c r="BJ2723"/>
      <c r="BK2723"/>
      <c r="BL2723"/>
      <c r="BM2723"/>
      <c r="BN2723"/>
      <c r="BO2723"/>
      <c r="BP2723"/>
      <c r="BQ2723"/>
      <c r="BR2723"/>
      <c r="BS2723"/>
      <c r="BT2723"/>
      <c r="BU2723"/>
      <c r="BV2723"/>
      <c r="BW2723"/>
      <c r="BX2723"/>
      <c r="BY2723"/>
      <c r="BZ2723"/>
      <c r="CA2723"/>
      <c r="CB2723"/>
      <c r="CC2723"/>
    </row>
    <row r="2724" spans="54:81" s="325" customFormat="1" ht="15" customHeight="1" x14ac:dyDescent="0.25">
      <c r="BB2724"/>
      <c r="BC2724"/>
      <c r="BD2724"/>
      <c r="BE2724"/>
      <c r="BF2724"/>
      <c r="BG2724"/>
      <c r="BH2724"/>
      <c r="BI2724"/>
      <c r="BJ2724"/>
      <c r="BK2724"/>
      <c r="BL2724"/>
      <c r="BM2724"/>
      <c r="BN2724"/>
      <c r="BO2724"/>
      <c r="BP2724"/>
      <c r="BQ2724"/>
      <c r="BR2724"/>
      <c r="BS2724"/>
      <c r="BT2724"/>
      <c r="BU2724"/>
      <c r="BV2724"/>
      <c r="BW2724"/>
      <c r="BX2724"/>
      <c r="BY2724"/>
      <c r="BZ2724"/>
      <c r="CA2724"/>
      <c r="CB2724"/>
      <c r="CC2724"/>
    </row>
    <row r="2725" spans="54:81" s="325" customFormat="1" ht="15" customHeight="1" x14ac:dyDescent="0.25">
      <c r="BB2725"/>
      <c r="BC2725"/>
      <c r="BD2725"/>
      <c r="BE2725"/>
      <c r="BF2725"/>
      <c r="BG2725"/>
      <c r="BH2725"/>
      <c r="BI2725"/>
      <c r="BJ2725"/>
      <c r="BK2725"/>
      <c r="BL2725"/>
      <c r="BM2725"/>
      <c r="BN2725"/>
      <c r="BO2725"/>
      <c r="BP2725"/>
      <c r="BQ2725"/>
      <c r="BR2725"/>
      <c r="BS2725"/>
      <c r="BT2725"/>
      <c r="BU2725"/>
      <c r="BV2725"/>
      <c r="BW2725"/>
      <c r="BX2725"/>
      <c r="BY2725"/>
      <c r="BZ2725"/>
      <c r="CA2725"/>
      <c r="CB2725"/>
      <c r="CC2725"/>
    </row>
    <row r="2726" spans="54:81" s="325" customFormat="1" ht="15" customHeight="1" x14ac:dyDescent="0.25">
      <c r="BB2726"/>
      <c r="BC2726"/>
      <c r="BD2726"/>
      <c r="BE2726"/>
      <c r="BF2726"/>
      <c r="BG2726"/>
      <c r="BH2726"/>
      <c r="BI2726"/>
      <c r="BJ2726"/>
      <c r="BK2726"/>
      <c r="BL2726"/>
      <c r="BM2726"/>
      <c r="BN2726"/>
      <c r="BO2726"/>
      <c r="BP2726"/>
      <c r="BQ2726"/>
      <c r="BR2726"/>
      <c r="BS2726"/>
      <c r="BT2726"/>
      <c r="BU2726"/>
      <c r="BV2726"/>
      <c r="BW2726"/>
      <c r="BX2726"/>
      <c r="BY2726"/>
      <c r="BZ2726"/>
      <c r="CA2726"/>
      <c r="CB2726"/>
      <c r="CC2726"/>
    </row>
    <row r="2727" spans="54:81" s="325" customFormat="1" ht="15" customHeight="1" x14ac:dyDescent="0.25">
      <c r="BB2727"/>
      <c r="BC2727"/>
      <c r="BD2727"/>
      <c r="BE2727"/>
      <c r="BF2727"/>
      <c r="BG2727"/>
      <c r="BH2727"/>
      <c r="BI2727"/>
      <c r="BJ2727"/>
      <c r="BK2727"/>
      <c r="BL2727"/>
      <c r="BM2727"/>
      <c r="BN2727"/>
      <c r="BO2727"/>
      <c r="BP2727"/>
      <c r="BQ2727"/>
      <c r="BR2727"/>
      <c r="BS2727"/>
      <c r="BT2727"/>
      <c r="BU2727"/>
      <c r="BV2727"/>
      <c r="BW2727"/>
      <c r="BX2727"/>
      <c r="BY2727"/>
      <c r="BZ2727"/>
      <c r="CA2727"/>
      <c r="CB2727"/>
      <c r="CC2727"/>
    </row>
    <row r="2728" spans="54:81" s="325" customFormat="1" ht="15" customHeight="1" x14ac:dyDescent="0.25">
      <c r="BB2728"/>
      <c r="BC2728"/>
      <c r="BD2728"/>
      <c r="BE2728"/>
      <c r="BF2728"/>
      <c r="BG2728"/>
      <c r="BH2728"/>
      <c r="BI2728"/>
      <c r="BJ2728"/>
      <c r="BK2728"/>
      <c r="BL2728"/>
      <c r="BM2728"/>
      <c r="BN2728"/>
      <c r="BO2728"/>
      <c r="BP2728"/>
      <c r="BQ2728"/>
      <c r="BR2728"/>
      <c r="BS2728"/>
      <c r="BT2728"/>
      <c r="BU2728"/>
      <c r="BV2728"/>
      <c r="BW2728"/>
      <c r="BX2728"/>
      <c r="BY2728"/>
      <c r="BZ2728"/>
      <c r="CA2728"/>
      <c r="CB2728"/>
      <c r="CC2728"/>
    </row>
    <row r="2729" spans="54:81" s="325" customFormat="1" ht="15" customHeight="1" x14ac:dyDescent="0.25">
      <c r="BB2729"/>
      <c r="BC2729"/>
      <c r="BD2729"/>
      <c r="BE2729"/>
      <c r="BF2729"/>
      <c r="BG2729"/>
      <c r="BH2729"/>
      <c r="BI2729"/>
      <c r="BJ2729"/>
      <c r="BK2729"/>
      <c r="BL2729"/>
      <c r="BM2729"/>
      <c r="BN2729"/>
      <c r="BO2729"/>
      <c r="BP2729"/>
      <c r="BQ2729"/>
      <c r="BR2729"/>
      <c r="BS2729"/>
      <c r="BT2729"/>
      <c r="BU2729"/>
      <c r="BV2729"/>
      <c r="BW2729"/>
      <c r="BX2729"/>
      <c r="BY2729"/>
      <c r="BZ2729"/>
      <c r="CA2729"/>
      <c r="CB2729"/>
      <c r="CC2729"/>
    </row>
    <row r="2730" spans="54:81" s="325" customFormat="1" ht="15" customHeight="1" x14ac:dyDescent="0.25">
      <c r="BB2730"/>
      <c r="BC2730"/>
      <c r="BD2730"/>
      <c r="BE2730"/>
      <c r="BF2730"/>
      <c r="BG2730"/>
      <c r="BH2730"/>
      <c r="BI2730"/>
      <c r="BJ2730"/>
      <c r="BK2730"/>
      <c r="BL2730"/>
      <c r="BM2730"/>
      <c r="BN2730"/>
      <c r="BO2730"/>
      <c r="BP2730"/>
      <c r="BQ2730"/>
      <c r="BR2730"/>
      <c r="BS2730"/>
      <c r="BT2730"/>
      <c r="BU2730"/>
      <c r="BV2730"/>
      <c r="BW2730"/>
      <c r="BX2730"/>
      <c r="BY2730"/>
      <c r="BZ2730"/>
      <c r="CA2730"/>
      <c r="CB2730"/>
      <c r="CC2730"/>
    </row>
    <row r="2731" spans="54:81" s="325" customFormat="1" ht="15" customHeight="1" x14ac:dyDescent="0.25">
      <c r="BB2731"/>
      <c r="BC2731"/>
      <c r="BD2731"/>
      <c r="BE2731"/>
      <c r="BF2731"/>
      <c r="BG2731"/>
      <c r="BH2731"/>
      <c r="BI2731"/>
      <c r="BJ2731"/>
      <c r="BK2731"/>
      <c r="BL2731"/>
      <c r="BM2731"/>
      <c r="BN2731"/>
      <c r="BO2731"/>
      <c r="BP2731"/>
      <c r="BQ2731"/>
      <c r="BR2731"/>
      <c r="BS2731"/>
      <c r="BT2731"/>
      <c r="BU2731"/>
      <c r="BV2731"/>
      <c r="BW2731"/>
      <c r="BX2731"/>
      <c r="BY2731"/>
      <c r="BZ2731"/>
      <c r="CA2731"/>
      <c r="CB2731"/>
      <c r="CC2731"/>
    </row>
    <row r="2732" spans="54:81" s="325" customFormat="1" ht="15" customHeight="1" x14ac:dyDescent="0.25">
      <c r="BB2732"/>
      <c r="BC2732"/>
      <c r="BD2732"/>
      <c r="BE2732"/>
      <c r="BF2732"/>
      <c r="BG2732"/>
      <c r="BH2732"/>
      <c r="BI2732"/>
      <c r="BJ2732"/>
      <c r="BK2732"/>
      <c r="BL2732"/>
      <c r="BM2732"/>
      <c r="BN2732"/>
      <c r="BO2732"/>
      <c r="BP2732"/>
      <c r="BQ2732"/>
      <c r="BR2732"/>
      <c r="BS2732"/>
      <c r="BT2732"/>
      <c r="BU2732"/>
      <c r="BV2732"/>
      <c r="BW2732"/>
      <c r="BX2732"/>
      <c r="BY2732"/>
      <c r="BZ2732"/>
      <c r="CA2732"/>
      <c r="CB2732"/>
      <c r="CC2732"/>
    </row>
    <row r="2733" spans="54:81" s="325" customFormat="1" ht="15" customHeight="1" x14ac:dyDescent="0.25">
      <c r="BB2733"/>
      <c r="BC2733"/>
      <c r="BD2733"/>
      <c r="BE2733"/>
      <c r="BF2733"/>
      <c r="BG2733"/>
      <c r="BH2733"/>
      <c r="BI2733"/>
      <c r="BJ2733"/>
      <c r="BK2733"/>
      <c r="BL2733"/>
      <c r="BM2733"/>
      <c r="BN2733"/>
      <c r="BO2733"/>
      <c r="BP2733"/>
      <c r="BQ2733"/>
      <c r="BR2733"/>
      <c r="BS2733"/>
      <c r="BT2733"/>
      <c r="BU2733"/>
      <c r="BV2733"/>
      <c r="BW2733"/>
      <c r="BX2733"/>
      <c r="BY2733"/>
      <c r="BZ2733"/>
      <c r="CA2733"/>
      <c r="CB2733"/>
      <c r="CC2733"/>
    </row>
    <row r="2734" spans="54:81" s="325" customFormat="1" ht="15" customHeight="1" x14ac:dyDescent="0.25">
      <c r="BB2734"/>
      <c r="BC2734"/>
      <c r="BD2734"/>
      <c r="BE2734"/>
      <c r="BF2734"/>
      <c r="BG2734"/>
      <c r="BH2734"/>
      <c r="BI2734"/>
      <c r="BJ2734"/>
      <c r="BK2734"/>
      <c r="BL2734"/>
      <c r="BM2734"/>
      <c r="BN2734"/>
      <c r="BO2734"/>
      <c r="BP2734"/>
      <c r="BQ2734"/>
      <c r="BR2734"/>
      <c r="BS2734"/>
      <c r="BT2734"/>
      <c r="BU2734"/>
      <c r="BV2734"/>
      <c r="BW2734"/>
      <c r="BX2734"/>
      <c r="BY2734"/>
      <c r="BZ2734"/>
      <c r="CA2734"/>
      <c r="CB2734"/>
      <c r="CC2734"/>
    </row>
    <row r="2735" spans="54:81" s="325" customFormat="1" ht="15" customHeight="1" x14ac:dyDescent="0.25">
      <c r="BB2735"/>
      <c r="BC2735"/>
      <c r="BD2735"/>
      <c r="BE2735"/>
      <c r="BF2735"/>
      <c r="BG2735"/>
      <c r="BH2735"/>
      <c r="BI2735"/>
      <c r="BJ2735"/>
      <c r="BK2735"/>
      <c r="BL2735"/>
      <c r="BM2735"/>
      <c r="BN2735"/>
      <c r="BO2735"/>
      <c r="BP2735"/>
      <c r="BQ2735"/>
      <c r="BR2735"/>
      <c r="BS2735"/>
      <c r="BT2735"/>
      <c r="BU2735"/>
      <c r="BV2735"/>
      <c r="BW2735"/>
      <c r="BX2735"/>
      <c r="BY2735"/>
      <c r="BZ2735"/>
      <c r="CA2735"/>
      <c r="CB2735"/>
      <c r="CC2735"/>
    </row>
    <row r="2736" spans="54:81" s="325" customFormat="1" ht="15" customHeight="1" x14ac:dyDescent="0.25">
      <c r="BB2736"/>
      <c r="BC2736"/>
      <c r="BD2736"/>
      <c r="BE2736"/>
      <c r="BF2736"/>
      <c r="BG2736"/>
      <c r="BH2736"/>
      <c r="BI2736"/>
      <c r="BJ2736"/>
      <c r="BK2736"/>
      <c r="BL2736"/>
      <c r="BM2736"/>
      <c r="BN2736"/>
      <c r="BO2736"/>
      <c r="BP2736"/>
      <c r="BQ2736"/>
      <c r="BR2736"/>
      <c r="BS2736"/>
      <c r="BT2736"/>
      <c r="BU2736"/>
      <c r="BV2736"/>
      <c r="BW2736"/>
      <c r="BX2736"/>
      <c r="BY2736"/>
      <c r="BZ2736"/>
      <c r="CA2736"/>
      <c r="CB2736"/>
      <c r="CC2736"/>
    </row>
    <row r="2737" spans="54:81" s="325" customFormat="1" ht="15" customHeight="1" x14ac:dyDescent="0.25">
      <c r="BB2737"/>
      <c r="BC2737"/>
      <c r="BD2737"/>
      <c r="BE2737"/>
      <c r="BF2737"/>
      <c r="BG2737"/>
      <c r="BH2737"/>
      <c r="BI2737"/>
      <c r="BJ2737"/>
      <c r="BK2737"/>
      <c r="BL2737"/>
      <c r="BM2737"/>
      <c r="BN2737"/>
      <c r="BO2737"/>
      <c r="BP2737"/>
      <c r="BQ2737"/>
      <c r="BR2737"/>
      <c r="BS2737"/>
      <c r="BT2737"/>
      <c r="BU2737"/>
      <c r="BV2737"/>
      <c r="BW2737"/>
      <c r="BX2737"/>
      <c r="BY2737"/>
      <c r="BZ2737"/>
      <c r="CA2737"/>
      <c r="CB2737"/>
      <c r="CC2737"/>
    </row>
    <row r="2738" spans="54:81" s="325" customFormat="1" ht="15" customHeight="1" x14ac:dyDescent="0.25">
      <c r="BB2738"/>
      <c r="BC2738"/>
      <c r="BD2738"/>
      <c r="BE2738"/>
      <c r="BF2738"/>
      <c r="BG2738"/>
      <c r="BH2738"/>
      <c r="BI2738"/>
      <c r="BJ2738"/>
      <c r="BK2738"/>
      <c r="BL2738"/>
      <c r="BM2738"/>
      <c r="BN2738"/>
      <c r="BO2738"/>
      <c r="BP2738"/>
      <c r="BQ2738"/>
      <c r="BR2738"/>
      <c r="BS2738"/>
      <c r="BT2738"/>
      <c r="BU2738"/>
      <c r="BV2738"/>
      <c r="BW2738"/>
      <c r="BX2738"/>
      <c r="BY2738"/>
      <c r="BZ2738"/>
      <c r="CA2738"/>
      <c r="CB2738"/>
      <c r="CC2738"/>
    </row>
    <row r="2739" spans="54:81" s="325" customFormat="1" ht="15" customHeight="1" x14ac:dyDescent="0.25">
      <c r="BB2739"/>
      <c r="BC2739"/>
      <c r="BD2739"/>
      <c r="BE2739"/>
      <c r="BF2739"/>
      <c r="BG2739"/>
      <c r="BH2739"/>
      <c r="BI2739"/>
      <c r="BJ2739"/>
      <c r="BK2739"/>
      <c r="BL2739"/>
      <c r="BM2739"/>
      <c r="BN2739"/>
      <c r="BO2739"/>
      <c r="BP2739"/>
      <c r="BQ2739"/>
      <c r="BR2739"/>
      <c r="BS2739"/>
      <c r="BT2739"/>
      <c r="BU2739"/>
      <c r="BV2739"/>
      <c r="BW2739"/>
      <c r="BX2739"/>
      <c r="BY2739"/>
      <c r="BZ2739"/>
      <c r="CA2739"/>
      <c r="CB2739"/>
      <c r="CC2739"/>
    </row>
    <row r="2740" spans="54:81" s="325" customFormat="1" ht="15" customHeight="1" x14ac:dyDescent="0.25">
      <c r="BB2740"/>
      <c r="BC2740"/>
      <c r="BD2740"/>
      <c r="BE2740"/>
      <c r="BF2740"/>
      <c r="BG2740"/>
      <c r="BH2740"/>
      <c r="BI2740"/>
      <c r="BJ2740"/>
      <c r="BK2740"/>
      <c r="BL2740"/>
      <c r="BM2740"/>
      <c r="BN2740"/>
      <c r="BO2740"/>
      <c r="BP2740"/>
      <c r="BQ2740"/>
      <c r="BR2740"/>
      <c r="BS2740"/>
      <c r="BT2740"/>
      <c r="BU2740"/>
      <c r="BV2740"/>
      <c r="BW2740"/>
      <c r="BX2740"/>
      <c r="BY2740"/>
      <c r="BZ2740"/>
      <c r="CA2740"/>
      <c r="CB2740"/>
      <c r="CC2740"/>
    </row>
    <row r="2741" spans="54:81" s="325" customFormat="1" ht="15" customHeight="1" x14ac:dyDescent="0.25">
      <c r="BB2741"/>
      <c r="BC2741"/>
      <c r="BD2741"/>
      <c r="BE2741"/>
      <c r="BF2741"/>
      <c r="BG2741"/>
      <c r="BH2741"/>
      <c r="BI2741"/>
      <c r="BJ2741"/>
      <c r="BK2741"/>
      <c r="BL2741"/>
      <c r="BM2741"/>
      <c r="BN2741"/>
      <c r="BO2741"/>
      <c r="BP2741"/>
      <c r="BQ2741"/>
      <c r="BR2741"/>
      <c r="BS2741"/>
      <c r="BT2741"/>
      <c r="BU2741"/>
      <c r="BV2741"/>
      <c r="BW2741"/>
      <c r="BX2741"/>
      <c r="BY2741"/>
      <c r="BZ2741"/>
      <c r="CA2741"/>
      <c r="CB2741"/>
      <c r="CC2741"/>
    </row>
    <row r="2742" spans="54:81" s="325" customFormat="1" ht="15" customHeight="1" x14ac:dyDescent="0.25">
      <c r="BB2742"/>
      <c r="BC2742"/>
      <c r="BD2742"/>
      <c r="BE2742"/>
      <c r="BF2742"/>
      <c r="BG2742"/>
      <c r="BH2742"/>
      <c r="BI2742"/>
      <c r="BJ2742"/>
      <c r="BK2742"/>
      <c r="BL2742"/>
      <c r="BM2742"/>
      <c r="BN2742"/>
      <c r="BO2742"/>
      <c r="BP2742"/>
      <c r="BQ2742"/>
      <c r="BR2742"/>
      <c r="BS2742"/>
      <c r="BT2742"/>
      <c r="BU2742"/>
      <c r="BV2742"/>
      <c r="BW2742"/>
      <c r="BX2742"/>
      <c r="BY2742"/>
      <c r="BZ2742"/>
      <c r="CA2742"/>
      <c r="CB2742"/>
      <c r="CC2742"/>
    </row>
    <row r="2743" spans="54:81" s="325" customFormat="1" ht="15" customHeight="1" x14ac:dyDescent="0.25">
      <c r="BB2743"/>
      <c r="BC2743"/>
      <c r="BD2743"/>
      <c r="BE2743"/>
      <c r="BF2743"/>
      <c r="BG2743"/>
      <c r="BH2743"/>
      <c r="BI2743"/>
      <c r="BJ2743"/>
      <c r="BK2743"/>
      <c r="BL2743"/>
      <c r="BM2743"/>
      <c r="BN2743"/>
      <c r="BO2743"/>
      <c r="BP2743"/>
      <c r="BQ2743"/>
      <c r="BR2743"/>
      <c r="BS2743"/>
      <c r="BT2743"/>
      <c r="BU2743"/>
      <c r="BV2743"/>
      <c r="BW2743"/>
      <c r="BX2743"/>
      <c r="BY2743"/>
      <c r="BZ2743"/>
      <c r="CA2743"/>
      <c r="CB2743"/>
      <c r="CC2743"/>
    </row>
    <row r="2744" spans="54:81" s="325" customFormat="1" ht="15" customHeight="1" x14ac:dyDescent="0.25">
      <c r="BB2744"/>
      <c r="BC2744"/>
      <c r="BD2744"/>
      <c r="BE2744"/>
      <c r="BF2744"/>
      <c r="BG2744"/>
      <c r="BH2744"/>
      <c r="BI2744"/>
      <c r="BJ2744"/>
      <c r="BK2744"/>
      <c r="BL2744"/>
      <c r="BM2744"/>
      <c r="BN2744"/>
      <c r="BO2744"/>
      <c r="BP2744"/>
      <c r="BQ2744"/>
      <c r="BR2744"/>
      <c r="BS2744"/>
      <c r="BT2744"/>
      <c r="BU2744"/>
      <c r="BV2744"/>
      <c r="BW2744"/>
      <c r="BX2744"/>
      <c r="BY2744"/>
      <c r="BZ2744"/>
      <c r="CA2744"/>
      <c r="CB2744"/>
      <c r="CC2744"/>
    </row>
    <row r="2745" spans="54:81" s="325" customFormat="1" ht="15" customHeight="1" x14ac:dyDescent="0.25">
      <c r="BB2745"/>
      <c r="BC2745"/>
      <c r="BD2745"/>
      <c r="BE2745"/>
      <c r="BF2745"/>
      <c r="BG2745"/>
      <c r="BH2745"/>
      <c r="BI2745"/>
      <c r="BJ2745"/>
      <c r="BK2745"/>
      <c r="BL2745"/>
      <c r="BM2745"/>
      <c r="BN2745"/>
      <c r="BO2745"/>
      <c r="BP2745"/>
      <c r="BQ2745"/>
      <c r="BR2745"/>
      <c r="BS2745"/>
      <c r="BT2745"/>
      <c r="BU2745"/>
      <c r="BV2745"/>
      <c r="BW2745"/>
      <c r="BX2745"/>
      <c r="BY2745"/>
      <c r="BZ2745"/>
      <c r="CA2745"/>
      <c r="CB2745"/>
      <c r="CC2745"/>
    </row>
    <row r="2746" spans="54:81" s="325" customFormat="1" ht="15" customHeight="1" x14ac:dyDescent="0.25">
      <c r="BB2746"/>
      <c r="BC2746"/>
      <c r="BD2746"/>
      <c r="BE2746"/>
      <c r="BF2746"/>
      <c r="BG2746"/>
      <c r="BH2746"/>
      <c r="BI2746"/>
      <c r="BJ2746"/>
      <c r="BK2746"/>
      <c r="BL2746"/>
      <c r="BM2746"/>
      <c r="BN2746"/>
      <c r="BO2746"/>
      <c r="BP2746"/>
      <c r="BQ2746"/>
      <c r="BR2746"/>
      <c r="BS2746"/>
      <c r="BT2746"/>
      <c r="BU2746"/>
      <c r="BV2746"/>
      <c r="BW2746"/>
      <c r="BX2746"/>
      <c r="BY2746"/>
      <c r="BZ2746"/>
      <c r="CA2746"/>
      <c r="CB2746"/>
      <c r="CC2746"/>
    </row>
    <row r="2747" spans="54:81" s="325" customFormat="1" ht="15" customHeight="1" x14ac:dyDescent="0.25">
      <c r="BB2747"/>
      <c r="BC2747"/>
      <c r="BD2747"/>
      <c r="BE2747"/>
      <c r="BF2747"/>
      <c r="BG2747"/>
      <c r="BH2747"/>
      <c r="BI2747"/>
      <c r="BJ2747"/>
      <c r="BK2747"/>
      <c r="BL2747"/>
      <c r="BM2747"/>
      <c r="BN2747"/>
      <c r="BO2747"/>
      <c r="BP2747"/>
      <c r="BQ2747"/>
      <c r="BR2747"/>
      <c r="BS2747"/>
      <c r="BT2747"/>
      <c r="BU2747"/>
      <c r="BV2747"/>
      <c r="BW2747"/>
      <c r="BX2747"/>
      <c r="BY2747"/>
      <c r="BZ2747"/>
      <c r="CA2747"/>
      <c r="CB2747"/>
      <c r="CC2747"/>
    </row>
    <row r="2748" spans="54:81" s="325" customFormat="1" ht="15" customHeight="1" x14ac:dyDescent="0.25">
      <c r="BB2748"/>
      <c r="BC2748"/>
      <c r="BD2748"/>
      <c r="BE2748"/>
      <c r="BF2748"/>
      <c r="BG2748"/>
      <c r="BH2748"/>
      <c r="BI2748"/>
      <c r="BJ2748"/>
      <c r="BK2748"/>
      <c r="BL2748"/>
      <c r="BM2748"/>
      <c r="BN2748"/>
      <c r="BO2748"/>
      <c r="BP2748"/>
      <c r="BQ2748"/>
      <c r="BR2748"/>
      <c r="BS2748"/>
      <c r="BT2748"/>
      <c r="BU2748"/>
      <c r="BV2748"/>
      <c r="BW2748"/>
      <c r="BX2748"/>
      <c r="BY2748"/>
      <c r="BZ2748"/>
      <c r="CA2748"/>
      <c r="CB2748"/>
      <c r="CC2748"/>
    </row>
    <row r="2749" spans="54:81" s="325" customFormat="1" ht="15" customHeight="1" x14ac:dyDescent="0.25">
      <c r="BB2749"/>
      <c r="BC2749"/>
      <c r="BD2749"/>
      <c r="BE2749"/>
      <c r="BF2749"/>
      <c r="BG2749"/>
      <c r="BH2749"/>
      <c r="BI2749"/>
      <c r="BJ2749"/>
      <c r="BK2749"/>
      <c r="BL2749"/>
      <c r="BM2749"/>
      <c r="BN2749"/>
      <c r="BO2749"/>
      <c r="BP2749"/>
      <c r="BQ2749"/>
      <c r="BR2749"/>
      <c r="BS2749"/>
      <c r="BT2749"/>
      <c r="BU2749"/>
      <c r="BV2749"/>
      <c r="BW2749"/>
      <c r="BX2749"/>
      <c r="BY2749"/>
      <c r="BZ2749"/>
      <c r="CA2749"/>
      <c r="CB2749"/>
      <c r="CC2749"/>
    </row>
    <row r="2750" spans="54:81" s="325" customFormat="1" ht="15" customHeight="1" x14ac:dyDescent="0.25">
      <c r="BB2750"/>
      <c r="BC2750"/>
      <c r="BD2750"/>
      <c r="BE2750"/>
      <c r="BF2750"/>
      <c r="BG2750"/>
      <c r="BH2750"/>
      <c r="BI2750"/>
      <c r="BJ2750"/>
      <c r="BK2750"/>
      <c r="BL2750"/>
      <c r="BM2750"/>
      <c r="BN2750"/>
      <c r="BO2750"/>
      <c r="BP2750"/>
      <c r="BQ2750"/>
      <c r="BR2750"/>
      <c r="BS2750"/>
      <c r="BT2750"/>
      <c r="BU2750"/>
      <c r="BV2750"/>
      <c r="BW2750"/>
      <c r="BX2750"/>
      <c r="BY2750"/>
      <c r="BZ2750"/>
      <c r="CA2750"/>
      <c r="CB2750"/>
      <c r="CC2750"/>
    </row>
    <row r="2751" spans="54:81" s="325" customFormat="1" ht="15" customHeight="1" x14ac:dyDescent="0.25">
      <c r="BB2751"/>
      <c r="BC2751"/>
      <c r="BD2751"/>
      <c r="BE2751"/>
      <c r="BF2751"/>
      <c r="BG2751"/>
      <c r="BH2751"/>
      <c r="BI2751"/>
      <c r="BJ2751"/>
      <c r="BK2751"/>
      <c r="BL2751"/>
      <c r="BM2751"/>
      <c r="BN2751"/>
      <c r="BO2751"/>
      <c r="BP2751"/>
      <c r="BQ2751"/>
      <c r="BR2751"/>
      <c r="BS2751"/>
      <c r="BT2751"/>
      <c r="BU2751"/>
      <c r="BV2751"/>
      <c r="BW2751"/>
      <c r="BX2751"/>
      <c r="BY2751"/>
      <c r="BZ2751"/>
      <c r="CA2751"/>
      <c r="CB2751"/>
      <c r="CC2751"/>
    </row>
    <row r="2752" spans="54:81" s="325" customFormat="1" ht="15" customHeight="1" x14ac:dyDescent="0.25">
      <c r="BB2752"/>
      <c r="BC2752"/>
      <c r="BD2752"/>
      <c r="BE2752"/>
      <c r="BF2752"/>
      <c r="BG2752"/>
      <c r="BH2752"/>
      <c r="BI2752"/>
      <c r="BJ2752"/>
      <c r="BK2752"/>
      <c r="BL2752"/>
      <c r="BM2752"/>
      <c r="BN2752"/>
      <c r="BO2752"/>
      <c r="BP2752"/>
      <c r="BQ2752"/>
      <c r="BR2752"/>
      <c r="BS2752"/>
      <c r="BT2752"/>
      <c r="BU2752"/>
      <c r="BV2752"/>
      <c r="BW2752"/>
      <c r="BX2752"/>
      <c r="BY2752"/>
      <c r="BZ2752"/>
      <c r="CA2752"/>
      <c r="CB2752"/>
      <c r="CC2752"/>
    </row>
    <row r="2753" spans="54:81" s="325" customFormat="1" ht="15" customHeight="1" x14ac:dyDescent="0.25">
      <c r="BB2753"/>
      <c r="BC2753"/>
      <c r="BD2753"/>
      <c r="BE2753"/>
      <c r="BF2753"/>
      <c r="BG2753"/>
      <c r="BH2753"/>
      <c r="BI2753"/>
      <c r="BJ2753"/>
      <c r="BK2753"/>
      <c r="BL2753"/>
      <c r="BM2753"/>
      <c r="BN2753"/>
      <c r="BO2753"/>
      <c r="BP2753"/>
      <c r="BQ2753"/>
      <c r="BR2753"/>
      <c r="BS2753"/>
      <c r="BT2753"/>
      <c r="BU2753"/>
      <c r="BV2753"/>
      <c r="BW2753"/>
      <c r="BX2753"/>
      <c r="BY2753"/>
      <c r="BZ2753"/>
      <c r="CA2753"/>
      <c r="CB2753"/>
      <c r="CC2753"/>
    </row>
    <row r="2754" spans="54:81" s="325" customFormat="1" ht="15" customHeight="1" x14ac:dyDescent="0.25">
      <c r="BB2754"/>
      <c r="BC2754"/>
      <c r="BD2754"/>
      <c r="BE2754"/>
      <c r="BF2754"/>
      <c r="BG2754"/>
      <c r="BH2754"/>
      <c r="BI2754"/>
      <c r="BJ2754"/>
      <c r="BK2754"/>
      <c r="BL2754"/>
      <c r="BM2754"/>
      <c r="BN2754"/>
      <c r="BO2754"/>
      <c r="BP2754"/>
      <c r="BQ2754"/>
      <c r="BR2754"/>
      <c r="BS2754"/>
      <c r="BT2754"/>
      <c r="BU2754"/>
      <c r="BV2754"/>
      <c r="BW2754"/>
      <c r="BX2754"/>
      <c r="BY2754"/>
      <c r="BZ2754"/>
      <c r="CA2754"/>
      <c r="CB2754"/>
      <c r="CC2754"/>
    </row>
    <row r="2755" spans="54:81" s="325" customFormat="1" ht="15" customHeight="1" x14ac:dyDescent="0.25">
      <c r="BB2755"/>
      <c r="BC2755"/>
      <c r="BD2755"/>
      <c r="BE2755"/>
      <c r="BF2755"/>
      <c r="BG2755"/>
      <c r="BH2755"/>
      <c r="BI2755"/>
      <c r="BJ2755"/>
      <c r="BK2755"/>
      <c r="BL2755"/>
      <c r="BM2755"/>
      <c r="BN2755"/>
      <c r="BO2755"/>
      <c r="BP2755"/>
      <c r="BQ2755"/>
      <c r="BR2755"/>
      <c r="BS2755"/>
      <c r="BT2755"/>
      <c r="BU2755"/>
      <c r="BV2755"/>
      <c r="BW2755"/>
      <c r="BX2755"/>
      <c r="BY2755"/>
      <c r="BZ2755"/>
      <c r="CA2755"/>
      <c r="CB2755"/>
      <c r="CC2755"/>
    </row>
    <row r="2756" spans="54:81" s="325" customFormat="1" ht="15" customHeight="1" x14ac:dyDescent="0.25">
      <c r="BB2756"/>
      <c r="BC2756"/>
      <c r="BD2756"/>
      <c r="BE2756"/>
      <c r="BF2756"/>
      <c r="BG2756"/>
      <c r="BH2756"/>
      <c r="BI2756"/>
      <c r="BJ2756"/>
      <c r="BK2756"/>
      <c r="BL2756"/>
      <c r="BM2756"/>
      <c r="BN2756"/>
      <c r="BO2756"/>
      <c r="BP2756"/>
      <c r="BQ2756"/>
      <c r="BR2756"/>
      <c r="BS2756"/>
      <c r="BT2756"/>
      <c r="BU2756"/>
      <c r="BV2756"/>
      <c r="BW2756"/>
      <c r="BX2756"/>
      <c r="BY2756"/>
      <c r="BZ2756"/>
      <c r="CA2756"/>
      <c r="CB2756"/>
      <c r="CC2756"/>
    </row>
    <row r="2757" spans="54:81" s="325" customFormat="1" ht="15" customHeight="1" x14ac:dyDescent="0.25">
      <c r="BB2757"/>
      <c r="BC2757"/>
      <c r="BD2757"/>
      <c r="BE2757"/>
      <c r="BF2757"/>
      <c r="BG2757"/>
      <c r="BH2757"/>
      <c r="BI2757"/>
      <c r="BJ2757"/>
      <c r="BK2757"/>
      <c r="BL2757"/>
      <c r="BM2757"/>
      <c r="BN2757"/>
      <c r="BO2757"/>
      <c r="BP2757"/>
      <c r="BQ2757"/>
      <c r="BR2757"/>
      <c r="BS2757"/>
      <c r="BT2757"/>
      <c r="BU2757"/>
      <c r="BV2757"/>
      <c r="BW2757"/>
      <c r="BX2757"/>
      <c r="BY2757"/>
      <c r="BZ2757"/>
      <c r="CA2757"/>
      <c r="CB2757"/>
      <c r="CC2757"/>
    </row>
    <row r="2758" spans="54:81" s="325" customFormat="1" ht="15" customHeight="1" x14ac:dyDescent="0.25">
      <c r="BB2758"/>
      <c r="BC2758"/>
      <c r="BD2758"/>
      <c r="BE2758"/>
      <c r="BF2758"/>
      <c r="BG2758"/>
      <c r="BH2758"/>
      <c r="BI2758"/>
      <c r="BJ2758"/>
      <c r="BK2758"/>
      <c r="BL2758"/>
      <c r="BM2758"/>
      <c r="BN2758"/>
      <c r="BO2758"/>
      <c r="BP2758"/>
      <c r="BQ2758"/>
      <c r="BR2758"/>
      <c r="BS2758"/>
      <c r="BT2758"/>
      <c r="BU2758"/>
      <c r="BV2758"/>
      <c r="BW2758"/>
      <c r="BX2758"/>
      <c r="BY2758"/>
      <c r="BZ2758"/>
      <c r="CA2758"/>
      <c r="CB2758"/>
      <c r="CC2758"/>
    </row>
    <row r="2759" spans="54:81" s="325" customFormat="1" ht="15" customHeight="1" x14ac:dyDescent="0.25">
      <c r="BB2759"/>
      <c r="BC2759"/>
      <c r="BD2759"/>
      <c r="BE2759"/>
      <c r="BF2759"/>
      <c r="BG2759"/>
      <c r="BH2759"/>
      <c r="BI2759"/>
      <c r="BJ2759"/>
      <c r="BK2759"/>
      <c r="BL2759"/>
      <c r="BM2759"/>
      <c r="BN2759"/>
      <c r="BO2759"/>
      <c r="BP2759"/>
      <c r="BQ2759"/>
      <c r="BR2759"/>
      <c r="BS2759"/>
      <c r="BT2759"/>
      <c r="BU2759"/>
      <c r="BV2759"/>
      <c r="BW2759"/>
      <c r="BX2759"/>
      <c r="BY2759"/>
      <c r="BZ2759"/>
      <c r="CA2759"/>
      <c r="CB2759"/>
      <c r="CC2759"/>
    </row>
    <row r="2760" spans="54:81" s="325" customFormat="1" ht="15" customHeight="1" x14ac:dyDescent="0.25">
      <c r="BB2760"/>
      <c r="BC2760"/>
      <c r="BD2760"/>
      <c r="BE2760"/>
      <c r="BF2760"/>
      <c r="BG2760"/>
      <c r="BH2760"/>
      <c r="BI2760"/>
      <c r="BJ2760"/>
      <c r="BK2760"/>
      <c r="BL2760"/>
      <c r="BM2760"/>
      <c r="BN2760"/>
      <c r="BO2760"/>
      <c r="BP2760"/>
      <c r="BQ2760"/>
      <c r="BR2760"/>
      <c r="BS2760"/>
      <c r="BT2760"/>
      <c r="BU2760"/>
      <c r="BV2760"/>
      <c r="BW2760"/>
      <c r="BX2760"/>
      <c r="BY2760"/>
      <c r="BZ2760"/>
      <c r="CA2760"/>
      <c r="CB2760"/>
      <c r="CC2760"/>
    </row>
    <row r="2761" spans="54:81" s="325" customFormat="1" ht="15" customHeight="1" x14ac:dyDescent="0.25">
      <c r="BB2761"/>
      <c r="BC2761"/>
      <c r="BD2761"/>
      <c r="BE2761"/>
      <c r="BF2761"/>
      <c r="BG2761"/>
      <c r="BH2761"/>
      <c r="BI2761"/>
      <c r="BJ2761"/>
      <c r="BK2761"/>
      <c r="BL2761"/>
      <c r="BM2761"/>
      <c r="BN2761"/>
      <c r="BO2761"/>
      <c r="BP2761"/>
      <c r="BQ2761"/>
      <c r="BR2761"/>
      <c r="BS2761"/>
      <c r="BT2761"/>
      <c r="BU2761"/>
      <c r="BV2761"/>
      <c r="BW2761"/>
      <c r="BX2761"/>
      <c r="BY2761"/>
      <c r="BZ2761"/>
      <c r="CA2761"/>
      <c r="CB2761"/>
      <c r="CC2761"/>
    </row>
    <row r="2762" spans="54:81" s="325" customFormat="1" ht="15" customHeight="1" x14ac:dyDescent="0.25">
      <c r="BB2762"/>
      <c r="BC2762"/>
      <c r="BD2762"/>
      <c r="BE2762"/>
      <c r="BF2762"/>
      <c r="BG2762"/>
      <c r="BH2762"/>
      <c r="BI2762"/>
      <c r="BJ2762"/>
      <c r="BK2762"/>
      <c r="BL2762"/>
      <c r="BM2762"/>
      <c r="BN2762"/>
      <c r="BO2762"/>
      <c r="BP2762"/>
      <c r="BQ2762"/>
      <c r="BR2762"/>
      <c r="BS2762"/>
      <c r="BT2762"/>
      <c r="BU2762"/>
      <c r="BV2762"/>
      <c r="BW2762"/>
      <c r="BX2762"/>
      <c r="BY2762"/>
      <c r="BZ2762"/>
      <c r="CA2762"/>
      <c r="CB2762"/>
      <c r="CC2762"/>
    </row>
    <row r="2763" spans="54:81" s="325" customFormat="1" ht="15" customHeight="1" x14ac:dyDescent="0.25">
      <c r="BB2763"/>
      <c r="BC2763"/>
      <c r="BD2763"/>
      <c r="BE2763"/>
      <c r="BF2763"/>
      <c r="BG2763"/>
      <c r="BH2763"/>
      <c r="BI2763"/>
      <c r="BJ2763"/>
      <c r="BK2763"/>
      <c r="BL2763"/>
      <c r="BM2763"/>
      <c r="BN2763"/>
      <c r="BO2763"/>
      <c r="BP2763"/>
      <c r="BQ2763"/>
      <c r="BR2763"/>
      <c r="BS2763"/>
      <c r="BT2763"/>
      <c r="BU2763"/>
      <c r="BV2763"/>
      <c r="BW2763"/>
      <c r="BX2763"/>
      <c r="BY2763"/>
      <c r="BZ2763"/>
      <c r="CA2763"/>
      <c r="CB2763"/>
      <c r="CC2763"/>
    </row>
    <row r="2764" spans="54:81" s="325" customFormat="1" ht="15" customHeight="1" x14ac:dyDescent="0.25">
      <c r="BB2764"/>
      <c r="BC2764"/>
      <c r="BD2764"/>
      <c r="BE2764"/>
      <c r="BF2764"/>
      <c r="BG2764"/>
      <c r="BH2764"/>
      <c r="BI2764"/>
      <c r="BJ2764"/>
      <c r="BK2764"/>
      <c r="BL2764"/>
      <c r="BM2764"/>
      <c r="BN2764"/>
      <c r="BO2764"/>
      <c r="BP2764"/>
      <c r="BQ2764"/>
      <c r="BR2764"/>
      <c r="BS2764"/>
      <c r="BT2764"/>
      <c r="BU2764"/>
      <c r="BV2764"/>
      <c r="BW2764"/>
      <c r="BX2764"/>
      <c r="BY2764"/>
      <c r="BZ2764"/>
      <c r="CA2764"/>
      <c r="CB2764"/>
      <c r="CC2764"/>
    </row>
    <row r="2765" spans="54:81" s="325" customFormat="1" ht="15" customHeight="1" x14ac:dyDescent="0.25">
      <c r="BB2765"/>
      <c r="BC2765"/>
      <c r="BD2765"/>
      <c r="BE2765"/>
      <c r="BF2765"/>
      <c r="BG2765"/>
      <c r="BH2765"/>
      <c r="BI2765"/>
      <c r="BJ2765"/>
      <c r="BK2765"/>
      <c r="BL2765"/>
      <c r="BM2765"/>
      <c r="BN2765"/>
      <c r="BO2765"/>
      <c r="BP2765"/>
      <c r="BQ2765"/>
      <c r="BR2765"/>
      <c r="BS2765"/>
      <c r="BT2765"/>
      <c r="BU2765"/>
      <c r="BV2765"/>
      <c r="BW2765"/>
      <c r="BX2765"/>
      <c r="BY2765"/>
      <c r="BZ2765"/>
      <c r="CA2765"/>
      <c r="CB2765"/>
      <c r="CC2765"/>
    </row>
    <row r="2766" spans="54:81" s="325" customFormat="1" ht="15" customHeight="1" x14ac:dyDescent="0.25">
      <c r="BB2766"/>
      <c r="BC2766"/>
      <c r="BD2766"/>
      <c r="BE2766"/>
      <c r="BF2766"/>
      <c r="BG2766"/>
      <c r="BH2766"/>
      <c r="BI2766"/>
      <c r="BJ2766"/>
      <c r="BK2766"/>
      <c r="BL2766"/>
      <c r="BM2766"/>
      <c r="BN2766"/>
      <c r="BO2766"/>
      <c r="BP2766"/>
      <c r="BQ2766"/>
      <c r="BR2766"/>
      <c r="BS2766"/>
      <c r="BT2766"/>
      <c r="BU2766"/>
      <c r="BV2766"/>
      <c r="BW2766"/>
      <c r="BX2766"/>
      <c r="BY2766"/>
      <c r="BZ2766"/>
      <c r="CA2766"/>
      <c r="CB2766"/>
      <c r="CC2766"/>
    </row>
    <row r="2767" spans="54:81" s="325" customFormat="1" ht="15" customHeight="1" x14ac:dyDescent="0.25">
      <c r="BB2767"/>
      <c r="BC2767"/>
      <c r="BD2767"/>
      <c r="BE2767"/>
      <c r="BF2767"/>
      <c r="BG2767"/>
      <c r="BH2767"/>
      <c r="BI2767"/>
      <c r="BJ2767"/>
      <c r="BK2767"/>
      <c r="BL2767"/>
      <c r="BM2767"/>
      <c r="BN2767"/>
      <c r="BO2767"/>
      <c r="BP2767"/>
      <c r="BQ2767"/>
      <c r="BR2767"/>
      <c r="BS2767"/>
      <c r="BT2767"/>
      <c r="BU2767"/>
      <c r="BV2767"/>
      <c r="BW2767"/>
      <c r="BX2767"/>
      <c r="BY2767"/>
      <c r="BZ2767"/>
      <c r="CA2767"/>
      <c r="CB2767"/>
      <c r="CC2767"/>
    </row>
    <row r="2768" spans="54:81" s="325" customFormat="1" ht="15" customHeight="1" x14ac:dyDescent="0.25">
      <c r="BB2768"/>
      <c r="BC2768"/>
      <c r="BD2768"/>
      <c r="BE2768"/>
      <c r="BF2768"/>
      <c r="BG2768"/>
      <c r="BH2768"/>
      <c r="BI2768"/>
      <c r="BJ2768"/>
      <c r="BK2768"/>
      <c r="BL2768"/>
      <c r="BM2768"/>
      <c r="BN2768"/>
      <c r="BO2768"/>
      <c r="BP2768"/>
      <c r="BQ2768"/>
      <c r="BR2768"/>
      <c r="BS2768"/>
      <c r="BT2768"/>
      <c r="BU2768"/>
      <c r="BV2768"/>
      <c r="BW2768"/>
      <c r="BX2768"/>
      <c r="BY2768"/>
      <c r="BZ2768"/>
      <c r="CA2768"/>
      <c r="CB2768"/>
      <c r="CC2768"/>
    </row>
    <row r="2769" spans="54:81" s="325" customFormat="1" ht="15" customHeight="1" x14ac:dyDescent="0.25">
      <c r="BB2769"/>
      <c r="BC2769"/>
      <c r="BD2769"/>
      <c r="BE2769"/>
      <c r="BF2769"/>
      <c r="BG2769"/>
      <c r="BH2769"/>
      <c r="BI2769"/>
      <c r="BJ2769"/>
      <c r="BK2769"/>
      <c r="BL2769"/>
      <c r="BM2769"/>
      <c r="BN2769"/>
      <c r="BO2769"/>
      <c r="BP2769"/>
      <c r="BQ2769"/>
      <c r="BR2769"/>
      <c r="BS2769"/>
      <c r="BT2769"/>
      <c r="BU2769"/>
      <c r="BV2769"/>
      <c r="BW2769"/>
      <c r="BX2769"/>
      <c r="BY2769"/>
      <c r="BZ2769"/>
      <c r="CA2769"/>
      <c r="CB2769"/>
      <c r="CC2769"/>
    </row>
    <row r="2770" spans="54:81" s="325" customFormat="1" ht="15" customHeight="1" x14ac:dyDescent="0.25">
      <c r="BB2770"/>
      <c r="BC2770"/>
      <c r="BD2770"/>
      <c r="BE2770"/>
      <c r="BF2770"/>
      <c r="BG2770"/>
      <c r="BH2770"/>
      <c r="BI2770"/>
      <c r="BJ2770"/>
      <c r="BK2770"/>
      <c r="BL2770"/>
      <c r="BM2770"/>
      <c r="BN2770"/>
      <c r="BO2770"/>
      <c r="BP2770"/>
      <c r="BQ2770"/>
      <c r="BR2770"/>
      <c r="BS2770"/>
      <c r="BT2770"/>
      <c r="BU2770"/>
      <c r="BV2770"/>
      <c r="BW2770"/>
      <c r="BX2770"/>
      <c r="BY2770"/>
      <c r="BZ2770"/>
      <c r="CA2770"/>
      <c r="CB2770"/>
      <c r="CC2770"/>
    </row>
    <row r="2771" spans="54:81" s="325" customFormat="1" ht="15" customHeight="1" x14ac:dyDescent="0.25">
      <c r="BB2771"/>
      <c r="BC2771"/>
      <c r="BD2771"/>
      <c r="BE2771"/>
      <c r="BF2771"/>
      <c r="BG2771"/>
      <c r="BH2771"/>
      <c r="BI2771"/>
      <c r="BJ2771"/>
      <c r="BK2771"/>
      <c r="BL2771"/>
      <c r="BM2771"/>
      <c r="BN2771"/>
      <c r="BO2771"/>
      <c r="BP2771"/>
      <c r="BQ2771"/>
      <c r="BR2771"/>
      <c r="BS2771"/>
      <c r="BT2771"/>
      <c r="BU2771"/>
      <c r="BV2771"/>
      <c r="BW2771"/>
      <c r="BX2771"/>
      <c r="BY2771"/>
      <c r="BZ2771"/>
      <c r="CA2771"/>
      <c r="CB2771"/>
      <c r="CC2771"/>
    </row>
    <row r="2772" spans="54:81" s="325" customFormat="1" ht="15" customHeight="1" x14ac:dyDescent="0.25">
      <c r="BB2772"/>
      <c r="BC2772"/>
      <c r="BD2772"/>
      <c r="BE2772"/>
      <c r="BF2772"/>
      <c r="BG2772"/>
      <c r="BH2772"/>
      <c r="BI2772"/>
      <c r="BJ2772"/>
      <c r="BK2772"/>
      <c r="BL2772"/>
      <c r="BM2772"/>
      <c r="BN2772"/>
      <c r="BO2772"/>
      <c r="BP2772"/>
      <c r="BQ2772"/>
      <c r="BR2772"/>
      <c r="BS2772"/>
      <c r="BT2772"/>
      <c r="BU2772"/>
      <c r="BV2772"/>
      <c r="BW2772"/>
      <c r="BX2772"/>
      <c r="BY2772"/>
      <c r="BZ2772"/>
      <c r="CA2772"/>
      <c r="CB2772"/>
      <c r="CC2772"/>
    </row>
    <row r="2773" spans="54:81" s="325" customFormat="1" ht="15" customHeight="1" x14ac:dyDescent="0.25">
      <c r="BB2773"/>
      <c r="BC2773"/>
      <c r="BD2773"/>
      <c r="BE2773"/>
      <c r="BF2773"/>
      <c r="BG2773"/>
      <c r="BH2773"/>
      <c r="BI2773"/>
      <c r="BJ2773"/>
      <c r="BK2773"/>
      <c r="BL2773"/>
      <c r="BM2773"/>
      <c r="BN2773"/>
      <c r="BO2773"/>
      <c r="BP2773"/>
      <c r="BQ2773"/>
      <c r="BR2773"/>
      <c r="BS2773"/>
      <c r="BT2773"/>
      <c r="BU2773"/>
      <c r="BV2773"/>
      <c r="BW2773"/>
      <c r="BX2773"/>
      <c r="BY2773"/>
      <c r="BZ2773"/>
      <c r="CA2773"/>
      <c r="CB2773"/>
      <c r="CC2773"/>
    </row>
    <row r="2774" spans="54:81" s="325" customFormat="1" ht="15" customHeight="1" x14ac:dyDescent="0.25">
      <c r="BB2774"/>
      <c r="BC2774"/>
      <c r="BD2774"/>
      <c r="BE2774"/>
      <c r="BF2774"/>
      <c r="BG2774"/>
      <c r="BH2774"/>
      <c r="BI2774"/>
      <c r="BJ2774"/>
      <c r="BK2774"/>
      <c r="BL2774"/>
      <c r="BM2774"/>
      <c r="BN2774"/>
      <c r="BO2774"/>
      <c r="BP2774"/>
      <c r="BQ2774"/>
      <c r="BR2774"/>
      <c r="BS2774"/>
      <c r="BT2774"/>
      <c r="BU2774"/>
      <c r="BV2774"/>
      <c r="BW2774"/>
      <c r="BX2774"/>
      <c r="BY2774"/>
      <c r="BZ2774"/>
      <c r="CA2774"/>
      <c r="CB2774"/>
      <c r="CC2774"/>
    </row>
    <row r="2775" spans="54:81" s="325" customFormat="1" ht="15" customHeight="1" x14ac:dyDescent="0.25">
      <c r="BB2775"/>
      <c r="BC2775"/>
      <c r="BD2775"/>
      <c r="BE2775"/>
      <c r="BF2775"/>
      <c r="BG2775"/>
      <c r="BH2775"/>
      <c r="BI2775"/>
      <c r="BJ2775"/>
      <c r="BK2775"/>
      <c r="BL2775"/>
      <c r="BM2775"/>
      <c r="BN2775"/>
      <c r="BO2775"/>
      <c r="BP2775"/>
      <c r="BQ2775"/>
      <c r="BR2775"/>
      <c r="BS2775"/>
      <c r="BT2775"/>
      <c r="BU2775"/>
      <c r="BV2775"/>
      <c r="BW2775"/>
      <c r="BX2775"/>
      <c r="BY2775"/>
      <c r="BZ2775"/>
      <c r="CA2775"/>
      <c r="CB2775"/>
      <c r="CC2775"/>
    </row>
    <row r="2776" spans="54:81" s="325" customFormat="1" ht="15" customHeight="1" x14ac:dyDescent="0.25">
      <c r="BB2776"/>
      <c r="BC2776"/>
      <c r="BD2776"/>
      <c r="BE2776"/>
      <c r="BF2776"/>
      <c r="BG2776"/>
      <c r="BH2776"/>
      <c r="BI2776"/>
      <c r="BJ2776"/>
      <c r="BK2776"/>
      <c r="BL2776"/>
      <c r="BM2776"/>
      <c r="BN2776"/>
      <c r="BO2776"/>
      <c r="BP2776"/>
      <c r="BQ2776"/>
      <c r="BR2776"/>
      <c r="BS2776"/>
      <c r="BT2776"/>
      <c r="BU2776"/>
      <c r="BV2776"/>
      <c r="BW2776"/>
      <c r="BX2776"/>
      <c r="BY2776"/>
      <c r="BZ2776"/>
      <c r="CA2776"/>
      <c r="CB2776"/>
      <c r="CC2776"/>
    </row>
    <row r="2777" spans="54:81" s="325" customFormat="1" ht="15" customHeight="1" x14ac:dyDescent="0.25">
      <c r="BB2777"/>
      <c r="BC2777"/>
      <c r="BD2777"/>
      <c r="BE2777"/>
      <c r="BF2777"/>
      <c r="BG2777"/>
      <c r="BH2777"/>
      <c r="BI2777"/>
      <c r="BJ2777"/>
      <c r="BK2777"/>
      <c r="BL2777"/>
      <c r="BM2777"/>
      <c r="BN2777"/>
      <c r="BO2777"/>
      <c r="BP2777"/>
      <c r="BQ2777"/>
      <c r="BR2777"/>
      <c r="BS2777"/>
      <c r="BT2777"/>
      <c r="BU2777"/>
      <c r="BV2777"/>
      <c r="BW2777"/>
      <c r="BX2777"/>
      <c r="BY2777"/>
      <c r="BZ2777"/>
      <c r="CA2777"/>
      <c r="CB2777"/>
      <c r="CC2777"/>
    </row>
    <row r="2778" spans="54:81" s="325" customFormat="1" ht="15" customHeight="1" x14ac:dyDescent="0.25">
      <c r="BB2778"/>
      <c r="BC2778"/>
      <c r="BD2778"/>
      <c r="BE2778"/>
      <c r="BF2778"/>
      <c r="BG2778"/>
      <c r="BH2778"/>
      <c r="BI2778"/>
      <c r="BJ2778"/>
      <c r="BK2778"/>
      <c r="BL2778"/>
      <c r="BM2778"/>
      <c r="BN2778"/>
      <c r="BO2778"/>
      <c r="BP2778"/>
      <c r="BQ2778"/>
      <c r="BR2778"/>
      <c r="BS2778"/>
      <c r="BT2778"/>
      <c r="BU2778"/>
      <c r="BV2778"/>
      <c r="BW2778"/>
      <c r="BX2778"/>
      <c r="BY2778"/>
      <c r="BZ2778"/>
      <c r="CA2778"/>
      <c r="CB2778"/>
      <c r="CC2778"/>
    </row>
    <row r="2779" spans="54:81" s="325" customFormat="1" ht="15" customHeight="1" x14ac:dyDescent="0.25">
      <c r="BB2779"/>
      <c r="BC2779"/>
      <c r="BD2779"/>
      <c r="BE2779"/>
      <c r="BF2779"/>
      <c r="BG2779"/>
      <c r="BH2779"/>
      <c r="BI2779"/>
      <c r="BJ2779"/>
      <c r="BK2779"/>
      <c r="BL2779"/>
      <c r="BM2779"/>
      <c r="BN2779"/>
      <c r="BO2779"/>
      <c r="BP2779"/>
      <c r="BQ2779"/>
      <c r="BR2779"/>
      <c r="BS2779"/>
      <c r="BT2779"/>
      <c r="BU2779"/>
      <c r="BV2779"/>
      <c r="BW2779"/>
      <c r="BX2779"/>
      <c r="BY2779"/>
      <c r="BZ2779"/>
      <c r="CA2779"/>
      <c r="CB2779"/>
      <c r="CC2779"/>
    </row>
    <row r="2780" spans="54:81" s="325" customFormat="1" ht="15" customHeight="1" x14ac:dyDescent="0.25">
      <c r="BB2780"/>
      <c r="BC2780"/>
      <c r="BD2780"/>
      <c r="BE2780"/>
      <c r="BF2780"/>
      <c r="BG2780"/>
      <c r="BH2780"/>
      <c r="BI2780"/>
      <c r="BJ2780"/>
      <c r="BK2780"/>
      <c r="BL2780"/>
      <c r="BM2780"/>
      <c r="BN2780"/>
      <c r="BO2780"/>
      <c r="BP2780"/>
      <c r="BQ2780"/>
      <c r="BR2780"/>
      <c r="BS2780"/>
      <c r="BT2780"/>
      <c r="BU2780"/>
      <c r="BV2780"/>
      <c r="BW2780"/>
      <c r="BX2780"/>
      <c r="BY2780"/>
      <c r="BZ2780"/>
      <c r="CA2780"/>
      <c r="CB2780"/>
      <c r="CC2780"/>
    </row>
    <row r="2781" spans="54:81" s="325" customFormat="1" ht="15" customHeight="1" x14ac:dyDescent="0.25">
      <c r="BB2781"/>
      <c r="BC2781"/>
      <c r="BD2781"/>
      <c r="BE2781"/>
      <c r="BF2781"/>
      <c r="BG2781"/>
      <c r="BH2781"/>
      <c r="BI2781"/>
      <c r="BJ2781"/>
      <c r="BK2781"/>
      <c r="BL2781"/>
      <c r="BM2781"/>
      <c r="BN2781"/>
      <c r="BO2781"/>
      <c r="BP2781"/>
      <c r="BQ2781"/>
      <c r="BR2781"/>
      <c r="BS2781"/>
      <c r="BT2781"/>
      <c r="BU2781"/>
      <c r="BV2781"/>
      <c r="BW2781"/>
      <c r="BX2781"/>
      <c r="BY2781"/>
      <c r="BZ2781"/>
      <c r="CA2781"/>
      <c r="CB2781"/>
      <c r="CC2781"/>
    </row>
    <row r="2782" spans="54:81" s="325" customFormat="1" ht="15" customHeight="1" x14ac:dyDescent="0.25">
      <c r="BB2782"/>
      <c r="BC2782"/>
      <c r="BD2782"/>
      <c r="BE2782"/>
      <c r="BF2782"/>
      <c r="BG2782"/>
      <c r="BH2782"/>
      <c r="BI2782"/>
      <c r="BJ2782"/>
      <c r="BK2782"/>
      <c r="BL2782"/>
      <c r="BM2782"/>
      <c r="BN2782"/>
      <c r="BO2782"/>
      <c r="BP2782"/>
      <c r="BQ2782"/>
      <c r="BR2782"/>
      <c r="BS2782"/>
      <c r="BT2782"/>
      <c r="BU2782"/>
      <c r="BV2782"/>
      <c r="BW2782"/>
      <c r="BX2782"/>
      <c r="BY2782"/>
      <c r="BZ2782"/>
      <c r="CA2782"/>
      <c r="CB2782"/>
      <c r="CC2782"/>
    </row>
    <row r="2783" spans="54:81" s="325" customFormat="1" ht="15" customHeight="1" x14ac:dyDescent="0.25">
      <c r="BB2783"/>
      <c r="BC2783"/>
      <c r="BD2783"/>
      <c r="BE2783"/>
      <c r="BF2783"/>
      <c r="BG2783"/>
      <c r="BH2783"/>
      <c r="BI2783"/>
      <c r="BJ2783"/>
      <c r="BK2783"/>
      <c r="BL2783"/>
      <c r="BM2783"/>
      <c r="BN2783"/>
      <c r="BO2783"/>
      <c r="BP2783"/>
      <c r="BQ2783"/>
      <c r="BR2783"/>
      <c r="BS2783"/>
      <c r="BT2783"/>
      <c r="BU2783"/>
      <c r="BV2783"/>
      <c r="BW2783"/>
      <c r="BX2783"/>
      <c r="BY2783"/>
      <c r="BZ2783"/>
      <c r="CA2783"/>
      <c r="CB2783"/>
      <c r="CC2783"/>
    </row>
    <row r="2784" spans="54:81" s="325" customFormat="1" ht="15" customHeight="1" x14ac:dyDescent="0.25">
      <c r="BB2784"/>
      <c r="BC2784"/>
      <c r="BD2784"/>
      <c r="BE2784"/>
      <c r="BF2784"/>
      <c r="BG2784"/>
      <c r="BH2784"/>
      <c r="BI2784"/>
      <c r="BJ2784"/>
      <c r="BK2784"/>
      <c r="BL2784"/>
      <c r="BM2784"/>
      <c r="BN2784"/>
      <c r="BO2784"/>
      <c r="BP2784"/>
      <c r="BQ2784"/>
      <c r="BR2784"/>
      <c r="BS2784"/>
      <c r="BT2784"/>
      <c r="BU2784"/>
      <c r="BV2784"/>
      <c r="BW2784"/>
      <c r="BX2784"/>
      <c r="BY2784"/>
      <c r="BZ2784"/>
      <c r="CA2784"/>
      <c r="CB2784"/>
      <c r="CC2784"/>
    </row>
    <row r="2785" spans="54:81" s="325" customFormat="1" ht="15" customHeight="1" x14ac:dyDescent="0.25">
      <c r="BB2785"/>
      <c r="BC2785"/>
      <c r="BD2785"/>
      <c r="BE2785"/>
      <c r="BF2785"/>
      <c r="BG2785"/>
      <c r="BH2785"/>
      <c r="BI2785"/>
      <c r="BJ2785"/>
      <c r="BK2785"/>
      <c r="BL2785"/>
      <c r="BM2785"/>
      <c r="BN2785"/>
      <c r="BO2785"/>
      <c r="BP2785"/>
      <c r="BQ2785"/>
      <c r="BR2785"/>
      <c r="BS2785"/>
      <c r="BT2785"/>
      <c r="BU2785"/>
      <c r="BV2785"/>
      <c r="BW2785"/>
      <c r="BX2785"/>
      <c r="BY2785"/>
      <c r="BZ2785"/>
      <c r="CA2785"/>
      <c r="CB2785"/>
      <c r="CC2785"/>
    </row>
    <row r="2786" spans="54:81" s="325" customFormat="1" ht="15" customHeight="1" x14ac:dyDescent="0.25">
      <c r="BB2786"/>
      <c r="BC2786"/>
      <c r="BD2786"/>
      <c r="BE2786"/>
      <c r="BF2786"/>
      <c r="BG2786"/>
      <c r="BH2786"/>
      <c r="BI2786"/>
      <c r="BJ2786"/>
      <c r="BK2786"/>
      <c r="BL2786"/>
      <c r="BM2786"/>
      <c r="BN2786"/>
      <c r="BO2786"/>
      <c r="BP2786"/>
      <c r="BQ2786"/>
      <c r="BR2786"/>
      <c r="BS2786"/>
      <c r="BT2786"/>
      <c r="BU2786"/>
      <c r="BV2786"/>
      <c r="BW2786"/>
      <c r="BX2786"/>
      <c r="BY2786"/>
      <c r="BZ2786"/>
      <c r="CA2786"/>
      <c r="CB2786"/>
      <c r="CC2786"/>
    </row>
    <row r="2787" spans="54:81" s="325" customFormat="1" ht="15" customHeight="1" x14ac:dyDescent="0.25">
      <c r="BB2787"/>
      <c r="BC2787"/>
      <c r="BD2787"/>
      <c r="BE2787"/>
      <c r="BF2787"/>
      <c r="BG2787"/>
      <c r="BH2787"/>
      <c r="BI2787"/>
      <c r="BJ2787"/>
      <c r="BK2787"/>
      <c r="BL2787"/>
      <c r="BM2787"/>
      <c r="BN2787"/>
      <c r="BO2787"/>
      <c r="BP2787"/>
      <c r="BQ2787"/>
      <c r="BR2787"/>
      <c r="BS2787"/>
      <c r="BT2787"/>
      <c r="BU2787"/>
      <c r="BV2787"/>
      <c r="BW2787"/>
      <c r="BX2787"/>
      <c r="BY2787"/>
      <c r="BZ2787"/>
      <c r="CA2787"/>
      <c r="CB2787"/>
      <c r="CC2787"/>
    </row>
    <row r="2788" spans="54:81" s="325" customFormat="1" ht="15" customHeight="1" x14ac:dyDescent="0.25">
      <c r="BB2788"/>
      <c r="BC2788"/>
      <c r="BD2788"/>
      <c r="BE2788"/>
      <c r="BF2788"/>
      <c r="BG2788"/>
      <c r="BH2788"/>
      <c r="BI2788"/>
      <c r="BJ2788"/>
      <c r="BK2788"/>
      <c r="BL2788"/>
      <c r="BM2788"/>
      <c r="BN2788"/>
      <c r="BO2788"/>
      <c r="BP2788"/>
      <c r="BQ2788"/>
      <c r="BR2788"/>
      <c r="BS2788"/>
      <c r="BT2788"/>
      <c r="BU2788"/>
      <c r="BV2788"/>
      <c r="BW2788"/>
      <c r="BX2788"/>
      <c r="BY2788"/>
      <c r="BZ2788"/>
      <c r="CA2788"/>
      <c r="CB2788"/>
      <c r="CC2788"/>
    </row>
    <row r="2789" spans="54:81" s="325" customFormat="1" ht="15" customHeight="1" x14ac:dyDescent="0.25">
      <c r="BB2789"/>
      <c r="BC2789"/>
      <c r="BD2789"/>
      <c r="BE2789"/>
      <c r="BF2789"/>
      <c r="BG2789"/>
      <c r="BH2789"/>
      <c r="BI2789"/>
      <c r="BJ2789"/>
      <c r="BK2789"/>
      <c r="BL2789"/>
      <c r="BM2789"/>
      <c r="BN2789"/>
      <c r="BO2789"/>
      <c r="BP2789"/>
      <c r="BQ2789"/>
      <c r="BR2789"/>
      <c r="BS2789"/>
      <c r="BT2789"/>
      <c r="BU2789"/>
      <c r="BV2789"/>
      <c r="BW2789"/>
      <c r="BX2789"/>
      <c r="BY2789"/>
      <c r="BZ2789"/>
      <c r="CA2789"/>
      <c r="CB2789"/>
      <c r="CC2789"/>
    </row>
    <row r="2790" spans="54:81" s="325" customFormat="1" ht="15" customHeight="1" x14ac:dyDescent="0.25">
      <c r="BB2790"/>
      <c r="BC2790"/>
      <c r="BD2790"/>
      <c r="BE2790"/>
      <c r="BF2790"/>
      <c r="BG2790"/>
      <c r="BH2790"/>
      <c r="BI2790"/>
      <c r="BJ2790"/>
      <c r="BK2790"/>
      <c r="BL2790"/>
      <c r="BM2790"/>
      <c r="BN2790"/>
      <c r="BO2790"/>
      <c r="BP2790"/>
      <c r="BQ2790"/>
      <c r="BR2790"/>
      <c r="BS2790"/>
      <c r="BT2790"/>
      <c r="BU2790"/>
      <c r="BV2790"/>
      <c r="BW2790"/>
      <c r="BX2790"/>
      <c r="BY2790"/>
      <c r="BZ2790"/>
      <c r="CA2790"/>
      <c r="CB2790"/>
      <c r="CC2790"/>
    </row>
    <row r="2791" spans="54:81" s="325" customFormat="1" ht="15" customHeight="1" x14ac:dyDescent="0.25">
      <c r="BB2791"/>
      <c r="BC2791"/>
      <c r="BD2791"/>
      <c r="BE2791"/>
      <c r="BF2791"/>
      <c r="BG2791"/>
      <c r="BH2791"/>
      <c r="BI2791"/>
      <c r="BJ2791"/>
      <c r="BK2791"/>
      <c r="BL2791"/>
      <c r="BM2791"/>
      <c r="BN2791"/>
      <c r="BO2791"/>
      <c r="BP2791"/>
      <c r="BQ2791"/>
      <c r="BR2791"/>
      <c r="BS2791"/>
      <c r="BT2791"/>
      <c r="BU2791"/>
      <c r="BV2791"/>
      <c r="BW2791"/>
      <c r="BX2791"/>
      <c r="BY2791"/>
      <c r="BZ2791"/>
      <c r="CA2791"/>
      <c r="CB2791"/>
      <c r="CC2791"/>
    </row>
    <row r="2792" spans="54:81" s="325" customFormat="1" ht="15" customHeight="1" x14ac:dyDescent="0.25">
      <c r="BB2792"/>
      <c r="BC2792"/>
      <c r="BD2792"/>
      <c r="BE2792"/>
      <c r="BF2792"/>
      <c r="BG2792"/>
      <c r="BH2792"/>
      <c r="BI2792"/>
      <c r="BJ2792"/>
      <c r="BK2792"/>
      <c r="BL2792"/>
      <c r="BM2792"/>
      <c r="BN2792"/>
      <c r="BO2792"/>
      <c r="BP2792"/>
      <c r="BQ2792"/>
      <c r="BR2792"/>
      <c r="BS2792"/>
      <c r="BT2792"/>
      <c r="BU2792"/>
      <c r="BV2792"/>
      <c r="BW2792"/>
      <c r="BX2792"/>
      <c r="BY2792"/>
      <c r="BZ2792"/>
      <c r="CA2792"/>
      <c r="CB2792"/>
      <c r="CC2792"/>
    </row>
    <row r="2793" spans="54:81" s="325" customFormat="1" ht="15" customHeight="1" x14ac:dyDescent="0.25">
      <c r="BB2793"/>
      <c r="BC2793"/>
      <c r="BD2793"/>
      <c r="BE2793"/>
      <c r="BF2793"/>
      <c r="BG2793"/>
      <c r="BH2793"/>
      <c r="BI2793"/>
      <c r="BJ2793"/>
      <c r="BK2793"/>
      <c r="BL2793"/>
      <c r="BM2793"/>
      <c r="BN2793"/>
      <c r="BO2793"/>
      <c r="BP2793"/>
      <c r="BQ2793"/>
      <c r="BR2793"/>
      <c r="BS2793"/>
      <c r="BT2793"/>
      <c r="BU2793"/>
      <c r="BV2793"/>
      <c r="BW2793"/>
      <c r="BX2793"/>
      <c r="BY2793"/>
      <c r="BZ2793"/>
      <c r="CA2793"/>
      <c r="CB2793"/>
      <c r="CC2793"/>
    </row>
    <row r="2794" spans="54:81" s="325" customFormat="1" ht="15" customHeight="1" x14ac:dyDescent="0.25">
      <c r="BB2794"/>
      <c r="BC2794"/>
      <c r="BD2794"/>
      <c r="BE2794"/>
      <c r="BF2794"/>
      <c r="BG2794"/>
      <c r="BH2794"/>
      <c r="BI2794"/>
      <c r="BJ2794"/>
      <c r="BK2794"/>
      <c r="BL2794"/>
      <c r="BM2794"/>
      <c r="BN2794"/>
      <c r="BO2794"/>
      <c r="BP2794"/>
      <c r="BQ2794"/>
      <c r="BR2794"/>
      <c r="BS2794"/>
      <c r="BT2794"/>
      <c r="BU2794"/>
      <c r="BV2794"/>
      <c r="BW2794"/>
      <c r="BX2794"/>
      <c r="BY2794"/>
      <c r="BZ2794"/>
      <c r="CA2794"/>
      <c r="CB2794"/>
      <c r="CC2794"/>
    </row>
    <row r="2795" spans="54:81" s="325" customFormat="1" ht="15" customHeight="1" x14ac:dyDescent="0.25">
      <c r="BB2795"/>
      <c r="BC2795"/>
      <c r="BD2795"/>
      <c r="BE2795"/>
      <c r="BF2795"/>
      <c r="BG2795"/>
      <c r="BH2795"/>
      <c r="BI2795"/>
      <c r="BJ2795"/>
      <c r="BK2795"/>
      <c r="BL2795"/>
      <c r="BM2795"/>
      <c r="BN2795"/>
      <c r="BO2795"/>
      <c r="BP2795"/>
      <c r="BQ2795"/>
      <c r="BR2795"/>
      <c r="BS2795"/>
      <c r="BT2795"/>
      <c r="BU2795"/>
      <c r="BV2795"/>
      <c r="BW2795"/>
      <c r="BX2795"/>
      <c r="BY2795"/>
      <c r="BZ2795"/>
      <c r="CA2795"/>
      <c r="CB2795"/>
      <c r="CC2795"/>
    </row>
    <row r="2796" spans="54:81" s="325" customFormat="1" ht="15" customHeight="1" x14ac:dyDescent="0.25">
      <c r="BB2796"/>
      <c r="BC2796"/>
      <c r="BD2796"/>
      <c r="BE2796"/>
      <c r="BF2796"/>
      <c r="BG2796"/>
      <c r="BH2796"/>
      <c r="BI2796"/>
      <c r="BJ2796"/>
      <c r="BK2796"/>
      <c r="BL2796"/>
      <c r="BM2796"/>
      <c r="BN2796"/>
      <c r="BO2796"/>
      <c r="BP2796"/>
      <c r="BQ2796"/>
      <c r="BR2796"/>
      <c r="BS2796"/>
      <c r="BT2796"/>
      <c r="BU2796"/>
      <c r="BV2796"/>
      <c r="BW2796"/>
      <c r="BX2796"/>
      <c r="BY2796"/>
      <c r="BZ2796"/>
      <c r="CA2796"/>
      <c r="CB2796"/>
      <c r="CC2796"/>
    </row>
    <row r="2797" spans="54:81" s="325" customFormat="1" ht="15" customHeight="1" x14ac:dyDescent="0.25">
      <c r="BB2797"/>
      <c r="BC2797"/>
      <c r="BD2797"/>
      <c r="BE2797"/>
      <c r="BF2797"/>
      <c r="BG2797"/>
      <c r="BH2797"/>
      <c r="BI2797"/>
      <c r="BJ2797"/>
      <c r="BK2797"/>
      <c r="BL2797"/>
      <c r="BM2797"/>
      <c r="BN2797"/>
      <c r="BO2797"/>
      <c r="BP2797"/>
      <c r="BQ2797"/>
      <c r="BR2797"/>
      <c r="BS2797"/>
      <c r="BT2797"/>
      <c r="BU2797"/>
      <c r="BV2797"/>
      <c r="BW2797"/>
      <c r="BX2797"/>
      <c r="BY2797"/>
      <c r="BZ2797"/>
      <c r="CA2797"/>
      <c r="CB2797"/>
      <c r="CC2797"/>
    </row>
    <row r="2798" spans="54:81" s="325" customFormat="1" ht="15" customHeight="1" x14ac:dyDescent="0.25">
      <c r="BB2798"/>
      <c r="BC2798"/>
      <c r="BD2798"/>
      <c r="BE2798"/>
      <c r="BF2798"/>
      <c r="BG2798"/>
      <c r="BH2798"/>
      <c r="BI2798"/>
      <c r="BJ2798"/>
      <c r="BK2798"/>
      <c r="BL2798"/>
      <c r="BM2798"/>
      <c r="BN2798"/>
      <c r="BO2798"/>
      <c r="BP2798"/>
      <c r="BQ2798"/>
      <c r="BR2798"/>
      <c r="BS2798"/>
      <c r="BT2798"/>
      <c r="BU2798"/>
      <c r="BV2798"/>
      <c r="BW2798"/>
      <c r="BX2798"/>
      <c r="BY2798"/>
      <c r="BZ2798"/>
      <c r="CA2798"/>
      <c r="CB2798"/>
      <c r="CC2798"/>
    </row>
    <row r="2799" spans="54:81" s="325" customFormat="1" ht="15" customHeight="1" x14ac:dyDescent="0.25">
      <c r="BB2799"/>
      <c r="BC2799"/>
      <c r="BD2799"/>
      <c r="BE2799"/>
      <c r="BF2799"/>
      <c r="BG2799"/>
      <c r="BH2799"/>
      <c r="BI2799"/>
      <c r="BJ2799"/>
      <c r="BK2799"/>
      <c r="BL2799"/>
      <c r="BM2799"/>
      <c r="BN2799"/>
      <c r="BO2799"/>
      <c r="BP2799"/>
      <c r="BQ2799"/>
      <c r="BR2799"/>
      <c r="BS2799"/>
      <c r="BT2799"/>
      <c r="BU2799"/>
      <c r="BV2799"/>
      <c r="BW2799"/>
      <c r="BX2799"/>
      <c r="BY2799"/>
      <c r="BZ2799"/>
      <c r="CA2799"/>
      <c r="CB2799"/>
      <c r="CC2799"/>
    </row>
    <row r="2800" spans="54:81" s="325" customFormat="1" ht="15" customHeight="1" x14ac:dyDescent="0.25">
      <c r="BB2800"/>
      <c r="BC2800"/>
      <c r="BD2800"/>
      <c r="BE2800"/>
      <c r="BF2800"/>
      <c r="BG2800"/>
      <c r="BH2800"/>
      <c r="BI2800"/>
      <c r="BJ2800"/>
      <c r="BK2800"/>
      <c r="BL2800"/>
      <c r="BM2800"/>
      <c r="BN2800"/>
      <c r="BO2800"/>
      <c r="BP2800"/>
      <c r="BQ2800"/>
      <c r="BR2800"/>
      <c r="BS2800"/>
      <c r="BT2800"/>
      <c r="BU2800"/>
      <c r="BV2800"/>
      <c r="BW2800"/>
      <c r="BX2800"/>
      <c r="BY2800"/>
      <c r="BZ2800"/>
      <c r="CA2800"/>
      <c r="CB2800"/>
      <c r="CC2800"/>
    </row>
    <row r="2801" spans="54:81" s="325" customFormat="1" ht="15" customHeight="1" x14ac:dyDescent="0.25">
      <c r="BB2801"/>
      <c r="BC2801"/>
      <c r="BD2801"/>
      <c r="BE2801"/>
      <c r="BF2801"/>
      <c r="BG2801"/>
      <c r="BH2801"/>
      <c r="BI2801"/>
      <c r="BJ2801"/>
      <c r="BK2801"/>
      <c r="BL2801"/>
      <c r="BM2801"/>
      <c r="BN2801"/>
      <c r="BO2801"/>
      <c r="BP2801"/>
      <c r="BQ2801"/>
      <c r="BR2801"/>
      <c r="BS2801"/>
      <c r="BT2801"/>
      <c r="BU2801"/>
      <c r="BV2801"/>
      <c r="BW2801"/>
      <c r="BX2801"/>
      <c r="BY2801"/>
      <c r="BZ2801"/>
      <c r="CA2801"/>
      <c r="CB2801"/>
      <c r="CC2801"/>
    </row>
    <row r="2802" spans="54:81" s="325" customFormat="1" ht="15" customHeight="1" x14ac:dyDescent="0.25">
      <c r="BB2802"/>
      <c r="BC2802"/>
      <c r="BD2802"/>
      <c r="BE2802"/>
      <c r="BF2802"/>
      <c r="BG2802"/>
      <c r="BH2802"/>
      <c r="BI2802"/>
      <c r="BJ2802"/>
      <c r="BK2802"/>
      <c r="BL2802"/>
      <c r="BM2802"/>
      <c r="BN2802"/>
      <c r="BO2802"/>
      <c r="BP2802"/>
      <c r="BQ2802"/>
      <c r="BR2802"/>
      <c r="BS2802"/>
      <c r="BT2802"/>
      <c r="BU2802"/>
      <c r="BV2802"/>
      <c r="BW2802"/>
      <c r="BX2802"/>
      <c r="BY2802"/>
      <c r="BZ2802"/>
      <c r="CA2802"/>
      <c r="CB2802"/>
      <c r="CC2802"/>
    </row>
    <row r="2803" spans="54:81" s="325" customFormat="1" ht="15" customHeight="1" x14ac:dyDescent="0.25">
      <c r="BB2803"/>
      <c r="BC2803"/>
      <c r="BD2803"/>
      <c r="BE2803"/>
      <c r="BF2803"/>
      <c r="BG2803"/>
      <c r="BH2803"/>
      <c r="BI2803"/>
      <c r="BJ2803"/>
      <c r="BK2803"/>
      <c r="BL2803"/>
      <c r="BM2803"/>
      <c r="BN2803"/>
      <c r="BO2803"/>
      <c r="BP2803"/>
      <c r="BQ2803"/>
      <c r="BR2803"/>
      <c r="BS2803"/>
      <c r="BT2803"/>
      <c r="BU2803"/>
      <c r="BV2803"/>
      <c r="BW2803"/>
      <c r="BX2803"/>
      <c r="BY2803"/>
      <c r="BZ2803"/>
      <c r="CA2803"/>
      <c r="CB2803"/>
      <c r="CC2803"/>
    </row>
    <row r="2804" spans="54:81" s="325" customFormat="1" ht="15" customHeight="1" x14ac:dyDescent="0.25">
      <c r="BB2804"/>
      <c r="BC2804"/>
      <c r="BD2804"/>
      <c r="BE2804"/>
      <c r="BF2804"/>
      <c r="BG2804"/>
      <c r="BH2804"/>
      <c r="BI2804"/>
      <c r="BJ2804"/>
      <c r="BK2804"/>
      <c r="BL2804"/>
      <c r="BM2804"/>
      <c r="BN2804"/>
      <c r="BO2804"/>
      <c r="BP2804"/>
      <c r="BQ2804"/>
      <c r="BR2804"/>
      <c r="BS2804"/>
      <c r="BT2804"/>
      <c r="BU2804"/>
      <c r="BV2804"/>
      <c r="BW2804"/>
      <c r="BX2804"/>
      <c r="BY2804"/>
      <c r="BZ2804"/>
      <c r="CA2804"/>
      <c r="CB2804"/>
      <c r="CC2804"/>
    </row>
    <row r="2805" spans="54:81" s="325" customFormat="1" ht="15" customHeight="1" x14ac:dyDescent="0.25">
      <c r="BB2805"/>
      <c r="BC2805"/>
      <c r="BD2805"/>
      <c r="BE2805"/>
      <c r="BF2805"/>
      <c r="BG2805"/>
      <c r="BH2805"/>
      <c r="BI2805"/>
      <c r="BJ2805"/>
      <c r="BK2805"/>
      <c r="BL2805"/>
      <c r="BM2805"/>
      <c r="BN2805"/>
      <c r="BO2805"/>
      <c r="BP2805"/>
      <c r="BQ2805"/>
      <c r="BR2805"/>
      <c r="BS2805"/>
      <c r="BT2805"/>
      <c r="BU2805"/>
      <c r="BV2805"/>
      <c r="BW2805"/>
      <c r="BX2805"/>
      <c r="BY2805"/>
      <c r="BZ2805"/>
      <c r="CA2805"/>
      <c r="CB2805"/>
      <c r="CC2805"/>
    </row>
    <row r="2806" spans="54:81" s="325" customFormat="1" ht="15" customHeight="1" x14ac:dyDescent="0.25">
      <c r="BB2806"/>
      <c r="BC2806"/>
      <c r="BD2806"/>
      <c r="BE2806"/>
      <c r="BF2806"/>
      <c r="BG2806"/>
      <c r="BH2806"/>
      <c r="BI2806"/>
      <c r="BJ2806"/>
      <c r="BK2806"/>
      <c r="BL2806"/>
      <c r="BM2806"/>
      <c r="BN2806"/>
      <c r="BO2806"/>
      <c r="BP2806"/>
      <c r="BQ2806"/>
      <c r="BR2806"/>
      <c r="BS2806"/>
      <c r="BT2806"/>
      <c r="BU2806"/>
      <c r="BV2806"/>
      <c r="BW2806"/>
      <c r="BX2806"/>
      <c r="BY2806"/>
      <c r="BZ2806"/>
      <c r="CA2806"/>
      <c r="CB2806"/>
      <c r="CC2806"/>
    </row>
    <row r="2807" spans="54:81" s="325" customFormat="1" ht="15" customHeight="1" x14ac:dyDescent="0.25">
      <c r="BB2807"/>
      <c r="BC2807"/>
      <c r="BD2807"/>
      <c r="BE2807"/>
      <c r="BF2807"/>
      <c r="BG2807"/>
      <c r="BH2807"/>
      <c r="BI2807"/>
      <c r="BJ2807"/>
      <c r="BK2807"/>
      <c r="BL2807"/>
      <c r="BM2807"/>
      <c r="BN2807"/>
      <c r="BO2807"/>
      <c r="BP2807"/>
      <c r="BQ2807"/>
      <c r="BR2807"/>
      <c r="BS2807"/>
      <c r="BT2807"/>
      <c r="BU2807"/>
      <c r="BV2807"/>
      <c r="BW2807"/>
      <c r="BX2807"/>
      <c r="BY2807"/>
      <c r="BZ2807"/>
      <c r="CA2807"/>
      <c r="CB2807"/>
      <c r="CC2807"/>
    </row>
    <row r="2808" spans="54:81" s="325" customFormat="1" ht="15" customHeight="1" x14ac:dyDescent="0.25">
      <c r="BB2808"/>
      <c r="BC2808"/>
      <c r="BD2808"/>
      <c r="BE2808"/>
      <c r="BF2808"/>
      <c r="BG2808"/>
      <c r="BH2808"/>
      <c r="BI2808"/>
      <c r="BJ2808"/>
      <c r="BK2808"/>
      <c r="BL2808"/>
      <c r="BM2808"/>
      <c r="BN2808"/>
      <c r="BO2808"/>
      <c r="BP2808"/>
      <c r="BQ2808"/>
      <c r="BR2808"/>
      <c r="BS2808"/>
      <c r="BT2808"/>
      <c r="BU2808"/>
      <c r="BV2808"/>
      <c r="BW2808"/>
      <c r="BX2808"/>
      <c r="BY2808"/>
      <c r="BZ2808"/>
      <c r="CA2808"/>
      <c r="CB2808"/>
      <c r="CC2808"/>
    </row>
    <row r="2809" spans="54:81" s="325" customFormat="1" ht="15" customHeight="1" x14ac:dyDescent="0.25">
      <c r="BB2809"/>
      <c r="BC2809"/>
      <c r="BD2809"/>
      <c r="BE2809"/>
      <c r="BF2809"/>
      <c r="BG2809"/>
      <c r="BH2809"/>
      <c r="BI2809"/>
      <c r="BJ2809"/>
      <c r="BK2809"/>
      <c r="BL2809"/>
      <c r="BM2809"/>
      <c r="BN2809"/>
      <c r="BO2809"/>
      <c r="BP2809"/>
      <c r="BQ2809"/>
      <c r="BR2809"/>
      <c r="BS2809"/>
      <c r="BT2809"/>
      <c r="BU2809"/>
      <c r="BV2809"/>
      <c r="BW2809"/>
      <c r="BX2809"/>
      <c r="BY2809"/>
      <c r="BZ2809"/>
      <c r="CA2809"/>
      <c r="CB2809"/>
      <c r="CC2809"/>
    </row>
    <row r="2810" spans="54:81" s="325" customFormat="1" ht="15" customHeight="1" x14ac:dyDescent="0.25">
      <c r="BB2810"/>
      <c r="BC2810"/>
      <c r="BD2810"/>
      <c r="BE2810"/>
      <c r="BF2810"/>
      <c r="BG2810"/>
      <c r="BH2810"/>
      <c r="BI2810"/>
      <c r="BJ2810"/>
      <c r="BK2810"/>
      <c r="BL2810"/>
      <c r="BM2810"/>
      <c r="BN2810"/>
      <c r="BO2810"/>
      <c r="BP2810"/>
      <c r="BQ2810"/>
      <c r="BR2810"/>
      <c r="BS2810"/>
      <c r="BT2810"/>
      <c r="BU2810"/>
      <c r="BV2810"/>
      <c r="BW2810"/>
      <c r="BX2810"/>
      <c r="BY2810"/>
      <c r="BZ2810"/>
      <c r="CA2810"/>
      <c r="CB2810"/>
      <c r="CC2810"/>
    </row>
    <row r="2811" spans="54:81" s="325" customFormat="1" ht="15" customHeight="1" x14ac:dyDescent="0.25">
      <c r="BB2811"/>
      <c r="BC2811"/>
      <c r="BD2811"/>
      <c r="BE2811"/>
      <c r="BF2811"/>
      <c r="BG2811"/>
      <c r="BH2811"/>
      <c r="BI2811"/>
      <c r="BJ2811"/>
      <c r="BK2811"/>
      <c r="BL2811"/>
      <c r="BM2811"/>
      <c r="BN2811"/>
      <c r="BO2811"/>
      <c r="BP2811"/>
      <c r="BQ2811"/>
      <c r="BR2811"/>
      <c r="BS2811"/>
      <c r="BT2811"/>
      <c r="BU2811"/>
      <c r="BV2811"/>
      <c r="BW2811"/>
      <c r="BX2811"/>
      <c r="BY2811"/>
      <c r="BZ2811"/>
      <c r="CA2811"/>
      <c r="CB2811"/>
      <c r="CC2811"/>
    </row>
    <row r="2812" spans="54:81" s="325" customFormat="1" ht="15" customHeight="1" x14ac:dyDescent="0.25">
      <c r="BB2812"/>
      <c r="BC2812"/>
      <c r="BD2812"/>
      <c r="BE2812"/>
      <c r="BF2812"/>
      <c r="BG2812"/>
      <c r="BH2812"/>
      <c r="BI2812"/>
      <c r="BJ2812"/>
      <c r="BK2812"/>
      <c r="BL2812"/>
      <c r="BM2812"/>
      <c r="BN2812"/>
      <c r="BO2812"/>
      <c r="BP2812"/>
      <c r="BQ2812"/>
      <c r="BR2812"/>
      <c r="BS2812"/>
      <c r="BT2812"/>
      <c r="BU2812"/>
      <c r="BV2812"/>
      <c r="BW2812"/>
      <c r="BX2812"/>
      <c r="BY2812"/>
      <c r="BZ2812"/>
      <c r="CA2812"/>
      <c r="CB2812"/>
      <c r="CC2812"/>
    </row>
    <row r="2813" spans="54:81" s="325" customFormat="1" ht="15" customHeight="1" x14ac:dyDescent="0.25">
      <c r="BB2813"/>
      <c r="BC2813"/>
      <c r="BD2813"/>
      <c r="BE2813"/>
      <c r="BF2813"/>
      <c r="BG2813"/>
      <c r="BH2813"/>
      <c r="BI2813"/>
      <c r="BJ2813"/>
      <c r="BK2813"/>
      <c r="BL2813"/>
      <c r="BM2813"/>
      <c r="BN2813"/>
      <c r="BO2813"/>
      <c r="BP2813"/>
      <c r="BQ2813"/>
      <c r="BR2813"/>
      <c r="BS2813"/>
      <c r="BT2813"/>
      <c r="BU2813"/>
      <c r="BV2813"/>
      <c r="BW2813"/>
      <c r="BX2813"/>
      <c r="BY2813"/>
      <c r="BZ2813"/>
      <c r="CA2813"/>
      <c r="CB2813"/>
      <c r="CC2813"/>
    </row>
    <row r="2814" spans="54:81" s="325" customFormat="1" ht="15" customHeight="1" x14ac:dyDescent="0.25">
      <c r="BB2814"/>
      <c r="BC2814"/>
      <c r="BD2814"/>
      <c r="BE2814"/>
      <c r="BF2814"/>
      <c r="BG2814"/>
      <c r="BH2814"/>
      <c r="BI2814"/>
      <c r="BJ2814"/>
      <c r="BK2814"/>
      <c r="BL2814"/>
      <c r="BM2814"/>
      <c r="BN2814"/>
      <c r="BO2814"/>
      <c r="BP2814"/>
      <c r="BQ2814"/>
      <c r="BR2814"/>
      <c r="BS2814"/>
      <c r="BT2814"/>
      <c r="BU2814"/>
      <c r="BV2814"/>
      <c r="BW2814"/>
      <c r="BX2814"/>
      <c r="BY2814"/>
      <c r="BZ2814"/>
      <c r="CA2814"/>
      <c r="CB2814"/>
      <c r="CC2814"/>
    </row>
    <row r="2815" spans="54:81" s="325" customFormat="1" ht="15" customHeight="1" x14ac:dyDescent="0.25">
      <c r="BB2815"/>
      <c r="BC2815"/>
      <c r="BD2815"/>
      <c r="BE2815"/>
      <c r="BF2815"/>
      <c r="BG2815"/>
      <c r="BH2815"/>
      <c r="BI2815"/>
      <c r="BJ2815"/>
      <c r="BK2815"/>
      <c r="BL2815"/>
      <c r="BM2815"/>
      <c r="BN2815"/>
      <c r="BO2815"/>
      <c r="BP2815"/>
      <c r="BQ2815"/>
      <c r="BR2815"/>
      <c r="BS2815"/>
      <c r="BT2815"/>
      <c r="BU2815"/>
      <c r="BV2815"/>
      <c r="BW2815"/>
      <c r="BX2815"/>
      <c r="BY2815"/>
      <c r="BZ2815"/>
      <c r="CA2815"/>
      <c r="CB2815"/>
      <c r="CC2815"/>
    </row>
    <row r="2816" spans="54:81" s="325" customFormat="1" ht="15" customHeight="1" x14ac:dyDescent="0.25">
      <c r="BB2816"/>
      <c r="BC2816"/>
      <c r="BD2816"/>
      <c r="BE2816"/>
      <c r="BF2816"/>
      <c r="BG2816"/>
      <c r="BH2816"/>
      <c r="BI2816"/>
      <c r="BJ2816"/>
      <c r="BK2816"/>
      <c r="BL2816"/>
      <c r="BM2816"/>
      <c r="BN2816"/>
      <c r="BO2816"/>
      <c r="BP2816"/>
      <c r="BQ2816"/>
      <c r="BR2816"/>
      <c r="BS2816"/>
      <c r="BT2816"/>
      <c r="BU2816"/>
      <c r="BV2816"/>
      <c r="BW2816"/>
      <c r="BX2816"/>
      <c r="BY2816"/>
      <c r="BZ2816"/>
      <c r="CA2816"/>
      <c r="CB2816"/>
      <c r="CC2816"/>
    </row>
    <row r="2817" spans="54:81" s="325" customFormat="1" ht="15" customHeight="1" x14ac:dyDescent="0.25">
      <c r="BB2817"/>
      <c r="BC2817"/>
      <c r="BD2817"/>
      <c r="BE2817"/>
      <c r="BF2817"/>
      <c r="BG2817"/>
      <c r="BH2817"/>
      <c r="BI2817"/>
      <c r="BJ2817"/>
      <c r="BK2817"/>
      <c r="BL2817"/>
      <c r="BM2817"/>
      <c r="BN2817"/>
      <c r="BO2817"/>
      <c r="BP2817"/>
      <c r="BQ2817"/>
      <c r="BR2817"/>
      <c r="BS2817"/>
      <c r="BT2817"/>
      <c r="BU2817"/>
      <c r="BV2817"/>
      <c r="BW2817"/>
      <c r="BX2817"/>
      <c r="BY2817"/>
      <c r="BZ2817"/>
      <c r="CA2817"/>
      <c r="CB2817"/>
      <c r="CC2817"/>
    </row>
    <row r="2818" spans="54:81" s="325" customFormat="1" ht="15" customHeight="1" x14ac:dyDescent="0.25">
      <c r="BB2818"/>
      <c r="BC2818"/>
      <c r="BD2818"/>
      <c r="BE2818"/>
      <c r="BF2818"/>
      <c r="BG2818"/>
      <c r="BH2818"/>
      <c r="BI2818"/>
      <c r="BJ2818"/>
      <c r="BK2818"/>
      <c r="BL2818"/>
      <c r="BM2818"/>
      <c r="BN2818"/>
      <c r="BO2818"/>
      <c r="BP2818"/>
      <c r="BQ2818"/>
      <c r="BR2818"/>
      <c r="BS2818"/>
      <c r="BT2818"/>
      <c r="BU2818"/>
      <c r="BV2818"/>
      <c r="BW2818"/>
      <c r="BX2818"/>
      <c r="BY2818"/>
      <c r="BZ2818"/>
      <c r="CA2818"/>
      <c r="CB2818"/>
      <c r="CC2818"/>
    </row>
    <row r="2819" spans="54:81" s="325" customFormat="1" ht="15" customHeight="1" x14ac:dyDescent="0.25">
      <c r="BB2819"/>
      <c r="BC2819"/>
      <c r="BD2819"/>
      <c r="BE2819"/>
      <c r="BF2819"/>
      <c r="BG2819"/>
      <c r="BH2819"/>
      <c r="BI2819"/>
      <c r="BJ2819"/>
      <c r="BK2819"/>
      <c r="BL2819"/>
      <c r="BM2819"/>
      <c r="BN2819"/>
      <c r="BO2819"/>
      <c r="BP2819"/>
      <c r="BQ2819"/>
      <c r="BR2819"/>
      <c r="BS2819"/>
      <c r="BT2819"/>
      <c r="BU2819"/>
      <c r="BV2819"/>
      <c r="BW2819"/>
      <c r="BX2819"/>
      <c r="BY2819"/>
      <c r="BZ2819"/>
      <c r="CA2819"/>
      <c r="CB2819"/>
      <c r="CC2819"/>
    </row>
    <row r="2820" spans="54:81" s="325" customFormat="1" ht="15" customHeight="1" x14ac:dyDescent="0.25">
      <c r="BB2820"/>
      <c r="BC2820"/>
      <c r="BD2820"/>
      <c r="BE2820"/>
      <c r="BF2820"/>
      <c r="BG2820"/>
      <c r="BH2820"/>
      <c r="BI2820"/>
      <c r="BJ2820"/>
      <c r="BK2820"/>
      <c r="BL2820"/>
      <c r="BM2820"/>
      <c r="BN2820"/>
      <c r="BO2820"/>
      <c r="BP2820"/>
      <c r="BQ2820"/>
      <c r="BR2820"/>
      <c r="BS2820"/>
      <c r="BT2820"/>
      <c r="BU2820"/>
      <c r="BV2820"/>
      <c r="BW2820"/>
      <c r="BX2820"/>
      <c r="BY2820"/>
      <c r="BZ2820"/>
      <c r="CA2820"/>
      <c r="CB2820"/>
      <c r="CC2820"/>
    </row>
    <row r="2821" spans="54:81" s="325" customFormat="1" ht="15" customHeight="1" x14ac:dyDescent="0.25">
      <c r="BB2821"/>
      <c r="BC2821"/>
      <c r="BD2821"/>
      <c r="BE2821"/>
      <c r="BF2821"/>
      <c r="BG2821"/>
      <c r="BH2821"/>
      <c r="BI2821"/>
      <c r="BJ2821"/>
      <c r="BK2821"/>
      <c r="BL2821"/>
      <c r="BM2821"/>
      <c r="BN2821"/>
      <c r="BO2821"/>
      <c r="BP2821"/>
      <c r="BQ2821"/>
      <c r="BR2821"/>
      <c r="BS2821"/>
      <c r="BT2821"/>
      <c r="BU2821"/>
      <c r="BV2821"/>
      <c r="BW2821"/>
      <c r="BX2821"/>
      <c r="BY2821"/>
      <c r="BZ2821"/>
      <c r="CA2821"/>
      <c r="CB2821"/>
      <c r="CC2821"/>
    </row>
    <row r="2822" spans="54:81" s="325" customFormat="1" ht="15" customHeight="1" x14ac:dyDescent="0.25">
      <c r="BB2822"/>
      <c r="BC2822"/>
      <c r="BD2822"/>
      <c r="BE2822"/>
      <c r="BF2822"/>
      <c r="BG2822"/>
      <c r="BH2822"/>
      <c r="BI2822"/>
      <c r="BJ2822"/>
      <c r="BK2822"/>
      <c r="BL2822"/>
      <c r="BM2822"/>
      <c r="BN2822"/>
      <c r="BO2822"/>
      <c r="BP2822"/>
      <c r="BQ2822"/>
      <c r="BR2822"/>
      <c r="BS2822"/>
      <c r="BT2822"/>
      <c r="BU2822"/>
      <c r="BV2822"/>
      <c r="BW2822"/>
      <c r="BX2822"/>
      <c r="BY2822"/>
      <c r="BZ2822"/>
      <c r="CA2822"/>
      <c r="CB2822"/>
      <c r="CC2822"/>
    </row>
    <row r="2823" spans="54:81" s="325" customFormat="1" ht="15" customHeight="1" x14ac:dyDescent="0.25">
      <c r="BB2823"/>
      <c r="BC2823"/>
      <c r="BD2823"/>
      <c r="BE2823"/>
      <c r="BF2823"/>
      <c r="BG2823"/>
      <c r="BH2823"/>
      <c r="BI2823"/>
      <c r="BJ2823"/>
      <c r="BK2823"/>
      <c r="BL2823"/>
      <c r="BM2823"/>
      <c r="BN2823"/>
      <c r="BO2823"/>
      <c r="BP2823"/>
      <c r="BQ2823"/>
      <c r="BR2823"/>
      <c r="BS2823"/>
      <c r="BT2823"/>
      <c r="BU2823"/>
      <c r="BV2823"/>
      <c r="BW2823"/>
      <c r="BX2823"/>
      <c r="BY2823"/>
      <c r="BZ2823"/>
      <c r="CA2823"/>
      <c r="CB2823"/>
      <c r="CC2823"/>
    </row>
    <row r="2824" spans="54:81" s="325" customFormat="1" ht="15" customHeight="1" x14ac:dyDescent="0.25">
      <c r="BB2824"/>
      <c r="BC2824"/>
      <c r="BD2824"/>
      <c r="BE2824"/>
      <c r="BF2824"/>
      <c r="BG2824"/>
      <c r="BH2824"/>
      <c r="BI2824"/>
      <c r="BJ2824"/>
      <c r="BK2824"/>
      <c r="BL2824"/>
      <c r="BM2824"/>
      <c r="BN2824"/>
      <c r="BO2824"/>
      <c r="BP2824"/>
      <c r="BQ2824"/>
      <c r="BR2824"/>
      <c r="BS2824"/>
      <c r="BT2824"/>
      <c r="BU2824"/>
      <c r="BV2824"/>
      <c r="BW2824"/>
      <c r="BX2824"/>
      <c r="BY2824"/>
      <c r="BZ2824"/>
      <c r="CA2824"/>
      <c r="CB2824"/>
      <c r="CC2824"/>
    </row>
    <row r="2825" spans="54:81" s="325" customFormat="1" ht="15" customHeight="1" x14ac:dyDescent="0.25">
      <c r="BB2825"/>
      <c r="BC2825"/>
      <c r="BD2825"/>
      <c r="BE2825"/>
      <c r="BF2825"/>
      <c r="BG2825"/>
      <c r="BH2825"/>
      <c r="BI2825"/>
      <c r="BJ2825"/>
      <c r="BK2825"/>
      <c r="BL2825"/>
      <c r="BM2825"/>
      <c r="BN2825"/>
      <c r="BO2825"/>
      <c r="BP2825"/>
      <c r="BQ2825"/>
      <c r="BR2825"/>
      <c r="BS2825"/>
      <c r="BT2825"/>
      <c r="BU2825"/>
      <c r="BV2825"/>
      <c r="BW2825"/>
      <c r="BX2825"/>
      <c r="BY2825"/>
      <c r="BZ2825"/>
      <c r="CA2825"/>
      <c r="CB2825"/>
      <c r="CC2825"/>
    </row>
    <row r="2826" spans="54:81" s="325" customFormat="1" ht="15" customHeight="1" x14ac:dyDescent="0.25">
      <c r="BB2826"/>
      <c r="BC2826"/>
      <c r="BD2826"/>
      <c r="BE2826"/>
      <c r="BF2826"/>
      <c r="BG2826"/>
      <c r="BH2826"/>
      <c r="BI2826"/>
      <c r="BJ2826"/>
      <c r="BK2826"/>
      <c r="BL2826"/>
      <c r="BM2826"/>
      <c r="BN2826"/>
      <c r="BO2826"/>
      <c r="BP2826"/>
      <c r="BQ2826"/>
      <c r="BR2826"/>
      <c r="BS2826"/>
      <c r="BT2826"/>
      <c r="BU2826"/>
      <c r="BV2826"/>
      <c r="BW2826"/>
      <c r="BX2826"/>
      <c r="BY2826"/>
      <c r="BZ2826"/>
      <c r="CA2826"/>
      <c r="CB2826"/>
      <c r="CC2826"/>
    </row>
    <row r="2827" spans="54:81" s="325" customFormat="1" ht="15" customHeight="1" x14ac:dyDescent="0.25">
      <c r="BB2827"/>
      <c r="BC2827"/>
      <c r="BD2827"/>
      <c r="BE2827"/>
      <c r="BF2827"/>
      <c r="BG2827"/>
      <c r="BH2827"/>
      <c r="BI2827"/>
      <c r="BJ2827"/>
      <c r="BK2827"/>
      <c r="BL2827"/>
      <c r="BM2827"/>
      <c r="BN2827"/>
      <c r="BO2827"/>
      <c r="BP2827"/>
      <c r="BQ2827"/>
      <c r="BR2827"/>
      <c r="BS2827"/>
      <c r="BT2827"/>
      <c r="BU2827"/>
      <c r="BV2827"/>
      <c r="BW2827"/>
      <c r="BX2827"/>
      <c r="BY2827"/>
      <c r="BZ2827"/>
      <c r="CA2827"/>
      <c r="CB2827"/>
      <c r="CC2827"/>
    </row>
    <row r="2828" spans="54:81" s="325" customFormat="1" ht="15" customHeight="1" x14ac:dyDescent="0.25">
      <c r="BB2828"/>
      <c r="BC2828"/>
      <c r="BD2828"/>
      <c r="BE2828"/>
      <c r="BF2828"/>
      <c r="BG2828"/>
      <c r="BH2828"/>
      <c r="BI2828"/>
      <c r="BJ2828"/>
      <c r="BK2828"/>
      <c r="BL2828"/>
      <c r="BM2828"/>
      <c r="BN2828"/>
      <c r="BO2828"/>
      <c r="BP2828"/>
      <c r="BQ2828"/>
      <c r="BR2828"/>
      <c r="BS2828"/>
      <c r="BT2828"/>
      <c r="BU2828"/>
      <c r="BV2828"/>
      <c r="BW2828"/>
      <c r="BX2828"/>
      <c r="BY2828"/>
      <c r="BZ2828"/>
      <c r="CA2828"/>
      <c r="CB2828"/>
      <c r="CC2828"/>
    </row>
    <row r="2829" spans="54:81" s="325" customFormat="1" ht="15" customHeight="1" x14ac:dyDescent="0.25">
      <c r="BB2829"/>
      <c r="BC2829"/>
      <c r="BD2829"/>
      <c r="BE2829"/>
      <c r="BF2829"/>
      <c r="BG2829"/>
      <c r="BH2829"/>
      <c r="BI2829"/>
      <c r="BJ2829"/>
      <c r="BK2829"/>
      <c r="BL2829"/>
      <c r="BM2829"/>
      <c r="BN2829"/>
      <c r="BO2829"/>
      <c r="BP2829"/>
      <c r="BQ2829"/>
      <c r="BR2829"/>
      <c r="BS2829"/>
      <c r="BT2829"/>
      <c r="BU2829"/>
      <c r="BV2829"/>
      <c r="BW2829"/>
      <c r="BX2829"/>
      <c r="BY2829"/>
      <c r="BZ2829"/>
      <c r="CA2829"/>
      <c r="CB2829"/>
      <c r="CC2829"/>
    </row>
    <row r="2830" spans="54:81" s="325" customFormat="1" ht="15" customHeight="1" x14ac:dyDescent="0.25">
      <c r="BB2830"/>
      <c r="BC2830"/>
      <c r="BD2830"/>
      <c r="BE2830"/>
      <c r="BF2830"/>
      <c r="BG2830"/>
      <c r="BH2830"/>
      <c r="BI2830"/>
      <c r="BJ2830"/>
      <c r="BK2830"/>
      <c r="BL2830"/>
      <c r="BM2830"/>
      <c r="BN2830"/>
      <c r="BO2830"/>
      <c r="BP2830"/>
      <c r="BQ2830"/>
      <c r="BR2830"/>
      <c r="BS2830"/>
      <c r="BT2830"/>
      <c r="BU2830"/>
      <c r="BV2830"/>
      <c r="BW2830"/>
      <c r="BX2830"/>
      <c r="BY2830"/>
      <c r="BZ2830"/>
      <c r="CA2830"/>
      <c r="CB2830"/>
      <c r="CC2830"/>
    </row>
    <row r="2831" spans="54:81" s="325" customFormat="1" ht="15" customHeight="1" x14ac:dyDescent="0.25">
      <c r="BB2831"/>
      <c r="BC2831"/>
      <c r="BD2831"/>
      <c r="BE2831"/>
      <c r="BF2831"/>
      <c r="BG2831"/>
      <c r="BH2831"/>
      <c r="BI2831"/>
      <c r="BJ2831"/>
      <c r="BK2831"/>
      <c r="BL2831"/>
      <c r="BM2831"/>
      <c r="BN2831"/>
      <c r="BO2831"/>
      <c r="BP2831"/>
      <c r="BQ2831"/>
      <c r="BR2831"/>
      <c r="BS2831"/>
      <c r="BT2831"/>
      <c r="BU2831"/>
      <c r="BV2831"/>
      <c r="BW2831"/>
      <c r="BX2831"/>
      <c r="BY2831"/>
      <c r="BZ2831"/>
      <c r="CA2831"/>
      <c r="CB2831"/>
      <c r="CC2831"/>
    </row>
    <row r="2832" spans="54:81" s="325" customFormat="1" ht="15" customHeight="1" x14ac:dyDescent="0.25">
      <c r="BB2832"/>
      <c r="BC2832"/>
      <c r="BD2832"/>
      <c r="BE2832"/>
      <c r="BF2832"/>
      <c r="BG2832"/>
      <c r="BH2832"/>
      <c r="BI2832"/>
      <c r="BJ2832"/>
      <c r="BK2832"/>
      <c r="BL2832"/>
      <c r="BM2832"/>
      <c r="BN2832"/>
      <c r="BO2832"/>
      <c r="BP2832"/>
      <c r="BQ2832"/>
      <c r="BR2832"/>
      <c r="BS2832"/>
      <c r="BT2832"/>
      <c r="BU2832"/>
      <c r="BV2832"/>
      <c r="BW2832"/>
      <c r="BX2832"/>
      <c r="BY2832"/>
      <c r="BZ2832"/>
      <c r="CA2832"/>
      <c r="CB2832"/>
      <c r="CC2832"/>
    </row>
    <row r="2833" spans="54:81" s="325" customFormat="1" ht="15" customHeight="1" x14ac:dyDescent="0.25">
      <c r="BB2833"/>
      <c r="BC2833"/>
      <c r="BD2833"/>
      <c r="BE2833"/>
      <c r="BF2833"/>
      <c r="BG2833"/>
      <c r="BH2833"/>
      <c r="BI2833"/>
      <c r="BJ2833"/>
      <c r="BK2833"/>
      <c r="BL2833"/>
      <c r="BM2833"/>
      <c r="BN2833"/>
      <c r="BO2833"/>
      <c r="BP2833"/>
      <c r="BQ2833"/>
      <c r="BR2833"/>
      <c r="BS2833"/>
      <c r="BT2833"/>
      <c r="BU2833"/>
      <c r="BV2833"/>
      <c r="BW2833"/>
      <c r="BX2833"/>
      <c r="BY2833"/>
      <c r="BZ2833"/>
      <c r="CA2833"/>
      <c r="CB2833"/>
      <c r="CC2833"/>
    </row>
    <row r="2834" spans="54:81" s="325" customFormat="1" ht="15" customHeight="1" x14ac:dyDescent="0.25">
      <c r="BB2834"/>
      <c r="BC2834"/>
      <c r="BD2834"/>
      <c r="BE2834"/>
      <c r="BF2834"/>
      <c r="BG2834"/>
      <c r="BH2834"/>
      <c r="BI2834"/>
      <c r="BJ2834"/>
      <c r="BK2834"/>
      <c r="BL2834"/>
      <c r="BM2834"/>
      <c r="BN2834"/>
      <c r="BO2834"/>
      <c r="BP2834"/>
      <c r="BQ2834"/>
      <c r="BR2834"/>
      <c r="BS2834"/>
      <c r="BT2834"/>
      <c r="BU2834"/>
      <c r="BV2834"/>
      <c r="BW2834"/>
      <c r="BX2834"/>
      <c r="BY2834"/>
      <c r="BZ2834"/>
      <c r="CA2834"/>
      <c r="CB2834"/>
      <c r="CC2834"/>
    </row>
    <row r="2835" spans="54:81" s="325" customFormat="1" ht="15" customHeight="1" x14ac:dyDescent="0.25">
      <c r="BB2835"/>
      <c r="BC2835"/>
      <c r="BD2835"/>
      <c r="BE2835"/>
      <c r="BF2835"/>
      <c r="BG2835"/>
      <c r="BH2835"/>
      <c r="BI2835"/>
      <c r="BJ2835"/>
      <c r="BK2835"/>
      <c r="BL2835"/>
      <c r="BM2835"/>
      <c r="BN2835"/>
      <c r="BO2835"/>
      <c r="BP2835"/>
      <c r="BQ2835"/>
      <c r="BR2835"/>
      <c r="BS2835"/>
      <c r="BT2835"/>
      <c r="BU2835"/>
      <c r="BV2835"/>
      <c r="BW2835"/>
      <c r="BX2835"/>
      <c r="BY2835"/>
      <c r="BZ2835"/>
      <c r="CA2835"/>
      <c r="CB2835"/>
      <c r="CC2835"/>
    </row>
    <row r="2836" spans="54:81" s="325" customFormat="1" ht="15" customHeight="1" x14ac:dyDescent="0.25">
      <c r="BB2836"/>
      <c r="BC2836"/>
      <c r="BD2836"/>
      <c r="BE2836"/>
      <c r="BF2836"/>
      <c r="BG2836"/>
      <c r="BH2836"/>
      <c r="BI2836"/>
      <c r="BJ2836"/>
      <c r="BK2836"/>
      <c r="BL2836"/>
      <c r="BM2836"/>
      <c r="BN2836"/>
      <c r="BO2836"/>
      <c r="BP2836"/>
      <c r="BQ2836"/>
      <c r="BR2836"/>
      <c r="BS2836"/>
      <c r="BT2836"/>
      <c r="BU2836"/>
      <c r="BV2836"/>
      <c r="BW2836"/>
      <c r="BX2836"/>
      <c r="BY2836"/>
      <c r="BZ2836"/>
      <c r="CA2836"/>
      <c r="CB2836"/>
      <c r="CC2836"/>
    </row>
    <row r="2837" spans="54:81" s="325" customFormat="1" ht="15" customHeight="1" x14ac:dyDescent="0.25">
      <c r="BB2837"/>
      <c r="BC2837"/>
      <c r="BD2837"/>
      <c r="BE2837"/>
      <c r="BF2837"/>
      <c r="BG2837"/>
      <c r="BH2837"/>
      <c r="BI2837"/>
      <c r="BJ2837"/>
      <c r="BK2837"/>
      <c r="BL2837"/>
      <c r="BM2837"/>
      <c r="BN2837"/>
      <c r="BO2837"/>
      <c r="BP2837"/>
      <c r="BQ2837"/>
      <c r="BR2837"/>
      <c r="BS2837"/>
      <c r="BT2837"/>
      <c r="BU2837"/>
      <c r="BV2837"/>
      <c r="BW2837"/>
      <c r="BX2837"/>
      <c r="BY2837"/>
      <c r="BZ2837"/>
      <c r="CA2837"/>
      <c r="CB2837"/>
      <c r="CC2837"/>
    </row>
    <row r="2838" spans="54:81" s="325" customFormat="1" ht="15" customHeight="1" x14ac:dyDescent="0.25">
      <c r="BB2838"/>
      <c r="BC2838"/>
      <c r="BD2838"/>
      <c r="BE2838"/>
      <c r="BF2838"/>
      <c r="BG2838"/>
      <c r="BH2838"/>
      <c r="BI2838"/>
      <c r="BJ2838"/>
      <c r="BK2838"/>
      <c r="BL2838"/>
      <c r="BM2838"/>
      <c r="BN2838"/>
      <c r="BO2838"/>
      <c r="BP2838"/>
      <c r="BQ2838"/>
      <c r="BR2838"/>
      <c r="BS2838"/>
      <c r="BT2838"/>
      <c r="BU2838"/>
      <c r="BV2838"/>
      <c r="BW2838"/>
      <c r="BX2838"/>
      <c r="BY2838"/>
      <c r="BZ2838"/>
      <c r="CA2838"/>
      <c r="CB2838"/>
      <c r="CC2838"/>
    </row>
    <row r="2839" spans="54:81" s="325" customFormat="1" ht="15" customHeight="1" x14ac:dyDescent="0.25">
      <c r="BB2839"/>
      <c r="BC2839"/>
      <c r="BD2839"/>
      <c r="BE2839"/>
      <c r="BF2839"/>
      <c r="BG2839"/>
      <c r="BH2839"/>
      <c r="BI2839"/>
      <c r="BJ2839"/>
      <c r="BK2839"/>
      <c r="BL2839"/>
      <c r="BM2839"/>
      <c r="BN2839"/>
      <c r="BO2839"/>
      <c r="BP2839"/>
      <c r="BQ2839"/>
      <c r="BR2839"/>
      <c r="BS2839"/>
      <c r="BT2839"/>
      <c r="BU2839"/>
      <c r="BV2839"/>
      <c r="BW2839"/>
      <c r="BX2839"/>
      <c r="BY2839"/>
      <c r="BZ2839"/>
      <c r="CA2839"/>
      <c r="CB2839"/>
      <c r="CC2839"/>
    </row>
    <row r="2840" spans="54:81" s="325" customFormat="1" ht="15" customHeight="1" x14ac:dyDescent="0.25">
      <c r="BB2840"/>
      <c r="BC2840"/>
      <c r="BD2840"/>
      <c r="BE2840"/>
      <c r="BF2840"/>
      <c r="BG2840"/>
      <c r="BH2840"/>
      <c r="BI2840"/>
      <c r="BJ2840"/>
      <c r="BK2840"/>
      <c r="BL2840"/>
      <c r="BM2840"/>
      <c r="BN2840"/>
      <c r="BO2840"/>
      <c r="BP2840"/>
      <c r="BQ2840"/>
      <c r="BR2840"/>
      <c r="BS2840"/>
      <c r="BT2840"/>
      <c r="BU2840"/>
      <c r="BV2840"/>
      <c r="BW2840"/>
      <c r="BX2840"/>
      <c r="BY2840"/>
      <c r="BZ2840"/>
      <c r="CA2840"/>
      <c r="CB2840"/>
      <c r="CC2840"/>
    </row>
    <row r="2841" spans="54:81" s="325" customFormat="1" ht="15" customHeight="1" x14ac:dyDescent="0.25">
      <c r="BB2841"/>
      <c r="BC2841"/>
      <c r="BD2841"/>
      <c r="BE2841"/>
      <c r="BF2841"/>
      <c r="BG2841"/>
      <c r="BH2841"/>
      <c r="BI2841"/>
      <c r="BJ2841"/>
      <c r="BK2841"/>
      <c r="BL2841"/>
      <c r="BM2841"/>
      <c r="BN2841"/>
      <c r="BO2841"/>
      <c r="BP2841"/>
      <c r="BQ2841"/>
      <c r="BR2841"/>
      <c r="BS2841"/>
      <c r="BT2841"/>
      <c r="BU2841"/>
      <c r="BV2841"/>
      <c r="BW2841"/>
      <c r="BX2841"/>
      <c r="BY2841"/>
      <c r="BZ2841"/>
      <c r="CA2841"/>
      <c r="CB2841"/>
      <c r="CC2841"/>
    </row>
    <row r="2842" spans="54:81" s="325" customFormat="1" ht="15" customHeight="1" x14ac:dyDescent="0.25">
      <c r="BB2842"/>
      <c r="BC2842"/>
      <c r="BD2842"/>
      <c r="BE2842"/>
      <c r="BF2842"/>
      <c r="BG2842"/>
      <c r="BH2842"/>
      <c r="BI2842"/>
      <c r="BJ2842"/>
      <c r="BK2842"/>
      <c r="BL2842"/>
      <c r="BM2842"/>
      <c r="BN2842"/>
      <c r="BO2842"/>
      <c r="BP2842"/>
      <c r="BQ2842"/>
      <c r="BR2842"/>
      <c r="BS2842"/>
      <c r="BT2842"/>
      <c r="BU2842"/>
      <c r="BV2842"/>
      <c r="BW2842"/>
      <c r="BX2842"/>
      <c r="BY2842"/>
      <c r="BZ2842"/>
      <c r="CA2842"/>
      <c r="CB2842"/>
      <c r="CC2842"/>
    </row>
    <row r="2843" spans="54:81" s="325" customFormat="1" ht="15" customHeight="1" x14ac:dyDescent="0.25">
      <c r="BB2843"/>
      <c r="BC2843"/>
      <c r="BD2843"/>
      <c r="BE2843"/>
      <c r="BF2843"/>
      <c r="BG2843"/>
      <c r="BH2843"/>
      <c r="BI2843"/>
      <c r="BJ2843"/>
      <c r="BK2843"/>
      <c r="BL2843"/>
      <c r="BM2843"/>
      <c r="BN2843"/>
      <c r="BO2843"/>
      <c r="BP2843"/>
      <c r="BQ2843"/>
      <c r="BR2843"/>
      <c r="BS2843"/>
      <c r="BT2843"/>
      <c r="BU2843"/>
      <c r="BV2843"/>
      <c r="BW2843"/>
      <c r="BX2843"/>
      <c r="BY2843"/>
      <c r="BZ2843"/>
      <c r="CA2843"/>
      <c r="CB2843"/>
      <c r="CC2843"/>
    </row>
    <row r="2844" spans="54:81" s="325" customFormat="1" ht="15" customHeight="1" x14ac:dyDescent="0.25">
      <c r="BB2844"/>
      <c r="BC2844"/>
      <c r="BD2844"/>
      <c r="BE2844"/>
      <c r="BF2844"/>
      <c r="BG2844"/>
      <c r="BH2844"/>
      <c r="BI2844"/>
      <c r="BJ2844"/>
      <c r="BK2844"/>
      <c r="BL2844"/>
      <c r="BM2844"/>
      <c r="BN2844"/>
      <c r="BO2844"/>
      <c r="BP2844"/>
      <c r="BQ2844"/>
      <c r="BR2844"/>
      <c r="BS2844"/>
      <c r="BT2844"/>
      <c r="BU2844"/>
      <c r="BV2844"/>
      <c r="BW2844"/>
      <c r="BX2844"/>
      <c r="BY2844"/>
      <c r="BZ2844"/>
      <c r="CA2844"/>
      <c r="CB2844"/>
      <c r="CC2844"/>
    </row>
    <row r="2845" spans="54:81" s="325" customFormat="1" ht="15" customHeight="1" x14ac:dyDescent="0.25">
      <c r="BB2845"/>
      <c r="BC2845"/>
      <c r="BD2845"/>
      <c r="BE2845"/>
      <c r="BF2845"/>
      <c r="BG2845"/>
      <c r="BH2845"/>
      <c r="BI2845"/>
      <c r="BJ2845"/>
      <c r="BK2845"/>
      <c r="BL2845"/>
      <c r="BM2845"/>
      <c r="BN2845"/>
      <c r="BO2845"/>
      <c r="BP2845"/>
      <c r="BQ2845"/>
      <c r="BR2845"/>
      <c r="BS2845"/>
      <c r="BT2845"/>
      <c r="BU2845"/>
      <c r="BV2845"/>
      <c r="BW2845"/>
      <c r="BX2845"/>
      <c r="BY2845"/>
      <c r="BZ2845"/>
      <c r="CA2845"/>
      <c r="CB2845"/>
      <c r="CC2845"/>
    </row>
    <row r="2846" spans="54:81" s="325" customFormat="1" ht="15" customHeight="1" x14ac:dyDescent="0.25">
      <c r="BB2846"/>
      <c r="BC2846"/>
      <c r="BD2846"/>
      <c r="BE2846"/>
      <c r="BF2846"/>
      <c r="BG2846"/>
      <c r="BH2846"/>
      <c r="BI2846"/>
      <c r="BJ2846"/>
      <c r="BK2846"/>
      <c r="BL2846"/>
      <c r="BM2846"/>
      <c r="BN2846"/>
      <c r="BO2846"/>
      <c r="BP2846"/>
      <c r="BQ2846"/>
      <c r="BR2846"/>
      <c r="BS2846"/>
      <c r="BT2846"/>
      <c r="BU2846"/>
      <c r="BV2846"/>
      <c r="BW2846"/>
      <c r="BX2846"/>
      <c r="BY2846"/>
      <c r="BZ2846"/>
      <c r="CA2846"/>
      <c r="CB2846"/>
      <c r="CC2846"/>
    </row>
    <row r="2847" spans="54:81" s="325" customFormat="1" ht="15" customHeight="1" x14ac:dyDescent="0.25">
      <c r="BB2847"/>
      <c r="BC2847"/>
      <c r="BD2847"/>
      <c r="BE2847"/>
      <c r="BF2847"/>
      <c r="BG2847"/>
      <c r="BH2847"/>
      <c r="BI2847"/>
      <c r="BJ2847"/>
      <c r="BK2847"/>
      <c r="BL2847"/>
      <c r="BM2847"/>
      <c r="BN2847"/>
      <c r="BO2847"/>
      <c r="BP2847"/>
      <c r="BQ2847"/>
      <c r="BR2847"/>
      <c r="BS2847"/>
      <c r="BT2847"/>
      <c r="BU2847"/>
      <c r="BV2847"/>
      <c r="BW2847"/>
      <c r="BX2847"/>
      <c r="BY2847"/>
      <c r="BZ2847"/>
      <c r="CA2847"/>
      <c r="CB2847"/>
      <c r="CC2847"/>
    </row>
    <row r="2848" spans="54:81" s="325" customFormat="1" ht="15" customHeight="1" x14ac:dyDescent="0.25">
      <c r="BB2848"/>
      <c r="BC2848"/>
      <c r="BD2848"/>
      <c r="BE2848"/>
      <c r="BF2848"/>
      <c r="BG2848"/>
      <c r="BH2848"/>
      <c r="BI2848"/>
      <c r="BJ2848"/>
      <c r="BK2848"/>
      <c r="BL2848"/>
      <c r="BM2848"/>
      <c r="BN2848"/>
      <c r="BO2848"/>
      <c r="BP2848"/>
      <c r="BQ2848"/>
      <c r="BR2848"/>
      <c r="BS2848"/>
      <c r="BT2848"/>
      <c r="BU2848"/>
      <c r="BV2848"/>
      <c r="BW2848"/>
      <c r="BX2848"/>
      <c r="BY2848"/>
      <c r="BZ2848"/>
      <c r="CA2848"/>
      <c r="CB2848"/>
      <c r="CC2848"/>
    </row>
    <row r="2849" spans="54:81" s="325" customFormat="1" ht="15" customHeight="1" x14ac:dyDescent="0.25">
      <c r="BB2849"/>
      <c r="BC2849"/>
      <c r="BD2849"/>
      <c r="BE2849"/>
      <c r="BF2849"/>
      <c r="BG2849"/>
      <c r="BH2849"/>
      <c r="BI2849"/>
      <c r="BJ2849"/>
      <c r="BK2849"/>
      <c r="BL2849"/>
      <c r="BM2849"/>
      <c r="BN2849"/>
      <c r="BO2849"/>
      <c r="BP2849"/>
      <c r="BQ2849"/>
      <c r="BR2849"/>
      <c r="BS2849"/>
      <c r="BT2849"/>
      <c r="BU2849"/>
      <c r="BV2849"/>
      <c r="BW2849"/>
      <c r="BX2849"/>
      <c r="BY2849"/>
      <c r="BZ2849"/>
      <c r="CA2849"/>
      <c r="CB2849"/>
      <c r="CC2849"/>
    </row>
    <row r="2850" spans="54:81" s="325" customFormat="1" ht="15" customHeight="1" x14ac:dyDescent="0.25">
      <c r="BB2850"/>
      <c r="BC2850"/>
      <c r="BD2850"/>
      <c r="BE2850"/>
      <c r="BF2850"/>
      <c r="BG2850"/>
      <c r="BH2850"/>
      <c r="BI2850"/>
      <c r="BJ2850"/>
      <c r="BK2850"/>
      <c r="BL2850"/>
      <c r="BM2850"/>
      <c r="BN2850"/>
      <c r="BO2850"/>
      <c r="BP2850"/>
      <c r="BQ2850"/>
      <c r="BR2850"/>
      <c r="BS2850"/>
      <c r="BT2850"/>
      <c r="BU2850"/>
      <c r="BV2850"/>
      <c r="BW2850"/>
      <c r="BX2850"/>
      <c r="BY2850"/>
      <c r="BZ2850"/>
      <c r="CA2850"/>
      <c r="CB2850"/>
      <c r="CC2850"/>
    </row>
    <row r="2851" spans="54:81" s="325" customFormat="1" ht="15" customHeight="1" x14ac:dyDescent="0.25">
      <c r="BB2851"/>
      <c r="BC2851"/>
      <c r="BD2851"/>
      <c r="BE2851"/>
      <c r="BF2851"/>
      <c r="BG2851"/>
      <c r="BH2851"/>
      <c r="BI2851"/>
      <c r="BJ2851"/>
      <c r="BK2851"/>
      <c r="BL2851"/>
      <c r="BM2851"/>
      <c r="BN2851"/>
      <c r="BO2851"/>
      <c r="BP2851"/>
      <c r="BQ2851"/>
      <c r="BR2851"/>
      <c r="BS2851"/>
      <c r="BT2851"/>
      <c r="BU2851"/>
      <c r="BV2851"/>
      <c r="BW2851"/>
      <c r="BX2851"/>
      <c r="BY2851"/>
      <c r="BZ2851"/>
      <c r="CA2851"/>
      <c r="CB2851"/>
      <c r="CC2851"/>
    </row>
    <row r="2852" spans="54:81" s="325" customFormat="1" ht="15" customHeight="1" x14ac:dyDescent="0.25">
      <c r="BB2852"/>
      <c r="BC2852"/>
      <c r="BD2852"/>
      <c r="BE2852"/>
      <c r="BF2852"/>
      <c r="BG2852"/>
      <c r="BH2852"/>
      <c r="BI2852"/>
      <c r="BJ2852"/>
      <c r="BK2852"/>
      <c r="BL2852"/>
      <c r="BM2852"/>
      <c r="BN2852"/>
      <c r="BO2852"/>
      <c r="BP2852"/>
      <c r="BQ2852"/>
      <c r="BR2852"/>
      <c r="BS2852"/>
      <c r="BT2852"/>
      <c r="BU2852"/>
      <c r="BV2852"/>
      <c r="BW2852"/>
      <c r="BX2852"/>
      <c r="BY2852"/>
      <c r="BZ2852"/>
      <c r="CA2852"/>
      <c r="CB2852"/>
      <c r="CC2852"/>
    </row>
    <row r="2853" spans="54:81" s="325" customFormat="1" ht="15" customHeight="1" x14ac:dyDescent="0.25">
      <c r="BB2853"/>
      <c r="BC2853"/>
      <c r="BD2853"/>
      <c r="BE2853"/>
      <c r="BF2853"/>
      <c r="BG2853"/>
      <c r="BH2853"/>
      <c r="BI2853"/>
      <c r="BJ2853"/>
      <c r="BK2853"/>
      <c r="BL2853"/>
      <c r="BM2853"/>
      <c r="BN2853"/>
      <c r="BO2853"/>
      <c r="BP2853"/>
      <c r="BQ2853"/>
      <c r="BR2853"/>
      <c r="BS2853"/>
      <c r="BT2853"/>
      <c r="BU2853"/>
      <c r="BV2853"/>
      <c r="BW2853"/>
      <c r="BX2853"/>
      <c r="BY2853"/>
      <c r="BZ2853"/>
      <c r="CA2853"/>
      <c r="CB2853"/>
      <c r="CC2853"/>
    </row>
    <row r="2854" spans="54:81" s="325" customFormat="1" ht="15" customHeight="1" x14ac:dyDescent="0.25">
      <c r="BB2854"/>
      <c r="BC2854"/>
      <c r="BD2854"/>
      <c r="BE2854"/>
      <c r="BF2854"/>
      <c r="BG2854"/>
      <c r="BH2854"/>
      <c r="BI2854"/>
      <c r="BJ2854"/>
      <c r="BK2854"/>
      <c r="BL2854"/>
      <c r="BM2854"/>
      <c r="BN2854"/>
      <c r="BO2854"/>
      <c r="BP2854"/>
      <c r="BQ2854"/>
      <c r="BR2854"/>
      <c r="BS2854"/>
      <c r="BT2854"/>
      <c r="BU2854"/>
      <c r="BV2854"/>
      <c r="BW2854"/>
      <c r="BX2854"/>
      <c r="BY2854"/>
      <c r="BZ2854"/>
      <c r="CA2854"/>
      <c r="CB2854"/>
      <c r="CC2854"/>
    </row>
    <row r="2855" spans="54:81" s="325" customFormat="1" ht="15" customHeight="1" x14ac:dyDescent="0.25">
      <c r="BB2855"/>
      <c r="BC2855"/>
      <c r="BD2855"/>
      <c r="BE2855"/>
      <c r="BF2855"/>
      <c r="BG2855"/>
      <c r="BH2855"/>
      <c r="BI2855"/>
      <c r="BJ2855"/>
      <c r="BK2855"/>
      <c r="BL2855"/>
      <c r="BM2855"/>
      <c r="BN2855"/>
      <c r="BO2855"/>
      <c r="BP2855"/>
      <c r="BQ2855"/>
      <c r="BR2855"/>
      <c r="BS2855"/>
      <c r="BT2855"/>
      <c r="BU2855"/>
      <c r="BV2855"/>
      <c r="BW2855"/>
      <c r="BX2855"/>
      <c r="BY2855"/>
      <c r="BZ2855"/>
      <c r="CA2855"/>
      <c r="CB2855"/>
      <c r="CC2855"/>
    </row>
    <row r="2856" spans="54:81" s="325" customFormat="1" ht="15" customHeight="1" x14ac:dyDescent="0.25">
      <c r="BB2856"/>
      <c r="BC2856"/>
      <c r="BD2856"/>
      <c r="BE2856"/>
      <c r="BF2856"/>
      <c r="BG2856"/>
      <c r="BH2856"/>
      <c r="BI2856"/>
      <c r="BJ2856"/>
      <c r="BK2856"/>
      <c r="BL2856"/>
      <c r="BM2856"/>
      <c r="BN2856"/>
      <c r="BO2856"/>
      <c r="BP2856"/>
      <c r="BQ2856"/>
      <c r="BR2856"/>
      <c r="BS2856"/>
      <c r="BT2856"/>
      <c r="BU2856"/>
      <c r="BV2856"/>
      <c r="BW2856"/>
      <c r="BX2856"/>
      <c r="BY2856"/>
      <c r="BZ2856"/>
      <c r="CA2856"/>
      <c r="CB2856"/>
      <c r="CC2856"/>
    </row>
    <row r="2857" spans="54:81" s="325" customFormat="1" ht="15" customHeight="1" x14ac:dyDescent="0.25">
      <c r="BB2857"/>
      <c r="BC2857"/>
      <c r="BD2857"/>
      <c r="BE2857"/>
      <c r="BF2857"/>
      <c r="BG2857"/>
      <c r="BH2857"/>
      <c r="BI2857"/>
      <c r="BJ2857"/>
      <c r="BK2857"/>
      <c r="BL2857"/>
      <c r="BM2857"/>
      <c r="BN2857"/>
      <c r="BO2857"/>
      <c r="BP2857"/>
      <c r="BQ2857"/>
      <c r="BR2857"/>
      <c r="BS2857"/>
      <c r="BT2857"/>
      <c r="BU2857"/>
      <c r="BV2857"/>
      <c r="BW2857"/>
      <c r="BX2857"/>
      <c r="BY2857"/>
      <c r="BZ2857"/>
      <c r="CA2857"/>
      <c r="CB2857"/>
      <c r="CC2857"/>
    </row>
    <row r="2858" spans="54:81" s="325" customFormat="1" ht="15" customHeight="1" x14ac:dyDescent="0.25">
      <c r="BB2858"/>
      <c r="BC2858"/>
      <c r="BD2858"/>
      <c r="BE2858"/>
      <c r="BF2858"/>
      <c r="BG2858"/>
      <c r="BH2858"/>
      <c r="BI2858"/>
      <c r="BJ2858"/>
      <c r="BK2858"/>
      <c r="BL2858"/>
      <c r="BM2858"/>
      <c r="BN2858"/>
      <c r="BO2858"/>
      <c r="BP2858"/>
      <c r="BQ2858"/>
      <c r="BR2858"/>
      <c r="BS2858"/>
      <c r="BT2858"/>
      <c r="BU2858"/>
      <c r="BV2858"/>
      <c r="BW2858"/>
      <c r="BX2858"/>
      <c r="BY2858"/>
      <c r="BZ2858"/>
      <c r="CA2858"/>
      <c r="CB2858"/>
      <c r="CC2858"/>
    </row>
    <row r="2859" spans="54:81" s="325" customFormat="1" ht="15" customHeight="1" x14ac:dyDescent="0.25">
      <c r="BB2859"/>
      <c r="BC2859"/>
      <c r="BD2859"/>
      <c r="BE2859"/>
      <c r="BF2859"/>
      <c r="BG2859"/>
      <c r="BH2859"/>
      <c r="BI2859"/>
      <c r="BJ2859"/>
      <c r="BK2859"/>
      <c r="BL2859"/>
      <c r="BM2859"/>
      <c r="BN2859"/>
      <c r="BO2859"/>
      <c r="BP2859"/>
      <c r="BQ2859"/>
      <c r="BR2859"/>
      <c r="BS2859"/>
      <c r="BT2859"/>
      <c r="BU2859"/>
      <c r="BV2859"/>
      <c r="BW2859"/>
      <c r="BX2859"/>
      <c r="BY2859"/>
      <c r="BZ2859"/>
      <c r="CA2859"/>
      <c r="CB2859"/>
      <c r="CC2859"/>
    </row>
    <row r="2860" spans="54:81" s="325" customFormat="1" ht="15" customHeight="1" x14ac:dyDescent="0.25">
      <c r="BB2860"/>
      <c r="BC2860"/>
      <c r="BD2860"/>
      <c r="BE2860"/>
      <c r="BF2860"/>
      <c r="BG2860"/>
      <c r="BH2860"/>
      <c r="BI2860"/>
      <c r="BJ2860"/>
      <c r="BK2860"/>
      <c r="BL2860"/>
      <c r="BM2860"/>
      <c r="BN2860"/>
      <c r="BO2860"/>
      <c r="BP2860"/>
      <c r="BQ2860"/>
      <c r="BR2860"/>
      <c r="BS2860"/>
      <c r="BT2860"/>
      <c r="BU2860"/>
      <c r="BV2860"/>
      <c r="BW2860"/>
      <c r="BX2860"/>
      <c r="BY2860"/>
      <c r="BZ2860"/>
      <c r="CA2860"/>
      <c r="CB2860"/>
      <c r="CC2860"/>
    </row>
    <row r="2861" spans="54:81" s="325" customFormat="1" ht="15" customHeight="1" x14ac:dyDescent="0.25">
      <c r="BB2861"/>
      <c r="BC2861"/>
      <c r="BD2861"/>
      <c r="BE2861"/>
      <c r="BF2861"/>
      <c r="BG2861"/>
      <c r="BH2861"/>
      <c r="BI2861"/>
      <c r="BJ2861"/>
      <c r="BK2861"/>
      <c r="BL2861"/>
      <c r="BM2861"/>
      <c r="BN2861"/>
      <c r="BO2861"/>
      <c r="BP2861"/>
      <c r="BQ2861"/>
      <c r="BR2861"/>
      <c r="BS2861"/>
      <c r="BT2861"/>
      <c r="BU2861"/>
      <c r="BV2861"/>
      <c r="BW2861"/>
      <c r="BX2861"/>
      <c r="BY2861"/>
      <c r="BZ2861"/>
      <c r="CA2861"/>
      <c r="CB2861"/>
      <c r="CC2861"/>
    </row>
    <row r="2862" spans="54:81" s="325" customFormat="1" ht="15" customHeight="1" x14ac:dyDescent="0.25">
      <c r="BB2862"/>
      <c r="BC2862"/>
      <c r="BD2862"/>
      <c r="BE2862"/>
      <c r="BF2862"/>
      <c r="BG2862"/>
      <c r="BH2862"/>
      <c r="BI2862"/>
      <c r="BJ2862"/>
      <c r="BK2862"/>
      <c r="BL2862"/>
      <c r="BM2862"/>
      <c r="BN2862"/>
      <c r="BO2862"/>
      <c r="BP2862"/>
      <c r="BQ2862"/>
      <c r="BR2862"/>
      <c r="BS2862"/>
      <c r="BT2862"/>
      <c r="BU2862"/>
      <c r="BV2862"/>
      <c r="BW2862"/>
      <c r="BX2862"/>
      <c r="BY2862"/>
      <c r="BZ2862"/>
      <c r="CA2862"/>
      <c r="CB2862"/>
      <c r="CC2862"/>
    </row>
    <row r="2863" spans="54:81" s="325" customFormat="1" ht="15" customHeight="1" x14ac:dyDescent="0.25">
      <c r="BB2863"/>
      <c r="BC2863"/>
      <c r="BD2863"/>
      <c r="BE2863"/>
      <c r="BF2863"/>
      <c r="BG2863"/>
      <c r="BH2863"/>
      <c r="BI2863"/>
      <c r="BJ2863"/>
      <c r="BK2863"/>
      <c r="BL2863"/>
      <c r="BM2863"/>
      <c r="BN2863"/>
      <c r="BO2863"/>
      <c r="BP2863"/>
      <c r="BQ2863"/>
      <c r="BR2863"/>
      <c r="BS2863"/>
      <c r="BT2863"/>
      <c r="BU2863"/>
      <c r="BV2863"/>
      <c r="BW2863"/>
      <c r="BX2863"/>
      <c r="BY2863"/>
      <c r="BZ2863"/>
      <c r="CA2863"/>
      <c r="CB2863"/>
      <c r="CC2863"/>
    </row>
    <row r="2864" spans="54:81" s="325" customFormat="1" ht="15" customHeight="1" x14ac:dyDescent="0.25">
      <c r="BB2864"/>
      <c r="BC2864"/>
      <c r="BD2864"/>
      <c r="BE2864"/>
      <c r="BF2864"/>
      <c r="BG2864"/>
      <c r="BH2864"/>
      <c r="BI2864"/>
      <c r="BJ2864"/>
      <c r="BK2864"/>
      <c r="BL2864"/>
      <c r="BM2864"/>
      <c r="BN2864"/>
      <c r="BO2864"/>
      <c r="BP2864"/>
      <c r="BQ2864"/>
      <c r="BR2864"/>
      <c r="BS2864"/>
      <c r="BT2864"/>
      <c r="BU2864"/>
      <c r="BV2864"/>
      <c r="BW2864"/>
      <c r="BX2864"/>
      <c r="BY2864"/>
      <c r="BZ2864"/>
      <c r="CA2864"/>
      <c r="CB2864"/>
      <c r="CC2864"/>
    </row>
    <row r="2865" spans="54:81" s="325" customFormat="1" ht="15" customHeight="1" x14ac:dyDescent="0.25">
      <c r="BB2865"/>
      <c r="BC2865"/>
      <c r="BD2865"/>
      <c r="BE2865"/>
      <c r="BF2865"/>
      <c r="BG2865"/>
      <c r="BH2865"/>
      <c r="BI2865"/>
      <c r="BJ2865"/>
      <c r="BK2865"/>
      <c r="BL2865"/>
      <c r="BM2865"/>
      <c r="BN2865"/>
      <c r="BO2865"/>
      <c r="BP2865"/>
      <c r="BQ2865"/>
      <c r="BR2865"/>
      <c r="BS2865"/>
      <c r="BT2865"/>
      <c r="BU2865"/>
      <c r="BV2865"/>
      <c r="BW2865"/>
      <c r="BX2865"/>
      <c r="BY2865"/>
      <c r="BZ2865"/>
      <c r="CA2865"/>
      <c r="CB2865"/>
      <c r="CC2865"/>
    </row>
    <row r="2866" spans="54:81" s="325" customFormat="1" ht="15" customHeight="1" x14ac:dyDescent="0.25">
      <c r="BB2866"/>
      <c r="BC2866"/>
      <c r="BD2866"/>
      <c r="BE2866"/>
      <c r="BF2866"/>
      <c r="BG2866"/>
      <c r="BH2866"/>
      <c r="BI2866"/>
      <c r="BJ2866"/>
      <c r="BK2866"/>
      <c r="BL2866"/>
      <c r="BM2866"/>
      <c r="BN2866"/>
      <c r="BO2866"/>
      <c r="BP2866"/>
      <c r="BQ2866"/>
      <c r="BR2866"/>
      <c r="BS2866"/>
      <c r="BT2866"/>
      <c r="BU2866"/>
      <c r="BV2866"/>
      <c r="BW2866"/>
      <c r="BX2866"/>
      <c r="BY2866"/>
      <c r="BZ2866"/>
      <c r="CA2866"/>
      <c r="CB2866"/>
      <c r="CC2866"/>
    </row>
    <row r="2867" spans="54:81" s="325" customFormat="1" ht="15" customHeight="1" x14ac:dyDescent="0.25">
      <c r="BB2867"/>
      <c r="BC2867"/>
      <c r="BD2867"/>
      <c r="BE2867"/>
      <c r="BF2867"/>
      <c r="BG2867"/>
      <c r="BH2867"/>
      <c r="BI2867"/>
      <c r="BJ2867"/>
      <c r="BK2867"/>
      <c r="BL2867"/>
      <c r="BM2867"/>
      <c r="BN2867"/>
      <c r="BO2867"/>
      <c r="BP2867"/>
      <c r="BQ2867"/>
      <c r="BR2867"/>
      <c r="BS2867"/>
      <c r="BT2867"/>
      <c r="BU2867"/>
      <c r="BV2867"/>
      <c r="BW2867"/>
      <c r="BX2867"/>
      <c r="BY2867"/>
      <c r="BZ2867"/>
      <c r="CA2867"/>
      <c r="CB2867"/>
      <c r="CC2867"/>
    </row>
    <row r="2868" spans="54:81" s="325" customFormat="1" ht="15" customHeight="1" x14ac:dyDescent="0.25">
      <c r="BB2868"/>
      <c r="BC2868"/>
      <c r="BD2868"/>
      <c r="BE2868"/>
      <c r="BF2868"/>
      <c r="BG2868"/>
      <c r="BH2868"/>
      <c r="BI2868"/>
      <c r="BJ2868"/>
      <c r="BK2868"/>
      <c r="BL2868"/>
      <c r="BM2868"/>
      <c r="BN2868"/>
      <c r="BO2868"/>
      <c r="BP2868"/>
      <c r="BQ2868"/>
      <c r="BR2868"/>
      <c r="BS2868"/>
      <c r="BT2868"/>
      <c r="BU2868"/>
      <c r="BV2868"/>
      <c r="BW2868"/>
      <c r="BX2868"/>
      <c r="BY2868"/>
      <c r="BZ2868"/>
      <c r="CA2868"/>
      <c r="CB2868"/>
      <c r="CC2868"/>
    </row>
    <row r="2869" spans="54:81" s="325" customFormat="1" ht="15" customHeight="1" x14ac:dyDescent="0.25">
      <c r="BB2869"/>
      <c r="BC2869"/>
      <c r="BD2869"/>
      <c r="BE2869"/>
      <c r="BF2869"/>
      <c r="BG2869"/>
      <c r="BH2869"/>
      <c r="BI2869"/>
      <c r="BJ2869"/>
      <c r="BK2869"/>
      <c r="BL2869"/>
      <c r="BM2869"/>
      <c r="BN2869"/>
      <c r="BO2869"/>
      <c r="BP2869"/>
      <c r="BQ2869"/>
      <c r="BR2869"/>
      <c r="BS2869"/>
      <c r="BT2869"/>
      <c r="BU2869"/>
      <c r="BV2869"/>
      <c r="BW2869"/>
      <c r="BX2869"/>
      <c r="BY2869"/>
      <c r="BZ2869"/>
      <c r="CA2869"/>
      <c r="CB2869"/>
      <c r="CC2869"/>
    </row>
    <row r="2870" spans="54:81" s="325" customFormat="1" ht="15" customHeight="1" x14ac:dyDescent="0.25">
      <c r="BB2870"/>
      <c r="BC2870"/>
      <c r="BD2870"/>
      <c r="BE2870"/>
      <c r="BF2870"/>
      <c r="BG2870"/>
      <c r="BH2870"/>
      <c r="BI2870"/>
      <c r="BJ2870"/>
      <c r="BK2870"/>
      <c r="BL2870"/>
      <c r="BM2870"/>
      <c r="BN2870"/>
      <c r="BO2870"/>
      <c r="BP2870"/>
      <c r="BQ2870"/>
      <c r="BR2870"/>
      <c r="BS2870"/>
      <c r="BT2870"/>
      <c r="BU2870"/>
      <c r="BV2870"/>
      <c r="BW2870"/>
      <c r="BX2870"/>
      <c r="BY2870"/>
      <c r="BZ2870"/>
      <c r="CA2870"/>
      <c r="CB2870"/>
      <c r="CC2870"/>
    </row>
    <row r="2871" spans="54:81" s="325" customFormat="1" ht="15" customHeight="1" x14ac:dyDescent="0.25">
      <c r="BB2871"/>
      <c r="BC2871"/>
      <c r="BD2871"/>
      <c r="BE2871"/>
      <c r="BF2871"/>
      <c r="BG2871"/>
      <c r="BH2871"/>
      <c r="BI2871"/>
      <c r="BJ2871"/>
      <c r="BK2871"/>
      <c r="BL2871"/>
      <c r="BM2871"/>
      <c r="BN2871"/>
      <c r="BO2871"/>
      <c r="BP2871"/>
      <c r="BQ2871"/>
      <c r="BR2871"/>
      <c r="BS2871"/>
      <c r="BT2871"/>
      <c r="BU2871"/>
      <c r="BV2871"/>
      <c r="BW2871"/>
      <c r="BX2871"/>
      <c r="BY2871"/>
      <c r="BZ2871"/>
      <c r="CA2871"/>
      <c r="CB2871"/>
      <c r="CC2871"/>
    </row>
    <row r="2872" spans="54:81" s="325" customFormat="1" ht="15" customHeight="1" x14ac:dyDescent="0.25">
      <c r="BB2872"/>
      <c r="BC2872"/>
      <c r="BD2872"/>
      <c r="BE2872"/>
      <c r="BF2872"/>
      <c r="BG2872"/>
      <c r="BH2872"/>
      <c r="BI2872"/>
      <c r="BJ2872"/>
      <c r="BK2872"/>
      <c r="BL2872"/>
      <c r="BM2872"/>
      <c r="BN2872"/>
      <c r="BO2872"/>
      <c r="BP2872"/>
      <c r="BQ2872"/>
      <c r="BR2872"/>
      <c r="BS2872"/>
      <c r="BT2872"/>
      <c r="BU2872"/>
      <c r="BV2872"/>
      <c r="BW2872"/>
      <c r="BX2872"/>
      <c r="BY2872"/>
      <c r="BZ2872"/>
      <c r="CA2872"/>
      <c r="CB2872"/>
      <c r="CC2872"/>
    </row>
    <row r="2873" spans="54:81" s="325" customFormat="1" ht="15" customHeight="1" x14ac:dyDescent="0.25">
      <c r="BB2873"/>
      <c r="BC2873"/>
      <c r="BD2873"/>
      <c r="BE2873"/>
      <c r="BF2873"/>
      <c r="BG2873"/>
      <c r="BH2873"/>
      <c r="BI2873"/>
      <c r="BJ2873"/>
      <c r="BK2873"/>
      <c r="BL2873"/>
      <c r="BM2873"/>
      <c r="BN2873"/>
      <c r="BO2873"/>
      <c r="BP2873"/>
      <c r="BQ2873"/>
      <c r="BR2873"/>
      <c r="BS2873"/>
      <c r="BT2873"/>
      <c r="BU2873"/>
      <c r="BV2873"/>
      <c r="BW2873"/>
      <c r="BX2873"/>
      <c r="BY2873"/>
      <c r="BZ2873"/>
      <c r="CA2873"/>
      <c r="CB2873"/>
      <c r="CC2873"/>
    </row>
    <row r="2874" spans="54:81" s="325" customFormat="1" ht="15" customHeight="1" x14ac:dyDescent="0.25">
      <c r="BB2874"/>
      <c r="BC2874"/>
      <c r="BD2874"/>
      <c r="BE2874"/>
      <c r="BF2874"/>
      <c r="BG2874"/>
      <c r="BH2874"/>
      <c r="BI2874"/>
      <c r="BJ2874"/>
      <c r="BK2874"/>
      <c r="BL2874"/>
      <c r="BM2874"/>
      <c r="BN2874"/>
      <c r="BO2874"/>
      <c r="BP2874"/>
      <c r="BQ2874"/>
      <c r="BR2874"/>
      <c r="BS2874"/>
      <c r="BT2874"/>
      <c r="BU2874"/>
      <c r="BV2874"/>
      <c r="BW2874"/>
      <c r="BX2874"/>
      <c r="BY2874"/>
      <c r="BZ2874"/>
      <c r="CA2874"/>
      <c r="CB2874"/>
      <c r="CC2874"/>
    </row>
    <row r="2875" spans="54:81" s="325" customFormat="1" ht="15" customHeight="1" x14ac:dyDescent="0.25">
      <c r="BB2875"/>
      <c r="BC2875"/>
      <c r="BD2875"/>
      <c r="BE2875"/>
      <c r="BF2875"/>
      <c r="BG2875"/>
      <c r="BH2875"/>
      <c r="BI2875"/>
      <c r="BJ2875"/>
      <c r="BK2875"/>
      <c r="BL2875"/>
      <c r="BM2875"/>
      <c r="BN2875"/>
      <c r="BO2875"/>
      <c r="BP2875"/>
      <c r="BQ2875"/>
      <c r="BR2875"/>
      <c r="BS2875"/>
      <c r="BT2875"/>
      <c r="BU2875"/>
      <c r="BV2875"/>
      <c r="BW2875"/>
      <c r="BX2875"/>
      <c r="BY2875"/>
      <c r="BZ2875"/>
      <c r="CA2875"/>
      <c r="CB2875"/>
      <c r="CC2875"/>
    </row>
    <row r="2876" spans="54:81" s="325" customFormat="1" ht="15" customHeight="1" x14ac:dyDescent="0.25">
      <c r="BB2876"/>
      <c r="BC2876"/>
      <c r="BD2876"/>
      <c r="BE2876"/>
      <c r="BF2876"/>
      <c r="BG2876"/>
      <c r="BH2876"/>
      <c r="BI2876"/>
      <c r="BJ2876"/>
      <c r="BK2876"/>
      <c r="BL2876"/>
      <c r="BM2876"/>
      <c r="BN2876"/>
      <c r="BO2876"/>
      <c r="BP2876"/>
      <c r="BQ2876"/>
      <c r="BR2876"/>
      <c r="BS2876"/>
      <c r="BT2876"/>
      <c r="BU2876"/>
      <c r="BV2876"/>
      <c r="BW2876"/>
      <c r="BX2876"/>
      <c r="BY2876"/>
      <c r="BZ2876"/>
      <c r="CA2876"/>
      <c r="CB2876"/>
      <c r="CC2876"/>
    </row>
    <row r="2877" spans="54:81" s="325" customFormat="1" ht="15" customHeight="1" x14ac:dyDescent="0.25">
      <c r="BB2877"/>
      <c r="BC2877"/>
      <c r="BD2877"/>
      <c r="BE2877"/>
      <c r="BF2877"/>
      <c r="BG2877"/>
      <c r="BH2877"/>
      <c r="BI2877"/>
      <c r="BJ2877"/>
      <c r="BK2877"/>
      <c r="BL2877"/>
      <c r="BM2877"/>
      <c r="BN2877"/>
      <c r="BO2877"/>
      <c r="BP2877"/>
      <c r="BQ2877"/>
      <c r="BR2877"/>
      <c r="BS2877"/>
      <c r="BT2877"/>
      <c r="BU2877"/>
      <c r="BV2877"/>
      <c r="BW2877"/>
      <c r="BX2877"/>
      <c r="BY2877"/>
      <c r="BZ2877"/>
      <c r="CA2877"/>
      <c r="CB2877"/>
      <c r="CC2877"/>
    </row>
    <row r="2878" spans="54:81" s="325" customFormat="1" ht="15" customHeight="1" x14ac:dyDescent="0.25">
      <c r="BB2878"/>
      <c r="BC2878"/>
      <c r="BD2878"/>
      <c r="BE2878"/>
      <c r="BF2878"/>
      <c r="BG2878"/>
      <c r="BH2878"/>
      <c r="BI2878"/>
      <c r="BJ2878"/>
      <c r="BK2878"/>
      <c r="BL2878"/>
      <c r="BM2878"/>
      <c r="BN2878"/>
      <c r="BO2878"/>
      <c r="BP2878"/>
      <c r="BQ2878"/>
      <c r="BR2878"/>
      <c r="BS2878"/>
      <c r="BT2878"/>
      <c r="BU2878"/>
      <c r="BV2878"/>
      <c r="BW2878"/>
      <c r="BX2878"/>
      <c r="BY2878"/>
      <c r="BZ2878"/>
      <c r="CA2878"/>
      <c r="CB2878"/>
      <c r="CC2878"/>
    </row>
    <row r="2879" spans="54:81" s="325" customFormat="1" ht="15" customHeight="1" x14ac:dyDescent="0.25">
      <c r="BB2879"/>
      <c r="BC2879"/>
      <c r="BD2879"/>
      <c r="BE2879"/>
      <c r="BF2879"/>
      <c r="BG2879"/>
      <c r="BH2879"/>
      <c r="BI2879"/>
      <c r="BJ2879"/>
      <c r="BK2879"/>
      <c r="BL2879"/>
      <c r="BM2879"/>
      <c r="BN2879"/>
      <c r="BO2879"/>
      <c r="BP2879"/>
      <c r="BQ2879"/>
      <c r="BR2879"/>
      <c r="BS2879"/>
      <c r="BT2879"/>
      <c r="BU2879"/>
      <c r="BV2879"/>
      <c r="BW2879"/>
      <c r="BX2879"/>
      <c r="BY2879"/>
      <c r="BZ2879"/>
      <c r="CA2879"/>
      <c r="CB2879"/>
      <c r="CC2879"/>
    </row>
    <row r="2880" spans="54:81" s="325" customFormat="1" ht="15" customHeight="1" x14ac:dyDescent="0.25">
      <c r="BB2880"/>
      <c r="BC2880"/>
      <c r="BD2880"/>
      <c r="BE2880"/>
      <c r="BF2880"/>
      <c r="BG2880"/>
      <c r="BH2880"/>
      <c r="BI2880"/>
      <c r="BJ2880"/>
      <c r="BK2880"/>
      <c r="BL2880"/>
      <c r="BM2880"/>
      <c r="BN2880"/>
      <c r="BO2880"/>
      <c r="BP2880"/>
      <c r="BQ2880"/>
      <c r="BR2880"/>
      <c r="BS2880"/>
      <c r="BT2880"/>
      <c r="BU2880"/>
      <c r="BV2880"/>
      <c r="BW2880"/>
      <c r="BX2880"/>
      <c r="BY2880"/>
      <c r="BZ2880"/>
      <c r="CA2880"/>
      <c r="CB2880"/>
      <c r="CC2880"/>
    </row>
    <row r="2881" spans="54:81" s="325" customFormat="1" ht="15" customHeight="1" x14ac:dyDescent="0.25">
      <c r="BB2881"/>
      <c r="BC2881"/>
      <c r="BD2881"/>
      <c r="BE2881"/>
      <c r="BF2881"/>
      <c r="BG2881"/>
      <c r="BH2881"/>
      <c r="BI2881"/>
      <c r="BJ2881"/>
      <c r="BK2881"/>
      <c r="BL2881"/>
      <c r="BM2881"/>
      <c r="BN2881"/>
      <c r="BO2881"/>
      <c r="BP2881"/>
      <c r="BQ2881"/>
      <c r="BR2881"/>
      <c r="BS2881"/>
      <c r="BT2881"/>
      <c r="BU2881"/>
      <c r="BV2881"/>
      <c r="BW2881"/>
      <c r="BX2881"/>
      <c r="BY2881"/>
      <c r="BZ2881"/>
      <c r="CA2881"/>
      <c r="CB2881"/>
      <c r="CC2881"/>
    </row>
    <row r="2882" spans="54:81" s="325" customFormat="1" ht="15" customHeight="1" x14ac:dyDescent="0.25">
      <c r="BB2882"/>
      <c r="BC2882"/>
      <c r="BD2882"/>
      <c r="BE2882"/>
      <c r="BF2882"/>
      <c r="BG2882"/>
      <c r="BH2882"/>
      <c r="BI2882"/>
      <c r="BJ2882"/>
      <c r="BK2882"/>
      <c r="BL2882"/>
      <c r="BM2882"/>
      <c r="BN2882"/>
      <c r="BO2882"/>
      <c r="BP2882"/>
      <c r="BQ2882"/>
      <c r="BR2882"/>
      <c r="BS2882"/>
      <c r="BT2882"/>
      <c r="BU2882"/>
      <c r="BV2882"/>
      <c r="BW2882"/>
      <c r="BX2882"/>
      <c r="BY2882"/>
      <c r="BZ2882"/>
      <c r="CA2882"/>
      <c r="CB2882"/>
      <c r="CC2882"/>
    </row>
    <row r="2883" spans="54:81" s="325" customFormat="1" ht="15" customHeight="1" x14ac:dyDescent="0.25">
      <c r="BB2883"/>
      <c r="BC2883"/>
      <c r="BD2883"/>
      <c r="BE2883"/>
      <c r="BF2883"/>
      <c r="BG2883"/>
      <c r="BH2883"/>
      <c r="BI2883"/>
      <c r="BJ2883"/>
      <c r="BK2883"/>
      <c r="BL2883"/>
      <c r="BM2883"/>
      <c r="BN2883"/>
      <c r="BO2883"/>
      <c r="BP2883"/>
      <c r="BQ2883"/>
      <c r="BR2883"/>
      <c r="BS2883"/>
      <c r="BT2883"/>
      <c r="BU2883"/>
      <c r="BV2883"/>
      <c r="BW2883"/>
      <c r="BX2883"/>
      <c r="BY2883"/>
      <c r="BZ2883"/>
      <c r="CA2883"/>
      <c r="CB2883"/>
      <c r="CC2883"/>
    </row>
    <row r="2884" spans="54:81" s="325" customFormat="1" ht="15" customHeight="1" x14ac:dyDescent="0.25">
      <c r="BB2884"/>
      <c r="BC2884"/>
      <c r="BD2884"/>
      <c r="BE2884"/>
      <c r="BF2884"/>
      <c r="BG2884"/>
      <c r="BH2884"/>
      <c r="BI2884"/>
      <c r="BJ2884"/>
      <c r="BK2884"/>
      <c r="BL2884"/>
      <c r="BM2884"/>
      <c r="BN2884"/>
      <c r="BO2884"/>
      <c r="BP2884"/>
      <c r="BQ2884"/>
      <c r="BR2884"/>
      <c r="BS2884"/>
      <c r="BT2884"/>
      <c r="BU2884"/>
      <c r="BV2884"/>
      <c r="BW2884"/>
      <c r="BX2884"/>
      <c r="BY2884"/>
      <c r="BZ2884"/>
      <c r="CA2884"/>
      <c r="CB2884"/>
      <c r="CC2884"/>
    </row>
    <row r="2885" spans="54:81" s="325" customFormat="1" ht="15" customHeight="1" x14ac:dyDescent="0.25">
      <c r="BB2885"/>
      <c r="BC2885"/>
      <c r="BD2885"/>
      <c r="BE2885"/>
      <c r="BF2885"/>
      <c r="BG2885"/>
      <c r="BH2885"/>
      <c r="BI2885"/>
      <c r="BJ2885"/>
      <c r="BK2885"/>
      <c r="BL2885"/>
      <c r="BM2885"/>
      <c r="BN2885"/>
      <c r="BO2885"/>
      <c r="BP2885"/>
      <c r="BQ2885"/>
      <c r="BR2885"/>
      <c r="BS2885"/>
      <c r="BT2885"/>
      <c r="BU2885"/>
      <c r="BV2885"/>
      <c r="BW2885"/>
      <c r="BX2885"/>
      <c r="BY2885"/>
      <c r="BZ2885"/>
      <c r="CA2885"/>
      <c r="CB2885"/>
      <c r="CC2885"/>
    </row>
    <row r="2886" spans="54:81" s="325" customFormat="1" ht="15" customHeight="1" x14ac:dyDescent="0.25">
      <c r="BB2886"/>
      <c r="BC2886"/>
      <c r="BD2886"/>
      <c r="BE2886"/>
      <c r="BF2886"/>
      <c r="BG2886"/>
      <c r="BH2886"/>
      <c r="BI2886"/>
      <c r="BJ2886"/>
      <c r="BK2886"/>
      <c r="BL2886"/>
      <c r="BM2886"/>
      <c r="BN2886"/>
      <c r="BO2886"/>
      <c r="BP2886"/>
      <c r="BQ2886"/>
      <c r="BR2886"/>
      <c r="BS2886"/>
      <c r="BT2886"/>
      <c r="BU2886"/>
      <c r="BV2886"/>
      <c r="BW2886"/>
      <c r="BX2886"/>
      <c r="BY2886"/>
      <c r="BZ2886"/>
      <c r="CA2886"/>
      <c r="CB2886"/>
      <c r="CC2886"/>
    </row>
    <row r="2887" spans="54:81" s="325" customFormat="1" ht="15" customHeight="1" x14ac:dyDescent="0.25">
      <c r="BB2887"/>
      <c r="BC2887"/>
      <c r="BD2887"/>
      <c r="BE2887"/>
      <c r="BF2887"/>
      <c r="BG2887"/>
      <c r="BH2887"/>
      <c r="BI2887"/>
      <c r="BJ2887"/>
      <c r="BK2887"/>
      <c r="BL2887"/>
      <c r="BM2887"/>
      <c r="BN2887"/>
      <c r="BO2887"/>
      <c r="BP2887"/>
      <c r="BQ2887"/>
      <c r="BR2887"/>
      <c r="BS2887"/>
      <c r="BT2887"/>
      <c r="BU2887"/>
      <c r="BV2887"/>
      <c r="BW2887"/>
      <c r="BX2887"/>
      <c r="BY2887"/>
      <c r="BZ2887"/>
      <c r="CA2887"/>
      <c r="CB2887"/>
      <c r="CC2887"/>
    </row>
    <row r="2888" spans="54:81" s="325" customFormat="1" ht="15" customHeight="1" x14ac:dyDescent="0.25">
      <c r="BB2888"/>
      <c r="BC2888"/>
      <c r="BD2888"/>
      <c r="BE2888"/>
      <c r="BF2888"/>
      <c r="BG2888"/>
      <c r="BH2888"/>
      <c r="BI2888"/>
      <c r="BJ2888"/>
      <c r="BK2888"/>
      <c r="BL2888"/>
      <c r="BM2888"/>
      <c r="BN2888"/>
      <c r="BO2888"/>
      <c r="BP2888"/>
      <c r="BQ2888"/>
      <c r="BR2888"/>
      <c r="BS2888"/>
      <c r="BT2888"/>
      <c r="BU2888"/>
      <c r="BV2888"/>
      <c r="BW2888"/>
      <c r="BX2888"/>
      <c r="BY2888"/>
      <c r="BZ2888"/>
      <c r="CA2888"/>
      <c r="CB2888"/>
      <c r="CC2888"/>
    </row>
    <row r="2889" spans="54:81" s="325" customFormat="1" ht="15" customHeight="1" x14ac:dyDescent="0.25">
      <c r="BB2889"/>
      <c r="BC2889"/>
      <c r="BD2889"/>
      <c r="BE2889"/>
      <c r="BF2889"/>
      <c r="BG2889"/>
      <c r="BH2889"/>
      <c r="BI2889"/>
      <c r="BJ2889"/>
      <c r="BK2889"/>
      <c r="BL2889"/>
      <c r="BM2889"/>
      <c r="BN2889"/>
      <c r="BO2889"/>
      <c r="BP2889"/>
      <c r="BQ2889"/>
      <c r="BR2889"/>
      <c r="BS2889"/>
      <c r="BT2889"/>
      <c r="BU2889"/>
      <c r="BV2889"/>
      <c r="BW2889"/>
      <c r="BX2889"/>
      <c r="BY2889"/>
      <c r="BZ2889"/>
      <c r="CA2889"/>
      <c r="CB2889"/>
      <c r="CC2889"/>
    </row>
    <row r="2890" spans="54:81" s="325" customFormat="1" ht="15" customHeight="1" x14ac:dyDescent="0.25">
      <c r="BB2890"/>
      <c r="BC2890"/>
      <c r="BD2890"/>
      <c r="BE2890"/>
      <c r="BF2890"/>
      <c r="BG2890"/>
      <c r="BH2890"/>
      <c r="BI2890"/>
      <c r="BJ2890"/>
      <c r="BK2890"/>
      <c r="BL2890"/>
      <c r="BM2890"/>
      <c r="BN2890"/>
      <c r="BO2890"/>
      <c r="BP2890"/>
      <c r="BQ2890"/>
      <c r="BR2890"/>
      <c r="BS2890"/>
      <c r="BT2890"/>
      <c r="BU2890"/>
      <c r="BV2890"/>
      <c r="BW2890"/>
      <c r="BX2890"/>
      <c r="BY2890"/>
      <c r="BZ2890"/>
      <c r="CA2890"/>
      <c r="CB2890"/>
      <c r="CC2890"/>
    </row>
    <row r="2891" spans="54:81" s="325" customFormat="1" ht="15" customHeight="1" x14ac:dyDescent="0.25">
      <c r="BB2891"/>
      <c r="BC2891"/>
      <c r="BD2891"/>
      <c r="BE2891"/>
      <c r="BF2891"/>
      <c r="BG2891"/>
      <c r="BH2891"/>
      <c r="BI2891"/>
      <c r="BJ2891"/>
      <c r="BK2891"/>
      <c r="BL2891"/>
      <c r="BM2891"/>
      <c r="BN2891"/>
      <c r="BO2891"/>
      <c r="BP2891"/>
      <c r="BQ2891"/>
      <c r="BR2891"/>
      <c r="BS2891"/>
      <c r="BT2891"/>
      <c r="BU2891"/>
      <c r="BV2891"/>
      <c r="BW2891"/>
      <c r="BX2891"/>
      <c r="BY2891"/>
      <c r="BZ2891"/>
      <c r="CA2891"/>
      <c r="CB2891"/>
      <c r="CC2891"/>
    </row>
    <row r="2892" spans="54:81" s="325" customFormat="1" ht="15" customHeight="1" x14ac:dyDescent="0.25">
      <c r="BB2892"/>
      <c r="BC2892"/>
      <c r="BD2892"/>
      <c r="BE2892"/>
      <c r="BF2892"/>
      <c r="BG2892"/>
      <c r="BH2892"/>
      <c r="BI2892"/>
      <c r="BJ2892"/>
      <c r="BK2892"/>
      <c r="BL2892"/>
      <c r="BM2892"/>
      <c r="BN2892"/>
      <c r="BO2892"/>
      <c r="BP2892"/>
      <c r="BQ2892"/>
      <c r="BR2892"/>
      <c r="BS2892"/>
      <c r="BT2892"/>
      <c r="BU2892"/>
      <c r="BV2892"/>
      <c r="BW2892"/>
      <c r="BX2892"/>
      <c r="BY2892"/>
      <c r="BZ2892"/>
      <c r="CA2892"/>
      <c r="CB2892"/>
      <c r="CC2892"/>
    </row>
    <row r="2893" spans="54:81" s="325" customFormat="1" ht="15" customHeight="1" x14ac:dyDescent="0.25">
      <c r="BB2893"/>
      <c r="BC2893"/>
      <c r="BD2893"/>
      <c r="BE2893"/>
      <c r="BF2893"/>
      <c r="BG2893"/>
      <c r="BH2893"/>
      <c r="BI2893"/>
      <c r="BJ2893"/>
      <c r="BK2893"/>
      <c r="BL2893"/>
      <c r="BM2893"/>
      <c r="BN2893"/>
      <c r="BO2893"/>
      <c r="BP2893"/>
      <c r="BQ2893"/>
      <c r="BR2893"/>
      <c r="BS2893"/>
      <c r="BT2893"/>
      <c r="BU2893"/>
      <c r="BV2893"/>
      <c r="BW2893"/>
      <c r="BX2893"/>
      <c r="BY2893"/>
      <c r="BZ2893"/>
      <c r="CA2893"/>
      <c r="CB2893"/>
      <c r="CC2893"/>
    </row>
    <row r="2894" spans="54:81" s="325" customFormat="1" ht="15" customHeight="1" x14ac:dyDescent="0.25">
      <c r="BB2894"/>
      <c r="BC2894"/>
      <c r="BD2894"/>
      <c r="BE2894"/>
      <c r="BF2894"/>
      <c r="BG2894"/>
      <c r="BH2894"/>
      <c r="BI2894"/>
      <c r="BJ2894"/>
      <c r="BK2894"/>
      <c r="BL2894"/>
      <c r="BM2894"/>
      <c r="BN2894"/>
      <c r="BO2894"/>
      <c r="BP2894"/>
      <c r="BQ2894"/>
      <c r="BR2894"/>
      <c r="BS2894"/>
      <c r="BT2894"/>
      <c r="BU2894"/>
      <c r="BV2894"/>
      <c r="BW2894"/>
      <c r="BX2894"/>
      <c r="BY2894"/>
      <c r="BZ2894"/>
      <c r="CA2894"/>
      <c r="CB2894"/>
      <c r="CC2894"/>
    </row>
    <row r="2895" spans="54:81" s="325" customFormat="1" ht="15" customHeight="1" x14ac:dyDescent="0.25">
      <c r="BB2895"/>
      <c r="BC2895"/>
      <c r="BD2895"/>
      <c r="BE2895"/>
      <c r="BF2895"/>
      <c r="BG2895"/>
      <c r="BH2895"/>
      <c r="BI2895"/>
      <c r="BJ2895"/>
      <c r="BK2895"/>
      <c r="BL2895"/>
      <c r="BM2895"/>
      <c r="BN2895"/>
      <c r="BO2895"/>
      <c r="BP2895"/>
      <c r="BQ2895"/>
      <c r="BR2895"/>
      <c r="BS2895"/>
      <c r="BT2895"/>
      <c r="BU2895"/>
      <c r="BV2895"/>
      <c r="BW2895"/>
      <c r="BX2895"/>
      <c r="BY2895"/>
      <c r="BZ2895"/>
      <c r="CA2895"/>
      <c r="CB2895"/>
      <c r="CC2895"/>
    </row>
    <row r="2896" spans="54:81" s="325" customFormat="1" ht="15" customHeight="1" x14ac:dyDescent="0.25">
      <c r="BB2896"/>
      <c r="BC2896"/>
      <c r="BD2896"/>
      <c r="BE2896"/>
      <c r="BF2896"/>
      <c r="BG2896"/>
      <c r="BH2896"/>
      <c r="BI2896"/>
      <c r="BJ2896"/>
      <c r="BK2896"/>
      <c r="BL2896"/>
      <c r="BM2896"/>
      <c r="BN2896"/>
      <c r="BO2896"/>
      <c r="BP2896"/>
      <c r="BQ2896"/>
      <c r="BR2896"/>
      <c r="BS2896"/>
      <c r="BT2896"/>
      <c r="BU2896"/>
      <c r="BV2896"/>
      <c r="BW2896"/>
      <c r="BX2896"/>
      <c r="BY2896"/>
      <c r="BZ2896"/>
      <c r="CA2896"/>
      <c r="CB2896"/>
      <c r="CC2896"/>
    </row>
    <row r="2897" spans="54:81" s="325" customFormat="1" ht="15" customHeight="1" x14ac:dyDescent="0.25">
      <c r="BB2897"/>
      <c r="BC2897"/>
      <c r="BD2897"/>
      <c r="BE2897"/>
      <c r="BF2897"/>
      <c r="BG2897"/>
      <c r="BH2897"/>
      <c r="BI2897"/>
      <c r="BJ2897"/>
      <c r="BK2897"/>
      <c r="BL2897"/>
      <c r="BM2897"/>
      <c r="BN2897"/>
      <c r="BO2897"/>
      <c r="BP2897"/>
      <c r="BQ2897"/>
      <c r="BR2897"/>
      <c r="BS2897"/>
      <c r="BT2897"/>
      <c r="BU2897"/>
      <c r="BV2897"/>
      <c r="BW2897"/>
      <c r="BX2897"/>
      <c r="BY2897"/>
      <c r="BZ2897"/>
      <c r="CA2897"/>
      <c r="CB2897"/>
      <c r="CC2897"/>
    </row>
    <row r="2898" spans="54:81" s="325" customFormat="1" ht="15" customHeight="1" x14ac:dyDescent="0.25">
      <c r="BB2898"/>
      <c r="BC2898"/>
      <c r="BD2898"/>
      <c r="BE2898"/>
      <c r="BF2898"/>
      <c r="BG2898"/>
      <c r="BH2898"/>
      <c r="BI2898"/>
      <c r="BJ2898"/>
      <c r="BK2898"/>
      <c r="BL2898"/>
      <c r="BM2898"/>
      <c r="BN2898"/>
      <c r="BO2898"/>
      <c r="BP2898"/>
      <c r="BQ2898"/>
      <c r="BR2898"/>
      <c r="BS2898"/>
      <c r="BT2898"/>
      <c r="BU2898"/>
      <c r="BV2898"/>
      <c r="BW2898"/>
      <c r="BX2898"/>
      <c r="BY2898"/>
      <c r="BZ2898"/>
      <c r="CA2898"/>
      <c r="CB2898"/>
      <c r="CC2898"/>
    </row>
    <row r="2899" spans="54:81" s="325" customFormat="1" ht="15" customHeight="1" x14ac:dyDescent="0.25">
      <c r="BB2899"/>
      <c r="BC2899"/>
      <c r="BD2899"/>
      <c r="BE2899"/>
      <c r="BF2899"/>
      <c r="BG2899"/>
      <c r="BH2899"/>
      <c r="BI2899"/>
      <c r="BJ2899"/>
      <c r="BK2899"/>
      <c r="BL2899"/>
      <c r="BM2899"/>
      <c r="BN2899"/>
      <c r="BO2899"/>
      <c r="BP2899"/>
      <c r="BQ2899"/>
      <c r="BR2899"/>
      <c r="BS2899"/>
      <c r="BT2899"/>
      <c r="BU2899"/>
      <c r="BV2899"/>
      <c r="BW2899"/>
      <c r="BX2899"/>
      <c r="BY2899"/>
      <c r="BZ2899"/>
      <c r="CA2899"/>
      <c r="CB2899"/>
      <c r="CC2899"/>
    </row>
    <row r="2900" spans="54:81" s="325" customFormat="1" ht="15" customHeight="1" x14ac:dyDescent="0.25">
      <c r="BB2900"/>
      <c r="BC2900"/>
      <c r="BD2900"/>
      <c r="BE2900"/>
      <c r="BF2900"/>
      <c r="BG2900"/>
      <c r="BH2900"/>
      <c r="BI2900"/>
      <c r="BJ2900"/>
      <c r="BK2900"/>
      <c r="BL2900"/>
      <c r="BM2900"/>
      <c r="BN2900"/>
      <c r="BO2900"/>
      <c r="BP2900"/>
      <c r="BQ2900"/>
      <c r="BR2900"/>
      <c r="BS2900"/>
      <c r="BT2900"/>
      <c r="BU2900"/>
      <c r="BV2900"/>
      <c r="BW2900"/>
      <c r="BX2900"/>
      <c r="BY2900"/>
      <c r="BZ2900"/>
      <c r="CA2900"/>
      <c r="CB2900"/>
      <c r="CC2900"/>
    </row>
    <row r="2901" spans="54:81" s="325" customFormat="1" ht="15" customHeight="1" x14ac:dyDescent="0.25">
      <c r="BB2901"/>
      <c r="BC2901"/>
      <c r="BD2901"/>
      <c r="BE2901"/>
      <c r="BF2901"/>
      <c r="BG2901"/>
      <c r="BH2901"/>
      <c r="BI2901"/>
      <c r="BJ2901"/>
      <c r="BK2901"/>
      <c r="BL2901"/>
      <c r="BM2901"/>
      <c r="BN2901"/>
      <c r="BO2901"/>
      <c r="BP2901"/>
      <c r="BQ2901"/>
      <c r="BR2901"/>
      <c r="BS2901"/>
      <c r="BT2901"/>
      <c r="BU2901"/>
      <c r="BV2901"/>
      <c r="BW2901"/>
      <c r="BX2901"/>
      <c r="BY2901"/>
      <c r="BZ2901"/>
      <c r="CA2901"/>
      <c r="CB2901"/>
      <c r="CC2901"/>
    </row>
    <row r="2902" spans="54:81" s="325" customFormat="1" ht="15" customHeight="1" x14ac:dyDescent="0.25">
      <c r="BB2902"/>
      <c r="BC2902"/>
      <c r="BD2902"/>
      <c r="BE2902"/>
      <c r="BF2902"/>
      <c r="BG2902"/>
      <c r="BH2902"/>
      <c r="BI2902"/>
      <c r="BJ2902"/>
      <c r="BK2902"/>
      <c r="BL2902"/>
      <c r="BM2902"/>
      <c r="BN2902"/>
      <c r="BO2902"/>
      <c r="BP2902"/>
      <c r="BQ2902"/>
      <c r="BR2902"/>
      <c r="BS2902"/>
      <c r="BT2902"/>
      <c r="BU2902"/>
      <c r="BV2902"/>
      <c r="BW2902"/>
      <c r="BX2902"/>
      <c r="BY2902"/>
      <c r="BZ2902"/>
      <c r="CA2902"/>
      <c r="CB2902"/>
      <c r="CC2902"/>
    </row>
    <row r="2903" spans="54:81" s="325" customFormat="1" ht="15" customHeight="1" x14ac:dyDescent="0.25">
      <c r="BB2903"/>
      <c r="BC2903"/>
      <c r="BD2903"/>
      <c r="BE2903"/>
      <c r="BF2903"/>
      <c r="BG2903"/>
      <c r="BH2903"/>
      <c r="BI2903"/>
      <c r="BJ2903"/>
      <c r="BK2903"/>
      <c r="BL2903"/>
      <c r="BM2903"/>
      <c r="BN2903"/>
      <c r="BO2903"/>
      <c r="BP2903"/>
      <c r="BQ2903"/>
      <c r="BR2903"/>
      <c r="BS2903"/>
      <c r="BT2903"/>
      <c r="BU2903"/>
      <c r="BV2903"/>
      <c r="BW2903"/>
      <c r="BX2903"/>
      <c r="BY2903"/>
      <c r="BZ2903"/>
      <c r="CA2903"/>
      <c r="CB2903"/>
      <c r="CC2903"/>
    </row>
    <row r="2904" spans="54:81" s="325" customFormat="1" ht="15" customHeight="1" x14ac:dyDescent="0.25">
      <c r="BB2904"/>
      <c r="BC2904"/>
      <c r="BD2904"/>
      <c r="BE2904"/>
      <c r="BF2904"/>
      <c r="BG2904"/>
      <c r="BH2904"/>
      <c r="BI2904"/>
      <c r="BJ2904"/>
      <c r="BK2904"/>
      <c r="BL2904"/>
      <c r="BM2904"/>
      <c r="BN2904"/>
      <c r="BO2904"/>
      <c r="BP2904"/>
      <c r="BQ2904"/>
      <c r="BR2904"/>
      <c r="BS2904"/>
      <c r="BT2904"/>
      <c r="BU2904"/>
      <c r="BV2904"/>
      <c r="BW2904"/>
      <c r="BX2904"/>
      <c r="BY2904"/>
      <c r="BZ2904"/>
      <c r="CA2904"/>
      <c r="CB2904"/>
      <c r="CC2904"/>
    </row>
    <row r="2905" spans="54:81" s="325" customFormat="1" ht="15" customHeight="1" x14ac:dyDescent="0.25">
      <c r="BB2905"/>
      <c r="BC2905"/>
      <c r="BD2905"/>
      <c r="BE2905"/>
      <c r="BF2905"/>
      <c r="BG2905"/>
      <c r="BH2905"/>
      <c r="BI2905"/>
      <c r="BJ2905"/>
      <c r="BK2905"/>
      <c r="BL2905"/>
      <c r="BM2905"/>
      <c r="BN2905"/>
      <c r="BO2905"/>
      <c r="BP2905"/>
      <c r="BQ2905"/>
      <c r="BR2905"/>
      <c r="BS2905"/>
      <c r="BT2905"/>
      <c r="BU2905"/>
      <c r="BV2905"/>
      <c r="BW2905"/>
      <c r="BX2905"/>
      <c r="BY2905"/>
      <c r="BZ2905"/>
      <c r="CA2905"/>
      <c r="CB2905"/>
      <c r="CC2905"/>
    </row>
    <row r="2906" spans="54:81" s="325" customFormat="1" ht="15" customHeight="1" x14ac:dyDescent="0.25">
      <c r="BB2906"/>
      <c r="BC2906"/>
      <c r="BD2906"/>
      <c r="BE2906"/>
      <c r="BF2906"/>
      <c r="BG2906"/>
      <c r="BH2906"/>
      <c r="BI2906"/>
      <c r="BJ2906"/>
      <c r="BK2906"/>
      <c r="BL2906"/>
      <c r="BM2906"/>
      <c r="BN2906"/>
      <c r="BO2906"/>
      <c r="BP2906"/>
      <c r="BQ2906"/>
      <c r="BR2906"/>
      <c r="BS2906"/>
      <c r="BT2906"/>
      <c r="BU2906"/>
      <c r="BV2906"/>
      <c r="BW2906"/>
      <c r="BX2906"/>
      <c r="BY2906"/>
      <c r="BZ2906"/>
      <c r="CA2906"/>
      <c r="CB2906"/>
      <c r="CC2906"/>
    </row>
    <row r="2907" spans="54:81" s="325" customFormat="1" ht="15" customHeight="1" x14ac:dyDescent="0.25">
      <c r="BB2907"/>
      <c r="BC2907"/>
      <c r="BD2907"/>
      <c r="BE2907"/>
      <c r="BF2907"/>
      <c r="BG2907"/>
      <c r="BH2907"/>
      <c r="BI2907"/>
      <c r="BJ2907"/>
      <c r="BK2907"/>
      <c r="BL2907"/>
      <c r="BM2907"/>
      <c r="BN2907"/>
      <c r="BO2907"/>
      <c r="BP2907"/>
      <c r="BQ2907"/>
      <c r="BR2907"/>
      <c r="BS2907"/>
      <c r="BT2907"/>
      <c r="BU2907"/>
      <c r="BV2907"/>
      <c r="BW2907"/>
      <c r="BX2907"/>
      <c r="BY2907"/>
      <c r="BZ2907"/>
      <c r="CA2907"/>
      <c r="CB2907"/>
      <c r="CC2907"/>
    </row>
    <row r="2908" spans="54:81" s="325" customFormat="1" ht="15" customHeight="1" x14ac:dyDescent="0.25">
      <c r="BB2908"/>
      <c r="BC2908"/>
      <c r="BD2908"/>
      <c r="BE2908"/>
      <c r="BF2908"/>
      <c r="BG2908"/>
      <c r="BH2908"/>
      <c r="BI2908"/>
      <c r="BJ2908"/>
      <c r="BK2908"/>
      <c r="BL2908"/>
      <c r="BM2908"/>
      <c r="BN2908"/>
      <c r="BO2908"/>
      <c r="BP2908"/>
      <c r="BQ2908"/>
      <c r="BR2908"/>
      <c r="BS2908"/>
      <c r="BT2908"/>
      <c r="BU2908"/>
      <c r="BV2908"/>
      <c r="BW2908"/>
      <c r="BX2908"/>
      <c r="BY2908"/>
      <c r="BZ2908"/>
      <c r="CA2908"/>
      <c r="CB2908"/>
      <c r="CC2908"/>
    </row>
    <row r="2909" spans="54:81" s="325" customFormat="1" ht="15" customHeight="1" x14ac:dyDescent="0.25">
      <c r="BB2909"/>
      <c r="BC2909"/>
      <c r="BD2909"/>
      <c r="BE2909"/>
      <c r="BF2909"/>
      <c r="BG2909"/>
      <c r="BH2909"/>
      <c r="BI2909"/>
      <c r="BJ2909"/>
      <c r="BK2909"/>
      <c r="BL2909"/>
      <c r="BM2909"/>
      <c r="BN2909"/>
      <c r="BO2909"/>
      <c r="BP2909"/>
      <c r="BQ2909"/>
      <c r="BR2909"/>
      <c r="BS2909"/>
      <c r="BT2909"/>
      <c r="BU2909"/>
      <c r="BV2909"/>
      <c r="BW2909"/>
      <c r="BX2909"/>
      <c r="BY2909"/>
      <c r="BZ2909"/>
      <c r="CA2909"/>
      <c r="CB2909"/>
      <c r="CC2909"/>
    </row>
    <row r="2910" spans="54:81" s="325" customFormat="1" ht="15" customHeight="1" x14ac:dyDescent="0.25">
      <c r="BB2910"/>
      <c r="BC2910"/>
      <c r="BD2910"/>
      <c r="BE2910"/>
      <c r="BF2910"/>
      <c r="BG2910"/>
      <c r="BH2910"/>
      <c r="BI2910"/>
      <c r="BJ2910"/>
      <c r="BK2910"/>
      <c r="BL2910"/>
      <c r="BM2910"/>
      <c r="BN2910"/>
      <c r="BO2910"/>
      <c r="BP2910"/>
      <c r="BQ2910"/>
      <c r="BR2910"/>
      <c r="BS2910"/>
      <c r="BT2910"/>
      <c r="BU2910"/>
      <c r="BV2910"/>
      <c r="BW2910"/>
      <c r="BX2910"/>
      <c r="BY2910"/>
      <c r="BZ2910"/>
      <c r="CA2910"/>
      <c r="CB2910"/>
      <c r="CC2910"/>
    </row>
    <row r="2911" spans="54:81" s="325" customFormat="1" ht="15" customHeight="1" x14ac:dyDescent="0.25">
      <c r="BB2911"/>
      <c r="BC2911"/>
      <c r="BD2911"/>
      <c r="BE2911"/>
      <c r="BF2911"/>
      <c r="BG2911"/>
      <c r="BH2911"/>
      <c r="BI2911"/>
      <c r="BJ2911"/>
      <c r="BK2911"/>
      <c r="BL2911"/>
      <c r="BM2911"/>
      <c r="BN2911"/>
      <c r="BO2911"/>
      <c r="BP2911"/>
      <c r="BQ2911"/>
      <c r="BR2911"/>
      <c r="BS2911"/>
      <c r="BT2911"/>
      <c r="BU2911"/>
      <c r="BV2911"/>
      <c r="BW2911"/>
      <c r="BX2911"/>
      <c r="BY2911"/>
      <c r="BZ2911"/>
      <c r="CA2911"/>
      <c r="CB2911"/>
      <c r="CC2911"/>
    </row>
    <row r="2912" spans="54:81" s="325" customFormat="1" ht="15" customHeight="1" x14ac:dyDescent="0.25">
      <c r="BB2912"/>
      <c r="BC2912"/>
      <c r="BD2912"/>
      <c r="BE2912"/>
      <c r="BF2912"/>
      <c r="BG2912"/>
      <c r="BH2912"/>
      <c r="BI2912"/>
      <c r="BJ2912"/>
      <c r="BK2912"/>
      <c r="BL2912"/>
      <c r="BM2912"/>
      <c r="BN2912"/>
      <c r="BO2912"/>
      <c r="BP2912"/>
      <c r="BQ2912"/>
      <c r="BR2912"/>
      <c r="BS2912"/>
      <c r="BT2912"/>
      <c r="BU2912"/>
      <c r="BV2912"/>
      <c r="BW2912"/>
      <c r="BX2912"/>
      <c r="BY2912"/>
      <c r="BZ2912"/>
      <c r="CA2912"/>
      <c r="CB2912"/>
      <c r="CC2912"/>
    </row>
    <row r="2913" spans="54:81" s="325" customFormat="1" ht="15" customHeight="1" x14ac:dyDescent="0.25">
      <c r="BB2913"/>
      <c r="BC2913"/>
      <c r="BD2913"/>
      <c r="BE2913"/>
      <c r="BF2913"/>
      <c r="BG2913"/>
      <c r="BH2913"/>
      <c r="BI2913"/>
      <c r="BJ2913"/>
      <c r="BK2913"/>
      <c r="BL2913"/>
      <c r="BM2913"/>
      <c r="BN2913"/>
      <c r="BO2913"/>
      <c r="BP2913"/>
      <c r="BQ2913"/>
      <c r="BR2913"/>
      <c r="BS2913"/>
      <c r="BT2913"/>
      <c r="BU2913"/>
      <c r="BV2913"/>
      <c r="BW2913"/>
      <c r="BX2913"/>
      <c r="BY2913"/>
      <c r="BZ2913"/>
      <c r="CA2913"/>
      <c r="CB2913"/>
      <c r="CC2913"/>
    </row>
    <row r="2914" spans="54:81" s="325" customFormat="1" ht="15" customHeight="1" x14ac:dyDescent="0.25">
      <c r="BB2914"/>
      <c r="BC2914"/>
      <c r="BD2914"/>
      <c r="BE2914"/>
      <c r="BF2914"/>
      <c r="BG2914"/>
      <c r="BH2914"/>
      <c r="BI2914"/>
      <c r="BJ2914"/>
      <c r="BK2914"/>
      <c r="BL2914"/>
      <c r="BM2914"/>
      <c r="BN2914"/>
      <c r="BO2914"/>
      <c r="BP2914"/>
      <c r="BQ2914"/>
      <c r="BR2914"/>
      <c r="BS2914"/>
      <c r="BT2914"/>
      <c r="BU2914"/>
      <c r="BV2914"/>
      <c r="BW2914"/>
      <c r="BX2914"/>
      <c r="BY2914"/>
      <c r="BZ2914"/>
      <c r="CA2914"/>
      <c r="CB2914"/>
      <c r="CC2914"/>
    </row>
    <row r="2915" spans="54:81" s="325" customFormat="1" ht="15" customHeight="1" x14ac:dyDescent="0.25">
      <c r="BB2915"/>
      <c r="BC2915"/>
      <c r="BD2915"/>
      <c r="BE2915"/>
      <c r="BF2915"/>
      <c r="BG2915"/>
      <c r="BH2915"/>
      <c r="BI2915"/>
      <c r="BJ2915"/>
      <c r="BK2915"/>
      <c r="BL2915"/>
      <c r="BM2915"/>
      <c r="BN2915"/>
      <c r="BO2915"/>
      <c r="BP2915"/>
      <c r="BQ2915"/>
      <c r="BR2915"/>
      <c r="BS2915"/>
      <c r="BT2915"/>
      <c r="BU2915"/>
      <c r="BV2915"/>
      <c r="BW2915"/>
      <c r="BX2915"/>
      <c r="BY2915"/>
      <c r="BZ2915"/>
      <c r="CA2915"/>
      <c r="CB2915"/>
      <c r="CC2915"/>
    </row>
    <row r="2916" spans="54:81" s="325" customFormat="1" ht="15" customHeight="1" x14ac:dyDescent="0.25">
      <c r="BB2916"/>
      <c r="BC2916"/>
      <c r="BD2916"/>
      <c r="BE2916"/>
      <c r="BF2916"/>
      <c r="BG2916"/>
      <c r="BH2916"/>
      <c r="BI2916"/>
      <c r="BJ2916"/>
      <c r="BK2916"/>
      <c r="BL2916"/>
      <c r="BM2916"/>
      <c r="BN2916"/>
      <c r="BO2916"/>
      <c r="BP2916"/>
      <c r="BQ2916"/>
      <c r="BR2916"/>
      <c r="BS2916"/>
      <c r="BT2916"/>
      <c r="BU2916"/>
      <c r="BV2916"/>
      <c r="BW2916"/>
      <c r="BX2916"/>
      <c r="BY2916"/>
      <c r="BZ2916"/>
      <c r="CA2916"/>
      <c r="CB2916"/>
      <c r="CC2916"/>
    </row>
    <row r="2917" spans="54:81" s="325" customFormat="1" ht="15" customHeight="1" x14ac:dyDescent="0.25">
      <c r="BB2917"/>
      <c r="BC2917"/>
      <c r="BD2917"/>
      <c r="BE2917"/>
      <c r="BF2917"/>
      <c r="BG2917"/>
      <c r="BH2917"/>
      <c r="BI2917"/>
      <c r="BJ2917"/>
      <c r="BK2917"/>
      <c r="BL2917"/>
      <c r="BM2917"/>
      <c r="BN2917"/>
      <c r="BO2917"/>
      <c r="BP2917"/>
      <c r="BQ2917"/>
      <c r="BR2917"/>
      <c r="BS2917"/>
      <c r="BT2917"/>
      <c r="BU2917"/>
      <c r="BV2917"/>
      <c r="BW2917"/>
      <c r="BX2917"/>
      <c r="BY2917"/>
      <c r="BZ2917"/>
      <c r="CA2917"/>
      <c r="CB2917"/>
      <c r="CC2917"/>
    </row>
    <row r="2918" spans="54:81" s="325" customFormat="1" ht="15" customHeight="1" x14ac:dyDescent="0.25">
      <c r="BB2918"/>
      <c r="BC2918"/>
      <c r="BD2918"/>
      <c r="BE2918"/>
      <c r="BF2918"/>
      <c r="BG2918"/>
      <c r="BH2918"/>
      <c r="BI2918"/>
      <c r="BJ2918"/>
      <c r="BK2918"/>
      <c r="BL2918"/>
      <c r="BM2918"/>
      <c r="BN2918"/>
      <c r="BO2918"/>
      <c r="BP2918"/>
      <c r="BQ2918"/>
      <c r="BR2918"/>
      <c r="BS2918"/>
      <c r="BT2918"/>
      <c r="BU2918"/>
      <c r="BV2918"/>
      <c r="BW2918"/>
      <c r="BX2918"/>
      <c r="BY2918"/>
      <c r="BZ2918"/>
      <c r="CA2918"/>
      <c r="CB2918"/>
      <c r="CC2918"/>
    </row>
    <row r="2919" spans="54:81" s="325" customFormat="1" ht="15" customHeight="1" x14ac:dyDescent="0.25">
      <c r="BB2919"/>
      <c r="BC2919"/>
      <c r="BD2919"/>
      <c r="BE2919"/>
      <c r="BF2919"/>
      <c r="BG2919"/>
      <c r="BH2919"/>
      <c r="BI2919"/>
      <c r="BJ2919"/>
      <c r="BK2919"/>
      <c r="BL2919"/>
      <c r="BM2919"/>
      <c r="BN2919"/>
      <c r="BO2919"/>
      <c r="BP2919"/>
      <c r="BQ2919"/>
      <c r="BR2919"/>
      <c r="BS2919"/>
      <c r="BT2919"/>
      <c r="BU2919"/>
      <c r="BV2919"/>
      <c r="BW2919"/>
      <c r="BX2919"/>
      <c r="BY2919"/>
      <c r="BZ2919"/>
      <c r="CA2919"/>
      <c r="CB2919"/>
      <c r="CC2919"/>
    </row>
    <row r="2920" spans="54:81" s="325" customFormat="1" ht="15" customHeight="1" x14ac:dyDescent="0.25">
      <c r="BB2920"/>
      <c r="BC2920"/>
      <c r="BD2920"/>
      <c r="BE2920"/>
      <c r="BF2920"/>
      <c r="BG2920"/>
      <c r="BH2920"/>
      <c r="BI2920"/>
      <c r="BJ2920"/>
      <c r="BK2920"/>
      <c r="BL2920"/>
      <c r="BM2920"/>
      <c r="BN2920"/>
      <c r="BO2920"/>
      <c r="BP2920"/>
      <c r="BQ2920"/>
      <c r="BR2920"/>
      <c r="BS2920"/>
      <c r="BT2920"/>
      <c r="BU2920"/>
      <c r="BV2920"/>
      <c r="BW2920"/>
      <c r="BX2920"/>
      <c r="BY2920"/>
      <c r="BZ2920"/>
      <c r="CA2920"/>
      <c r="CB2920"/>
      <c r="CC2920"/>
    </row>
    <row r="2921" spans="54:81" s="325" customFormat="1" ht="15" customHeight="1" x14ac:dyDescent="0.25">
      <c r="BB2921"/>
      <c r="BC2921"/>
      <c r="BD2921"/>
      <c r="BE2921"/>
      <c r="BF2921"/>
      <c r="BG2921"/>
      <c r="BH2921"/>
      <c r="BI2921"/>
      <c r="BJ2921"/>
      <c r="BK2921"/>
      <c r="BL2921"/>
      <c r="BM2921"/>
      <c r="BN2921"/>
      <c r="BO2921"/>
      <c r="BP2921"/>
      <c r="BQ2921"/>
      <c r="BR2921"/>
      <c r="BS2921"/>
      <c r="BT2921"/>
      <c r="BU2921"/>
      <c r="BV2921"/>
      <c r="BW2921"/>
      <c r="BX2921"/>
      <c r="BY2921"/>
      <c r="BZ2921"/>
      <c r="CA2921"/>
      <c r="CB2921"/>
      <c r="CC2921"/>
    </row>
    <row r="2922" spans="54:81" s="325" customFormat="1" ht="15" customHeight="1" x14ac:dyDescent="0.25">
      <c r="BB2922"/>
      <c r="BC2922"/>
      <c r="BD2922"/>
      <c r="BE2922"/>
      <c r="BF2922"/>
      <c r="BG2922"/>
      <c r="BH2922"/>
      <c r="BI2922"/>
      <c r="BJ2922"/>
      <c r="BK2922"/>
      <c r="BL2922"/>
      <c r="BM2922"/>
      <c r="BN2922"/>
      <c r="BO2922"/>
      <c r="BP2922"/>
      <c r="BQ2922"/>
      <c r="BR2922"/>
      <c r="BS2922"/>
      <c r="BT2922"/>
      <c r="BU2922"/>
      <c r="BV2922"/>
      <c r="BW2922"/>
      <c r="BX2922"/>
      <c r="BY2922"/>
      <c r="BZ2922"/>
      <c r="CA2922"/>
      <c r="CB2922"/>
      <c r="CC2922"/>
    </row>
    <row r="2923" spans="54:81" s="325" customFormat="1" ht="15" customHeight="1" x14ac:dyDescent="0.25">
      <c r="BB2923"/>
      <c r="BC2923"/>
      <c r="BD2923"/>
      <c r="BE2923"/>
      <c r="BF2923"/>
      <c r="BG2923"/>
      <c r="BH2923"/>
      <c r="BI2923"/>
      <c r="BJ2923"/>
      <c r="BK2923"/>
      <c r="BL2923"/>
      <c r="BM2923"/>
      <c r="BN2923"/>
      <c r="BO2923"/>
      <c r="BP2923"/>
      <c r="BQ2923"/>
      <c r="BR2923"/>
      <c r="BS2923"/>
      <c r="BT2923"/>
      <c r="BU2923"/>
      <c r="BV2923"/>
      <c r="BW2923"/>
      <c r="BX2923"/>
      <c r="BY2923"/>
      <c r="BZ2923"/>
      <c r="CA2923"/>
      <c r="CB2923"/>
      <c r="CC2923"/>
    </row>
    <row r="2924" spans="54:81" s="325" customFormat="1" ht="15" customHeight="1" x14ac:dyDescent="0.25">
      <c r="BB2924"/>
      <c r="BC2924"/>
      <c r="BD2924"/>
      <c r="BE2924"/>
      <c r="BF2924"/>
      <c r="BG2924"/>
      <c r="BH2924"/>
      <c r="BI2924"/>
      <c r="BJ2924"/>
      <c r="BK2924"/>
      <c r="BL2924"/>
      <c r="BM2924"/>
      <c r="BN2924"/>
      <c r="BO2924"/>
      <c r="BP2924"/>
      <c r="BQ2924"/>
      <c r="BR2924"/>
      <c r="BS2924"/>
      <c r="BT2924"/>
      <c r="BU2924"/>
      <c r="BV2924"/>
      <c r="BW2924"/>
      <c r="BX2924"/>
      <c r="BY2924"/>
      <c r="BZ2924"/>
      <c r="CA2924"/>
      <c r="CB2924"/>
      <c r="CC2924"/>
    </row>
    <row r="2925" spans="54:81" s="325" customFormat="1" ht="15" customHeight="1" x14ac:dyDescent="0.25">
      <c r="BB2925"/>
      <c r="BC2925"/>
      <c r="BD2925"/>
      <c r="BE2925"/>
      <c r="BF2925"/>
      <c r="BG2925"/>
      <c r="BH2925"/>
      <c r="BI2925"/>
      <c r="BJ2925"/>
      <c r="BK2925"/>
      <c r="BL2925"/>
      <c r="BM2925"/>
      <c r="BN2925"/>
      <c r="BO2925"/>
      <c r="BP2925"/>
      <c r="BQ2925"/>
      <c r="BR2925"/>
      <c r="BS2925"/>
      <c r="BT2925"/>
      <c r="BU2925"/>
      <c r="BV2925"/>
      <c r="BW2925"/>
      <c r="BX2925"/>
      <c r="BY2925"/>
      <c r="BZ2925"/>
      <c r="CA2925"/>
      <c r="CB2925"/>
      <c r="CC2925"/>
    </row>
    <row r="2926" spans="54:81" s="325" customFormat="1" ht="15" customHeight="1" x14ac:dyDescent="0.25">
      <c r="BB2926"/>
      <c r="BC2926"/>
      <c r="BD2926"/>
      <c r="BE2926"/>
      <c r="BF2926"/>
      <c r="BG2926"/>
      <c r="BH2926"/>
      <c r="BI2926"/>
      <c r="BJ2926"/>
      <c r="BK2926"/>
      <c r="BL2926"/>
      <c r="BM2926"/>
      <c r="BN2926"/>
      <c r="BO2926"/>
      <c r="BP2926"/>
      <c r="BQ2926"/>
      <c r="BR2926"/>
      <c r="BS2926"/>
      <c r="BT2926"/>
      <c r="BU2926"/>
      <c r="BV2926"/>
      <c r="BW2926"/>
      <c r="BX2926"/>
      <c r="BY2926"/>
      <c r="BZ2926"/>
      <c r="CA2926"/>
      <c r="CB2926"/>
      <c r="CC2926"/>
    </row>
    <row r="2927" spans="54:81" s="325" customFormat="1" ht="15" customHeight="1" x14ac:dyDescent="0.25">
      <c r="BB2927"/>
      <c r="BC2927"/>
      <c r="BD2927"/>
      <c r="BE2927"/>
      <c r="BF2927"/>
      <c r="BG2927"/>
      <c r="BH2927"/>
      <c r="BI2927"/>
      <c r="BJ2927"/>
      <c r="BK2927"/>
      <c r="BL2927"/>
      <c r="BM2927"/>
      <c r="BN2927"/>
      <c r="BO2927"/>
      <c r="BP2927"/>
      <c r="BQ2927"/>
      <c r="BR2927"/>
      <c r="BS2927"/>
      <c r="BT2927"/>
      <c r="BU2927"/>
      <c r="BV2927"/>
      <c r="BW2927"/>
      <c r="BX2927"/>
      <c r="BY2927"/>
      <c r="BZ2927"/>
      <c r="CA2927"/>
      <c r="CB2927"/>
      <c r="CC2927"/>
    </row>
    <row r="2928" spans="54:81" s="325" customFormat="1" ht="15" customHeight="1" x14ac:dyDescent="0.25">
      <c r="BB2928"/>
      <c r="BC2928"/>
      <c r="BD2928"/>
      <c r="BE2928"/>
      <c r="BF2928"/>
      <c r="BG2928"/>
      <c r="BH2928"/>
      <c r="BI2928"/>
      <c r="BJ2928"/>
      <c r="BK2928"/>
      <c r="BL2928"/>
      <c r="BM2928"/>
      <c r="BN2928"/>
      <c r="BO2928"/>
      <c r="BP2928"/>
      <c r="BQ2928"/>
      <c r="BR2928"/>
      <c r="BS2928"/>
      <c r="BT2928"/>
      <c r="BU2928"/>
      <c r="BV2928"/>
      <c r="BW2928"/>
      <c r="BX2928"/>
      <c r="BY2928"/>
      <c r="BZ2928"/>
      <c r="CA2928"/>
      <c r="CB2928"/>
      <c r="CC2928"/>
    </row>
    <row r="2929" spans="54:81" s="325" customFormat="1" ht="15" customHeight="1" x14ac:dyDescent="0.25">
      <c r="BB2929"/>
      <c r="BC2929"/>
      <c r="BD2929"/>
      <c r="BE2929"/>
      <c r="BF2929"/>
      <c r="BG2929"/>
      <c r="BH2929"/>
      <c r="BI2929"/>
      <c r="BJ2929"/>
      <c r="BK2929"/>
      <c r="BL2929"/>
      <c r="BM2929"/>
      <c r="BN2929"/>
      <c r="BO2929"/>
      <c r="BP2929"/>
      <c r="BQ2929"/>
      <c r="BR2929"/>
      <c r="BS2929"/>
      <c r="BT2929"/>
      <c r="BU2929"/>
      <c r="BV2929"/>
      <c r="BW2929"/>
      <c r="BX2929"/>
      <c r="BY2929"/>
      <c r="BZ2929"/>
      <c r="CA2929"/>
      <c r="CB2929"/>
      <c r="CC2929"/>
    </row>
    <row r="2930" spans="54:81" s="325" customFormat="1" ht="15" customHeight="1" x14ac:dyDescent="0.25">
      <c r="BB2930"/>
      <c r="BC2930"/>
      <c r="BD2930"/>
      <c r="BE2930"/>
      <c r="BF2930"/>
      <c r="BG2930"/>
      <c r="BH2930"/>
      <c r="BI2930"/>
      <c r="BJ2930"/>
      <c r="BK2930"/>
      <c r="BL2930"/>
      <c r="BM2930"/>
      <c r="BN2930"/>
      <c r="BO2930"/>
      <c r="BP2930"/>
      <c r="BQ2930"/>
      <c r="BR2930"/>
      <c r="BS2930"/>
      <c r="BT2930"/>
      <c r="BU2930"/>
      <c r="BV2930"/>
      <c r="BW2930"/>
      <c r="BX2930"/>
      <c r="BY2930"/>
      <c r="BZ2930"/>
      <c r="CA2930"/>
      <c r="CB2930"/>
      <c r="CC2930"/>
    </row>
    <row r="2931" spans="54:81" s="325" customFormat="1" ht="15" customHeight="1" x14ac:dyDescent="0.25">
      <c r="BB2931"/>
      <c r="BC2931"/>
      <c r="BD2931"/>
      <c r="BE2931"/>
      <c r="BF2931"/>
      <c r="BG2931"/>
      <c r="BH2931"/>
      <c r="BI2931"/>
      <c r="BJ2931"/>
      <c r="BK2931"/>
      <c r="BL2931"/>
      <c r="BM2931"/>
      <c r="BN2931"/>
      <c r="BO2931"/>
      <c r="BP2931"/>
      <c r="BQ2931"/>
      <c r="BR2931"/>
      <c r="BS2931"/>
      <c r="BT2931"/>
      <c r="BU2931"/>
      <c r="BV2931"/>
      <c r="BW2931"/>
      <c r="BX2931"/>
      <c r="BY2931"/>
      <c r="BZ2931"/>
      <c r="CA2931"/>
      <c r="CB2931"/>
      <c r="CC2931"/>
    </row>
    <row r="2932" spans="54:81" s="325" customFormat="1" ht="15" customHeight="1" x14ac:dyDescent="0.25">
      <c r="BB2932"/>
      <c r="BC2932"/>
      <c r="BD2932"/>
      <c r="BE2932"/>
      <c r="BF2932"/>
      <c r="BG2932"/>
      <c r="BH2932"/>
      <c r="BI2932"/>
      <c r="BJ2932"/>
      <c r="BK2932"/>
      <c r="BL2932"/>
      <c r="BM2932"/>
      <c r="BN2932"/>
      <c r="BO2932"/>
      <c r="BP2932"/>
      <c r="BQ2932"/>
      <c r="BR2932"/>
      <c r="BS2932"/>
      <c r="BT2932"/>
      <c r="BU2932"/>
      <c r="BV2932"/>
      <c r="BW2932"/>
      <c r="BX2932"/>
      <c r="BY2932"/>
      <c r="BZ2932"/>
      <c r="CA2932"/>
      <c r="CB2932"/>
      <c r="CC2932"/>
    </row>
    <row r="2933" spans="54:81" s="325" customFormat="1" ht="15" customHeight="1" x14ac:dyDescent="0.25">
      <c r="BB2933"/>
      <c r="BC2933"/>
      <c r="BD2933"/>
      <c r="BE2933"/>
      <c r="BF2933"/>
      <c r="BG2933"/>
      <c r="BH2933"/>
      <c r="BI2933"/>
      <c r="BJ2933"/>
      <c r="BK2933"/>
      <c r="BL2933"/>
      <c r="BM2933"/>
      <c r="BN2933"/>
      <c r="BO2933"/>
      <c r="BP2933"/>
      <c r="BQ2933"/>
      <c r="BR2933"/>
      <c r="BS2933"/>
      <c r="BT2933"/>
      <c r="BU2933"/>
      <c r="BV2933"/>
      <c r="BW2933"/>
      <c r="BX2933"/>
      <c r="BY2933"/>
      <c r="BZ2933"/>
      <c r="CA2933"/>
      <c r="CB2933"/>
      <c r="CC2933"/>
    </row>
    <row r="2934" spans="54:81" s="325" customFormat="1" ht="15" customHeight="1" x14ac:dyDescent="0.25">
      <c r="BB2934"/>
      <c r="BC2934"/>
      <c r="BD2934"/>
      <c r="BE2934"/>
      <c r="BF2934"/>
      <c r="BG2934"/>
      <c r="BH2934"/>
      <c r="BI2934"/>
      <c r="BJ2934"/>
      <c r="BK2934"/>
      <c r="BL2934"/>
      <c r="BM2934"/>
      <c r="BN2934"/>
      <c r="BO2934"/>
      <c r="BP2934"/>
      <c r="BQ2934"/>
      <c r="BR2934"/>
      <c r="BS2934"/>
      <c r="BT2934"/>
      <c r="BU2934"/>
      <c r="BV2934"/>
      <c r="BW2934"/>
      <c r="BX2934"/>
      <c r="BY2934"/>
      <c r="BZ2934"/>
      <c r="CA2934"/>
      <c r="CB2934"/>
      <c r="CC2934"/>
    </row>
    <row r="2935" spans="54:81" s="325" customFormat="1" ht="15" customHeight="1" x14ac:dyDescent="0.25">
      <c r="BB2935"/>
      <c r="BC2935"/>
      <c r="BD2935"/>
      <c r="BE2935"/>
      <c r="BF2935"/>
      <c r="BG2935"/>
      <c r="BH2935"/>
      <c r="BI2935"/>
      <c r="BJ2935"/>
      <c r="BK2935"/>
      <c r="BL2935"/>
      <c r="BM2935"/>
      <c r="BN2935"/>
      <c r="BO2935"/>
      <c r="BP2935"/>
      <c r="BQ2935"/>
      <c r="BR2935"/>
      <c r="BS2935"/>
      <c r="BT2935"/>
      <c r="BU2935"/>
      <c r="BV2935"/>
      <c r="BW2935"/>
      <c r="BX2935"/>
      <c r="BY2935"/>
      <c r="BZ2935"/>
      <c r="CA2935"/>
      <c r="CB2935"/>
      <c r="CC2935"/>
    </row>
    <row r="2936" spans="54:81" s="325" customFormat="1" ht="15" customHeight="1" x14ac:dyDescent="0.25">
      <c r="BB2936"/>
      <c r="BC2936"/>
      <c r="BD2936"/>
      <c r="BE2936"/>
      <c r="BF2936"/>
      <c r="BG2936"/>
      <c r="BH2936"/>
      <c r="BI2936"/>
      <c r="BJ2936"/>
      <c r="BK2936"/>
      <c r="BL2936"/>
      <c r="BM2936"/>
      <c r="BN2936"/>
      <c r="BO2936"/>
      <c r="BP2936"/>
      <c r="BQ2936"/>
      <c r="BR2936"/>
      <c r="BS2936"/>
      <c r="BT2936"/>
      <c r="BU2936"/>
      <c r="BV2936"/>
      <c r="BW2936"/>
      <c r="BX2936"/>
      <c r="BY2936"/>
      <c r="BZ2936"/>
      <c r="CA2936"/>
      <c r="CB2936"/>
      <c r="CC2936"/>
    </row>
    <row r="2937" spans="54:81" s="325" customFormat="1" ht="15" customHeight="1" x14ac:dyDescent="0.25">
      <c r="BB2937"/>
      <c r="BC2937"/>
      <c r="BD2937"/>
      <c r="BE2937"/>
      <c r="BF2937"/>
      <c r="BG2937"/>
      <c r="BH2937"/>
      <c r="BI2937"/>
      <c r="BJ2937"/>
      <c r="BK2937"/>
      <c r="BL2937"/>
      <c r="BM2937"/>
      <c r="BN2937"/>
      <c r="BO2937"/>
      <c r="BP2937"/>
      <c r="BQ2937"/>
      <c r="BR2937"/>
      <c r="BS2937"/>
      <c r="BT2937"/>
      <c r="BU2937"/>
      <c r="BV2937"/>
      <c r="BW2937"/>
      <c r="BX2937"/>
      <c r="BY2937"/>
      <c r="BZ2937"/>
      <c r="CA2937"/>
      <c r="CB2937"/>
      <c r="CC2937"/>
    </row>
    <row r="2938" spans="54:81" s="325" customFormat="1" ht="15" customHeight="1" x14ac:dyDescent="0.25">
      <c r="BB2938"/>
      <c r="BC2938"/>
      <c r="BD2938"/>
      <c r="BE2938"/>
      <c r="BF2938"/>
      <c r="BG2938"/>
      <c r="BH2938"/>
      <c r="BI2938"/>
      <c r="BJ2938"/>
      <c r="BK2938"/>
      <c r="BL2938"/>
      <c r="BM2938"/>
      <c r="BN2938"/>
      <c r="BO2938"/>
      <c r="BP2938"/>
      <c r="BQ2938"/>
      <c r="BR2938"/>
      <c r="BS2938"/>
      <c r="BT2938"/>
      <c r="BU2938"/>
      <c r="BV2938"/>
      <c r="BW2938"/>
      <c r="BX2938"/>
      <c r="BY2938"/>
      <c r="BZ2938"/>
      <c r="CA2938"/>
      <c r="CB2938"/>
      <c r="CC2938"/>
    </row>
    <row r="2939" spans="54:81" s="325" customFormat="1" ht="15" customHeight="1" x14ac:dyDescent="0.25">
      <c r="BB2939"/>
      <c r="BC2939"/>
      <c r="BD2939"/>
      <c r="BE2939"/>
      <c r="BF2939"/>
      <c r="BG2939"/>
      <c r="BH2939"/>
      <c r="BI2939"/>
      <c r="BJ2939"/>
      <c r="BK2939"/>
      <c r="BL2939"/>
      <c r="BM2939"/>
      <c r="BN2939"/>
      <c r="BO2939"/>
      <c r="BP2939"/>
      <c r="BQ2939"/>
      <c r="BR2939"/>
      <c r="BS2939"/>
      <c r="BT2939"/>
      <c r="BU2939"/>
      <c r="BV2939"/>
      <c r="BW2939"/>
      <c r="BX2939"/>
      <c r="BY2939"/>
      <c r="BZ2939"/>
      <c r="CA2939"/>
      <c r="CB2939"/>
      <c r="CC2939"/>
    </row>
    <row r="2940" spans="54:81" s="325" customFormat="1" ht="15" customHeight="1" x14ac:dyDescent="0.25">
      <c r="BB2940"/>
      <c r="BC2940"/>
      <c r="BD2940"/>
      <c r="BE2940"/>
      <c r="BF2940"/>
      <c r="BG2940"/>
      <c r="BH2940"/>
      <c r="BI2940"/>
      <c r="BJ2940"/>
      <c r="BK2940"/>
      <c r="BL2940"/>
      <c r="BM2940"/>
      <c r="BN2940"/>
      <c r="BO2940"/>
      <c r="BP2940"/>
      <c r="BQ2940"/>
      <c r="BR2940"/>
      <c r="BS2940"/>
      <c r="BT2940"/>
      <c r="BU2940"/>
      <c r="BV2940"/>
      <c r="BW2940"/>
      <c r="BX2940"/>
      <c r="BY2940"/>
      <c r="BZ2940"/>
      <c r="CA2940"/>
      <c r="CB2940"/>
      <c r="CC2940"/>
    </row>
    <row r="2941" spans="54:81" s="325" customFormat="1" ht="15" customHeight="1" x14ac:dyDescent="0.25">
      <c r="BB2941"/>
      <c r="BC2941"/>
      <c r="BD2941"/>
      <c r="BE2941"/>
      <c r="BF2941"/>
      <c r="BG2941"/>
      <c r="BH2941"/>
      <c r="BI2941"/>
      <c r="BJ2941"/>
      <c r="BK2941"/>
      <c r="BL2941"/>
      <c r="BM2941"/>
      <c r="BN2941"/>
      <c r="BO2941"/>
      <c r="BP2941"/>
      <c r="BQ2941"/>
      <c r="BR2941"/>
      <c r="BS2941"/>
      <c r="BT2941"/>
      <c r="BU2941"/>
      <c r="BV2941"/>
      <c r="BW2941"/>
      <c r="BX2941"/>
      <c r="BY2941"/>
      <c r="BZ2941"/>
      <c r="CA2941"/>
      <c r="CB2941"/>
      <c r="CC2941"/>
    </row>
    <row r="2942" spans="54:81" s="325" customFormat="1" ht="15" customHeight="1" x14ac:dyDescent="0.25">
      <c r="BB2942"/>
      <c r="BC2942"/>
      <c r="BD2942"/>
      <c r="BE2942"/>
      <c r="BF2942"/>
      <c r="BG2942"/>
      <c r="BH2942"/>
      <c r="BI2942"/>
      <c r="BJ2942"/>
      <c r="BK2942"/>
      <c r="BL2942"/>
      <c r="BM2942"/>
      <c r="BN2942"/>
      <c r="BO2942"/>
      <c r="BP2942"/>
      <c r="BQ2942"/>
      <c r="BR2942"/>
      <c r="BS2942"/>
      <c r="BT2942"/>
      <c r="BU2942"/>
      <c r="BV2942"/>
      <c r="BW2942"/>
      <c r="BX2942"/>
      <c r="BY2942"/>
      <c r="BZ2942"/>
      <c r="CA2942"/>
      <c r="CB2942"/>
      <c r="CC2942"/>
    </row>
    <row r="2943" spans="54:81" s="325" customFormat="1" ht="15" customHeight="1" x14ac:dyDescent="0.25">
      <c r="BB2943"/>
      <c r="BC2943"/>
      <c r="BD2943"/>
      <c r="BE2943"/>
      <c r="BF2943"/>
      <c r="BG2943"/>
      <c r="BH2943"/>
      <c r="BI2943"/>
      <c r="BJ2943"/>
      <c r="BK2943"/>
      <c r="BL2943"/>
      <c r="BM2943"/>
      <c r="BN2943"/>
      <c r="BO2943"/>
      <c r="BP2943"/>
      <c r="BQ2943"/>
      <c r="BR2943"/>
      <c r="BS2943"/>
      <c r="BT2943"/>
      <c r="BU2943"/>
      <c r="BV2943"/>
      <c r="BW2943"/>
      <c r="BX2943"/>
      <c r="BY2943"/>
      <c r="BZ2943"/>
      <c r="CA2943"/>
      <c r="CB2943"/>
      <c r="CC2943"/>
    </row>
    <row r="2944" spans="54:81" s="325" customFormat="1" ht="15" customHeight="1" x14ac:dyDescent="0.25">
      <c r="BB2944"/>
      <c r="BC2944"/>
      <c r="BD2944"/>
      <c r="BE2944"/>
      <c r="BF2944"/>
      <c r="BG2944"/>
      <c r="BH2944"/>
      <c r="BI2944"/>
      <c r="BJ2944"/>
      <c r="BK2944"/>
      <c r="BL2944"/>
      <c r="BM2944"/>
      <c r="BN2944"/>
      <c r="BO2944"/>
      <c r="BP2944"/>
      <c r="BQ2944"/>
      <c r="BR2944"/>
      <c r="BS2944"/>
      <c r="BT2944"/>
      <c r="BU2944"/>
      <c r="BV2944"/>
      <c r="BW2944"/>
      <c r="BX2944"/>
      <c r="BY2944"/>
      <c r="BZ2944"/>
      <c r="CA2944"/>
      <c r="CB2944"/>
      <c r="CC2944"/>
    </row>
    <row r="2945" spans="54:81" s="325" customFormat="1" ht="15" customHeight="1" x14ac:dyDescent="0.25">
      <c r="BB2945"/>
      <c r="BC2945"/>
      <c r="BD2945"/>
      <c r="BE2945"/>
      <c r="BF2945"/>
      <c r="BG2945"/>
      <c r="BH2945"/>
      <c r="BI2945"/>
      <c r="BJ2945"/>
      <c r="BK2945"/>
      <c r="BL2945"/>
      <c r="BM2945"/>
      <c r="BN2945"/>
      <c r="BO2945"/>
      <c r="BP2945"/>
      <c r="BQ2945"/>
      <c r="BR2945"/>
      <c r="BS2945"/>
      <c r="BT2945"/>
      <c r="BU2945"/>
      <c r="BV2945"/>
      <c r="BW2945"/>
      <c r="BX2945"/>
      <c r="BY2945"/>
      <c r="BZ2945"/>
      <c r="CA2945"/>
      <c r="CB2945"/>
      <c r="CC2945"/>
    </row>
    <row r="2946" spans="54:81" s="325" customFormat="1" ht="15" customHeight="1" x14ac:dyDescent="0.25">
      <c r="BB2946"/>
      <c r="BC2946"/>
      <c r="BD2946"/>
      <c r="BE2946"/>
      <c r="BF2946"/>
      <c r="BG2946"/>
      <c r="BH2946"/>
      <c r="BI2946"/>
      <c r="BJ2946"/>
      <c r="BK2946"/>
      <c r="BL2946"/>
      <c r="BM2946"/>
      <c r="BN2946"/>
      <c r="BO2946"/>
      <c r="BP2946"/>
      <c r="BQ2946"/>
      <c r="BR2946"/>
      <c r="BS2946"/>
      <c r="BT2946"/>
      <c r="BU2946"/>
      <c r="BV2946"/>
      <c r="BW2946"/>
      <c r="BX2946"/>
      <c r="BY2946"/>
      <c r="BZ2946"/>
      <c r="CA2946"/>
      <c r="CB2946"/>
      <c r="CC2946"/>
    </row>
    <row r="2947" spans="54:81" s="325" customFormat="1" ht="15" customHeight="1" x14ac:dyDescent="0.25">
      <c r="BB2947"/>
      <c r="BC2947"/>
      <c r="BD2947"/>
      <c r="BE2947"/>
      <c r="BF2947"/>
      <c r="BG2947"/>
      <c r="BH2947"/>
      <c r="BI2947"/>
      <c r="BJ2947"/>
      <c r="BK2947"/>
      <c r="BL2947"/>
      <c r="BM2947"/>
      <c r="BN2947"/>
      <c r="BO2947"/>
      <c r="BP2947"/>
      <c r="BQ2947"/>
      <c r="BR2947"/>
      <c r="BS2947"/>
      <c r="BT2947"/>
      <c r="BU2947"/>
      <c r="BV2947"/>
      <c r="BW2947"/>
      <c r="BX2947"/>
      <c r="BY2947"/>
      <c r="BZ2947"/>
      <c r="CA2947"/>
      <c r="CB2947"/>
      <c r="CC2947"/>
    </row>
    <row r="2948" spans="54:81" s="325" customFormat="1" ht="15" customHeight="1" x14ac:dyDescent="0.25">
      <c r="BB2948"/>
      <c r="BC2948"/>
      <c r="BD2948"/>
      <c r="BE2948"/>
      <c r="BF2948"/>
      <c r="BG2948"/>
      <c r="BH2948"/>
      <c r="BI2948"/>
      <c r="BJ2948"/>
      <c r="BK2948"/>
      <c r="BL2948"/>
      <c r="BM2948"/>
      <c r="BN2948"/>
      <c r="BO2948"/>
      <c r="BP2948"/>
      <c r="BQ2948"/>
      <c r="BR2948"/>
      <c r="BS2948"/>
      <c r="BT2948"/>
      <c r="BU2948"/>
      <c r="BV2948"/>
      <c r="BW2948"/>
      <c r="BX2948"/>
      <c r="BY2948"/>
      <c r="BZ2948"/>
      <c r="CA2948"/>
      <c r="CB2948"/>
      <c r="CC2948"/>
    </row>
    <row r="2949" spans="54:81" s="325" customFormat="1" ht="15" customHeight="1" x14ac:dyDescent="0.25">
      <c r="BB2949"/>
      <c r="BC2949"/>
      <c r="BD2949"/>
      <c r="BE2949"/>
      <c r="BF2949"/>
      <c r="BG2949"/>
      <c r="BH2949"/>
      <c r="BI2949"/>
      <c r="BJ2949"/>
      <c r="BK2949"/>
      <c r="BL2949"/>
      <c r="BM2949"/>
      <c r="BN2949"/>
      <c r="BO2949"/>
      <c r="BP2949"/>
      <c r="BQ2949"/>
      <c r="BR2949"/>
      <c r="BS2949"/>
      <c r="BT2949"/>
      <c r="BU2949"/>
      <c r="BV2949"/>
      <c r="BW2949"/>
      <c r="BX2949"/>
      <c r="BY2949"/>
      <c r="BZ2949"/>
      <c r="CA2949"/>
      <c r="CB2949"/>
      <c r="CC2949"/>
    </row>
    <row r="2950" spans="54:81" s="325" customFormat="1" ht="15" customHeight="1" x14ac:dyDescent="0.25">
      <c r="BB2950"/>
      <c r="BC2950"/>
      <c r="BD2950"/>
      <c r="BE2950"/>
      <c r="BF2950"/>
      <c r="BG2950"/>
      <c r="BH2950"/>
      <c r="BI2950"/>
      <c r="BJ2950"/>
      <c r="BK2950"/>
      <c r="BL2950"/>
      <c r="BM2950"/>
      <c r="BN2950"/>
      <c r="BO2950"/>
      <c r="BP2950"/>
      <c r="BQ2950"/>
      <c r="BR2950"/>
      <c r="BS2950"/>
      <c r="BT2950"/>
      <c r="BU2950"/>
      <c r="BV2950"/>
      <c r="BW2950"/>
      <c r="BX2950"/>
      <c r="BY2950"/>
      <c r="BZ2950"/>
      <c r="CA2950"/>
      <c r="CB2950"/>
      <c r="CC2950"/>
    </row>
    <row r="2951" spans="54:81" s="325" customFormat="1" ht="15" customHeight="1" x14ac:dyDescent="0.25">
      <c r="BB2951"/>
      <c r="BC2951"/>
      <c r="BD2951"/>
      <c r="BE2951"/>
      <c r="BF2951"/>
      <c r="BG2951"/>
      <c r="BH2951"/>
      <c r="BI2951"/>
      <c r="BJ2951"/>
      <c r="BK2951"/>
      <c r="BL2951"/>
      <c r="BM2951"/>
      <c r="BN2951"/>
      <c r="BO2951"/>
      <c r="BP2951"/>
      <c r="BQ2951"/>
      <c r="BR2951"/>
      <c r="BS2951"/>
      <c r="BT2951"/>
      <c r="BU2951"/>
      <c r="BV2951"/>
      <c r="BW2951"/>
      <c r="BX2951"/>
      <c r="BY2951"/>
      <c r="BZ2951"/>
      <c r="CA2951"/>
      <c r="CB2951"/>
      <c r="CC2951"/>
    </row>
    <row r="2952" spans="54:81" s="325" customFormat="1" ht="15" customHeight="1" x14ac:dyDescent="0.25">
      <c r="BB2952"/>
      <c r="BC2952"/>
      <c r="BD2952"/>
      <c r="BE2952"/>
      <c r="BF2952"/>
      <c r="BG2952"/>
      <c r="BH2952"/>
      <c r="BI2952"/>
      <c r="BJ2952"/>
      <c r="BK2952"/>
      <c r="BL2952"/>
      <c r="BM2952"/>
      <c r="BN2952"/>
      <c r="BO2952"/>
      <c r="BP2952"/>
      <c r="BQ2952"/>
      <c r="BR2952"/>
      <c r="BS2952"/>
      <c r="BT2952"/>
      <c r="BU2952"/>
      <c r="BV2952"/>
      <c r="BW2952"/>
      <c r="BX2952"/>
      <c r="BY2952"/>
      <c r="BZ2952"/>
      <c r="CA2952"/>
      <c r="CB2952"/>
      <c r="CC2952"/>
    </row>
    <row r="2953" spans="54:81" s="325" customFormat="1" ht="15" customHeight="1" x14ac:dyDescent="0.25">
      <c r="BB2953"/>
      <c r="BC2953"/>
      <c r="BD2953"/>
      <c r="BE2953"/>
      <c r="BF2953"/>
      <c r="BG2953"/>
      <c r="BH2953"/>
      <c r="BI2953"/>
      <c r="BJ2953"/>
      <c r="BK2953"/>
      <c r="BL2953"/>
      <c r="BM2953"/>
      <c r="BN2953"/>
      <c r="BO2953"/>
      <c r="BP2953"/>
      <c r="BQ2953"/>
      <c r="BR2953"/>
      <c r="BS2953"/>
      <c r="BT2953"/>
      <c r="BU2953"/>
      <c r="BV2953"/>
      <c r="BW2953"/>
      <c r="BX2953"/>
      <c r="BY2953"/>
      <c r="BZ2953"/>
      <c r="CA2953"/>
      <c r="CB2953"/>
      <c r="CC2953"/>
    </row>
    <row r="2954" spans="54:81" s="325" customFormat="1" ht="15" customHeight="1" x14ac:dyDescent="0.25">
      <c r="BB2954"/>
      <c r="BC2954"/>
      <c r="BD2954"/>
      <c r="BE2954"/>
      <c r="BF2954"/>
      <c r="BG2954"/>
      <c r="BH2954"/>
      <c r="BI2954"/>
      <c r="BJ2954"/>
      <c r="BK2954"/>
      <c r="BL2954"/>
      <c r="BM2954"/>
      <c r="BN2954"/>
      <c r="BO2954"/>
      <c r="BP2954"/>
      <c r="BQ2954"/>
      <c r="BR2954"/>
      <c r="BS2954"/>
      <c r="BT2954"/>
      <c r="BU2954"/>
      <c r="BV2954"/>
      <c r="BW2954"/>
      <c r="BX2954"/>
      <c r="BY2954"/>
      <c r="BZ2954"/>
      <c r="CA2954"/>
      <c r="CB2954"/>
      <c r="CC2954"/>
    </row>
    <row r="2955" spans="54:81" s="325" customFormat="1" ht="15" customHeight="1" x14ac:dyDescent="0.25">
      <c r="BB2955"/>
      <c r="BC2955"/>
      <c r="BD2955"/>
      <c r="BE2955"/>
      <c r="BF2955"/>
      <c r="BG2955"/>
      <c r="BH2955"/>
      <c r="BI2955"/>
      <c r="BJ2955"/>
      <c r="BK2955"/>
      <c r="BL2955"/>
      <c r="BM2955"/>
      <c r="BN2955"/>
      <c r="BO2955"/>
      <c r="BP2955"/>
      <c r="BQ2955"/>
      <c r="BR2955"/>
      <c r="BS2955"/>
      <c r="BT2955"/>
      <c r="BU2955"/>
      <c r="BV2955"/>
      <c r="BW2955"/>
      <c r="BX2955"/>
      <c r="BY2955"/>
      <c r="BZ2955"/>
      <c r="CA2955"/>
      <c r="CB2955"/>
      <c r="CC2955"/>
    </row>
    <row r="2956" spans="54:81" s="325" customFormat="1" ht="15" customHeight="1" x14ac:dyDescent="0.25">
      <c r="BB2956"/>
      <c r="BC2956"/>
      <c r="BD2956"/>
      <c r="BE2956"/>
      <c r="BF2956"/>
      <c r="BG2956"/>
      <c r="BH2956"/>
      <c r="BI2956"/>
      <c r="BJ2956"/>
      <c r="BK2956"/>
      <c r="BL2956"/>
      <c r="BM2956"/>
      <c r="BN2956"/>
      <c r="BO2956"/>
      <c r="BP2956"/>
      <c r="BQ2956"/>
      <c r="BR2956"/>
      <c r="BS2956"/>
      <c r="BT2956"/>
      <c r="BU2956"/>
      <c r="BV2956"/>
      <c r="BW2956"/>
      <c r="BX2956"/>
      <c r="BY2956"/>
      <c r="BZ2956"/>
      <c r="CA2956"/>
      <c r="CB2956"/>
      <c r="CC2956"/>
    </row>
    <row r="2957" spans="54:81" s="325" customFormat="1" ht="15" customHeight="1" x14ac:dyDescent="0.25">
      <c r="BB2957"/>
      <c r="BC2957"/>
      <c r="BD2957"/>
      <c r="BE2957"/>
      <c r="BF2957"/>
      <c r="BG2957"/>
      <c r="BH2957"/>
      <c r="BI2957"/>
      <c r="BJ2957"/>
      <c r="BK2957"/>
      <c r="BL2957"/>
      <c r="BM2957"/>
      <c r="BN2957"/>
      <c r="BO2957"/>
      <c r="BP2957"/>
      <c r="BQ2957"/>
      <c r="BR2957"/>
      <c r="BS2957"/>
      <c r="BT2957"/>
      <c r="BU2957"/>
      <c r="BV2957"/>
      <c r="BW2957"/>
      <c r="BX2957"/>
      <c r="BY2957"/>
      <c r="BZ2957"/>
      <c r="CA2957"/>
      <c r="CB2957"/>
      <c r="CC2957"/>
    </row>
    <row r="2958" spans="54:81" s="325" customFormat="1" ht="15" customHeight="1" x14ac:dyDescent="0.25">
      <c r="BB2958"/>
      <c r="BC2958"/>
      <c r="BD2958"/>
      <c r="BE2958"/>
      <c r="BF2958"/>
      <c r="BG2958"/>
      <c r="BH2958"/>
      <c r="BI2958"/>
      <c r="BJ2958"/>
      <c r="BK2958"/>
      <c r="BL2958"/>
      <c r="BM2958"/>
      <c r="BN2958"/>
      <c r="BO2958"/>
      <c r="BP2958"/>
      <c r="BQ2958"/>
      <c r="BR2958"/>
      <c r="BS2958"/>
      <c r="BT2958"/>
      <c r="BU2958"/>
      <c r="BV2958"/>
      <c r="BW2958"/>
      <c r="BX2958"/>
      <c r="BY2958"/>
      <c r="BZ2958"/>
      <c r="CA2958"/>
      <c r="CB2958"/>
      <c r="CC2958"/>
    </row>
    <row r="2959" spans="54:81" s="325" customFormat="1" ht="15" customHeight="1" x14ac:dyDescent="0.25">
      <c r="BB2959"/>
      <c r="BC2959"/>
      <c r="BD2959"/>
      <c r="BE2959"/>
      <c r="BF2959"/>
      <c r="BG2959"/>
      <c r="BH2959"/>
      <c r="BI2959"/>
      <c r="BJ2959"/>
      <c r="BK2959"/>
      <c r="BL2959"/>
      <c r="BM2959"/>
      <c r="BN2959"/>
      <c r="BO2959"/>
      <c r="BP2959"/>
      <c r="BQ2959"/>
      <c r="BR2959"/>
      <c r="BS2959"/>
      <c r="BT2959"/>
      <c r="BU2959"/>
      <c r="BV2959"/>
      <c r="BW2959"/>
      <c r="BX2959"/>
      <c r="BY2959"/>
      <c r="BZ2959"/>
      <c r="CA2959"/>
      <c r="CB2959"/>
      <c r="CC2959"/>
    </row>
    <row r="2960" spans="54:81" s="325" customFormat="1" ht="15" customHeight="1" x14ac:dyDescent="0.25">
      <c r="BB2960"/>
      <c r="BC2960"/>
      <c r="BD2960"/>
      <c r="BE2960"/>
      <c r="BF2960"/>
      <c r="BG2960"/>
      <c r="BH2960"/>
      <c r="BI2960"/>
      <c r="BJ2960"/>
      <c r="BK2960"/>
      <c r="BL2960"/>
      <c r="BM2960"/>
      <c r="BN2960"/>
      <c r="BO2960"/>
      <c r="BP2960"/>
      <c r="BQ2960"/>
      <c r="BR2960"/>
      <c r="BS2960"/>
      <c r="BT2960"/>
      <c r="BU2960"/>
      <c r="BV2960"/>
      <c r="BW2960"/>
      <c r="BX2960"/>
      <c r="BY2960"/>
      <c r="BZ2960"/>
      <c r="CA2960"/>
      <c r="CB2960"/>
      <c r="CC2960"/>
    </row>
    <row r="2961" spans="54:81" s="325" customFormat="1" ht="15" customHeight="1" x14ac:dyDescent="0.25">
      <c r="BB2961"/>
      <c r="BC2961"/>
      <c r="BD2961"/>
      <c r="BE2961"/>
      <c r="BF2961"/>
      <c r="BG2961"/>
      <c r="BH2961"/>
      <c r="BI2961"/>
      <c r="BJ2961"/>
      <c r="BK2961"/>
      <c r="BL2961"/>
      <c r="BM2961"/>
      <c r="BN2961"/>
      <c r="BO2961"/>
      <c r="BP2961"/>
      <c r="BQ2961"/>
      <c r="BR2961"/>
      <c r="BS2961"/>
      <c r="BT2961"/>
      <c r="BU2961"/>
      <c r="BV2961"/>
      <c r="BW2961"/>
      <c r="BX2961"/>
      <c r="BY2961"/>
      <c r="BZ2961"/>
      <c r="CA2961"/>
      <c r="CB2961"/>
      <c r="CC2961"/>
    </row>
    <row r="2962" spans="54:81" s="325" customFormat="1" ht="15" customHeight="1" x14ac:dyDescent="0.25">
      <c r="BB2962"/>
      <c r="BC2962"/>
      <c r="BD2962"/>
      <c r="BE2962"/>
      <c r="BF2962"/>
      <c r="BG2962"/>
      <c r="BH2962"/>
      <c r="BI2962"/>
      <c r="BJ2962"/>
      <c r="BK2962"/>
      <c r="BL2962"/>
      <c r="BM2962"/>
      <c r="BN2962"/>
      <c r="BO2962"/>
      <c r="BP2962"/>
      <c r="BQ2962"/>
      <c r="BR2962"/>
      <c r="BS2962"/>
      <c r="BT2962"/>
      <c r="BU2962"/>
      <c r="BV2962"/>
      <c r="BW2962"/>
      <c r="BX2962"/>
      <c r="BY2962"/>
      <c r="BZ2962"/>
      <c r="CA2962"/>
      <c r="CB2962"/>
      <c r="CC2962"/>
    </row>
    <row r="2963" spans="54:81" s="325" customFormat="1" ht="15" customHeight="1" x14ac:dyDescent="0.25">
      <c r="BB2963"/>
      <c r="BC2963"/>
      <c r="BD2963"/>
      <c r="BE2963"/>
      <c r="BF2963"/>
      <c r="BG2963"/>
      <c r="BH2963"/>
      <c r="BI2963"/>
      <c r="BJ2963"/>
      <c r="BK2963"/>
      <c r="BL2963"/>
      <c r="BM2963"/>
      <c r="BN2963"/>
      <c r="BO2963"/>
      <c r="BP2963"/>
      <c r="BQ2963"/>
      <c r="BR2963"/>
      <c r="BS2963"/>
      <c r="BT2963"/>
      <c r="BU2963"/>
      <c r="BV2963"/>
      <c r="BW2963"/>
      <c r="BX2963"/>
      <c r="BY2963"/>
      <c r="BZ2963"/>
      <c r="CA2963"/>
      <c r="CB2963"/>
      <c r="CC2963"/>
    </row>
    <row r="2964" spans="54:81" s="325" customFormat="1" ht="15" customHeight="1" x14ac:dyDescent="0.25">
      <c r="BB2964"/>
      <c r="BC2964"/>
      <c r="BD2964"/>
      <c r="BE2964"/>
      <c r="BF2964"/>
      <c r="BG2964"/>
      <c r="BH2964"/>
      <c r="BI2964"/>
      <c r="BJ2964"/>
      <c r="BK2964"/>
      <c r="BL2964"/>
      <c r="BM2964"/>
      <c r="BN2964"/>
      <c r="BO2964"/>
      <c r="BP2964"/>
      <c r="BQ2964"/>
      <c r="BR2964"/>
      <c r="BS2964"/>
      <c r="BT2964"/>
      <c r="BU2964"/>
      <c r="BV2964"/>
      <c r="BW2964"/>
      <c r="BX2964"/>
      <c r="BY2964"/>
      <c r="BZ2964"/>
      <c r="CA2964"/>
      <c r="CB2964"/>
      <c r="CC2964"/>
    </row>
    <row r="2965" spans="54:81" s="325" customFormat="1" ht="15" customHeight="1" x14ac:dyDescent="0.25">
      <c r="BB2965"/>
      <c r="BC2965"/>
      <c r="BD2965"/>
      <c r="BE2965"/>
      <c r="BF2965"/>
      <c r="BG2965"/>
      <c r="BH2965"/>
      <c r="BI2965"/>
      <c r="BJ2965"/>
      <c r="BK2965"/>
      <c r="BL2965"/>
      <c r="BM2965"/>
      <c r="BN2965"/>
      <c r="BO2965"/>
      <c r="BP2965"/>
      <c r="BQ2965"/>
      <c r="BR2965"/>
      <c r="BS2965"/>
      <c r="BT2965"/>
      <c r="BU2965"/>
      <c r="BV2965"/>
      <c r="BW2965"/>
      <c r="BX2965"/>
      <c r="BY2965"/>
      <c r="BZ2965"/>
      <c r="CA2965"/>
      <c r="CB2965"/>
      <c r="CC2965"/>
    </row>
    <row r="2966" spans="54:81" s="325" customFormat="1" ht="15" customHeight="1" x14ac:dyDescent="0.25">
      <c r="BB2966"/>
      <c r="BC2966"/>
      <c r="BD2966"/>
      <c r="BE2966"/>
      <c r="BF2966"/>
      <c r="BG2966"/>
      <c r="BH2966"/>
      <c r="BI2966"/>
      <c r="BJ2966"/>
      <c r="BK2966"/>
      <c r="BL2966"/>
      <c r="BM2966"/>
      <c r="BN2966"/>
      <c r="BO2966"/>
      <c r="BP2966"/>
      <c r="BQ2966"/>
      <c r="BR2966"/>
      <c r="BS2966"/>
      <c r="BT2966"/>
      <c r="BU2966"/>
      <c r="BV2966"/>
      <c r="BW2966"/>
      <c r="BX2966"/>
      <c r="BY2966"/>
      <c r="BZ2966"/>
      <c r="CA2966"/>
      <c r="CB2966"/>
      <c r="CC2966"/>
    </row>
    <row r="2967" spans="54:81" s="325" customFormat="1" ht="15" customHeight="1" x14ac:dyDescent="0.25">
      <c r="BB2967"/>
      <c r="BC2967"/>
      <c r="BD2967"/>
      <c r="BE2967"/>
      <c r="BF2967"/>
      <c r="BG2967"/>
      <c r="BH2967"/>
      <c r="BI2967"/>
      <c r="BJ2967"/>
      <c r="BK2967"/>
      <c r="BL2967"/>
      <c r="BM2967"/>
      <c r="BN2967"/>
      <c r="BO2967"/>
      <c r="BP2967"/>
      <c r="BQ2967"/>
      <c r="BR2967"/>
      <c r="BS2967"/>
      <c r="BT2967"/>
      <c r="BU2967"/>
      <c r="BV2967"/>
      <c r="BW2967"/>
      <c r="BX2967"/>
      <c r="BY2967"/>
      <c r="BZ2967"/>
      <c r="CA2967"/>
      <c r="CB2967"/>
      <c r="CC2967"/>
    </row>
    <row r="2968" spans="54:81" s="325" customFormat="1" ht="15" customHeight="1" x14ac:dyDescent="0.25">
      <c r="BB2968"/>
      <c r="BC2968"/>
      <c r="BD2968"/>
      <c r="BE2968"/>
      <c r="BF2968"/>
      <c r="BG2968"/>
      <c r="BH2968"/>
      <c r="BI2968"/>
      <c r="BJ2968"/>
      <c r="BK2968"/>
      <c r="BL2968"/>
      <c r="BM2968"/>
      <c r="BN2968"/>
      <c r="BO2968"/>
      <c r="BP2968"/>
      <c r="BQ2968"/>
      <c r="BR2968"/>
      <c r="BS2968"/>
      <c r="BT2968"/>
      <c r="BU2968"/>
      <c r="BV2968"/>
      <c r="BW2968"/>
      <c r="BX2968"/>
      <c r="BY2968"/>
      <c r="BZ2968"/>
      <c r="CA2968"/>
      <c r="CB2968"/>
      <c r="CC2968"/>
    </row>
    <row r="2969" spans="54:81" s="325" customFormat="1" ht="15" customHeight="1" x14ac:dyDescent="0.25">
      <c r="BB2969"/>
      <c r="BC2969"/>
      <c r="BD2969"/>
      <c r="BE2969"/>
      <c r="BF2969"/>
      <c r="BG2969"/>
      <c r="BH2969"/>
      <c r="BI2969"/>
      <c r="BJ2969"/>
      <c r="BK2969"/>
      <c r="BL2969"/>
      <c r="BM2969"/>
      <c r="BN2969"/>
      <c r="BO2969"/>
      <c r="BP2969"/>
      <c r="BQ2969"/>
      <c r="BR2969"/>
      <c r="BS2969"/>
      <c r="BT2969"/>
      <c r="BU2969"/>
      <c r="BV2969"/>
      <c r="BW2969"/>
      <c r="BX2969"/>
      <c r="BY2969"/>
      <c r="BZ2969"/>
      <c r="CA2969"/>
      <c r="CB2969"/>
      <c r="CC2969"/>
    </row>
    <row r="2970" spans="54:81" s="325" customFormat="1" ht="15" customHeight="1" x14ac:dyDescent="0.25">
      <c r="BB2970"/>
      <c r="BC2970"/>
      <c r="BD2970"/>
      <c r="BE2970"/>
      <c r="BF2970"/>
      <c r="BG2970"/>
      <c r="BH2970"/>
      <c r="BI2970"/>
      <c r="BJ2970"/>
      <c r="BK2970"/>
      <c r="BL2970"/>
      <c r="BM2970"/>
      <c r="BN2970"/>
      <c r="BO2970"/>
      <c r="BP2970"/>
      <c r="BQ2970"/>
      <c r="BR2970"/>
      <c r="BS2970"/>
      <c r="BT2970"/>
      <c r="BU2970"/>
      <c r="BV2970"/>
      <c r="BW2970"/>
      <c r="BX2970"/>
      <c r="BY2970"/>
      <c r="BZ2970"/>
      <c r="CA2970"/>
      <c r="CB2970"/>
      <c r="CC2970"/>
    </row>
    <row r="2971" spans="54:81" s="325" customFormat="1" ht="15" customHeight="1" x14ac:dyDescent="0.25">
      <c r="BB2971"/>
      <c r="BC2971"/>
      <c r="BD2971"/>
      <c r="BE2971"/>
      <c r="BF2971"/>
      <c r="BG2971"/>
      <c r="BH2971"/>
      <c r="BI2971"/>
      <c r="BJ2971"/>
      <c r="BK2971"/>
      <c r="BL2971"/>
      <c r="BM2971"/>
      <c r="BN2971"/>
      <c r="BO2971"/>
      <c r="BP2971"/>
      <c r="BQ2971"/>
      <c r="BR2971"/>
      <c r="BS2971"/>
      <c r="BT2971"/>
      <c r="BU2971"/>
      <c r="BV2971"/>
      <c r="BW2971"/>
      <c r="BX2971"/>
      <c r="BY2971"/>
      <c r="BZ2971"/>
      <c r="CA2971"/>
      <c r="CB2971"/>
      <c r="CC2971"/>
    </row>
    <row r="2972" spans="54:81" s="325" customFormat="1" ht="15" customHeight="1" x14ac:dyDescent="0.25">
      <c r="BB2972"/>
      <c r="BC2972"/>
      <c r="BD2972"/>
      <c r="BE2972"/>
      <c r="BF2972"/>
      <c r="BG2972"/>
      <c r="BH2972"/>
      <c r="BI2972"/>
      <c r="BJ2972"/>
      <c r="BK2972"/>
      <c r="BL2972"/>
      <c r="BM2972"/>
      <c r="BN2972"/>
      <c r="BO2972"/>
      <c r="BP2972"/>
      <c r="BQ2972"/>
      <c r="BR2972"/>
      <c r="BS2972"/>
      <c r="BT2972"/>
      <c r="BU2972"/>
      <c r="BV2972"/>
      <c r="BW2972"/>
      <c r="BX2972"/>
      <c r="BY2972"/>
      <c r="BZ2972"/>
      <c r="CA2972"/>
      <c r="CB2972"/>
      <c r="CC2972"/>
    </row>
    <row r="2973" spans="54:81" s="325" customFormat="1" ht="15" customHeight="1" x14ac:dyDescent="0.25">
      <c r="BB2973"/>
      <c r="BC2973"/>
      <c r="BD2973"/>
      <c r="BE2973"/>
      <c r="BF2973"/>
      <c r="BG2973"/>
      <c r="BH2973"/>
      <c r="BI2973"/>
      <c r="BJ2973"/>
      <c r="BK2973"/>
      <c r="BL2973"/>
      <c r="BM2973"/>
      <c r="BN2973"/>
      <c r="BO2973"/>
      <c r="BP2973"/>
      <c r="BQ2973"/>
      <c r="BR2973"/>
      <c r="BS2973"/>
      <c r="BT2973"/>
      <c r="BU2973"/>
      <c r="BV2973"/>
      <c r="BW2973"/>
      <c r="BX2973"/>
      <c r="BY2973"/>
      <c r="BZ2973"/>
      <c r="CA2973"/>
      <c r="CB2973"/>
      <c r="CC2973"/>
    </row>
    <row r="2974" spans="54:81" s="325" customFormat="1" ht="15" customHeight="1" x14ac:dyDescent="0.25">
      <c r="BB2974"/>
      <c r="BC2974"/>
      <c r="BD2974"/>
      <c r="BE2974"/>
      <c r="BF2974"/>
      <c r="BG2974"/>
      <c r="BH2974"/>
      <c r="BI2974"/>
      <c r="BJ2974"/>
      <c r="BK2974"/>
      <c r="BL2974"/>
      <c r="BM2974"/>
      <c r="BN2974"/>
      <c r="BO2974"/>
      <c r="BP2974"/>
      <c r="BQ2974"/>
      <c r="BR2974"/>
      <c r="BS2974"/>
      <c r="BT2974"/>
      <c r="BU2974"/>
      <c r="BV2974"/>
      <c r="BW2974"/>
      <c r="BX2974"/>
      <c r="BY2974"/>
      <c r="BZ2974"/>
      <c r="CA2974"/>
      <c r="CB2974"/>
      <c r="CC2974"/>
    </row>
    <row r="2975" spans="54:81" s="325" customFormat="1" ht="15" customHeight="1" x14ac:dyDescent="0.25">
      <c r="BB2975"/>
      <c r="BC2975"/>
      <c r="BD2975"/>
      <c r="BE2975"/>
      <c r="BF2975"/>
      <c r="BG2975"/>
      <c r="BH2975"/>
      <c r="BI2975"/>
      <c r="BJ2975"/>
      <c r="BK2975"/>
      <c r="BL2975"/>
      <c r="BM2975"/>
      <c r="BN2975"/>
      <c r="BO2975"/>
      <c r="BP2975"/>
      <c r="BQ2975"/>
      <c r="BR2975"/>
      <c r="BS2975"/>
      <c r="BT2975"/>
      <c r="BU2975"/>
      <c r="BV2975"/>
      <c r="BW2975"/>
      <c r="BX2975"/>
      <c r="BY2975"/>
      <c r="BZ2975"/>
      <c r="CA2975"/>
      <c r="CB2975"/>
      <c r="CC2975"/>
    </row>
    <row r="2976" spans="54:81" s="325" customFormat="1" ht="15" customHeight="1" x14ac:dyDescent="0.25">
      <c r="BB2976"/>
      <c r="BC2976"/>
      <c r="BD2976"/>
      <c r="BE2976"/>
      <c r="BF2976"/>
      <c r="BG2976"/>
      <c r="BH2976"/>
      <c r="BI2976"/>
      <c r="BJ2976"/>
      <c r="BK2976"/>
      <c r="BL2976"/>
      <c r="BM2976"/>
      <c r="BN2976"/>
      <c r="BO2976"/>
      <c r="BP2976"/>
      <c r="BQ2976"/>
      <c r="BR2976"/>
      <c r="BS2976"/>
      <c r="BT2976"/>
      <c r="BU2976"/>
      <c r="BV2976"/>
      <c r="BW2976"/>
      <c r="BX2976"/>
      <c r="BY2976"/>
      <c r="BZ2976"/>
      <c r="CA2976"/>
      <c r="CB2976"/>
      <c r="CC2976"/>
    </row>
    <row r="2977" spans="54:81" s="325" customFormat="1" ht="15" customHeight="1" x14ac:dyDescent="0.25">
      <c r="BB2977"/>
      <c r="BC2977"/>
      <c r="BD2977"/>
      <c r="BE2977"/>
      <c r="BF2977"/>
      <c r="BG2977"/>
      <c r="BH2977"/>
      <c r="BI2977"/>
      <c r="BJ2977"/>
      <c r="BK2977"/>
      <c r="BL2977"/>
      <c r="BM2977"/>
      <c r="BN2977"/>
      <c r="BO2977"/>
      <c r="BP2977"/>
      <c r="BQ2977"/>
      <c r="BR2977"/>
      <c r="BS2977"/>
      <c r="BT2977"/>
      <c r="BU2977"/>
      <c r="BV2977"/>
      <c r="BW2977"/>
      <c r="BX2977"/>
      <c r="BY2977"/>
      <c r="BZ2977"/>
      <c r="CA2977"/>
      <c r="CB2977"/>
      <c r="CC2977"/>
    </row>
    <row r="2978" spans="54:81" s="325" customFormat="1" ht="15" customHeight="1" x14ac:dyDescent="0.25">
      <c r="BB2978"/>
      <c r="BC2978"/>
      <c r="BD2978"/>
      <c r="BE2978"/>
      <c r="BF2978"/>
      <c r="BG2978"/>
      <c r="BH2978"/>
      <c r="BI2978"/>
      <c r="BJ2978"/>
      <c r="BK2978"/>
      <c r="BL2978"/>
      <c r="BM2978"/>
      <c r="BN2978"/>
      <c r="BO2978"/>
      <c r="BP2978"/>
      <c r="BQ2978"/>
      <c r="BR2978"/>
      <c r="BS2978"/>
      <c r="BT2978"/>
      <c r="BU2978"/>
      <c r="BV2978"/>
      <c r="BW2978"/>
      <c r="BX2978"/>
      <c r="BY2978"/>
      <c r="BZ2978"/>
      <c r="CA2978"/>
      <c r="CB2978"/>
      <c r="CC2978"/>
    </row>
    <row r="2979" spans="54:81" s="325" customFormat="1" ht="15" customHeight="1" x14ac:dyDescent="0.25">
      <c r="BB2979"/>
      <c r="BC2979"/>
      <c r="BD2979"/>
      <c r="BE2979"/>
      <c r="BF2979"/>
      <c r="BG2979"/>
      <c r="BH2979"/>
      <c r="BI2979"/>
      <c r="BJ2979"/>
      <c r="BK2979"/>
      <c r="BL2979"/>
      <c r="BM2979"/>
      <c r="BN2979"/>
      <c r="BO2979"/>
      <c r="BP2979"/>
      <c r="BQ2979"/>
      <c r="BR2979"/>
      <c r="BS2979"/>
      <c r="BT2979"/>
      <c r="BU2979"/>
      <c r="BV2979"/>
      <c r="BW2979"/>
      <c r="BX2979"/>
      <c r="BY2979"/>
      <c r="BZ2979"/>
      <c r="CA2979"/>
      <c r="CB2979"/>
      <c r="CC2979"/>
    </row>
    <row r="2980" spans="54:81" s="325" customFormat="1" ht="15" customHeight="1" x14ac:dyDescent="0.25">
      <c r="BB2980"/>
      <c r="BC2980"/>
      <c r="BD2980"/>
      <c r="BE2980"/>
      <c r="BF2980"/>
      <c r="BG2980"/>
      <c r="BH2980"/>
      <c r="BI2980"/>
      <c r="BJ2980"/>
      <c r="BK2980"/>
      <c r="BL2980"/>
      <c r="BM2980"/>
      <c r="BN2980"/>
      <c r="BO2980"/>
      <c r="BP2980"/>
      <c r="BQ2980"/>
      <c r="BR2980"/>
      <c r="BS2980"/>
      <c r="BT2980"/>
      <c r="BU2980"/>
      <c r="BV2980"/>
      <c r="BW2980"/>
      <c r="BX2980"/>
      <c r="BY2980"/>
      <c r="BZ2980"/>
      <c r="CA2980"/>
      <c r="CB2980"/>
      <c r="CC2980"/>
    </row>
    <row r="2981" spans="54:81" s="325" customFormat="1" ht="15" customHeight="1" x14ac:dyDescent="0.25">
      <c r="BB2981"/>
      <c r="BC2981"/>
      <c r="BD2981"/>
      <c r="BE2981"/>
      <c r="BF2981"/>
      <c r="BG2981"/>
      <c r="BH2981"/>
      <c r="BI2981"/>
      <c r="BJ2981"/>
      <c r="BK2981"/>
      <c r="BL2981"/>
      <c r="BM2981"/>
      <c r="BN2981"/>
      <c r="BO2981"/>
      <c r="BP2981"/>
      <c r="BQ2981"/>
      <c r="BR2981"/>
      <c r="BS2981"/>
      <c r="BT2981"/>
      <c r="BU2981"/>
      <c r="BV2981"/>
      <c r="BW2981"/>
      <c r="BX2981"/>
      <c r="BY2981"/>
      <c r="BZ2981"/>
      <c r="CA2981"/>
      <c r="CB2981"/>
      <c r="CC2981"/>
    </row>
    <row r="2982" spans="54:81" s="325" customFormat="1" ht="15" customHeight="1" x14ac:dyDescent="0.25">
      <c r="BB2982"/>
      <c r="BC2982"/>
      <c r="BD2982"/>
      <c r="BE2982"/>
      <c r="BF2982"/>
      <c r="BG2982"/>
      <c r="BH2982"/>
      <c r="BI2982"/>
      <c r="BJ2982"/>
      <c r="BK2982"/>
      <c r="BL2982"/>
      <c r="BM2982"/>
      <c r="BN2982"/>
      <c r="BO2982"/>
      <c r="BP2982"/>
      <c r="BQ2982"/>
      <c r="BR2982"/>
      <c r="BS2982"/>
      <c r="BT2982"/>
      <c r="BU2982"/>
      <c r="BV2982"/>
      <c r="BW2982"/>
      <c r="BX2982"/>
      <c r="BY2982"/>
      <c r="BZ2982"/>
      <c r="CA2982"/>
      <c r="CB2982"/>
      <c r="CC2982"/>
    </row>
    <row r="2983" spans="54:81" s="325" customFormat="1" ht="15" customHeight="1" x14ac:dyDescent="0.25">
      <c r="BB2983"/>
      <c r="BC2983"/>
      <c r="BD2983"/>
      <c r="BE2983"/>
      <c r="BF2983"/>
      <c r="BG2983"/>
      <c r="BH2983"/>
      <c r="BI2983"/>
      <c r="BJ2983"/>
      <c r="BK2983"/>
      <c r="BL2983"/>
      <c r="BM2983"/>
      <c r="BN2983"/>
      <c r="BO2983"/>
      <c r="BP2983"/>
      <c r="BQ2983"/>
      <c r="BR2983"/>
      <c r="BS2983"/>
      <c r="BT2983"/>
      <c r="BU2983"/>
      <c r="BV2983"/>
      <c r="BW2983"/>
      <c r="BX2983"/>
      <c r="BY2983"/>
      <c r="BZ2983"/>
      <c r="CA2983"/>
      <c r="CB2983"/>
      <c r="CC2983"/>
    </row>
    <row r="2984" spans="54:81" s="325" customFormat="1" ht="15" customHeight="1" x14ac:dyDescent="0.25">
      <c r="BB2984"/>
      <c r="BC2984"/>
      <c r="BD2984"/>
      <c r="BE2984"/>
      <c r="BF2984"/>
      <c r="BG2984"/>
      <c r="BH2984"/>
      <c r="BI2984"/>
      <c r="BJ2984"/>
      <c r="BK2984"/>
      <c r="BL2984"/>
      <c r="BM2984"/>
      <c r="BN2984"/>
      <c r="BO2984"/>
      <c r="BP2984"/>
      <c r="BQ2984"/>
      <c r="BR2984"/>
      <c r="BS2984"/>
      <c r="BT2984"/>
      <c r="BU2984"/>
      <c r="BV2984"/>
      <c r="BW2984"/>
      <c r="BX2984"/>
      <c r="BY2984"/>
      <c r="BZ2984"/>
      <c r="CA2984"/>
      <c r="CB2984"/>
      <c r="CC2984"/>
    </row>
    <row r="2985" spans="54:81" s="325" customFormat="1" ht="15" customHeight="1" x14ac:dyDescent="0.25">
      <c r="BB2985"/>
      <c r="BC2985"/>
      <c r="BD2985"/>
      <c r="BE2985"/>
      <c r="BF2985"/>
      <c r="BG2985"/>
      <c r="BH2985"/>
      <c r="BI2985"/>
      <c r="BJ2985"/>
      <c r="BK2985"/>
      <c r="BL2985"/>
      <c r="BM2985"/>
      <c r="BN2985"/>
      <c r="BO2985"/>
      <c r="BP2985"/>
      <c r="BQ2985"/>
      <c r="BR2985"/>
      <c r="BS2985"/>
      <c r="BT2985"/>
      <c r="BU2985"/>
      <c r="BV2985"/>
      <c r="BW2985"/>
      <c r="BX2985"/>
      <c r="BY2985"/>
      <c r="BZ2985"/>
      <c r="CA2985"/>
      <c r="CB2985"/>
      <c r="CC2985"/>
    </row>
    <row r="2986" spans="54:81" s="325" customFormat="1" ht="15" customHeight="1" x14ac:dyDescent="0.25">
      <c r="BB2986"/>
      <c r="BC2986"/>
      <c r="BD2986"/>
      <c r="BE2986"/>
      <c r="BF2986"/>
      <c r="BG2986"/>
      <c r="BH2986"/>
      <c r="BI2986"/>
      <c r="BJ2986"/>
      <c r="BK2986"/>
      <c r="BL2986"/>
      <c r="BM2986"/>
      <c r="BN2986"/>
      <c r="BO2986"/>
      <c r="BP2986"/>
      <c r="BQ2986"/>
      <c r="BR2986"/>
      <c r="BS2986"/>
      <c r="BT2986"/>
      <c r="BU2986"/>
      <c r="BV2986"/>
      <c r="BW2986"/>
      <c r="BX2986"/>
      <c r="BY2986"/>
      <c r="BZ2986"/>
      <c r="CA2986"/>
      <c r="CB2986"/>
      <c r="CC2986"/>
    </row>
    <row r="2987" spans="54:81" s="325" customFormat="1" ht="15" customHeight="1" x14ac:dyDescent="0.25">
      <c r="BB2987"/>
      <c r="BC2987"/>
      <c r="BD2987"/>
      <c r="BE2987"/>
      <c r="BF2987"/>
      <c r="BG2987"/>
      <c r="BH2987"/>
      <c r="BI2987"/>
      <c r="BJ2987"/>
      <c r="BK2987"/>
      <c r="BL2987"/>
      <c r="BM2987"/>
      <c r="BN2987"/>
      <c r="BO2987"/>
      <c r="BP2987"/>
      <c r="BQ2987"/>
      <c r="BR2987"/>
      <c r="BS2987"/>
      <c r="BT2987"/>
      <c r="BU2987"/>
      <c r="BV2987"/>
      <c r="BW2987"/>
      <c r="BX2987"/>
      <c r="BY2987"/>
      <c r="BZ2987"/>
      <c r="CA2987"/>
      <c r="CB2987"/>
      <c r="CC2987"/>
    </row>
    <row r="2988" spans="54:81" s="325" customFormat="1" ht="15" customHeight="1" x14ac:dyDescent="0.25">
      <c r="BB2988"/>
      <c r="BC2988"/>
      <c r="BD2988"/>
      <c r="BE2988"/>
      <c r="BF2988"/>
      <c r="BG2988"/>
      <c r="BH2988"/>
      <c r="BI2988"/>
      <c r="BJ2988"/>
      <c r="BK2988"/>
      <c r="BL2988"/>
      <c r="BM2988"/>
      <c r="BN2988"/>
      <c r="BO2988"/>
      <c r="BP2988"/>
      <c r="BQ2988"/>
      <c r="BR2988"/>
      <c r="BS2988"/>
      <c r="BT2988"/>
      <c r="BU2988"/>
      <c r="BV2988"/>
      <c r="BW2988"/>
      <c r="BX2988"/>
      <c r="BY2988"/>
      <c r="BZ2988"/>
      <c r="CA2988"/>
      <c r="CB2988"/>
      <c r="CC2988"/>
    </row>
    <row r="2989" spans="54:81" s="325" customFormat="1" ht="15" customHeight="1" x14ac:dyDescent="0.25">
      <c r="BB2989"/>
      <c r="BC2989"/>
      <c r="BD2989"/>
      <c r="BE2989"/>
      <c r="BF2989"/>
      <c r="BG2989"/>
      <c r="BH2989"/>
      <c r="BI2989"/>
      <c r="BJ2989"/>
      <c r="BK2989"/>
      <c r="BL2989"/>
      <c r="BM2989"/>
      <c r="BN2989"/>
      <c r="BO2989"/>
      <c r="BP2989"/>
      <c r="BQ2989"/>
      <c r="BR2989"/>
      <c r="BS2989"/>
      <c r="BT2989"/>
      <c r="BU2989"/>
      <c r="BV2989"/>
      <c r="BW2989"/>
      <c r="BX2989"/>
      <c r="BY2989"/>
      <c r="BZ2989"/>
      <c r="CA2989"/>
      <c r="CB2989"/>
      <c r="CC2989"/>
    </row>
    <row r="2990" spans="54:81" s="325" customFormat="1" ht="15" customHeight="1" x14ac:dyDescent="0.25">
      <c r="BB2990"/>
      <c r="BC2990"/>
      <c r="BD2990"/>
      <c r="BE2990"/>
      <c r="BF2990"/>
      <c r="BG2990"/>
      <c r="BH2990"/>
      <c r="BI2990"/>
      <c r="BJ2990"/>
      <c r="BK2990"/>
      <c r="BL2990"/>
      <c r="BM2990"/>
      <c r="BN2990"/>
      <c r="BO2990"/>
      <c r="BP2990"/>
      <c r="BQ2990"/>
      <c r="BR2990"/>
      <c r="BS2990"/>
      <c r="BT2990"/>
      <c r="BU2990"/>
      <c r="BV2990"/>
      <c r="BW2990"/>
      <c r="BX2990"/>
      <c r="BY2990"/>
      <c r="BZ2990"/>
      <c r="CA2990"/>
      <c r="CB2990"/>
      <c r="CC2990"/>
    </row>
    <row r="2991" spans="54:81" s="325" customFormat="1" ht="15" customHeight="1" x14ac:dyDescent="0.25">
      <c r="BB2991"/>
      <c r="BC2991"/>
      <c r="BD2991"/>
      <c r="BE2991"/>
      <c r="BF2991"/>
      <c r="BG2991"/>
      <c r="BH2991"/>
      <c r="BI2991"/>
      <c r="BJ2991"/>
      <c r="BK2991"/>
      <c r="BL2991"/>
      <c r="BM2991"/>
      <c r="BN2991"/>
      <c r="BO2991"/>
      <c r="BP2991"/>
      <c r="BQ2991"/>
      <c r="BR2991"/>
      <c r="BS2991"/>
      <c r="BT2991"/>
      <c r="BU2991"/>
      <c r="BV2991"/>
      <c r="BW2991"/>
      <c r="BX2991"/>
      <c r="BY2991"/>
      <c r="BZ2991"/>
      <c r="CA2991"/>
      <c r="CB2991"/>
      <c r="CC2991"/>
    </row>
    <row r="2992" spans="54:81" s="325" customFormat="1" ht="15" customHeight="1" x14ac:dyDescent="0.25">
      <c r="BB2992"/>
      <c r="BC2992"/>
      <c r="BD2992"/>
      <c r="BE2992"/>
      <c r="BF2992"/>
      <c r="BG2992"/>
      <c r="BH2992"/>
      <c r="BI2992"/>
      <c r="BJ2992"/>
      <c r="BK2992"/>
      <c r="BL2992"/>
      <c r="BM2992"/>
      <c r="BN2992"/>
      <c r="BO2992"/>
      <c r="BP2992"/>
      <c r="BQ2992"/>
      <c r="BR2992"/>
      <c r="BS2992"/>
      <c r="BT2992"/>
      <c r="BU2992"/>
      <c r="BV2992"/>
      <c r="BW2992"/>
      <c r="BX2992"/>
      <c r="BY2992"/>
      <c r="BZ2992"/>
      <c r="CA2992"/>
      <c r="CB2992"/>
      <c r="CC2992"/>
    </row>
    <row r="2993" spans="54:81" s="325" customFormat="1" ht="15" customHeight="1" x14ac:dyDescent="0.25">
      <c r="BB2993"/>
      <c r="BC2993"/>
      <c r="BD2993"/>
      <c r="BE2993"/>
      <c r="BF2993"/>
      <c r="BG2993"/>
      <c r="BH2993"/>
      <c r="BI2993"/>
      <c r="BJ2993"/>
      <c r="BK2993"/>
      <c r="BL2993"/>
      <c r="BM2993"/>
      <c r="BN2993"/>
      <c r="BO2993"/>
      <c r="BP2993"/>
      <c r="BQ2993"/>
      <c r="BR2993"/>
      <c r="BS2993"/>
      <c r="BT2993"/>
      <c r="BU2993"/>
      <c r="BV2993"/>
      <c r="BW2993"/>
      <c r="BX2993"/>
      <c r="BY2993"/>
      <c r="BZ2993"/>
      <c r="CA2993"/>
      <c r="CB2993"/>
      <c r="CC2993"/>
    </row>
    <row r="2994" spans="54:81" s="325" customFormat="1" ht="15" customHeight="1" x14ac:dyDescent="0.25">
      <c r="BB2994"/>
      <c r="BC2994"/>
      <c r="BD2994"/>
      <c r="BE2994"/>
      <c r="BF2994"/>
      <c r="BG2994"/>
      <c r="BH2994"/>
      <c r="BI2994"/>
      <c r="BJ2994"/>
      <c r="BK2994"/>
      <c r="BL2994"/>
      <c r="BM2994"/>
      <c r="BN2994"/>
      <c r="BO2994"/>
      <c r="BP2994"/>
      <c r="BQ2994"/>
      <c r="BR2994"/>
      <c r="BS2994"/>
      <c r="BT2994"/>
      <c r="BU2994"/>
      <c r="BV2994"/>
      <c r="BW2994"/>
      <c r="BX2994"/>
      <c r="BY2994"/>
      <c r="BZ2994"/>
      <c r="CA2994"/>
      <c r="CB2994"/>
      <c r="CC2994"/>
    </row>
    <row r="2995" spans="54:81" s="325" customFormat="1" ht="15" customHeight="1" x14ac:dyDescent="0.25">
      <c r="BB2995"/>
      <c r="BC2995"/>
      <c r="BD2995"/>
      <c r="BE2995"/>
      <c r="BF2995"/>
      <c r="BG2995"/>
      <c r="BH2995"/>
      <c r="BI2995"/>
      <c r="BJ2995"/>
      <c r="BK2995"/>
      <c r="BL2995"/>
      <c r="BM2995"/>
      <c r="BN2995"/>
      <c r="BO2995"/>
      <c r="BP2995"/>
      <c r="BQ2995"/>
      <c r="BR2995"/>
      <c r="BS2995"/>
      <c r="BT2995"/>
      <c r="BU2995"/>
      <c r="BV2995"/>
      <c r="BW2995"/>
      <c r="BX2995"/>
      <c r="BY2995"/>
      <c r="BZ2995"/>
      <c r="CA2995"/>
      <c r="CB2995"/>
      <c r="CC2995"/>
    </row>
    <row r="2996" spans="54:81" s="325" customFormat="1" ht="15" customHeight="1" x14ac:dyDescent="0.25">
      <c r="BB2996"/>
      <c r="BC2996"/>
      <c r="BD2996"/>
      <c r="BE2996"/>
      <c r="BF2996"/>
      <c r="BG2996"/>
      <c r="BH2996"/>
      <c r="BI2996"/>
      <c r="BJ2996"/>
      <c r="BK2996"/>
      <c r="BL2996"/>
      <c r="BM2996"/>
      <c r="BN2996"/>
      <c r="BO2996"/>
      <c r="BP2996"/>
      <c r="BQ2996"/>
      <c r="BR2996"/>
      <c r="BS2996"/>
      <c r="BT2996"/>
      <c r="BU2996"/>
      <c r="BV2996"/>
      <c r="BW2996"/>
      <c r="BX2996"/>
      <c r="BY2996"/>
      <c r="BZ2996"/>
      <c r="CA2996"/>
      <c r="CB2996"/>
      <c r="CC2996"/>
    </row>
    <row r="2997" spans="54:81" s="325" customFormat="1" ht="15" customHeight="1" x14ac:dyDescent="0.25">
      <c r="BB2997"/>
      <c r="BC2997"/>
      <c r="BD2997"/>
      <c r="BE2997"/>
      <c r="BF2997"/>
      <c r="BG2997"/>
      <c r="BH2997"/>
      <c r="BI2997"/>
      <c r="BJ2997"/>
      <c r="BK2997"/>
      <c r="BL2997"/>
      <c r="BM2997"/>
      <c r="BN2997"/>
      <c r="BO2997"/>
      <c r="BP2997"/>
      <c r="BQ2997"/>
      <c r="BR2997"/>
      <c r="BS2997"/>
      <c r="BT2997"/>
      <c r="BU2997"/>
      <c r="BV2997"/>
      <c r="BW2997"/>
      <c r="BX2997"/>
      <c r="BY2997"/>
      <c r="BZ2997"/>
      <c r="CA2997"/>
      <c r="CB2997"/>
      <c r="CC2997"/>
    </row>
    <row r="2998" spans="54:81" s="325" customFormat="1" ht="15" customHeight="1" x14ac:dyDescent="0.25">
      <c r="BB2998"/>
      <c r="BC2998"/>
      <c r="BD2998"/>
      <c r="BE2998"/>
      <c r="BF2998"/>
      <c r="BG2998"/>
      <c r="BH2998"/>
      <c r="BI2998"/>
      <c r="BJ2998"/>
      <c r="BK2998"/>
      <c r="BL2998"/>
      <c r="BM2998"/>
      <c r="BN2998"/>
      <c r="BO2998"/>
      <c r="BP2998"/>
      <c r="BQ2998"/>
      <c r="BR2998"/>
      <c r="BS2998"/>
      <c r="BT2998"/>
      <c r="BU2998"/>
      <c r="BV2998"/>
      <c r="BW2998"/>
      <c r="BX2998"/>
      <c r="BY2998"/>
      <c r="BZ2998"/>
      <c r="CA2998"/>
      <c r="CB2998"/>
      <c r="CC2998"/>
    </row>
    <row r="2999" spans="54:81" s="325" customFormat="1" ht="15" customHeight="1" x14ac:dyDescent="0.25">
      <c r="BB2999"/>
      <c r="BC2999"/>
      <c r="BD2999"/>
      <c r="BE2999"/>
      <c r="BF2999"/>
      <c r="BG2999"/>
      <c r="BH2999"/>
      <c r="BI2999"/>
      <c r="BJ2999"/>
      <c r="BK2999"/>
      <c r="BL2999"/>
      <c r="BM2999"/>
      <c r="BN2999"/>
      <c r="BO2999"/>
      <c r="BP2999"/>
      <c r="BQ2999"/>
      <c r="BR2999"/>
      <c r="BS2999"/>
      <c r="BT2999"/>
      <c r="BU2999"/>
      <c r="BV2999"/>
      <c r="BW2999"/>
      <c r="BX2999"/>
      <c r="BY2999"/>
      <c r="BZ2999"/>
      <c r="CA2999"/>
      <c r="CB2999"/>
      <c r="CC2999"/>
    </row>
    <row r="3000" spans="54:81" s="325" customFormat="1" ht="15" customHeight="1" x14ac:dyDescent="0.25">
      <c r="BB3000"/>
      <c r="BC3000"/>
      <c r="BD3000"/>
      <c r="BE3000"/>
      <c r="BF3000"/>
      <c r="BG3000"/>
      <c r="BH3000"/>
      <c r="BI3000"/>
      <c r="BJ3000"/>
      <c r="BK3000"/>
      <c r="BL3000"/>
      <c r="BM3000"/>
      <c r="BN3000"/>
      <c r="BO3000"/>
      <c r="BP3000"/>
      <c r="BQ3000"/>
      <c r="BR3000"/>
      <c r="BS3000"/>
      <c r="BT3000"/>
      <c r="BU3000"/>
      <c r="BV3000"/>
      <c r="BW3000"/>
      <c r="BX3000"/>
      <c r="BY3000"/>
      <c r="BZ3000"/>
      <c r="CA3000"/>
      <c r="CB3000"/>
      <c r="CC3000"/>
    </row>
    <row r="3001" spans="54:81" s="325" customFormat="1" ht="15" customHeight="1" x14ac:dyDescent="0.25">
      <c r="BB3001"/>
      <c r="BC3001"/>
      <c r="BD3001"/>
      <c r="BE3001"/>
      <c r="BF3001"/>
      <c r="BG3001"/>
      <c r="BH3001"/>
      <c r="BI3001"/>
      <c r="BJ3001"/>
      <c r="BK3001"/>
      <c r="BL3001"/>
      <c r="BM3001"/>
      <c r="BN3001"/>
      <c r="BO3001"/>
      <c r="BP3001"/>
      <c r="BQ3001"/>
      <c r="BR3001"/>
      <c r="BS3001"/>
      <c r="BT3001"/>
      <c r="BU3001"/>
      <c r="BV3001"/>
      <c r="BW3001"/>
      <c r="BX3001"/>
      <c r="BY3001"/>
      <c r="BZ3001"/>
      <c r="CA3001"/>
      <c r="CB3001"/>
      <c r="CC3001"/>
    </row>
    <row r="3002" spans="54:81" s="325" customFormat="1" ht="15" customHeight="1" x14ac:dyDescent="0.25">
      <c r="BB3002"/>
      <c r="BC3002"/>
      <c r="BD3002"/>
      <c r="BE3002"/>
      <c r="BF3002"/>
      <c r="BG3002"/>
      <c r="BH3002"/>
      <c r="BI3002"/>
      <c r="BJ3002"/>
      <c r="BK3002"/>
      <c r="BL3002"/>
      <c r="BM3002"/>
      <c r="BN3002"/>
      <c r="BO3002"/>
      <c r="BP3002"/>
      <c r="BQ3002"/>
      <c r="BR3002"/>
      <c r="BS3002"/>
      <c r="BT3002"/>
      <c r="BU3002"/>
      <c r="BV3002"/>
      <c r="BW3002"/>
      <c r="BX3002"/>
      <c r="BY3002"/>
      <c r="BZ3002"/>
      <c r="CA3002"/>
      <c r="CB3002"/>
      <c r="CC3002"/>
    </row>
    <row r="3003" spans="54:81" s="325" customFormat="1" ht="15" customHeight="1" x14ac:dyDescent="0.25">
      <c r="BB3003"/>
      <c r="BC3003"/>
      <c r="BD3003"/>
      <c r="BE3003"/>
      <c r="BF3003"/>
      <c r="BG3003"/>
      <c r="BH3003"/>
      <c r="BI3003"/>
      <c r="BJ3003"/>
      <c r="BK3003"/>
      <c r="BL3003"/>
      <c r="BM3003"/>
      <c r="BN3003"/>
      <c r="BO3003"/>
      <c r="BP3003"/>
      <c r="BQ3003"/>
      <c r="BR3003"/>
      <c r="BS3003"/>
      <c r="BT3003"/>
      <c r="BU3003"/>
      <c r="BV3003"/>
      <c r="BW3003"/>
      <c r="BX3003"/>
      <c r="BY3003"/>
      <c r="BZ3003"/>
      <c r="CA3003"/>
      <c r="CB3003"/>
      <c r="CC3003"/>
    </row>
    <row r="3004" spans="54:81" s="325" customFormat="1" ht="15" customHeight="1" x14ac:dyDescent="0.25">
      <c r="BB3004"/>
      <c r="BC3004"/>
      <c r="BD3004"/>
      <c r="BE3004"/>
      <c r="BF3004"/>
      <c r="BG3004"/>
      <c r="BH3004"/>
      <c r="BI3004"/>
      <c r="BJ3004"/>
      <c r="BK3004"/>
      <c r="BL3004"/>
      <c r="BM3004"/>
      <c r="BN3004"/>
      <c r="BO3004"/>
      <c r="BP3004"/>
      <c r="BQ3004"/>
      <c r="BR3004"/>
      <c r="BS3004"/>
      <c r="BT3004"/>
      <c r="BU3004"/>
      <c r="BV3004"/>
      <c r="BW3004"/>
      <c r="BX3004"/>
      <c r="BY3004"/>
      <c r="BZ3004"/>
      <c r="CA3004"/>
      <c r="CB3004"/>
      <c r="CC3004"/>
    </row>
    <row r="3005" spans="54:81" s="325" customFormat="1" ht="15" customHeight="1" x14ac:dyDescent="0.25">
      <c r="BB3005"/>
      <c r="BC3005"/>
      <c r="BD3005"/>
      <c r="BE3005"/>
      <c r="BF3005"/>
      <c r="BG3005"/>
      <c r="BH3005"/>
      <c r="BI3005"/>
      <c r="BJ3005"/>
      <c r="BK3005"/>
      <c r="BL3005"/>
      <c r="BM3005"/>
      <c r="BN3005"/>
      <c r="BO3005"/>
      <c r="BP3005"/>
      <c r="BQ3005"/>
      <c r="BR3005"/>
      <c r="BS3005"/>
      <c r="BT3005"/>
      <c r="BU3005"/>
      <c r="BV3005"/>
      <c r="BW3005"/>
      <c r="BX3005"/>
      <c r="BY3005"/>
      <c r="BZ3005"/>
      <c r="CA3005"/>
      <c r="CB3005"/>
      <c r="CC3005"/>
    </row>
    <row r="3006" spans="54:81" s="325" customFormat="1" ht="15" customHeight="1" x14ac:dyDescent="0.25">
      <c r="BB3006"/>
      <c r="BC3006"/>
      <c r="BD3006"/>
      <c r="BE3006"/>
      <c r="BF3006"/>
      <c r="BG3006"/>
      <c r="BH3006"/>
      <c r="BI3006"/>
      <c r="BJ3006"/>
      <c r="BK3006"/>
      <c r="BL3006"/>
      <c r="BM3006"/>
      <c r="BN3006"/>
      <c r="BO3006"/>
      <c r="BP3006"/>
      <c r="BQ3006"/>
      <c r="BR3006"/>
      <c r="BS3006"/>
      <c r="BT3006"/>
      <c r="BU3006"/>
      <c r="BV3006"/>
      <c r="BW3006"/>
      <c r="BX3006"/>
      <c r="BY3006"/>
      <c r="BZ3006"/>
      <c r="CA3006"/>
      <c r="CB3006"/>
      <c r="CC3006"/>
    </row>
    <row r="3007" spans="54:81" s="325" customFormat="1" ht="15" customHeight="1" x14ac:dyDescent="0.25">
      <c r="BB3007"/>
      <c r="BC3007"/>
      <c r="BD3007"/>
      <c r="BE3007"/>
      <c r="BF3007"/>
      <c r="BG3007"/>
      <c r="BH3007"/>
      <c r="BI3007"/>
      <c r="BJ3007"/>
      <c r="BK3007"/>
      <c r="BL3007"/>
      <c r="BM3007"/>
      <c r="BN3007"/>
      <c r="BO3007"/>
      <c r="BP3007"/>
      <c r="BQ3007"/>
      <c r="BR3007"/>
      <c r="BS3007"/>
      <c r="BT3007"/>
      <c r="BU3007"/>
      <c r="BV3007"/>
      <c r="BW3007"/>
      <c r="BX3007"/>
      <c r="BY3007"/>
      <c r="BZ3007"/>
      <c r="CA3007"/>
      <c r="CB3007"/>
      <c r="CC3007"/>
    </row>
    <row r="3008" spans="54:81" s="325" customFormat="1" ht="15" customHeight="1" x14ac:dyDescent="0.25">
      <c r="BB3008"/>
      <c r="BC3008"/>
      <c r="BD3008"/>
      <c r="BE3008"/>
      <c r="BF3008"/>
      <c r="BG3008"/>
      <c r="BH3008"/>
      <c r="BI3008"/>
      <c r="BJ3008"/>
      <c r="BK3008"/>
      <c r="BL3008"/>
      <c r="BM3008"/>
      <c r="BN3008"/>
      <c r="BO3008"/>
      <c r="BP3008"/>
      <c r="BQ3008"/>
      <c r="BR3008"/>
      <c r="BS3008"/>
      <c r="BT3008"/>
      <c r="BU3008"/>
      <c r="BV3008"/>
      <c r="BW3008"/>
      <c r="BX3008"/>
      <c r="BY3008"/>
      <c r="BZ3008"/>
      <c r="CA3008"/>
      <c r="CB3008"/>
      <c r="CC3008"/>
    </row>
    <row r="3009" spans="54:81" s="325" customFormat="1" ht="15" customHeight="1" x14ac:dyDescent="0.25">
      <c r="BB3009"/>
      <c r="BC3009"/>
      <c r="BD3009"/>
      <c r="BE3009"/>
      <c r="BF3009"/>
      <c r="BG3009"/>
      <c r="BH3009"/>
      <c r="BI3009"/>
      <c r="BJ3009"/>
      <c r="BK3009"/>
      <c r="BL3009"/>
      <c r="BM3009"/>
      <c r="BN3009"/>
      <c r="BO3009"/>
      <c r="BP3009"/>
      <c r="BQ3009"/>
      <c r="BR3009"/>
      <c r="BS3009"/>
      <c r="BT3009"/>
      <c r="BU3009"/>
      <c r="BV3009"/>
      <c r="BW3009"/>
      <c r="BX3009"/>
      <c r="BY3009"/>
      <c r="BZ3009"/>
      <c r="CA3009"/>
      <c r="CB3009"/>
      <c r="CC3009"/>
    </row>
    <row r="3010" spans="54:81" s="325" customFormat="1" ht="15" customHeight="1" x14ac:dyDescent="0.25">
      <c r="BB3010"/>
      <c r="BC3010"/>
      <c r="BD3010"/>
      <c r="BE3010"/>
      <c r="BF3010"/>
      <c r="BG3010"/>
      <c r="BH3010"/>
      <c r="BI3010"/>
      <c r="BJ3010"/>
      <c r="BK3010"/>
      <c r="BL3010"/>
      <c r="BM3010"/>
      <c r="BN3010"/>
      <c r="BO3010"/>
      <c r="BP3010"/>
      <c r="BQ3010"/>
      <c r="BR3010"/>
      <c r="BS3010"/>
      <c r="BT3010"/>
      <c r="BU3010"/>
      <c r="BV3010"/>
      <c r="BW3010"/>
      <c r="BX3010"/>
      <c r="BY3010"/>
      <c r="BZ3010"/>
      <c r="CA3010"/>
      <c r="CB3010"/>
      <c r="CC3010"/>
    </row>
    <row r="3011" spans="54:81" s="325" customFormat="1" ht="15" customHeight="1" x14ac:dyDescent="0.25">
      <c r="BB3011"/>
      <c r="BC3011"/>
      <c r="BD3011"/>
      <c r="BE3011"/>
      <c r="BF3011"/>
      <c r="BG3011"/>
      <c r="BH3011"/>
      <c r="BI3011"/>
      <c r="BJ3011"/>
      <c r="BK3011"/>
      <c r="BL3011"/>
      <c r="BM3011"/>
      <c r="BN3011"/>
      <c r="BO3011"/>
      <c r="BP3011"/>
      <c r="BQ3011"/>
      <c r="BR3011"/>
      <c r="BS3011"/>
      <c r="BT3011"/>
      <c r="BU3011"/>
      <c r="BV3011"/>
      <c r="BW3011"/>
      <c r="BX3011"/>
      <c r="BY3011"/>
      <c r="BZ3011"/>
      <c r="CA3011"/>
      <c r="CB3011"/>
      <c r="CC3011"/>
    </row>
    <row r="3012" spans="54:81" s="325" customFormat="1" ht="15" customHeight="1" x14ac:dyDescent="0.25">
      <c r="BB3012"/>
      <c r="BC3012"/>
      <c r="BD3012"/>
      <c r="BE3012"/>
      <c r="BF3012"/>
      <c r="BG3012"/>
      <c r="BH3012"/>
      <c r="BI3012"/>
      <c r="BJ3012"/>
      <c r="BK3012"/>
      <c r="BL3012"/>
      <c r="BM3012"/>
      <c r="BN3012"/>
      <c r="BO3012"/>
      <c r="BP3012"/>
      <c r="BQ3012"/>
      <c r="BR3012"/>
      <c r="BS3012"/>
      <c r="BT3012"/>
      <c r="BU3012"/>
      <c r="BV3012"/>
      <c r="BW3012"/>
      <c r="BX3012"/>
      <c r="BY3012"/>
      <c r="BZ3012"/>
      <c r="CA3012"/>
      <c r="CB3012"/>
      <c r="CC3012"/>
    </row>
    <row r="3013" spans="54:81" s="325" customFormat="1" ht="15" customHeight="1" x14ac:dyDescent="0.25">
      <c r="BB3013"/>
      <c r="BC3013"/>
      <c r="BD3013"/>
      <c r="BE3013"/>
      <c r="BF3013"/>
      <c r="BG3013"/>
      <c r="BH3013"/>
      <c r="BI3013"/>
      <c r="BJ3013"/>
      <c r="BK3013"/>
      <c r="BL3013"/>
      <c r="BM3013"/>
      <c r="BN3013"/>
      <c r="BO3013"/>
      <c r="BP3013"/>
      <c r="BQ3013"/>
      <c r="BR3013"/>
      <c r="BS3013"/>
      <c r="BT3013"/>
      <c r="BU3013"/>
      <c r="BV3013"/>
      <c r="BW3013"/>
      <c r="BX3013"/>
      <c r="BY3013"/>
      <c r="BZ3013"/>
      <c r="CA3013"/>
      <c r="CB3013"/>
      <c r="CC3013"/>
    </row>
    <row r="3014" spans="54:81" s="325" customFormat="1" ht="15" customHeight="1" x14ac:dyDescent="0.25">
      <c r="BB3014"/>
      <c r="BC3014"/>
      <c r="BD3014"/>
      <c r="BE3014"/>
      <c r="BF3014"/>
      <c r="BG3014"/>
      <c r="BH3014"/>
      <c r="BI3014"/>
      <c r="BJ3014"/>
      <c r="BK3014"/>
      <c r="BL3014"/>
      <c r="BM3014"/>
      <c r="BN3014"/>
      <c r="BO3014"/>
      <c r="BP3014"/>
      <c r="BQ3014"/>
      <c r="BR3014"/>
      <c r="BS3014"/>
      <c r="BT3014"/>
      <c r="BU3014"/>
      <c r="BV3014"/>
      <c r="BW3014"/>
      <c r="BX3014"/>
      <c r="BY3014"/>
      <c r="BZ3014"/>
      <c r="CA3014"/>
      <c r="CB3014"/>
      <c r="CC3014"/>
    </row>
    <row r="3015" spans="54:81" s="325" customFormat="1" ht="15" customHeight="1" x14ac:dyDescent="0.25">
      <c r="BB3015"/>
      <c r="BC3015"/>
      <c r="BD3015"/>
      <c r="BE3015"/>
      <c r="BF3015"/>
      <c r="BG3015"/>
      <c r="BH3015"/>
      <c r="BI3015"/>
      <c r="BJ3015"/>
      <c r="BK3015"/>
      <c r="BL3015"/>
      <c r="BM3015"/>
      <c r="BN3015"/>
      <c r="BO3015"/>
      <c r="BP3015"/>
      <c r="BQ3015"/>
      <c r="BR3015"/>
      <c r="BS3015"/>
      <c r="BT3015"/>
      <c r="BU3015"/>
      <c r="BV3015"/>
      <c r="BW3015"/>
      <c r="BX3015"/>
      <c r="BY3015"/>
      <c r="BZ3015"/>
      <c r="CA3015"/>
      <c r="CB3015"/>
      <c r="CC3015"/>
    </row>
    <row r="3016" spans="54:81" s="325" customFormat="1" ht="15" customHeight="1" x14ac:dyDescent="0.25">
      <c r="BB3016"/>
      <c r="BC3016"/>
      <c r="BD3016"/>
      <c r="BE3016"/>
      <c r="BF3016"/>
      <c r="BG3016"/>
      <c r="BH3016"/>
      <c r="BI3016"/>
      <c r="BJ3016"/>
      <c r="BK3016"/>
      <c r="BL3016"/>
      <c r="BM3016"/>
      <c r="BN3016"/>
      <c r="BO3016"/>
      <c r="BP3016"/>
      <c r="BQ3016"/>
      <c r="BR3016"/>
      <c r="BS3016"/>
      <c r="BT3016"/>
      <c r="BU3016"/>
      <c r="BV3016"/>
      <c r="BW3016"/>
      <c r="BX3016"/>
      <c r="BY3016"/>
      <c r="BZ3016"/>
      <c r="CA3016"/>
      <c r="CB3016"/>
      <c r="CC3016"/>
    </row>
    <row r="3017" spans="54:81" s="325" customFormat="1" ht="15" customHeight="1" x14ac:dyDescent="0.25">
      <c r="BB3017"/>
      <c r="BC3017"/>
      <c r="BD3017"/>
      <c r="BE3017"/>
      <c r="BF3017"/>
      <c r="BG3017"/>
      <c r="BH3017"/>
      <c r="BI3017"/>
      <c r="BJ3017"/>
      <c r="BK3017"/>
      <c r="BL3017"/>
      <c r="BM3017"/>
      <c r="BN3017"/>
      <c r="BO3017"/>
      <c r="BP3017"/>
      <c r="BQ3017"/>
      <c r="BR3017"/>
      <c r="BS3017"/>
      <c r="BT3017"/>
      <c r="BU3017"/>
      <c r="BV3017"/>
      <c r="BW3017"/>
      <c r="BX3017"/>
      <c r="BY3017"/>
      <c r="BZ3017"/>
      <c r="CA3017"/>
      <c r="CB3017"/>
      <c r="CC3017"/>
    </row>
    <row r="3018" spans="54:81" s="325" customFormat="1" ht="15" customHeight="1" x14ac:dyDescent="0.25">
      <c r="BB3018"/>
      <c r="BC3018"/>
      <c r="BD3018"/>
      <c r="BE3018"/>
      <c r="BF3018"/>
      <c r="BG3018"/>
      <c r="BH3018"/>
      <c r="BI3018"/>
      <c r="BJ3018"/>
      <c r="BK3018"/>
      <c r="BL3018"/>
      <c r="BM3018"/>
      <c r="BN3018"/>
      <c r="BO3018"/>
      <c r="BP3018"/>
      <c r="BQ3018"/>
      <c r="BR3018"/>
      <c r="BS3018"/>
      <c r="BT3018"/>
      <c r="BU3018"/>
      <c r="BV3018"/>
      <c r="BW3018"/>
      <c r="BX3018"/>
      <c r="BY3018"/>
      <c r="BZ3018"/>
      <c r="CA3018"/>
      <c r="CB3018"/>
      <c r="CC3018"/>
    </row>
    <row r="3019" spans="54:81" s="325" customFormat="1" ht="15" customHeight="1" x14ac:dyDescent="0.25">
      <c r="BB3019"/>
      <c r="BC3019"/>
      <c r="BD3019"/>
      <c r="BE3019"/>
      <c r="BF3019"/>
      <c r="BG3019"/>
      <c r="BH3019"/>
      <c r="BI3019"/>
      <c r="BJ3019"/>
      <c r="BK3019"/>
      <c r="BL3019"/>
      <c r="BM3019"/>
      <c r="BN3019"/>
      <c r="BO3019"/>
      <c r="BP3019"/>
      <c r="BQ3019"/>
      <c r="BR3019"/>
      <c r="BS3019"/>
      <c r="BT3019"/>
      <c r="BU3019"/>
      <c r="BV3019"/>
      <c r="BW3019"/>
      <c r="BX3019"/>
      <c r="BY3019"/>
      <c r="BZ3019"/>
      <c r="CA3019"/>
      <c r="CB3019"/>
      <c r="CC3019"/>
    </row>
    <row r="3020" spans="54:81" s="325" customFormat="1" ht="15" customHeight="1" x14ac:dyDescent="0.25">
      <c r="BB3020"/>
      <c r="BC3020"/>
      <c r="BD3020"/>
      <c r="BE3020"/>
      <c r="BF3020"/>
      <c r="BG3020"/>
      <c r="BH3020"/>
      <c r="BI3020"/>
      <c r="BJ3020"/>
      <c r="BK3020"/>
      <c r="BL3020"/>
      <c r="BM3020"/>
      <c r="BN3020"/>
      <c r="BO3020"/>
      <c r="BP3020"/>
      <c r="BQ3020"/>
      <c r="BR3020"/>
      <c r="BS3020"/>
      <c r="BT3020"/>
      <c r="BU3020"/>
      <c r="BV3020"/>
      <c r="BW3020"/>
      <c r="BX3020"/>
      <c r="BY3020"/>
      <c r="BZ3020"/>
      <c r="CA3020"/>
      <c r="CB3020"/>
      <c r="CC3020"/>
    </row>
    <row r="3021" spans="54:81" s="325" customFormat="1" ht="15" customHeight="1" x14ac:dyDescent="0.25">
      <c r="BB3021"/>
      <c r="BC3021"/>
      <c r="BD3021"/>
      <c r="BE3021"/>
      <c r="BF3021"/>
      <c r="BG3021"/>
      <c r="BH3021"/>
      <c r="BI3021"/>
      <c r="BJ3021"/>
      <c r="BK3021"/>
      <c r="BL3021"/>
      <c r="BM3021"/>
      <c r="BN3021"/>
      <c r="BO3021"/>
      <c r="BP3021"/>
      <c r="BQ3021"/>
      <c r="BR3021"/>
      <c r="BS3021"/>
      <c r="BT3021"/>
      <c r="BU3021"/>
      <c r="BV3021"/>
      <c r="BW3021"/>
      <c r="BX3021"/>
      <c r="BY3021"/>
      <c r="BZ3021"/>
      <c r="CA3021"/>
      <c r="CB3021"/>
      <c r="CC3021"/>
    </row>
    <row r="3022" spans="54:81" s="325" customFormat="1" ht="15" customHeight="1" x14ac:dyDescent="0.25">
      <c r="BB3022"/>
      <c r="BC3022"/>
      <c r="BD3022"/>
      <c r="BE3022"/>
      <c r="BF3022"/>
      <c r="BG3022"/>
      <c r="BH3022"/>
      <c r="BI3022"/>
      <c r="BJ3022"/>
      <c r="BK3022"/>
      <c r="BL3022"/>
      <c r="BM3022"/>
      <c r="BN3022"/>
      <c r="BO3022"/>
      <c r="BP3022"/>
      <c r="BQ3022"/>
      <c r="BR3022"/>
      <c r="BS3022"/>
      <c r="BT3022"/>
      <c r="BU3022"/>
      <c r="BV3022"/>
      <c r="BW3022"/>
      <c r="BX3022"/>
      <c r="BY3022"/>
      <c r="BZ3022"/>
      <c r="CA3022"/>
      <c r="CB3022"/>
      <c r="CC3022"/>
    </row>
    <row r="3023" spans="54:81" s="325" customFormat="1" ht="15" customHeight="1" x14ac:dyDescent="0.25">
      <c r="BB3023"/>
      <c r="BC3023"/>
      <c r="BD3023"/>
      <c r="BE3023"/>
      <c r="BF3023"/>
      <c r="BG3023"/>
      <c r="BH3023"/>
      <c r="BI3023"/>
      <c r="BJ3023"/>
      <c r="BK3023"/>
      <c r="BL3023"/>
      <c r="BM3023"/>
      <c r="BN3023"/>
      <c r="BO3023"/>
      <c r="BP3023"/>
      <c r="BQ3023"/>
      <c r="BR3023"/>
      <c r="BS3023"/>
      <c r="BT3023"/>
      <c r="BU3023"/>
      <c r="BV3023"/>
      <c r="BW3023"/>
      <c r="BX3023"/>
      <c r="BY3023"/>
      <c r="BZ3023"/>
      <c r="CA3023"/>
      <c r="CB3023"/>
      <c r="CC3023"/>
    </row>
    <row r="3024" spans="54:81" s="325" customFormat="1" ht="15" customHeight="1" x14ac:dyDescent="0.25">
      <c r="BB3024"/>
      <c r="BC3024"/>
      <c r="BD3024"/>
      <c r="BE3024"/>
      <c r="BF3024"/>
      <c r="BG3024"/>
      <c r="BH3024"/>
      <c r="BI3024"/>
      <c r="BJ3024"/>
      <c r="BK3024"/>
      <c r="BL3024"/>
      <c r="BM3024"/>
      <c r="BN3024"/>
      <c r="BO3024"/>
      <c r="BP3024"/>
      <c r="BQ3024"/>
      <c r="BR3024"/>
      <c r="BS3024"/>
      <c r="BT3024"/>
      <c r="BU3024"/>
      <c r="BV3024"/>
      <c r="BW3024"/>
      <c r="BX3024"/>
      <c r="BY3024"/>
      <c r="BZ3024"/>
      <c r="CA3024"/>
      <c r="CB3024"/>
      <c r="CC3024"/>
    </row>
    <row r="3025" spans="54:81" s="325" customFormat="1" ht="15" customHeight="1" x14ac:dyDescent="0.25">
      <c r="BB3025"/>
      <c r="BC3025"/>
      <c r="BD3025"/>
      <c r="BE3025"/>
      <c r="BF3025"/>
      <c r="BG3025"/>
      <c r="BH3025"/>
      <c r="BI3025"/>
      <c r="BJ3025"/>
      <c r="BK3025"/>
      <c r="BL3025"/>
      <c r="BM3025"/>
      <c r="BN3025"/>
      <c r="BO3025"/>
      <c r="BP3025"/>
      <c r="BQ3025"/>
      <c r="BR3025"/>
      <c r="BS3025"/>
      <c r="BT3025"/>
      <c r="BU3025"/>
      <c r="BV3025"/>
      <c r="BW3025"/>
      <c r="BX3025"/>
      <c r="BY3025"/>
      <c r="BZ3025"/>
      <c r="CA3025"/>
      <c r="CB3025"/>
      <c r="CC3025"/>
    </row>
    <row r="3026" spans="54:81" s="325" customFormat="1" ht="15" customHeight="1" x14ac:dyDescent="0.25">
      <c r="BB3026"/>
      <c r="BC3026"/>
      <c r="BD3026"/>
      <c r="BE3026"/>
      <c r="BF3026"/>
      <c r="BG3026"/>
      <c r="BH3026"/>
      <c r="BI3026"/>
      <c r="BJ3026"/>
      <c r="BK3026"/>
      <c r="BL3026"/>
      <c r="BM3026"/>
      <c r="BN3026"/>
      <c r="BO3026"/>
      <c r="BP3026"/>
      <c r="BQ3026"/>
      <c r="BR3026"/>
      <c r="BS3026"/>
      <c r="BT3026"/>
      <c r="BU3026"/>
      <c r="BV3026"/>
      <c r="BW3026"/>
      <c r="BX3026"/>
      <c r="BY3026"/>
      <c r="BZ3026"/>
      <c r="CA3026"/>
      <c r="CB3026"/>
      <c r="CC3026"/>
    </row>
    <row r="3027" spans="54:81" s="325" customFormat="1" ht="15" customHeight="1" x14ac:dyDescent="0.25">
      <c r="BB3027"/>
      <c r="BC3027"/>
      <c r="BD3027"/>
      <c r="BE3027"/>
      <c r="BF3027"/>
      <c r="BG3027"/>
      <c r="BH3027"/>
      <c r="BI3027"/>
      <c r="BJ3027"/>
      <c r="BK3027"/>
      <c r="BL3027"/>
      <c r="BM3027"/>
      <c r="BN3027"/>
      <c r="BO3027"/>
      <c r="BP3027"/>
      <c r="BQ3027"/>
      <c r="BR3027"/>
      <c r="BS3027"/>
      <c r="BT3027"/>
      <c r="BU3027"/>
      <c r="BV3027"/>
      <c r="BW3027"/>
      <c r="BX3027"/>
      <c r="BY3027"/>
      <c r="BZ3027"/>
      <c r="CA3027"/>
      <c r="CB3027"/>
      <c r="CC3027"/>
    </row>
    <row r="3028" spans="54:81" s="325" customFormat="1" ht="15" customHeight="1" x14ac:dyDescent="0.25">
      <c r="BB3028"/>
      <c r="BC3028"/>
      <c r="BD3028"/>
      <c r="BE3028"/>
      <c r="BF3028"/>
      <c r="BG3028"/>
      <c r="BH3028"/>
      <c r="BI3028"/>
      <c r="BJ3028"/>
      <c r="BK3028"/>
      <c r="BL3028"/>
      <c r="BM3028"/>
      <c r="BN3028"/>
      <c r="BO3028"/>
      <c r="BP3028"/>
      <c r="BQ3028"/>
      <c r="BR3028"/>
      <c r="BS3028"/>
      <c r="BT3028"/>
      <c r="BU3028"/>
      <c r="BV3028"/>
      <c r="BW3028"/>
      <c r="BX3028"/>
      <c r="BY3028"/>
      <c r="BZ3028"/>
      <c r="CA3028"/>
      <c r="CB3028"/>
      <c r="CC3028"/>
    </row>
    <row r="3029" spans="54:81" s="325" customFormat="1" ht="15" customHeight="1" x14ac:dyDescent="0.25">
      <c r="BB3029"/>
      <c r="BC3029"/>
      <c r="BD3029"/>
      <c r="BE3029"/>
      <c r="BF3029"/>
      <c r="BG3029"/>
      <c r="BH3029"/>
      <c r="BI3029"/>
      <c r="BJ3029"/>
      <c r="BK3029"/>
      <c r="BL3029"/>
      <c r="BM3029"/>
      <c r="BN3029"/>
      <c r="BO3029"/>
      <c r="BP3029"/>
      <c r="BQ3029"/>
      <c r="BR3029"/>
      <c r="BS3029"/>
      <c r="BT3029"/>
      <c r="BU3029"/>
      <c r="BV3029"/>
      <c r="BW3029"/>
      <c r="BX3029"/>
      <c r="BY3029"/>
      <c r="BZ3029"/>
      <c r="CA3029"/>
      <c r="CB3029"/>
      <c r="CC3029"/>
    </row>
    <row r="3030" spans="54:81" s="325" customFormat="1" ht="15" customHeight="1" x14ac:dyDescent="0.25">
      <c r="BB3030"/>
      <c r="BC3030"/>
      <c r="BD3030"/>
      <c r="BE3030"/>
      <c r="BF3030"/>
      <c r="BG3030"/>
      <c r="BH3030"/>
      <c r="BI3030"/>
      <c r="BJ3030"/>
      <c r="BK3030"/>
      <c r="BL3030"/>
      <c r="BM3030"/>
      <c r="BN3030"/>
      <c r="BO3030"/>
      <c r="BP3030"/>
      <c r="BQ3030"/>
      <c r="BR3030"/>
      <c r="BS3030"/>
      <c r="BT3030"/>
      <c r="BU3030"/>
      <c r="BV3030"/>
      <c r="BW3030"/>
      <c r="BX3030"/>
      <c r="BY3030"/>
      <c r="BZ3030"/>
      <c r="CA3030"/>
      <c r="CB3030"/>
      <c r="CC3030"/>
    </row>
    <row r="3031" spans="54:81" s="325" customFormat="1" ht="15" customHeight="1" x14ac:dyDescent="0.25">
      <c r="BB3031"/>
      <c r="BC3031"/>
      <c r="BD3031"/>
      <c r="BE3031"/>
      <c r="BF3031"/>
      <c r="BG3031"/>
      <c r="BH3031"/>
      <c r="BI3031"/>
      <c r="BJ3031"/>
      <c r="BK3031"/>
      <c r="BL3031"/>
      <c r="BM3031"/>
      <c r="BN3031"/>
      <c r="BO3031"/>
      <c r="BP3031"/>
      <c r="BQ3031"/>
      <c r="BR3031"/>
      <c r="BS3031"/>
      <c r="BT3031"/>
      <c r="BU3031"/>
      <c r="BV3031"/>
      <c r="BW3031"/>
      <c r="BX3031"/>
      <c r="BY3031"/>
      <c r="BZ3031"/>
      <c r="CA3031"/>
      <c r="CB3031"/>
      <c r="CC3031"/>
    </row>
    <row r="3032" spans="54:81" s="325" customFormat="1" ht="15" customHeight="1" x14ac:dyDescent="0.25">
      <c r="BB3032"/>
      <c r="BC3032"/>
      <c r="BD3032"/>
      <c r="BE3032"/>
      <c r="BF3032"/>
      <c r="BG3032"/>
      <c r="BH3032"/>
      <c r="BI3032"/>
      <c r="BJ3032"/>
      <c r="BK3032"/>
      <c r="BL3032"/>
      <c r="BM3032"/>
      <c r="BN3032"/>
      <c r="BO3032"/>
      <c r="BP3032"/>
      <c r="BQ3032"/>
      <c r="BR3032"/>
      <c r="BS3032"/>
      <c r="BT3032"/>
      <c r="BU3032"/>
      <c r="BV3032"/>
      <c r="BW3032"/>
      <c r="BX3032"/>
      <c r="BY3032"/>
      <c r="BZ3032"/>
      <c r="CA3032"/>
      <c r="CB3032"/>
      <c r="CC3032"/>
    </row>
    <row r="3033" spans="54:81" s="325" customFormat="1" ht="15" customHeight="1" x14ac:dyDescent="0.25">
      <c r="BB3033"/>
      <c r="BC3033"/>
      <c r="BD3033"/>
      <c r="BE3033"/>
      <c r="BF3033"/>
      <c r="BG3033"/>
      <c r="BH3033"/>
      <c r="BI3033"/>
      <c r="BJ3033"/>
      <c r="BK3033"/>
      <c r="BL3033"/>
      <c r="BM3033"/>
      <c r="BN3033"/>
      <c r="BO3033"/>
      <c r="BP3033"/>
      <c r="BQ3033"/>
      <c r="BR3033"/>
      <c r="BS3033"/>
      <c r="BT3033"/>
      <c r="BU3033"/>
      <c r="BV3033"/>
      <c r="BW3033"/>
      <c r="BX3033"/>
      <c r="BY3033"/>
      <c r="BZ3033"/>
      <c r="CA3033"/>
      <c r="CB3033"/>
      <c r="CC3033"/>
    </row>
    <row r="3034" spans="54:81" s="325" customFormat="1" ht="15" customHeight="1" x14ac:dyDescent="0.25">
      <c r="BB3034"/>
      <c r="BC3034"/>
      <c r="BD3034"/>
      <c r="BE3034"/>
      <c r="BF3034"/>
      <c r="BG3034"/>
      <c r="BH3034"/>
      <c r="BI3034"/>
      <c r="BJ3034"/>
      <c r="BK3034"/>
      <c r="BL3034"/>
      <c r="BM3034"/>
      <c r="BN3034"/>
      <c r="BO3034"/>
      <c r="BP3034"/>
      <c r="BQ3034"/>
      <c r="BR3034"/>
      <c r="BS3034"/>
      <c r="BT3034"/>
      <c r="BU3034"/>
      <c r="BV3034"/>
      <c r="BW3034"/>
      <c r="BX3034"/>
      <c r="BY3034"/>
      <c r="BZ3034"/>
      <c r="CA3034"/>
      <c r="CB3034"/>
      <c r="CC3034"/>
    </row>
    <row r="3035" spans="54:81" s="325" customFormat="1" ht="15" customHeight="1" x14ac:dyDescent="0.25">
      <c r="BB3035"/>
      <c r="BC3035"/>
      <c r="BD3035"/>
      <c r="BE3035"/>
      <c r="BF3035"/>
      <c r="BG3035"/>
      <c r="BH3035"/>
      <c r="BI3035"/>
      <c r="BJ3035"/>
      <c r="BK3035"/>
      <c r="BL3035"/>
      <c r="BM3035"/>
      <c r="BN3035"/>
      <c r="BO3035"/>
      <c r="BP3035"/>
      <c r="BQ3035"/>
      <c r="BR3035"/>
      <c r="BS3035"/>
      <c r="BT3035"/>
      <c r="BU3035"/>
      <c r="BV3035"/>
      <c r="BW3035"/>
      <c r="BX3035"/>
      <c r="BY3035"/>
      <c r="BZ3035"/>
      <c r="CA3035"/>
      <c r="CB3035"/>
      <c r="CC3035"/>
    </row>
    <row r="3036" spans="54:81" s="325" customFormat="1" ht="15" customHeight="1" x14ac:dyDescent="0.25">
      <c r="BB3036"/>
      <c r="BC3036"/>
      <c r="BD3036"/>
      <c r="BE3036"/>
      <c r="BF3036"/>
      <c r="BG3036"/>
      <c r="BH3036"/>
      <c r="BI3036"/>
      <c r="BJ3036"/>
      <c r="BK3036"/>
      <c r="BL3036"/>
      <c r="BM3036"/>
      <c r="BN3036"/>
      <c r="BO3036"/>
      <c r="BP3036"/>
      <c r="BQ3036"/>
      <c r="BR3036"/>
      <c r="BS3036"/>
      <c r="BT3036"/>
      <c r="BU3036"/>
      <c r="BV3036"/>
      <c r="BW3036"/>
      <c r="BX3036"/>
      <c r="BY3036"/>
      <c r="BZ3036"/>
      <c r="CA3036"/>
      <c r="CB3036"/>
      <c r="CC3036"/>
    </row>
    <row r="3037" spans="54:81" s="325" customFormat="1" ht="15" customHeight="1" x14ac:dyDescent="0.25">
      <c r="BB3037"/>
      <c r="BC3037"/>
      <c r="BD3037"/>
      <c r="BE3037"/>
      <c r="BF3037"/>
      <c r="BG3037"/>
      <c r="BH3037"/>
      <c r="BI3037"/>
      <c r="BJ3037"/>
      <c r="BK3037"/>
      <c r="BL3037"/>
      <c r="BM3037"/>
      <c r="BN3037"/>
      <c r="BO3037"/>
      <c r="BP3037"/>
      <c r="BQ3037"/>
      <c r="BR3037"/>
      <c r="BS3037"/>
      <c r="BT3037"/>
      <c r="BU3037"/>
      <c r="BV3037"/>
      <c r="BW3037"/>
      <c r="BX3037"/>
      <c r="BY3037"/>
      <c r="BZ3037"/>
      <c r="CA3037"/>
      <c r="CB3037"/>
      <c r="CC3037"/>
    </row>
    <row r="3038" spans="54:81" s="325" customFormat="1" ht="15" customHeight="1" x14ac:dyDescent="0.25">
      <c r="BB3038"/>
      <c r="BC3038"/>
      <c r="BD3038"/>
      <c r="BE3038"/>
      <c r="BF3038"/>
      <c r="BG3038"/>
      <c r="BH3038"/>
      <c r="BI3038"/>
      <c r="BJ3038"/>
      <c r="BK3038"/>
      <c r="BL3038"/>
      <c r="BM3038"/>
      <c r="BN3038"/>
      <c r="BO3038"/>
      <c r="BP3038"/>
      <c r="BQ3038"/>
      <c r="BR3038"/>
      <c r="BS3038"/>
      <c r="BT3038"/>
      <c r="BU3038"/>
      <c r="BV3038"/>
      <c r="BW3038"/>
      <c r="BX3038"/>
      <c r="BY3038"/>
      <c r="BZ3038"/>
      <c r="CA3038"/>
      <c r="CB3038"/>
      <c r="CC3038"/>
    </row>
    <row r="3039" spans="54:81" s="325" customFormat="1" ht="15" customHeight="1" x14ac:dyDescent="0.25">
      <c r="BB3039"/>
      <c r="BC3039"/>
      <c r="BD3039"/>
      <c r="BE3039"/>
      <c r="BF3039"/>
      <c r="BG3039"/>
      <c r="BH3039"/>
      <c r="BI3039"/>
      <c r="BJ3039"/>
      <c r="BK3039"/>
      <c r="BL3039"/>
      <c r="BM3039"/>
      <c r="BN3039"/>
      <c r="BO3039"/>
      <c r="BP3039"/>
      <c r="BQ3039"/>
      <c r="BR3039"/>
      <c r="BS3039"/>
      <c r="BT3039"/>
      <c r="BU3039"/>
      <c r="BV3039"/>
      <c r="BW3039"/>
      <c r="BX3039"/>
      <c r="BY3039"/>
      <c r="BZ3039"/>
      <c r="CA3039"/>
      <c r="CB3039"/>
      <c r="CC3039"/>
    </row>
    <row r="3040" spans="54:81" s="325" customFormat="1" ht="15" customHeight="1" x14ac:dyDescent="0.25">
      <c r="BB3040"/>
      <c r="BC3040"/>
      <c r="BD3040"/>
      <c r="BE3040"/>
      <c r="BF3040"/>
      <c r="BG3040"/>
      <c r="BH3040"/>
      <c r="BI3040"/>
      <c r="BJ3040"/>
      <c r="BK3040"/>
      <c r="BL3040"/>
      <c r="BM3040"/>
      <c r="BN3040"/>
      <c r="BO3040"/>
      <c r="BP3040"/>
      <c r="BQ3040"/>
      <c r="BR3040"/>
      <c r="BS3040"/>
      <c r="BT3040"/>
      <c r="BU3040"/>
      <c r="BV3040"/>
      <c r="BW3040"/>
      <c r="BX3040"/>
      <c r="BY3040"/>
      <c r="BZ3040"/>
      <c r="CA3040"/>
      <c r="CB3040"/>
      <c r="CC3040"/>
    </row>
    <row r="3041" spans="54:81" s="325" customFormat="1" ht="15" customHeight="1" x14ac:dyDescent="0.25">
      <c r="BB3041"/>
      <c r="BC3041"/>
      <c r="BD3041"/>
      <c r="BE3041"/>
      <c r="BF3041"/>
      <c r="BG3041"/>
      <c r="BH3041"/>
      <c r="BI3041"/>
      <c r="BJ3041"/>
      <c r="BK3041"/>
      <c r="BL3041"/>
      <c r="BM3041"/>
      <c r="BN3041"/>
      <c r="BO3041"/>
      <c r="BP3041"/>
      <c r="BQ3041"/>
      <c r="BR3041"/>
      <c r="BS3041"/>
      <c r="BT3041"/>
      <c r="BU3041"/>
      <c r="BV3041"/>
      <c r="BW3041"/>
      <c r="BX3041"/>
      <c r="BY3041"/>
      <c r="BZ3041"/>
      <c r="CA3041"/>
      <c r="CB3041"/>
      <c r="CC3041"/>
    </row>
    <row r="3042" spans="54:81" s="325" customFormat="1" ht="15" customHeight="1" x14ac:dyDescent="0.25">
      <c r="BB3042"/>
      <c r="BC3042"/>
      <c r="BD3042"/>
      <c r="BE3042"/>
      <c r="BF3042"/>
      <c r="BG3042"/>
      <c r="BH3042"/>
      <c r="BI3042"/>
      <c r="BJ3042"/>
      <c r="BK3042"/>
      <c r="BL3042"/>
      <c r="BM3042"/>
      <c r="BN3042"/>
      <c r="BO3042"/>
      <c r="BP3042"/>
      <c r="BQ3042"/>
      <c r="BR3042"/>
      <c r="BS3042"/>
      <c r="BT3042"/>
      <c r="BU3042"/>
      <c r="BV3042"/>
      <c r="BW3042"/>
      <c r="BX3042"/>
      <c r="BY3042"/>
      <c r="BZ3042"/>
      <c r="CA3042"/>
      <c r="CB3042"/>
      <c r="CC3042"/>
    </row>
    <row r="3043" spans="54:81" s="325" customFormat="1" ht="15" customHeight="1" x14ac:dyDescent="0.25">
      <c r="BB3043"/>
      <c r="BC3043"/>
      <c r="BD3043"/>
      <c r="BE3043"/>
      <c r="BF3043"/>
      <c r="BG3043"/>
      <c r="BH3043"/>
      <c r="BI3043"/>
      <c r="BJ3043"/>
      <c r="BK3043"/>
      <c r="BL3043"/>
      <c r="BM3043"/>
      <c r="BN3043"/>
      <c r="BO3043"/>
      <c r="BP3043"/>
      <c r="BQ3043"/>
      <c r="BR3043"/>
      <c r="BS3043"/>
      <c r="BT3043"/>
      <c r="BU3043"/>
      <c r="BV3043"/>
      <c r="BW3043"/>
      <c r="BX3043"/>
      <c r="BY3043"/>
      <c r="BZ3043"/>
      <c r="CA3043"/>
      <c r="CB3043"/>
      <c r="CC3043"/>
    </row>
    <row r="3044" spans="54:81" s="325" customFormat="1" ht="15" customHeight="1" x14ac:dyDescent="0.25">
      <c r="BB3044"/>
      <c r="BC3044"/>
      <c r="BD3044"/>
      <c r="BE3044"/>
      <c r="BF3044"/>
      <c r="BG3044"/>
      <c r="BH3044"/>
      <c r="BI3044"/>
      <c r="BJ3044"/>
      <c r="BK3044"/>
      <c r="BL3044"/>
      <c r="BM3044"/>
      <c r="BN3044"/>
      <c r="BO3044"/>
      <c r="BP3044"/>
      <c r="BQ3044"/>
      <c r="BR3044"/>
      <c r="BS3044"/>
      <c r="BT3044"/>
      <c r="BU3044"/>
      <c r="BV3044"/>
      <c r="BW3044"/>
      <c r="BX3044"/>
      <c r="BY3044"/>
      <c r="BZ3044"/>
      <c r="CA3044"/>
      <c r="CB3044"/>
      <c r="CC3044"/>
    </row>
    <row r="3045" spans="54:81" s="325" customFormat="1" ht="15" customHeight="1" x14ac:dyDescent="0.25">
      <c r="BB3045"/>
      <c r="BC3045"/>
      <c r="BD3045"/>
      <c r="BE3045"/>
      <c r="BF3045"/>
      <c r="BG3045"/>
      <c r="BH3045"/>
      <c r="BI3045"/>
      <c r="BJ3045"/>
      <c r="BK3045"/>
      <c r="BL3045"/>
      <c r="BM3045"/>
      <c r="BN3045"/>
      <c r="BO3045"/>
      <c r="BP3045"/>
      <c r="BQ3045"/>
      <c r="BR3045"/>
      <c r="BS3045"/>
      <c r="BT3045"/>
      <c r="BU3045"/>
      <c r="BV3045"/>
      <c r="BW3045"/>
      <c r="BX3045"/>
      <c r="BY3045"/>
      <c r="BZ3045"/>
      <c r="CA3045"/>
      <c r="CB3045"/>
      <c r="CC3045"/>
    </row>
    <row r="3046" spans="54:81" s="325" customFormat="1" ht="15" customHeight="1" x14ac:dyDescent="0.25">
      <c r="BB3046"/>
      <c r="BC3046"/>
      <c r="BD3046"/>
      <c r="BE3046"/>
      <c r="BF3046"/>
      <c r="BG3046"/>
      <c r="BH3046"/>
      <c r="BI3046"/>
      <c r="BJ3046"/>
      <c r="BK3046"/>
      <c r="BL3046"/>
      <c r="BM3046"/>
      <c r="BN3046"/>
      <c r="BO3046"/>
      <c r="BP3046"/>
      <c r="BQ3046"/>
      <c r="BR3046"/>
      <c r="BS3046"/>
      <c r="BT3046"/>
      <c r="BU3046"/>
      <c r="BV3046"/>
      <c r="BW3046"/>
      <c r="BX3046"/>
      <c r="BY3046"/>
      <c r="BZ3046"/>
      <c r="CA3046"/>
      <c r="CB3046"/>
      <c r="CC3046"/>
    </row>
    <row r="3047" spans="54:81" s="325" customFormat="1" ht="15" customHeight="1" x14ac:dyDescent="0.25">
      <c r="BB3047"/>
      <c r="BC3047"/>
      <c r="BD3047"/>
      <c r="BE3047"/>
      <c r="BF3047"/>
      <c r="BG3047"/>
      <c r="BH3047"/>
      <c r="BI3047"/>
      <c r="BJ3047"/>
      <c r="BK3047"/>
      <c r="BL3047"/>
      <c r="BM3047"/>
      <c r="BN3047"/>
      <c r="BO3047"/>
      <c r="BP3047"/>
      <c r="BQ3047"/>
      <c r="BR3047"/>
      <c r="BS3047"/>
      <c r="BT3047"/>
      <c r="BU3047"/>
      <c r="BV3047"/>
      <c r="BW3047"/>
      <c r="BX3047"/>
      <c r="BY3047"/>
      <c r="BZ3047"/>
      <c r="CA3047"/>
      <c r="CB3047"/>
      <c r="CC3047"/>
    </row>
    <row r="3048" spans="54:81" s="325" customFormat="1" ht="15" customHeight="1" x14ac:dyDescent="0.25">
      <c r="BB3048"/>
      <c r="BC3048"/>
      <c r="BD3048"/>
      <c r="BE3048"/>
      <c r="BF3048"/>
      <c r="BG3048"/>
      <c r="BH3048"/>
      <c r="BI3048"/>
      <c r="BJ3048"/>
      <c r="BK3048"/>
      <c r="BL3048"/>
      <c r="BM3048"/>
      <c r="BN3048"/>
      <c r="BO3048"/>
      <c r="BP3048"/>
      <c r="BQ3048"/>
      <c r="BR3048"/>
      <c r="BS3048"/>
      <c r="BT3048"/>
      <c r="BU3048"/>
      <c r="BV3048"/>
      <c r="BW3048"/>
      <c r="BX3048"/>
      <c r="BY3048"/>
      <c r="BZ3048"/>
      <c r="CA3048"/>
      <c r="CB3048"/>
      <c r="CC3048"/>
    </row>
    <row r="3049" spans="54:81" s="325" customFormat="1" ht="15" customHeight="1" x14ac:dyDescent="0.25">
      <c r="BB3049"/>
      <c r="BC3049"/>
      <c r="BD3049"/>
      <c r="BE3049"/>
      <c r="BF3049"/>
      <c r="BG3049"/>
      <c r="BH3049"/>
      <c r="BI3049"/>
      <c r="BJ3049"/>
      <c r="BK3049"/>
      <c r="BL3049"/>
      <c r="BM3049"/>
      <c r="BN3049"/>
      <c r="BO3049"/>
      <c r="BP3049"/>
      <c r="BQ3049"/>
      <c r="BR3049"/>
      <c r="BS3049"/>
      <c r="BT3049"/>
      <c r="BU3049"/>
      <c r="BV3049"/>
      <c r="BW3049"/>
      <c r="BX3049"/>
      <c r="BY3049"/>
      <c r="BZ3049"/>
      <c r="CA3049"/>
      <c r="CB3049"/>
      <c r="CC3049"/>
    </row>
    <row r="3050" spans="54:81" s="325" customFormat="1" ht="15" customHeight="1" x14ac:dyDescent="0.25">
      <c r="BB3050"/>
      <c r="BC3050"/>
      <c r="BD3050"/>
      <c r="BE3050"/>
      <c r="BF3050"/>
      <c r="BG3050"/>
      <c r="BH3050"/>
      <c r="BI3050"/>
      <c r="BJ3050"/>
      <c r="BK3050"/>
      <c r="BL3050"/>
      <c r="BM3050"/>
      <c r="BN3050"/>
      <c r="BO3050"/>
      <c r="BP3050"/>
      <c r="BQ3050"/>
      <c r="BR3050"/>
      <c r="BS3050"/>
      <c r="BT3050"/>
      <c r="BU3050"/>
      <c r="BV3050"/>
      <c r="BW3050"/>
      <c r="BX3050"/>
      <c r="BY3050"/>
      <c r="BZ3050"/>
      <c r="CA3050"/>
      <c r="CB3050"/>
      <c r="CC3050"/>
    </row>
    <row r="3051" spans="54:81" s="325" customFormat="1" ht="15" customHeight="1" x14ac:dyDescent="0.25">
      <c r="BB3051"/>
      <c r="BC3051"/>
      <c r="BD3051"/>
      <c r="BE3051"/>
      <c r="BF3051"/>
      <c r="BG3051"/>
      <c r="BH3051"/>
      <c r="BI3051"/>
      <c r="BJ3051"/>
      <c r="BK3051"/>
      <c r="BL3051"/>
      <c r="BM3051"/>
      <c r="BN3051"/>
      <c r="BO3051"/>
      <c r="BP3051"/>
      <c r="BQ3051"/>
      <c r="BR3051"/>
      <c r="BS3051"/>
      <c r="BT3051"/>
      <c r="BU3051"/>
      <c r="BV3051"/>
      <c r="BW3051"/>
      <c r="BX3051"/>
      <c r="BY3051"/>
      <c r="BZ3051"/>
      <c r="CA3051"/>
      <c r="CB3051"/>
      <c r="CC3051"/>
    </row>
    <row r="3052" spans="54:81" s="325" customFormat="1" ht="15" customHeight="1" x14ac:dyDescent="0.25">
      <c r="BB3052"/>
      <c r="BC3052"/>
      <c r="BD3052"/>
      <c r="BE3052"/>
      <c r="BF3052"/>
      <c r="BG3052"/>
      <c r="BH3052"/>
      <c r="BI3052"/>
      <c r="BJ3052"/>
      <c r="BK3052"/>
      <c r="BL3052"/>
      <c r="BM3052"/>
      <c r="BN3052"/>
      <c r="BO3052"/>
      <c r="BP3052"/>
      <c r="BQ3052"/>
      <c r="BR3052"/>
      <c r="BS3052"/>
      <c r="BT3052"/>
      <c r="BU3052"/>
      <c r="BV3052"/>
      <c r="BW3052"/>
      <c r="BX3052"/>
      <c r="BY3052"/>
      <c r="BZ3052"/>
      <c r="CA3052"/>
      <c r="CB3052"/>
      <c r="CC3052"/>
    </row>
    <row r="3053" spans="54:81" s="325" customFormat="1" ht="15" customHeight="1" x14ac:dyDescent="0.25">
      <c r="BB3053"/>
      <c r="BC3053"/>
      <c r="BD3053"/>
      <c r="BE3053"/>
      <c r="BF3053"/>
      <c r="BG3053"/>
      <c r="BH3053"/>
      <c r="BI3053"/>
      <c r="BJ3053"/>
      <c r="BK3053"/>
      <c r="BL3053"/>
      <c r="BM3053"/>
      <c r="BN3053"/>
      <c r="BO3053"/>
      <c r="BP3053"/>
      <c r="BQ3053"/>
      <c r="BR3053"/>
      <c r="BS3053"/>
      <c r="BT3053"/>
      <c r="BU3053"/>
      <c r="BV3053"/>
      <c r="BW3053"/>
      <c r="BX3053"/>
      <c r="BY3053"/>
      <c r="BZ3053"/>
      <c r="CA3053"/>
      <c r="CB3053"/>
      <c r="CC3053"/>
    </row>
    <row r="3054" spans="54:81" s="325" customFormat="1" ht="15" customHeight="1" x14ac:dyDescent="0.25">
      <c r="BB3054"/>
      <c r="BC3054"/>
      <c r="BD3054"/>
      <c r="BE3054"/>
      <c r="BF3054"/>
      <c r="BG3054"/>
      <c r="BH3054"/>
      <c r="BI3054"/>
      <c r="BJ3054"/>
      <c r="BK3054"/>
      <c r="BL3054"/>
      <c r="BM3054"/>
      <c r="BN3054"/>
      <c r="BO3054"/>
      <c r="BP3054"/>
      <c r="BQ3054"/>
      <c r="BR3054"/>
      <c r="BS3054"/>
      <c r="BT3054"/>
      <c r="BU3054"/>
      <c r="BV3054"/>
      <c r="BW3054"/>
      <c r="BX3054"/>
      <c r="BY3054"/>
      <c r="BZ3054"/>
      <c r="CA3054"/>
      <c r="CB3054"/>
      <c r="CC3054"/>
    </row>
    <row r="3055" spans="54:81" s="325" customFormat="1" ht="15" customHeight="1" x14ac:dyDescent="0.25">
      <c r="BB3055"/>
      <c r="BC3055"/>
      <c r="BD3055"/>
      <c r="BE3055"/>
      <c r="BF3055"/>
      <c r="BG3055"/>
      <c r="BH3055"/>
      <c r="BI3055"/>
      <c r="BJ3055"/>
      <c r="BK3055"/>
      <c r="BL3055"/>
      <c r="BM3055"/>
      <c r="BN3055"/>
      <c r="BO3055"/>
      <c r="BP3055"/>
      <c r="BQ3055"/>
      <c r="BR3055"/>
      <c r="BS3055"/>
      <c r="BT3055"/>
      <c r="BU3055"/>
      <c r="BV3055"/>
      <c r="BW3055"/>
      <c r="BX3055"/>
      <c r="BY3055"/>
      <c r="BZ3055"/>
      <c r="CA3055"/>
      <c r="CB3055"/>
      <c r="CC3055"/>
    </row>
    <row r="3056" spans="54:81" s="325" customFormat="1" ht="15" customHeight="1" x14ac:dyDescent="0.25">
      <c r="BB3056"/>
      <c r="BC3056"/>
      <c r="BD3056"/>
      <c r="BE3056"/>
      <c r="BF3056"/>
      <c r="BG3056"/>
      <c r="BH3056"/>
      <c r="BI3056"/>
      <c r="BJ3056"/>
      <c r="BK3056"/>
      <c r="BL3056"/>
      <c r="BM3056"/>
      <c r="BN3056"/>
      <c r="BO3056"/>
      <c r="BP3056"/>
      <c r="BQ3056"/>
      <c r="BR3056"/>
      <c r="BS3056"/>
      <c r="BT3056"/>
      <c r="BU3056"/>
      <c r="BV3056"/>
      <c r="BW3056"/>
      <c r="BX3056"/>
      <c r="BY3056"/>
      <c r="BZ3056"/>
      <c r="CA3056"/>
      <c r="CB3056"/>
      <c r="CC3056"/>
    </row>
    <row r="3057" spans="54:81" s="325" customFormat="1" ht="15" customHeight="1" x14ac:dyDescent="0.25">
      <c r="BB3057"/>
      <c r="BC3057"/>
      <c r="BD3057"/>
      <c r="BE3057"/>
      <c r="BF3057"/>
      <c r="BG3057"/>
      <c r="BH3057"/>
      <c r="BI3057"/>
      <c r="BJ3057"/>
      <c r="BK3057"/>
      <c r="BL3057"/>
      <c r="BM3057"/>
      <c r="BN3057"/>
      <c r="BO3057"/>
      <c r="BP3057"/>
      <c r="BQ3057"/>
      <c r="BR3057"/>
      <c r="BS3057"/>
      <c r="BT3057"/>
      <c r="BU3057"/>
      <c r="BV3057"/>
      <c r="BW3057"/>
      <c r="BX3057"/>
      <c r="BY3057"/>
      <c r="BZ3057"/>
      <c r="CA3057"/>
      <c r="CB3057"/>
      <c r="CC3057"/>
    </row>
    <row r="3058" spans="54:81" s="325" customFormat="1" ht="15" customHeight="1" x14ac:dyDescent="0.25">
      <c r="BB3058"/>
      <c r="BC3058"/>
      <c r="BD3058"/>
      <c r="BE3058"/>
      <c r="BF3058"/>
      <c r="BG3058"/>
      <c r="BH3058"/>
      <c r="BI3058"/>
      <c r="BJ3058"/>
      <c r="BK3058"/>
      <c r="BL3058"/>
      <c r="BM3058"/>
      <c r="BN3058"/>
      <c r="BO3058"/>
      <c r="BP3058"/>
      <c r="BQ3058"/>
      <c r="BR3058"/>
      <c r="BS3058"/>
      <c r="BT3058"/>
      <c r="BU3058"/>
      <c r="BV3058"/>
      <c r="BW3058"/>
      <c r="BX3058"/>
      <c r="BY3058"/>
      <c r="BZ3058"/>
      <c r="CA3058"/>
      <c r="CB3058"/>
      <c r="CC3058"/>
    </row>
    <row r="3059" spans="54:81" s="325" customFormat="1" ht="15" customHeight="1" x14ac:dyDescent="0.25">
      <c r="BB3059"/>
      <c r="BC3059"/>
      <c r="BD3059"/>
      <c r="BE3059"/>
      <c r="BF3059"/>
      <c r="BG3059"/>
      <c r="BH3059"/>
      <c r="BI3059"/>
      <c r="BJ3059"/>
      <c r="BK3059"/>
      <c r="BL3059"/>
      <c r="BM3059"/>
      <c r="BN3059"/>
      <c r="BO3059"/>
      <c r="BP3059"/>
      <c r="BQ3059"/>
      <c r="BR3059"/>
      <c r="BS3059"/>
      <c r="BT3059"/>
      <c r="BU3059"/>
      <c r="BV3059"/>
      <c r="BW3059"/>
      <c r="BX3059"/>
      <c r="BY3059"/>
      <c r="BZ3059"/>
      <c r="CA3059"/>
      <c r="CB3059"/>
      <c r="CC3059"/>
    </row>
    <row r="3060" spans="54:81" s="325" customFormat="1" ht="15" customHeight="1" x14ac:dyDescent="0.25">
      <c r="BB3060"/>
      <c r="BC3060"/>
      <c r="BD3060"/>
      <c r="BE3060"/>
      <c r="BF3060"/>
      <c r="BG3060"/>
      <c r="BH3060"/>
      <c r="BI3060"/>
      <c r="BJ3060"/>
      <c r="BK3060"/>
      <c r="BL3060"/>
      <c r="BM3060"/>
      <c r="BN3060"/>
      <c r="BO3060"/>
      <c r="BP3060"/>
      <c r="BQ3060"/>
      <c r="BR3060"/>
      <c r="BS3060"/>
      <c r="BT3060"/>
      <c r="BU3060"/>
      <c r="BV3060"/>
      <c r="BW3060"/>
      <c r="BX3060"/>
      <c r="BY3060"/>
      <c r="BZ3060"/>
      <c r="CA3060"/>
      <c r="CB3060"/>
      <c r="CC3060"/>
    </row>
    <row r="3061" spans="54:81" s="325" customFormat="1" ht="15" customHeight="1" x14ac:dyDescent="0.25">
      <c r="BB3061"/>
      <c r="BC3061"/>
      <c r="BD3061"/>
      <c r="BE3061"/>
      <c r="BF3061"/>
      <c r="BG3061"/>
      <c r="BH3061"/>
      <c r="BI3061"/>
      <c r="BJ3061"/>
      <c r="BK3061"/>
      <c r="BL3061"/>
      <c r="BM3061"/>
      <c r="BN3061"/>
      <c r="BO3061"/>
      <c r="BP3061"/>
      <c r="BQ3061"/>
      <c r="BR3061"/>
      <c r="BS3061"/>
      <c r="BT3061"/>
      <c r="BU3061"/>
      <c r="BV3061"/>
      <c r="BW3061"/>
      <c r="BX3061"/>
      <c r="BY3061"/>
      <c r="BZ3061"/>
      <c r="CA3061"/>
      <c r="CB3061"/>
      <c r="CC3061"/>
    </row>
    <row r="3062" spans="54:81" s="325" customFormat="1" ht="15" customHeight="1" x14ac:dyDescent="0.25">
      <c r="BB3062"/>
      <c r="BC3062"/>
      <c r="BD3062"/>
      <c r="BE3062"/>
      <c r="BF3062"/>
      <c r="BG3062"/>
      <c r="BH3062"/>
      <c r="BI3062"/>
      <c r="BJ3062"/>
      <c r="BK3062"/>
      <c r="BL3062"/>
      <c r="BM3062"/>
      <c r="BN3062"/>
      <c r="BO3062"/>
      <c r="BP3062"/>
      <c r="BQ3062"/>
      <c r="BR3062"/>
      <c r="BS3062"/>
      <c r="BT3062"/>
      <c r="BU3062"/>
      <c r="BV3062"/>
      <c r="BW3062"/>
      <c r="BX3062"/>
      <c r="BY3062"/>
      <c r="BZ3062"/>
      <c r="CA3062"/>
      <c r="CB3062"/>
      <c r="CC3062"/>
    </row>
    <row r="3063" spans="54:81" s="325" customFormat="1" ht="15" customHeight="1" x14ac:dyDescent="0.25">
      <c r="BB3063"/>
      <c r="BC3063"/>
      <c r="BD3063"/>
      <c r="BE3063"/>
      <c r="BF3063"/>
      <c r="BG3063"/>
      <c r="BH3063"/>
      <c r="BI3063"/>
      <c r="BJ3063"/>
      <c r="BK3063"/>
      <c r="BL3063"/>
      <c r="BM3063"/>
      <c r="BN3063"/>
      <c r="BO3063"/>
      <c r="BP3063"/>
      <c r="BQ3063"/>
      <c r="BR3063"/>
      <c r="BS3063"/>
      <c r="BT3063"/>
      <c r="BU3063"/>
      <c r="BV3063"/>
      <c r="BW3063"/>
      <c r="BX3063"/>
      <c r="BY3063"/>
      <c r="BZ3063"/>
      <c r="CA3063"/>
      <c r="CB3063"/>
      <c r="CC3063"/>
    </row>
    <row r="3064" spans="54:81" s="325" customFormat="1" ht="15" customHeight="1" x14ac:dyDescent="0.25">
      <c r="BB3064"/>
      <c r="BC3064"/>
      <c r="BD3064"/>
      <c r="BE3064"/>
      <c r="BF3064"/>
      <c r="BG3064"/>
      <c r="BH3064"/>
      <c r="BI3064"/>
      <c r="BJ3064"/>
      <c r="BK3064"/>
      <c r="BL3064"/>
      <c r="BM3064"/>
      <c r="BN3064"/>
      <c r="BO3064"/>
      <c r="BP3064"/>
      <c r="BQ3064"/>
      <c r="BR3064"/>
      <c r="BS3064"/>
      <c r="BT3064"/>
      <c r="BU3064"/>
      <c r="BV3064"/>
      <c r="BW3064"/>
      <c r="BX3064"/>
      <c r="BY3064"/>
      <c r="BZ3064"/>
      <c r="CA3064"/>
      <c r="CB3064"/>
      <c r="CC3064"/>
    </row>
    <row r="3065" spans="54:81" s="325" customFormat="1" ht="15" customHeight="1" x14ac:dyDescent="0.25">
      <c r="BB3065"/>
      <c r="BC3065"/>
      <c r="BD3065"/>
      <c r="BE3065"/>
      <c r="BF3065"/>
      <c r="BG3065"/>
      <c r="BH3065"/>
      <c r="BI3065"/>
      <c r="BJ3065"/>
      <c r="BK3065"/>
      <c r="BL3065"/>
      <c r="BM3065"/>
      <c r="BN3065"/>
      <c r="BO3065"/>
      <c r="BP3065"/>
      <c r="BQ3065"/>
      <c r="BR3065"/>
      <c r="BS3065"/>
      <c r="BT3065"/>
      <c r="BU3065"/>
      <c r="BV3065"/>
      <c r="BW3065"/>
      <c r="BX3065"/>
      <c r="BY3065"/>
      <c r="BZ3065"/>
      <c r="CA3065"/>
      <c r="CB3065"/>
      <c r="CC3065"/>
    </row>
    <row r="3066" spans="54:81" s="325" customFormat="1" ht="15" customHeight="1" x14ac:dyDescent="0.25">
      <c r="BB3066"/>
      <c r="BC3066"/>
      <c r="BD3066"/>
      <c r="BE3066"/>
      <c r="BF3066"/>
      <c r="BG3066"/>
      <c r="BH3066"/>
      <c r="BI3066"/>
      <c r="BJ3066"/>
      <c r="BK3066"/>
      <c r="BL3066"/>
      <c r="BM3066"/>
      <c r="BN3066"/>
      <c r="BO3066"/>
      <c r="BP3066"/>
      <c r="BQ3066"/>
      <c r="BR3066"/>
      <c r="BS3066"/>
      <c r="BT3066"/>
      <c r="BU3066"/>
      <c r="BV3066"/>
      <c r="BW3066"/>
      <c r="BX3066"/>
      <c r="BY3066"/>
      <c r="BZ3066"/>
      <c r="CA3066"/>
      <c r="CB3066"/>
      <c r="CC3066"/>
    </row>
    <row r="3067" spans="54:81" s="325" customFormat="1" ht="15" customHeight="1" x14ac:dyDescent="0.25">
      <c r="BB3067"/>
      <c r="BC3067"/>
      <c r="BD3067"/>
      <c r="BE3067"/>
      <c r="BF3067"/>
      <c r="BG3067"/>
      <c r="BH3067"/>
      <c r="BI3067"/>
      <c r="BJ3067"/>
      <c r="BK3067"/>
      <c r="BL3067"/>
      <c r="BM3067"/>
      <c r="BN3067"/>
      <c r="BO3067"/>
      <c r="BP3067"/>
      <c r="BQ3067"/>
      <c r="BR3067"/>
      <c r="BS3067"/>
      <c r="BT3067"/>
      <c r="BU3067"/>
      <c r="BV3067"/>
      <c r="BW3067"/>
      <c r="BX3067"/>
      <c r="BY3067"/>
      <c r="BZ3067"/>
      <c r="CA3067"/>
      <c r="CB3067"/>
      <c r="CC3067"/>
    </row>
    <row r="3068" spans="54:81" s="325" customFormat="1" ht="15" customHeight="1" x14ac:dyDescent="0.25">
      <c r="BB3068"/>
      <c r="BC3068"/>
      <c r="BD3068"/>
      <c r="BE3068"/>
      <c r="BF3068"/>
      <c r="BG3068"/>
      <c r="BH3068"/>
      <c r="BI3068"/>
      <c r="BJ3068"/>
      <c r="BK3068"/>
      <c r="BL3068"/>
      <c r="BM3068"/>
      <c r="BN3068"/>
      <c r="BO3068"/>
      <c r="BP3068"/>
      <c r="BQ3068"/>
      <c r="BR3068"/>
      <c r="BS3068"/>
      <c r="BT3068"/>
      <c r="BU3068"/>
      <c r="BV3068"/>
      <c r="BW3068"/>
      <c r="BX3068"/>
      <c r="BY3068"/>
      <c r="BZ3068"/>
      <c r="CA3068"/>
      <c r="CB3068"/>
      <c r="CC3068"/>
    </row>
    <row r="3069" spans="54:81" s="325" customFormat="1" ht="15" customHeight="1" x14ac:dyDescent="0.25">
      <c r="BB3069"/>
      <c r="BC3069"/>
      <c r="BD3069"/>
      <c r="BE3069"/>
      <c r="BF3069"/>
      <c r="BG3069"/>
      <c r="BH3069"/>
      <c r="BI3069"/>
      <c r="BJ3069"/>
      <c r="BK3069"/>
      <c r="BL3069"/>
      <c r="BM3069"/>
      <c r="BN3069"/>
      <c r="BO3069"/>
      <c r="BP3069"/>
      <c r="BQ3069"/>
      <c r="BR3069"/>
      <c r="BS3069"/>
      <c r="BT3069"/>
      <c r="BU3069"/>
      <c r="BV3069"/>
      <c r="BW3069"/>
      <c r="BX3069"/>
      <c r="BY3069"/>
      <c r="BZ3069"/>
      <c r="CA3069"/>
      <c r="CB3069"/>
      <c r="CC3069"/>
    </row>
    <row r="3070" spans="54:81" s="325" customFormat="1" ht="15" customHeight="1" x14ac:dyDescent="0.25">
      <c r="BB3070"/>
      <c r="BC3070"/>
      <c r="BD3070"/>
      <c r="BE3070"/>
      <c r="BF3070"/>
      <c r="BG3070"/>
      <c r="BH3070"/>
      <c r="BI3070"/>
      <c r="BJ3070"/>
      <c r="BK3070"/>
      <c r="BL3070"/>
      <c r="BM3070"/>
      <c r="BN3070"/>
      <c r="BO3070"/>
      <c r="BP3070"/>
      <c r="BQ3070"/>
      <c r="BR3070"/>
      <c r="BS3070"/>
      <c r="BT3070"/>
      <c r="BU3070"/>
      <c r="BV3070"/>
      <c r="BW3070"/>
      <c r="BX3070"/>
      <c r="BY3070"/>
      <c r="BZ3070"/>
      <c r="CA3070"/>
      <c r="CB3070"/>
      <c r="CC3070"/>
    </row>
    <row r="3071" spans="54:81" s="325" customFormat="1" ht="15" customHeight="1" x14ac:dyDescent="0.25">
      <c r="BB3071"/>
      <c r="BC3071"/>
      <c r="BD3071"/>
      <c r="BE3071"/>
      <c r="BF3071"/>
      <c r="BG3071"/>
      <c r="BH3071"/>
      <c r="BI3071"/>
      <c r="BJ3071"/>
      <c r="BK3071"/>
      <c r="BL3071"/>
      <c r="BM3071"/>
      <c r="BN3071"/>
      <c r="BO3071"/>
      <c r="BP3071"/>
      <c r="BQ3071"/>
      <c r="BR3071"/>
      <c r="BS3071"/>
      <c r="BT3071"/>
      <c r="BU3071"/>
      <c r="BV3071"/>
      <c r="BW3071"/>
      <c r="BX3071"/>
      <c r="BY3071"/>
      <c r="BZ3071"/>
      <c r="CA3071"/>
      <c r="CB3071"/>
      <c r="CC3071"/>
    </row>
    <row r="3072" spans="54:81" s="325" customFormat="1" ht="15" customHeight="1" x14ac:dyDescent="0.25">
      <c r="BB3072"/>
      <c r="BC3072"/>
      <c r="BD3072"/>
      <c r="BE3072"/>
      <c r="BF3072"/>
      <c r="BG3072"/>
      <c r="BH3072"/>
      <c r="BI3072"/>
      <c r="BJ3072"/>
      <c r="BK3072"/>
      <c r="BL3072"/>
      <c r="BM3072"/>
      <c r="BN3072"/>
      <c r="BO3072"/>
      <c r="BP3072"/>
      <c r="BQ3072"/>
      <c r="BR3072"/>
      <c r="BS3072"/>
      <c r="BT3072"/>
      <c r="BU3072"/>
      <c r="BV3072"/>
      <c r="BW3072"/>
      <c r="BX3072"/>
      <c r="BY3072"/>
      <c r="BZ3072"/>
      <c r="CA3072"/>
      <c r="CB3072"/>
      <c r="CC3072"/>
    </row>
    <row r="3073" spans="54:81" s="325" customFormat="1" ht="15" customHeight="1" x14ac:dyDescent="0.25">
      <c r="BB3073"/>
      <c r="BC3073"/>
      <c r="BD3073"/>
      <c r="BE3073"/>
      <c r="BF3073"/>
      <c r="BG3073"/>
      <c r="BH3073"/>
      <c r="BI3073"/>
      <c r="BJ3073"/>
      <c r="BK3073"/>
      <c r="BL3073"/>
      <c r="BM3073"/>
      <c r="BN3073"/>
      <c r="BO3073"/>
      <c r="BP3073"/>
      <c r="BQ3073"/>
      <c r="BR3073"/>
      <c r="BS3073"/>
      <c r="BT3073"/>
      <c r="BU3073"/>
      <c r="BV3073"/>
      <c r="BW3073"/>
      <c r="BX3073"/>
      <c r="BY3073"/>
      <c r="BZ3073"/>
      <c r="CA3073"/>
      <c r="CB3073"/>
      <c r="CC3073"/>
    </row>
    <row r="3074" spans="54:81" s="325" customFormat="1" ht="15" customHeight="1" x14ac:dyDescent="0.25">
      <c r="BB3074"/>
      <c r="BC3074"/>
      <c r="BD3074"/>
      <c r="BE3074"/>
      <c r="BF3074"/>
      <c r="BG3074"/>
      <c r="BH3074"/>
      <c r="BI3074"/>
      <c r="BJ3074"/>
      <c r="BK3074"/>
      <c r="BL3074"/>
      <c r="BM3074"/>
      <c r="BN3074"/>
      <c r="BO3074"/>
      <c r="BP3074"/>
      <c r="BQ3074"/>
      <c r="BR3074"/>
      <c r="BS3074"/>
      <c r="BT3074"/>
      <c r="BU3074"/>
      <c r="BV3074"/>
      <c r="BW3074"/>
      <c r="BX3074"/>
      <c r="BY3074"/>
      <c r="BZ3074"/>
      <c r="CA3074"/>
      <c r="CB3074"/>
      <c r="CC3074"/>
    </row>
    <row r="3075" spans="54:81" s="325" customFormat="1" ht="15" customHeight="1" x14ac:dyDescent="0.25">
      <c r="BB3075"/>
      <c r="BC3075"/>
      <c r="BD3075"/>
      <c r="BE3075"/>
      <c r="BF3075"/>
      <c r="BG3075"/>
      <c r="BH3075"/>
      <c r="BI3075"/>
      <c r="BJ3075"/>
      <c r="BK3075"/>
      <c r="BL3075"/>
      <c r="BM3075"/>
      <c r="BN3075"/>
      <c r="BO3075"/>
      <c r="BP3075"/>
      <c r="BQ3075"/>
      <c r="BR3075"/>
      <c r="BS3075"/>
      <c r="BT3075"/>
      <c r="BU3075"/>
      <c r="BV3075"/>
      <c r="BW3075"/>
      <c r="BX3075"/>
      <c r="BY3075"/>
      <c r="BZ3075"/>
      <c r="CA3075"/>
      <c r="CB3075"/>
      <c r="CC3075"/>
    </row>
    <row r="3076" spans="54:81" s="325" customFormat="1" ht="15" customHeight="1" x14ac:dyDescent="0.25">
      <c r="BB3076"/>
      <c r="BC3076"/>
      <c r="BD3076"/>
      <c r="BE3076"/>
      <c r="BF3076"/>
      <c r="BG3076"/>
      <c r="BH3076"/>
      <c r="BI3076"/>
      <c r="BJ3076"/>
      <c r="BK3076"/>
      <c r="BL3076"/>
      <c r="BM3076"/>
      <c r="BN3076"/>
      <c r="BO3076"/>
      <c r="BP3076"/>
      <c r="BQ3076"/>
      <c r="BR3076"/>
      <c r="BS3076"/>
      <c r="BT3076"/>
      <c r="BU3076"/>
      <c r="BV3076"/>
      <c r="BW3076"/>
      <c r="BX3076"/>
      <c r="BY3076"/>
      <c r="BZ3076"/>
      <c r="CA3076"/>
      <c r="CB3076"/>
      <c r="CC3076"/>
    </row>
    <row r="3077" spans="54:81" s="325" customFormat="1" ht="15" customHeight="1" x14ac:dyDescent="0.25">
      <c r="BB3077"/>
      <c r="BC3077"/>
      <c r="BD3077"/>
      <c r="BE3077"/>
      <c r="BF3077"/>
      <c r="BG3077"/>
      <c r="BH3077"/>
      <c r="BI3077"/>
      <c r="BJ3077"/>
      <c r="BK3077"/>
      <c r="BL3077"/>
      <c r="BM3077"/>
      <c r="BN3077"/>
      <c r="BO3077"/>
      <c r="BP3077"/>
      <c r="BQ3077"/>
      <c r="BR3077"/>
      <c r="BS3077"/>
      <c r="BT3077"/>
      <c r="BU3077"/>
      <c r="BV3077"/>
      <c r="BW3077"/>
      <c r="BX3077"/>
      <c r="BY3077"/>
      <c r="BZ3077"/>
      <c r="CA3077"/>
      <c r="CB3077"/>
      <c r="CC3077"/>
    </row>
    <row r="3078" spans="54:81" s="325" customFormat="1" ht="15" customHeight="1" x14ac:dyDescent="0.25">
      <c r="BB3078"/>
      <c r="BC3078"/>
      <c r="BD3078"/>
      <c r="BE3078"/>
      <c r="BF3078"/>
      <c r="BG3078"/>
      <c r="BH3078"/>
      <c r="BI3078"/>
      <c r="BJ3078"/>
      <c r="BK3078"/>
      <c r="BL3078"/>
      <c r="BM3078"/>
      <c r="BN3078"/>
      <c r="BO3078"/>
      <c r="BP3078"/>
      <c r="BQ3078"/>
      <c r="BR3078"/>
      <c r="BS3078"/>
      <c r="BT3078"/>
      <c r="BU3078"/>
      <c r="BV3078"/>
      <c r="BW3078"/>
      <c r="BX3078"/>
      <c r="BY3078"/>
      <c r="BZ3078"/>
      <c r="CA3078"/>
      <c r="CB3078"/>
      <c r="CC3078"/>
    </row>
    <row r="3079" spans="54:81" s="325" customFormat="1" ht="15" customHeight="1" x14ac:dyDescent="0.25">
      <c r="BB3079"/>
      <c r="BC3079"/>
      <c r="BD3079"/>
      <c r="BE3079"/>
      <c r="BF3079"/>
      <c r="BG3079"/>
      <c r="BH3079"/>
      <c r="BI3079"/>
      <c r="BJ3079"/>
      <c r="BK3079"/>
      <c r="BL3079"/>
      <c r="BM3079"/>
      <c r="BN3079"/>
      <c r="BO3079"/>
      <c r="BP3079"/>
      <c r="BQ3079"/>
      <c r="BR3079"/>
      <c r="BS3079"/>
      <c r="BT3079"/>
      <c r="BU3079"/>
      <c r="BV3079"/>
      <c r="BW3079"/>
      <c r="BX3079"/>
      <c r="BY3079"/>
      <c r="BZ3079"/>
      <c r="CA3079"/>
      <c r="CB3079"/>
      <c r="CC3079"/>
    </row>
    <row r="3080" spans="54:81" s="325" customFormat="1" ht="15" customHeight="1" x14ac:dyDescent="0.25">
      <c r="BB3080"/>
      <c r="BC3080"/>
      <c r="BD3080"/>
      <c r="BE3080"/>
      <c r="BF3080"/>
      <c r="BG3080"/>
      <c r="BH3080"/>
      <c r="BI3080"/>
      <c r="BJ3080"/>
      <c r="BK3080"/>
      <c r="BL3080"/>
      <c r="BM3080"/>
      <c r="BN3080"/>
      <c r="BO3080"/>
      <c r="BP3080"/>
      <c r="BQ3080"/>
      <c r="BR3080"/>
      <c r="BS3080"/>
      <c r="BT3080"/>
      <c r="BU3080"/>
      <c r="BV3080"/>
      <c r="BW3080"/>
      <c r="BX3080"/>
      <c r="BY3080"/>
      <c r="BZ3080"/>
      <c r="CA3080"/>
      <c r="CB3080"/>
      <c r="CC3080"/>
    </row>
    <row r="3081" spans="54:81" s="325" customFormat="1" ht="15" customHeight="1" x14ac:dyDescent="0.25">
      <c r="BB3081"/>
      <c r="BC3081"/>
      <c r="BD3081"/>
      <c r="BE3081"/>
      <c r="BF3081"/>
      <c r="BG3081"/>
      <c r="BH3081"/>
      <c r="BI3081"/>
      <c r="BJ3081"/>
      <c r="BK3081"/>
      <c r="BL3081"/>
      <c r="BM3081"/>
      <c r="BN3081"/>
      <c r="BO3081"/>
      <c r="BP3081"/>
      <c r="BQ3081"/>
      <c r="BR3081"/>
      <c r="BS3081"/>
      <c r="BT3081"/>
      <c r="BU3081"/>
      <c r="BV3081"/>
      <c r="BW3081"/>
      <c r="BX3081"/>
      <c r="BY3081"/>
      <c r="BZ3081"/>
      <c r="CA3081"/>
      <c r="CB3081"/>
      <c r="CC3081"/>
    </row>
    <row r="3082" spans="54:81" s="325" customFormat="1" ht="15" customHeight="1" x14ac:dyDescent="0.25">
      <c r="BB3082"/>
      <c r="BC3082"/>
      <c r="BD3082"/>
      <c r="BE3082"/>
      <c r="BF3082"/>
      <c r="BG3082"/>
      <c r="BH3082"/>
      <c r="BI3082"/>
      <c r="BJ3082"/>
      <c r="BK3082"/>
      <c r="BL3082"/>
      <c r="BM3082"/>
      <c r="BN3082"/>
      <c r="BO3082"/>
      <c r="BP3082"/>
      <c r="BQ3082"/>
      <c r="BR3082"/>
      <c r="BS3082"/>
      <c r="BT3082"/>
      <c r="BU3082"/>
      <c r="BV3082"/>
      <c r="BW3082"/>
      <c r="BX3082"/>
      <c r="BY3082"/>
      <c r="BZ3082"/>
      <c r="CA3082"/>
      <c r="CB3082"/>
      <c r="CC3082"/>
    </row>
    <row r="3083" spans="54:81" s="325" customFormat="1" ht="15" customHeight="1" x14ac:dyDescent="0.25">
      <c r="BB3083"/>
      <c r="BC3083"/>
      <c r="BD3083"/>
      <c r="BE3083"/>
      <c r="BF3083"/>
      <c r="BG3083"/>
      <c r="BH3083"/>
      <c r="BI3083"/>
      <c r="BJ3083"/>
      <c r="BK3083"/>
      <c r="BL3083"/>
      <c r="BM3083"/>
      <c r="BN3083"/>
      <c r="BO3083"/>
      <c r="BP3083"/>
      <c r="BQ3083"/>
      <c r="BR3083"/>
      <c r="BS3083"/>
      <c r="BT3083"/>
      <c r="BU3083"/>
      <c r="BV3083"/>
      <c r="BW3083"/>
      <c r="BX3083"/>
      <c r="BY3083"/>
      <c r="BZ3083"/>
      <c r="CA3083"/>
      <c r="CB3083"/>
      <c r="CC3083"/>
    </row>
    <row r="3084" spans="54:81" s="325" customFormat="1" ht="15" customHeight="1" x14ac:dyDescent="0.25">
      <c r="BB3084"/>
      <c r="BC3084"/>
      <c r="BD3084"/>
      <c r="BE3084"/>
      <c r="BF3084"/>
      <c r="BG3084"/>
      <c r="BH3084"/>
      <c r="BI3084"/>
      <c r="BJ3084"/>
      <c r="BK3084"/>
      <c r="BL3084"/>
      <c r="BM3084"/>
      <c r="BN3084"/>
      <c r="BO3084"/>
      <c r="BP3084"/>
      <c r="BQ3084"/>
      <c r="BR3084"/>
      <c r="BS3084"/>
      <c r="BT3084"/>
      <c r="BU3084"/>
      <c r="BV3084"/>
      <c r="BW3084"/>
      <c r="BX3084"/>
      <c r="BY3084"/>
      <c r="BZ3084"/>
      <c r="CA3084"/>
      <c r="CB3084"/>
      <c r="CC3084"/>
    </row>
    <row r="3085" spans="54:81" s="325" customFormat="1" ht="15" customHeight="1" x14ac:dyDescent="0.25">
      <c r="BB3085"/>
      <c r="BC3085"/>
      <c r="BD3085"/>
      <c r="BE3085"/>
      <c r="BF3085"/>
      <c r="BG3085"/>
      <c r="BH3085"/>
      <c r="BI3085"/>
      <c r="BJ3085"/>
      <c r="BK3085"/>
      <c r="BL3085"/>
      <c r="BM3085"/>
      <c r="BN3085"/>
      <c r="BO3085"/>
      <c r="BP3085"/>
      <c r="BQ3085"/>
      <c r="BR3085"/>
      <c r="BS3085"/>
      <c r="BT3085"/>
      <c r="BU3085"/>
      <c r="BV3085"/>
      <c r="BW3085"/>
      <c r="BX3085"/>
      <c r="BY3085"/>
      <c r="BZ3085"/>
      <c r="CA3085"/>
      <c r="CB3085"/>
      <c r="CC3085"/>
    </row>
    <row r="3086" spans="54:81" s="325" customFormat="1" ht="15" customHeight="1" x14ac:dyDescent="0.25">
      <c r="BB3086"/>
      <c r="BC3086"/>
      <c r="BD3086"/>
      <c r="BE3086"/>
      <c r="BF3086"/>
      <c r="BG3086"/>
      <c r="BH3086"/>
      <c r="BI3086"/>
      <c r="BJ3086"/>
      <c r="BK3086"/>
      <c r="BL3086"/>
      <c r="BM3086"/>
      <c r="BN3086"/>
      <c r="BO3086"/>
      <c r="BP3086"/>
      <c r="BQ3086"/>
      <c r="BR3086"/>
      <c r="BS3086"/>
      <c r="BT3086"/>
      <c r="BU3086"/>
      <c r="BV3086"/>
      <c r="BW3086"/>
      <c r="BX3086"/>
      <c r="BY3086"/>
      <c r="BZ3086"/>
      <c r="CA3086"/>
      <c r="CB3086"/>
      <c r="CC3086"/>
    </row>
    <row r="3087" spans="54:81" s="325" customFormat="1" ht="15" customHeight="1" x14ac:dyDescent="0.25">
      <c r="BB3087"/>
      <c r="BC3087"/>
      <c r="BD3087"/>
      <c r="BE3087"/>
      <c r="BF3087"/>
      <c r="BG3087"/>
      <c r="BH3087"/>
      <c r="BI3087"/>
      <c r="BJ3087"/>
      <c r="BK3087"/>
      <c r="BL3087"/>
      <c r="BM3087"/>
      <c r="BN3087"/>
      <c r="BO3087"/>
      <c r="BP3087"/>
      <c r="BQ3087"/>
      <c r="BR3087"/>
      <c r="BS3087"/>
      <c r="BT3087"/>
      <c r="BU3087"/>
      <c r="BV3087"/>
      <c r="BW3087"/>
      <c r="BX3087"/>
      <c r="BY3087"/>
      <c r="BZ3087"/>
      <c r="CA3087"/>
      <c r="CB3087"/>
      <c r="CC3087"/>
    </row>
    <row r="3088" spans="54:81" s="325" customFormat="1" ht="15" customHeight="1" x14ac:dyDescent="0.25">
      <c r="BB3088"/>
      <c r="BC3088"/>
      <c r="BD3088"/>
      <c r="BE3088"/>
      <c r="BF3088"/>
      <c r="BG3088"/>
      <c r="BH3088"/>
      <c r="BI3088"/>
      <c r="BJ3088"/>
      <c r="BK3088"/>
      <c r="BL3088"/>
      <c r="BM3088"/>
      <c r="BN3088"/>
      <c r="BO3088"/>
      <c r="BP3088"/>
      <c r="BQ3088"/>
      <c r="BR3088"/>
      <c r="BS3088"/>
      <c r="BT3088"/>
      <c r="BU3088"/>
      <c r="BV3088"/>
      <c r="BW3088"/>
      <c r="BX3088"/>
      <c r="BY3088"/>
      <c r="BZ3088"/>
      <c r="CA3088"/>
      <c r="CB3088"/>
      <c r="CC3088"/>
    </row>
    <row r="3089" spans="54:81" s="325" customFormat="1" ht="15" customHeight="1" x14ac:dyDescent="0.25">
      <c r="BB3089"/>
      <c r="BC3089"/>
      <c r="BD3089"/>
      <c r="BE3089"/>
      <c r="BF3089"/>
      <c r="BG3089"/>
      <c r="BH3089"/>
      <c r="BI3089"/>
      <c r="BJ3089"/>
      <c r="BK3089"/>
      <c r="BL3089"/>
      <c r="BM3089"/>
      <c r="BN3089"/>
      <c r="BO3089"/>
      <c r="BP3089"/>
      <c r="BQ3089"/>
      <c r="BR3089"/>
      <c r="BS3089"/>
      <c r="BT3089"/>
      <c r="BU3089"/>
      <c r="BV3089"/>
      <c r="BW3089"/>
      <c r="BX3089"/>
      <c r="BY3089"/>
      <c r="BZ3089"/>
      <c r="CA3089"/>
      <c r="CB3089"/>
      <c r="CC3089"/>
    </row>
    <row r="3090" spans="54:81" s="325" customFormat="1" ht="15" customHeight="1" x14ac:dyDescent="0.25">
      <c r="BB3090"/>
      <c r="BC3090"/>
      <c r="BD3090"/>
      <c r="BE3090"/>
      <c r="BF3090"/>
      <c r="BG3090"/>
      <c r="BH3090"/>
      <c r="BI3090"/>
      <c r="BJ3090"/>
      <c r="BK3090"/>
      <c r="BL3090"/>
      <c r="BM3090"/>
      <c r="BN3090"/>
      <c r="BO3090"/>
      <c r="BP3090"/>
      <c r="BQ3090"/>
      <c r="BR3090"/>
      <c r="BS3090"/>
      <c r="BT3090"/>
      <c r="BU3090"/>
      <c r="BV3090"/>
      <c r="BW3090"/>
      <c r="BX3090"/>
      <c r="BY3090"/>
      <c r="BZ3090"/>
      <c r="CA3090"/>
      <c r="CB3090"/>
      <c r="CC3090"/>
    </row>
    <row r="3091" spans="54:81" s="325" customFormat="1" ht="15" customHeight="1" x14ac:dyDescent="0.25">
      <c r="BB3091"/>
      <c r="BC3091"/>
      <c r="BD3091"/>
      <c r="BE3091"/>
      <c r="BF3091"/>
      <c r="BG3091"/>
      <c r="BH3091"/>
      <c r="BI3091"/>
      <c r="BJ3091"/>
      <c r="BK3091"/>
      <c r="BL3091"/>
      <c r="BM3091"/>
      <c r="BN3091"/>
      <c r="BO3091"/>
      <c r="BP3091"/>
      <c r="BQ3091"/>
      <c r="BR3091"/>
      <c r="BS3091"/>
      <c r="BT3091"/>
      <c r="BU3091"/>
      <c r="BV3091"/>
      <c r="BW3091"/>
      <c r="BX3091"/>
      <c r="BY3091"/>
      <c r="BZ3091"/>
      <c r="CA3091"/>
      <c r="CB3091"/>
      <c r="CC3091"/>
    </row>
    <row r="3092" spans="54:81" s="325" customFormat="1" ht="15" customHeight="1" x14ac:dyDescent="0.25">
      <c r="BB3092"/>
      <c r="BC3092"/>
      <c r="BD3092"/>
      <c r="BE3092"/>
      <c r="BF3092"/>
      <c r="BG3092"/>
      <c r="BH3092"/>
      <c r="BI3092"/>
      <c r="BJ3092"/>
      <c r="BK3092"/>
      <c r="BL3092"/>
      <c r="BM3092"/>
      <c r="BN3092"/>
      <c r="BO3092"/>
      <c r="BP3092"/>
      <c r="BQ3092"/>
      <c r="BR3092"/>
      <c r="BS3092"/>
      <c r="BT3092"/>
      <c r="BU3092"/>
      <c r="BV3092"/>
      <c r="BW3092"/>
      <c r="BX3092"/>
      <c r="BY3092"/>
      <c r="BZ3092"/>
      <c r="CA3092"/>
      <c r="CB3092"/>
      <c r="CC3092"/>
    </row>
    <row r="3093" spans="54:81" s="325" customFormat="1" ht="15" customHeight="1" x14ac:dyDescent="0.25">
      <c r="BB3093"/>
      <c r="BC3093"/>
      <c r="BD3093"/>
      <c r="BE3093"/>
      <c r="BF3093"/>
      <c r="BG3093"/>
      <c r="BH3093"/>
      <c r="BI3093"/>
      <c r="BJ3093"/>
      <c r="BK3093"/>
      <c r="BL3093"/>
      <c r="BM3093"/>
      <c r="BN3093"/>
      <c r="BO3093"/>
      <c r="BP3093"/>
      <c r="BQ3093"/>
      <c r="BR3093"/>
      <c r="BS3093"/>
      <c r="BT3093"/>
      <c r="BU3093"/>
      <c r="BV3093"/>
      <c r="BW3093"/>
      <c r="BX3093"/>
      <c r="BY3093"/>
      <c r="BZ3093"/>
      <c r="CA3093"/>
      <c r="CB3093"/>
      <c r="CC3093"/>
    </row>
    <row r="3094" spans="54:81" s="325" customFormat="1" ht="15" customHeight="1" x14ac:dyDescent="0.25">
      <c r="BB3094"/>
      <c r="BC3094"/>
      <c r="BD3094"/>
      <c r="BE3094"/>
      <c r="BF3094"/>
      <c r="BG3094"/>
      <c r="BH3094"/>
      <c r="BI3094"/>
      <c r="BJ3094"/>
      <c r="BK3094"/>
      <c r="BL3094"/>
      <c r="BM3094"/>
      <c r="BN3094"/>
      <c r="BO3094"/>
      <c r="BP3094"/>
      <c r="BQ3094"/>
      <c r="BR3094"/>
      <c r="BS3094"/>
      <c r="BT3094"/>
      <c r="BU3094"/>
      <c r="BV3094"/>
      <c r="BW3094"/>
      <c r="BX3094"/>
      <c r="BY3094"/>
      <c r="BZ3094"/>
      <c r="CA3094"/>
      <c r="CB3094"/>
      <c r="CC3094"/>
    </row>
    <row r="3095" spans="54:81" s="325" customFormat="1" ht="15" customHeight="1" x14ac:dyDescent="0.25">
      <c r="BB3095"/>
      <c r="BC3095"/>
      <c r="BD3095"/>
      <c r="BE3095"/>
      <c r="BF3095"/>
      <c r="BG3095"/>
      <c r="BH3095"/>
      <c r="BI3095"/>
      <c r="BJ3095"/>
      <c r="BK3095"/>
      <c r="BL3095"/>
      <c r="BM3095"/>
      <c r="BN3095"/>
      <c r="BO3095"/>
      <c r="BP3095"/>
      <c r="BQ3095"/>
      <c r="BR3095"/>
      <c r="BS3095"/>
      <c r="BT3095"/>
      <c r="BU3095"/>
      <c r="BV3095"/>
      <c r="BW3095"/>
      <c r="BX3095"/>
      <c r="BY3095"/>
      <c r="BZ3095"/>
      <c r="CA3095"/>
      <c r="CB3095"/>
      <c r="CC3095"/>
    </row>
    <row r="3096" spans="54:81" s="325" customFormat="1" ht="15" customHeight="1" x14ac:dyDescent="0.25">
      <c r="BB3096"/>
      <c r="BC3096"/>
      <c r="BD3096"/>
      <c r="BE3096"/>
      <c r="BF3096"/>
      <c r="BG3096"/>
      <c r="BH3096"/>
      <c r="BI3096"/>
      <c r="BJ3096"/>
      <c r="BK3096"/>
      <c r="BL3096"/>
      <c r="BM3096"/>
      <c r="BN3096"/>
      <c r="BO3096"/>
      <c r="BP3096"/>
      <c r="BQ3096"/>
      <c r="BR3096"/>
      <c r="BS3096"/>
      <c r="BT3096"/>
      <c r="BU3096"/>
      <c r="BV3096"/>
      <c r="BW3096"/>
      <c r="BX3096"/>
      <c r="BY3096"/>
      <c r="BZ3096"/>
      <c r="CA3096"/>
      <c r="CB3096"/>
      <c r="CC3096"/>
    </row>
    <row r="3097" spans="54:81" s="325" customFormat="1" ht="15" customHeight="1" x14ac:dyDescent="0.25">
      <c r="BB3097"/>
      <c r="BC3097"/>
      <c r="BD3097"/>
      <c r="BE3097"/>
      <c r="BF3097"/>
      <c r="BG3097"/>
      <c r="BH3097"/>
      <c r="BI3097"/>
      <c r="BJ3097"/>
      <c r="BK3097"/>
      <c r="BL3097"/>
      <c r="BM3097"/>
      <c r="BN3097"/>
      <c r="BO3097"/>
      <c r="BP3097"/>
      <c r="BQ3097"/>
      <c r="BR3097"/>
      <c r="BS3097"/>
      <c r="BT3097"/>
      <c r="BU3097"/>
      <c r="BV3097"/>
      <c r="BW3097"/>
      <c r="BX3097"/>
      <c r="BY3097"/>
      <c r="BZ3097"/>
      <c r="CA3097"/>
      <c r="CB3097"/>
      <c r="CC3097"/>
    </row>
    <row r="3098" spans="54:81" s="325" customFormat="1" ht="15" customHeight="1" x14ac:dyDescent="0.25">
      <c r="BB3098"/>
      <c r="BC3098"/>
      <c r="BD3098"/>
      <c r="BE3098"/>
      <c r="BF3098"/>
      <c r="BG3098"/>
      <c r="BH3098"/>
      <c r="BI3098"/>
      <c r="BJ3098"/>
      <c r="BK3098"/>
      <c r="BL3098"/>
      <c r="BM3098"/>
      <c r="BN3098"/>
      <c r="BO3098"/>
      <c r="BP3098"/>
      <c r="BQ3098"/>
      <c r="BR3098"/>
      <c r="BS3098"/>
      <c r="BT3098"/>
      <c r="BU3098"/>
      <c r="BV3098"/>
      <c r="BW3098"/>
      <c r="BX3098"/>
      <c r="BY3098"/>
      <c r="BZ3098"/>
      <c r="CA3098"/>
      <c r="CB3098"/>
      <c r="CC3098"/>
    </row>
    <row r="3099" spans="54:81" s="325" customFormat="1" ht="15" customHeight="1" x14ac:dyDescent="0.25">
      <c r="BB3099"/>
      <c r="BC3099"/>
      <c r="BD3099"/>
      <c r="BE3099"/>
      <c r="BF3099"/>
      <c r="BG3099"/>
      <c r="BH3099"/>
      <c r="BI3099"/>
      <c r="BJ3099"/>
      <c r="BK3099"/>
      <c r="BL3099"/>
      <c r="BM3099"/>
      <c r="BN3099"/>
      <c r="BO3099"/>
      <c r="BP3099"/>
      <c r="BQ3099"/>
      <c r="BR3099"/>
      <c r="BS3099"/>
      <c r="BT3099"/>
      <c r="BU3099"/>
      <c r="BV3099"/>
      <c r="BW3099"/>
      <c r="BX3099"/>
      <c r="BY3099"/>
      <c r="BZ3099"/>
      <c r="CA3099"/>
      <c r="CB3099"/>
      <c r="CC3099"/>
    </row>
    <row r="3100" spans="54:81" s="325" customFormat="1" ht="15" customHeight="1" x14ac:dyDescent="0.25">
      <c r="BB3100"/>
      <c r="BC3100"/>
      <c r="BD3100"/>
      <c r="BE3100"/>
      <c r="BF3100"/>
      <c r="BG3100"/>
      <c r="BH3100"/>
      <c r="BI3100"/>
      <c r="BJ3100"/>
      <c r="BK3100"/>
      <c r="BL3100"/>
      <c r="BM3100"/>
      <c r="BN3100"/>
      <c r="BO3100"/>
      <c r="BP3100"/>
      <c r="BQ3100"/>
      <c r="BR3100"/>
      <c r="BS3100"/>
      <c r="BT3100"/>
      <c r="BU3100"/>
      <c r="BV3100"/>
      <c r="BW3100"/>
      <c r="BX3100"/>
      <c r="BY3100"/>
      <c r="BZ3100"/>
      <c r="CA3100"/>
      <c r="CB3100"/>
      <c r="CC3100"/>
    </row>
    <row r="3101" spans="54:81" s="325" customFormat="1" ht="15" customHeight="1" x14ac:dyDescent="0.25">
      <c r="BB3101"/>
      <c r="BC3101"/>
      <c r="BD3101"/>
      <c r="BE3101"/>
      <c r="BF3101"/>
      <c r="BG3101"/>
      <c r="BH3101"/>
      <c r="BI3101"/>
      <c r="BJ3101"/>
      <c r="BK3101"/>
      <c r="BL3101"/>
      <c r="BM3101"/>
      <c r="BN3101"/>
      <c r="BO3101"/>
      <c r="BP3101"/>
      <c r="BQ3101"/>
      <c r="BR3101"/>
      <c r="BS3101"/>
      <c r="BT3101"/>
      <c r="BU3101"/>
      <c r="BV3101"/>
      <c r="BW3101"/>
      <c r="BX3101"/>
      <c r="BY3101"/>
      <c r="BZ3101"/>
      <c r="CA3101"/>
      <c r="CB3101"/>
      <c r="CC3101"/>
    </row>
    <row r="3102" spans="54:81" s="325" customFormat="1" ht="15" customHeight="1" x14ac:dyDescent="0.25">
      <c r="BB3102"/>
      <c r="BC3102"/>
      <c r="BD3102"/>
      <c r="BE3102"/>
      <c r="BF3102"/>
      <c r="BG3102"/>
      <c r="BH3102"/>
      <c r="BI3102"/>
      <c r="BJ3102"/>
      <c r="BK3102"/>
      <c r="BL3102"/>
      <c r="BM3102"/>
      <c r="BN3102"/>
      <c r="BO3102"/>
      <c r="BP3102"/>
      <c r="BQ3102"/>
      <c r="BR3102"/>
      <c r="BS3102"/>
      <c r="BT3102"/>
      <c r="BU3102"/>
      <c r="BV3102"/>
      <c r="BW3102"/>
      <c r="BX3102"/>
      <c r="BY3102"/>
      <c r="BZ3102"/>
      <c r="CA3102"/>
      <c r="CB3102"/>
      <c r="CC3102"/>
    </row>
    <row r="3103" spans="54:81" s="325" customFormat="1" ht="15" customHeight="1" x14ac:dyDescent="0.25">
      <c r="BB3103"/>
      <c r="BC3103"/>
      <c r="BD3103"/>
      <c r="BE3103"/>
      <c r="BF3103"/>
      <c r="BG3103"/>
      <c r="BH3103"/>
      <c r="BI3103"/>
      <c r="BJ3103"/>
      <c r="BK3103"/>
      <c r="BL3103"/>
      <c r="BM3103"/>
      <c r="BN3103"/>
      <c r="BO3103"/>
      <c r="BP3103"/>
      <c r="BQ3103"/>
      <c r="BR3103"/>
      <c r="BS3103"/>
      <c r="BT3103"/>
      <c r="BU3103"/>
      <c r="BV3103"/>
      <c r="BW3103"/>
      <c r="BX3103"/>
      <c r="BY3103"/>
      <c r="BZ3103"/>
      <c r="CA3103"/>
      <c r="CB3103"/>
      <c r="CC3103"/>
    </row>
    <row r="3104" spans="54:81" s="325" customFormat="1" ht="15" customHeight="1" x14ac:dyDescent="0.25">
      <c r="BB3104"/>
      <c r="BC3104"/>
      <c r="BD3104"/>
      <c r="BE3104"/>
      <c r="BF3104"/>
      <c r="BG3104"/>
      <c r="BH3104"/>
      <c r="BI3104"/>
      <c r="BJ3104"/>
      <c r="BK3104"/>
      <c r="BL3104"/>
      <c r="BM3104"/>
      <c r="BN3104"/>
      <c r="BO3104"/>
      <c r="BP3104"/>
      <c r="BQ3104"/>
      <c r="BR3104"/>
      <c r="BS3104"/>
      <c r="BT3104"/>
      <c r="BU3104"/>
      <c r="BV3104"/>
      <c r="BW3104"/>
      <c r="BX3104"/>
      <c r="BY3104"/>
      <c r="BZ3104"/>
      <c r="CA3104"/>
      <c r="CB3104"/>
      <c r="CC3104"/>
    </row>
    <row r="3105" spans="54:81" s="325" customFormat="1" ht="15" customHeight="1" x14ac:dyDescent="0.25">
      <c r="BB3105"/>
      <c r="BC3105"/>
      <c r="BD3105"/>
      <c r="BE3105"/>
      <c r="BF3105"/>
      <c r="BG3105"/>
      <c r="BH3105"/>
      <c r="BI3105"/>
      <c r="BJ3105"/>
      <c r="BK3105"/>
      <c r="BL3105"/>
      <c r="BM3105"/>
      <c r="BN3105"/>
      <c r="BO3105"/>
      <c r="BP3105"/>
      <c r="BQ3105"/>
      <c r="BR3105"/>
      <c r="BS3105"/>
      <c r="BT3105"/>
      <c r="BU3105"/>
      <c r="BV3105"/>
      <c r="BW3105"/>
      <c r="BX3105"/>
      <c r="BY3105"/>
      <c r="BZ3105"/>
      <c r="CA3105"/>
      <c r="CB3105"/>
      <c r="CC3105"/>
    </row>
    <row r="3106" spans="54:81" s="325" customFormat="1" ht="15" customHeight="1" x14ac:dyDescent="0.25">
      <c r="BB3106"/>
      <c r="BC3106"/>
      <c r="BD3106"/>
      <c r="BE3106"/>
      <c r="BF3106"/>
      <c r="BG3106"/>
      <c r="BH3106"/>
      <c r="BI3106"/>
      <c r="BJ3106"/>
      <c r="BK3106"/>
      <c r="BL3106"/>
      <c r="BM3106"/>
      <c r="BN3106"/>
      <c r="BO3106"/>
      <c r="BP3106"/>
      <c r="BQ3106"/>
      <c r="BR3106"/>
      <c r="BS3106"/>
      <c r="BT3106"/>
      <c r="BU3106"/>
      <c r="BV3106"/>
      <c r="BW3106"/>
      <c r="BX3106"/>
      <c r="BY3106"/>
      <c r="BZ3106"/>
      <c r="CA3106"/>
      <c r="CB3106"/>
      <c r="CC3106"/>
    </row>
    <row r="3107" spans="54:81" s="325" customFormat="1" ht="15" customHeight="1" x14ac:dyDescent="0.25">
      <c r="BB3107"/>
      <c r="BC3107"/>
      <c r="BD3107"/>
      <c r="BE3107"/>
      <c r="BF3107"/>
      <c r="BG3107"/>
      <c r="BH3107"/>
      <c r="BI3107"/>
      <c r="BJ3107"/>
      <c r="BK3107"/>
      <c r="BL3107"/>
      <c r="BM3107"/>
      <c r="BN3107"/>
      <c r="BO3107"/>
      <c r="BP3107"/>
      <c r="BQ3107"/>
      <c r="BR3107"/>
      <c r="BS3107"/>
      <c r="BT3107"/>
      <c r="BU3107"/>
      <c r="BV3107"/>
      <c r="BW3107"/>
      <c r="BX3107"/>
      <c r="BY3107"/>
      <c r="BZ3107"/>
      <c r="CA3107"/>
      <c r="CB3107"/>
      <c r="CC3107"/>
    </row>
    <row r="3108" spans="54:81" s="325" customFormat="1" ht="15" customHeight="1" x14ac:dyDescent="0.25">
      <c r="BB3108"/>
      <c r="BC3108"/>
      <c r="BD3108"/>
      <c r="BE3108"/>
      <c r="BF3108"/>
      <c r="BG3108"/>
      <c r="BH3108"/>
      <c r="BI3108"/>
      <c r="BJ3108"/>
      <c r="BK3108"/>
      <c r="BL3108"/>
      <c r="BM3108"/>
      <c r="BN3108"/>
      <c r="BO3108"/>
      <c r="BP3108"/>
      <c r="BQ3108"/>
      <c r="BR3108"/>
      <c r="BS3108"/>
      <c r="BT3108"/>
      <c r="BU3108"/>
      <c r="BV3108"/>
      <c r="BW3108"/>
      <c r="BX3108"/>
      <c r="BY3108"/>
      <c r="BZ3108"/>
      <c r="CA3108"/>
      <c r="CB3108"/>
      <c r="CC3108"/>
    </row>
    <row r="3109" spans="54:81" s="325" customFormat="1" ht="15" customHeight="1" x14ac:dyDescent="0.25">
      <c r="BB3109"/>
      <c r="BC3109"/>
      <c r="BD3109"/>
      <c r="BE3109"/>
      <c r="BF3109"/>
      <c r="BG3109"/>
      <c r="BH3109"/>
      <c r="BI3109"/>
      <c r="BJ3109"/>
      <c r="BK3109"/>
      <c r="BL3109"/>
      <c r="BM3109"/>
      <c r="BN3109"/>
      <c r="BO3109"/>
      <c r="BP3109"/>
      <c r="BQ3109"/>
      <c r="BR3109"/>
      <c r="BS3109"/>
      <c r="BT3109"/>
      <c r="BU3109"/>
      <c r="BV3109"/>
      <c r="BW3109"/>
      <c r="BX3109"/>
      <c r="BY3109"/>
      <c r="BZ3109"/>
      <c r="CA3109"/>
      <c r="CB3109"/>
      <c r="CC3109"/>
    </row>
    <row r="3110" spans="54:81" s="325" customFormat="1" ht="15" customHeight="1" x14ac:dyDescent="0.25">
      <c r="BB3110"/>
      <c r="BC3110"/>
      <c r="BD3110"/>
      <c r="BE3110"/>
      <c r="BF3110"/>
      <c r="BG3110"/>
      <c r="BH3110"/>
      <c r="BI3110"/>
      <c r="BJ3110"/>
      <c r="BK3110"/>
      <c r="BL3110"/>
      <c r="BM3110"/>
      <c r="BN3110"/>
      <c r="BO3110"/>
      <c r="BP3110"/>
      <c r="BQ3110"/>
      <c r="BR3110"/>
      <c r="BS3110"/>
      <c r="BT3110"/>
      <c r="BU3110"/>
      <c r="BV3110"/>
      <c r="BW3110"/>
      <c r="BX3110"/>
      <c r="BY3110"/>
      <c r="BZ3110"/>
      <c r="CA3110"/>
      <c r="CB3110"/>
      <c r="CC3110"/>
    </row>
    <row r="3111" spans="54:81" s="325" customFormat="1" ht="15" customHeight="1" x14ac:dyDescent="0.25">
      <c r="BB3111"/>
      <c r="BC3111"/>
      <c r="BD3111"/>
      <c r="BE3111"/>
      <c r="BF3111"/>
      <c r="BG3111"/>
      <c r="BH3111"/>
      <c r="BI3111"/>
      <c r="BJ3111"/>
      <c r="BK3111"/>
      <c r="BL3111"/>
      <c r="BM3111"/>
      <c r="BN3111"/>
      <c r="BO3111"/>
      <c r="BP3111"/>
      <c r="BQ3111"/>
      <c r="BR3111"/>
      <c r="BS3111"/>
      <c r="BT3111"/>
      <c r="BU3111"/>
      <c r="BV3111"/>
      <c r="BW3111"/>
      <c r="BX3111"/>
      <c r="BY3111"/>
      <c r="BZ3111"/>
      <c r="CA3111"/>
      <c r="CB3111"/>
      <c r="CC3111"/>
    </row>
    <row r="3112" spans="54:81" s="325" customFormat="1" ht="15" customHeight="1" x14ac:dyDescent="0.25">
      <c r="BB3112"/>
      <c r="BC3112"/>
      <c r="BD3112"/>
      <c r="BE3112"/>
      <c r="BF3112"/>
      <c r="BG3112"/>
      <c r="BH3112"/>
      <c r="BI3112"/>
      <c r="BJ3112"/>
      <c r="BK3112"/>
      <c r="BL3112"/>
      <c r="BM3112"/>
      <c r="BN3112"/>
      <c r="BO3112"/>
      <c r="BP3112"/>
      <c r="BQ3112"/>
      <c r="BR3112"/>
      <c r="BS3112"/>
      <c r="BT3112"/>
      <c r="BU3112"/>
      <c r="BV3112"/>
      <c r="BW3112"/>
      <c r="BX3112"/>
      <c r="BY3112"/>
      <c r="BZ3112"/>
      <c r="CA3112"/>
      <c r="CB3112"/>
      <c r="CC3112"/>
    </row>
    <row r="3113" spans="54:81" s="325" customFormat="1" ht="15" customHeight="1" x14ac:dyDescent="0.25">
      <c r="BB3113"/>
      <c r="BC3113"/>
      <c r="BD3113"/>
      <c r="BE3113"/>
      <c r="BF3113"/>
      <c r="BG3113"/>
      <c r="BH3113"/>
      <c r="BI3113"/>
      <c r="BJ3113"/>
      <c r="BK3113"/>
      <c r="BL3113"/>
      <c r="BM3113"/>
      <c r="BN3113"/>
      <c r="BO3113"/>
      <c r="BP3113"/>
      <c r="BQ3113"/>
      <c r="BR3113"/>
      <c r="BS3113"/>
      <c r="BT3113"/>
      <c r="BU3113"/>
      <c r="BV3113"/>
      <c r="BW3113"/>
      <c r="BX3113"/>
      <c r="BY3113"/>
      <c r="BZ3113"/>
      <c r="CA3113"/>
      <c r="CB3113"/>
      <c r="CC3113"/>
    </row>
    <row r="3114" spans="54:81" s="325" customFormat="1" ht="15" customHeight="1" x14ac:dyDescent="0.25">
      <c r="BB3114"/>
      <c r="BC3114"/>
      <c r="BD3114"/>
      <c r="BE3114"/>
      <c r="BF3114"/>
      <c r="BG3114"/>
      <c r="BH3114"/>
      <c r="BI3114"/>
      <c r="BJ3114"/>
      <c r="BK3114"/>
      <c r="BL3114"/>
      <c r="BM3114"/>
      <c r="BN3114"/>
      <c r="BO3114"/>
      <c r="BP3114"/>
      <c r="BQ3114"/>
      <c r="BR3114"/>
      <c r="BS3114"/>
      <c r="BT3114"/>
      <c r="BU3114"/>
      <c r="BV3114"/>
      <c r="BW3114"/>
      <c r="BX3114"/>
      <c r="BY3114"/>
      <c r="BZ3114"/>
      <c r="CA3114"/>
      <c r="CB3114"/>
      <c r="CC3114"/>
    </row>
    <row r="3115" spans="54:81" s="325" customFormat="1" ht="15" customHeight="1" x14ac:dyDescent="0.25">
      <c r="BB3115"/>
      <c r="BC3115"/>
      <c r="BD3115"/>
      <c r="BE3115"/>
      <c r="BF3115"/>
      <c r="BG3115"/>
      <c r="BH3115"/>
      <c r="BI3115"/>
      <c r="BJ3115"/>
      <c r="BK3115"/>
      <c r="BL3115"/>
      <c r="BM3115"/>
      <c r="BN3115"/>
      <c r="BO3115"/>
      <c r="BP3115"/>
      <c r="BQ3115"/>
      <c r="BR3115"/>
      <c r="BS3115"/>
      <c r="BT3115"/>
      <c r="BU3115"/>
      <c r="BV3115"/>
      <c r="BW3115"/>
      <c r="BX3115"/>
      <c r="BY3115"/>
      <c r="BZ3115"/>
      <c r="CA3115"/>
      <c r="CB3115"/>
      <c r="CC3115"/>
    </row>
    <row r="3116" spans="54:81" s="325" customFormat="1" ht="15" customHeight="1" x14ac:dyDescent="0.25">
      <c r="BB3116"/>
      <c r="BC3116"/>
      <c r="BD3116"/>
      <c r="BE3116"/>
      <c r="BF3116"/>
      <c r="BG3116"/>
      <c r="BH3116"/>
      <c r="BI3116"/>
      <c r="BJ3116"/>
      <c r="BK3116"/>
      <c r="BL3116"/>
      <c r="BM3116"/>
      <c r="BN3116"/>
      <c r="BO3116"/>
      <c r="BP3116"/>
      <c r="BQ3116"/>
      <c r="BR3116"/>
      <c r="BS3116"/>
      <c r="BT3116"/>
      <c r="BU3116"/>
      <c r="BV3116"/>
      <c r="BW3116"/>
      <c r="BX3116"/>
      <c r="BY3116"/>
      <c r="BZ3116"/>
      <c r="CA3116"/>
      <c r="CB3116"/>
      <c r="CC3116"/>
    </row>
    <row r="3117" spans="54:81" s="325" customFormat="1" ht="15" customHeight="1" x14ac:dyDescent="0.25">
      <c r="BB3117"/>
      <c r="BC3117"/>
      <c r="BD3117"/>
      <c r="BE3117"/>
      <c r="BF3117"/>
      <c r="BG3117"/>
      <c r="BH3117"/>
      <c r="BI3117"/>
      <c r="BJ3117"/>
      <c r="BK3117"/>
      <c r="BL3117"/>
      <c r="BM3117"/>
      <c r="BN3117"/>
      <c r="BO3117"/>
      <c r="BP3117"/>
      <c r="BQ3117"/>
      <c r="BR3117"/>
      <c r="BS3117"/>
      <c r="BT3117"/>
      <c r="BU3117"/>
      <c r="BV3117"/>
      <c r="BW3117"/>
      <c r="BX3117"/>
      <c r="BY3117"/>
      <c r="BZ3117"/>
      <c r="CA3117"/>
      <c r="CB3117"/>
      <c r="CC3117"/>
    </row>
    <row r="3118" spans="54:81" s="325" customFormat="1" ht="15" customHeight="1" x14ac:dyDescent="0.25">
      <c r="BB3118"/>
      <c r="BC3118"/>
      <c r="BD3118"/>
      <c r="BE3118"/>
      <c r="BF3118"/>
      <c r="BG3118"/>
      <c r="BH3118"/>
      <c r="BI3118"/>
      <c r="BJ3118"/>
      <c r="BK3118"/>
      <c r="BL3118"/>
      <c r="BM3118"/>
      <c r="BN3118"/>
      <c r="BO3118"/>
      <c r="BP3118"/>
      <c r="BQ3118"/>
      <c r="BR3118"/>
      <c r="BS3118"/>
      <c r="BT3118"/>
      <c r="BU3118"/>
      <c r="BV3118"/>
      <c r="BW3118"/>
      <c r="BX3118"/>
      <c r="BY3118"/>
      <c r="BZ3118"/>
      <c r="CA3118"/>
      <c r="CB3118"/>
      <c r="CC3118"/>
    </row>
    <row r="3119" spans="54:81" s="325" customFormat="1" ht="15" customHeight="1" x14ac:dyDescent="0.25">
      <c r="BB3119"/>
      <c r="BC3119"/>
      <c r="BD3119"/>
      <c r="BE3119"/>
      <c r="BF3119"/>
      <c r="BG3119"/>
      <c r="BH3119"/>
      <c r="BI3119"/>
      <c r="BJ3119"/>
      <c r="BK3119"/>
      <c r="BL3119"/>
      <c r="BM3119"/>
      <c r="BN3119"/>
      <c r="BO3119"/>
      <c r="BP3119"/>
      <c r="BQ3119"/>
      <c r="BR3119"/>
      <c r="BS3119"/>
      <c r="BT3119"/>
      <c r="BU3119"/>
      <c r="BV3119"/>
      <c r="BW3119"/>
      <c r="BX3119"/>
      <c r="BY3119"/>
      <c r="BZ3119"/>
      <c r="CA3119"/>
      <c r="CB3119"/>
      <c r="CC3119"/>
    </row>
    <row r="3120" spans="54:81" s="325" customFormat="1" ht="15" customHeight="1" x14ac:dyDescent="0.25">
      <c r="BB3120"/>
      <c r="BC3120"/>
      <c r="BD3120"/>
      <c r="BE3120"/>
      <c r="BF3120"/>
      <c r="BG3120"/>
      <c r="BH3120"/>
      <c r="BI3120"/>
      <c r="BJ3120"/>
      <c r="BK3120"/>
      <c r="BL3120"/>
      <c r="BM3120"/>
      <c r="BN3120"/>
      <c r="BO3120"/>
      <c r="BP3120"/>
      <c r="BQ3120"/>
      <c r="BR3120"/>
      <c r="BS3120"/>
      <c r="BT3120"/>
      <c r="BU3120"/>
      <c r="BV3120"/>
      <c r="BW3120"/>
      <c r="BX3120"/>
      <c r="BY3120"/>
      <c r="BZ3120"/>
      <c r="CA3120"/>
      <c r="CB3120"/>
      <c r="CC3120"/>
    </row>
    <row r="3121" spans="54:81" s="325" customFormat="1" ht="15" customHeight="1" x14ac:dyDescent="0.25">
      <c r="BB3121"/>
      <c r="BC3121"/>
      <c r="BD3121"/>
      <c r="BE3121"/>
      <c r="BF3121"/>
      <c r="BG3121"/>
      <c r="BH3121"/>
      <c r="BI3121"/>
      <c r="BJ3121"/>
      <c r="BK3121"/>
      <c r="BL3121"/>
      <c r="BM3121"/>
      <c r="BN3121"/>
      <c r="BO3121"/>
      <c r="BP3121"/>
      <c r="BQ3121"/>
      <c r="BR3121"/>
      <c r="BS3121"/>
      <c r="BT3121"/>
      <c r="BU3121"/>
      <c r="BV3121"/>
      <c r="BW3121"/>
      <c r="BX3121"/>
      <c r="BY3121"/>
      <c r="BZ3121"/>
      <c r="CA3121"/>
      <c r="CB3121"/>
      <c r="CC3121"/>
    </row>
    <row r="3122" spans="54:81" s="325" customFormat="1" ht="15" customHeight="1" x14ac:dyDescent="0.25">
      <c r="BB3122"/>
      <c r="BC3122"/>
      <c r="BD3122"/>
      <c r="BE3122"/>
      <c r="BF3122"/>
      <c r="BG3122"/>
      <c r="BH3122"/>
      <c r="BI3122"/>
      <c r="BJ3122"/>
      <c r="BK3122"/>
      <c r="BL3122"/>
      <c r="BM3122"/>
      <c r="BN3122"/>
      <c r="BO3122"/>
      <c r="BP3122"/>
      <c r="BQ3122"/>
      <c r="BR3122"/>
      <c r="BS3122"/>
      <c r="BT3122"/>
      <c r="BU3122"/>
      <c r="BV3122"/>
      <c r="BW3122"/>
      <c r="BX3122"/>
      <c r="BY3122"/>
      <c r="BZ3122"/>
      <c r="CA3122"/>
      <c r="CB3122"/>
      <c r="CC3122"/>
    </row>
    <row r="3123" spans="54:81" s="325" customFormat="1" ht="15" customHeight="1" x14ac:dyDescent="0.25">
      <c r="BB3123"/>
      <c r="BC3123"/>
      <c r="BD3123"/>
      <c r="BE3123"/>
      <c r="BF3123"/>
      <c r="BG3123"/>
      <c r="BH3123"/>
      <c r="BI3123"/>
      <c r="BJ3123"/>
      <c r="BK3123"/>
      <c r="BL3123"/>
      <c r="BM3123"/>
      <c r="BN3123"/>
      <c r="BO3123"/>
      <c r="BP3123"/>
      <c r="BQ3123"/>
      <c r="BR3123"/>
      <c r="BS3123"/>
      <c r="BT3123"/>
      <c r="BU3123"/>
      <c r="BV3123"/>
      <c r="BW3123"/>
      <c r="BX3123"/>
      <c r="BY3123"/>
      <c r="BZ3123"/>
      <c r="CA3123"/>
      <c r="CB3123"/>
      <c r="CC3123"/>
    </row>
    <row r="3124" spans="54:81" s="325" customFormat="1" ht="15" customHeight="1" x14ac:dyDescent="0.25">
      <c r="BB3124"/>
      <c r="BC3124"/>
      <c r="BD3124"/>
      <c r="BE3124"/>
      <c r="BF3124"/>
      <c r="BG3124"/>
      <c r="BH3124"/>
      <c r="BI3124"/>
      <c r="BJ3124"/>
      <c r="BK3124"/>
      <c r="BL3124"/>
      <c r="BM3124"/>
      <c r="BN3124"/>
      <c r="BO3124"/>
      <c r="BP3124"/>
      <c r="BQ3124"/>
      <c r="BR3124"/>
      <c r="BS3124"/>
      <c r="BT3124"/>
      <c r="BU3124"/>
      <c r="BV3124"/>
      <c r="BW3124"/>
      <c r="BX3124"/>
      <c r="BY3124"/>
      <c r="BZ3124"/>
      <c r="CA3124"/>
      <c r="CB3124"/>
      <c r="CC3124"/>
    </row>
    <row r="3125" spans="54:81" s="325" customFormat="1" ht="15" customHeight="1" x14ac:dyDescent="0.25">
      <c r="BB3125"/>
      <c r="BC3125"/>
      <c r="BD3125"/>
      <c r="BE3125"/>
      <c r="BF3125"/>
      <c r="BG3125"/>
      <c r="BH3125"/>
      <c r="BI3125"/>
      <c r="BJ3125"/>
      <c r="BK3125"/>
      <c r="BL3125"/>
      <c r="BM3125"/>
      <c r="BN3125"/>
      <c r="BO3125"/>
      <c r="BP3125"/>
      <c r="BQ3125"/>
      <c r="BR3125"/>
      <c r="BS3125"/>
      <c r="BT3125"/>
      <c r="BU3125"/>
      <c r="BV3125"/>
      <c r="BW3125"/>
      <c r="BX3125"/>
      <c r="BY3125"/>
      <c r="BZ3125"/>
      <c r="CA3125"/>
      <c r="CB3125"/>
      <c r="CC3125"/>
    </row>
    <row r="3126" spans="54:81" s="325" customFormat="1" ht="15" customHeight="1" x14ac:dyDescent="0.25">
      <c r="BB3126"/>
      <c r="BC3126"/>
      <c r="BD3126"/>
      <c r="BE3126"/>
      <c r="BF3126"/>
      <c r="BG3126"/>
      <c r="BH3126"/>
      <c r="BI3126"/>
      <c r="BJ3126"/>
      <c r="BK3126"/>
      <c r="BL3126"/>
      <c r="BM3126"/>
      <c r="BN3126"/>
      <c r="BO3126"/>
      <c r="BP3126"/>
      <c r="BQ3126"/>
      <c r="BR3126"/>
      <c r="BS3126"/>
      <c r="BT3126"/>
      <c r="BU3126"/>
      <c r="BV3126"/>
      <c r="BW3126"/>
      <c r="BX3126"/>
      <c r="BY3126"/>
      <c r="BZ3126"/>
      <c r="CA3126"/>
      <c r="CB3126"/>
      <c r="CC3126"/>
    </row>
    <row r="3127" spans="54:81" s="325" customFormat="1" ht="15" customHeight="1" x14ac:dyDescent="0.25">
      <c r="BB3127"/>
      <c r="BC3127"/>
      <c r="BD3127"/>
      <c r="BE3127"/>
      <c r="BF3127"/>
      <c r="BG3127"/>
      <c r="BH3127"/>
      <c r="BI3127"/>
      <c r="BJ3127"/>
      <c r="BK3127"/>
      <c r="BL3127"/>
      <c r="BM3127"/>
      <c r="BN3127"/>
      <c r="BO3127"/>
      <c r="BP3127"/>
      <c r="BQ3127"/>
      <c r="BR3127"/>
      <c r="BS3127"/>
      <c r="BT3127"/>
      <c r="BU3127"/>
      <c r="BV3127"/>
      <c r="BW3127"/>
      <c r="BX3127"/>
      <c r="BY3127"/>
      <c r="BZ3127"/>
      <c r="CA3127"/>
      <c r="CB3127"/>
      <c r="CC3127"/>
    </row>
    <row r="3128" spans="54:81" s="325" customFormat="1" ht="15" customHeight="1" x14ac:dyDescent="0.25">
      <c r="BB3128"/>
      <c r="BC3128"/>
      <c r="BD3128"/>
      <c r="BE3128"/>
      <c r="BF3128"/>
      <c r="BG3128"/>
      <c r="BH3128"/>
      <c r="BI3128"/>
      <c r="BJ3128"/>
      <c r="BK3128"/>
      <c r="BL3128"/>
      <c r="BM3128"/>
      <c r="BN3128"/>
      <c r="BO3128"/>
      <c r="BP3128"/>
      <c r="BQ3128"/>
      <c r="BR3128"/>
      <c r="BS3128"/>
      <c r="BT3128"/>
      <c r="BU3128"/>
      <c r="BV3128"/>
      <c r="BW3128"/>
      <c r="BX3128"/>
      <c r="BY3128"/>
      <c r="BZ3128"/>
      <c r="CA3128"/>
      <c r="CB3128"/>
      <c r="CC3128"/>
    </row>
    <row r="3129" spans="54:81" s="325" customFormat="1" ht="15" customHeight="1" x14ac:dyDescent="0.25">
      <c r="BB3129"/>
      <c r="BC3129"/>
      <c r="BD3129"/>
      <c r="BE3129"/>
      <c r="BF3129"/>
      <c r="BG3129"/>
      <c r="BH3129"/>
      <c r="BI3129"/>
      <c r="BJ3129"/>
      <c r="BK3129"/>
      <c r="BL3129"/>
      <c r="BM3129"/>
      <c r="BN3129"/>
      <c r="BO3129"/>
      <c r="BP3129"/>
      <c r="BQ3129"/>
      <c r="BR3129"/>
      <c r="BS3129"/>
      <c r="BT3129"/>
      <c r="BU3129"/>
      <c r="BV3129"/>
      <c r="BW3129"/>
      <c r="BX3129"/>
      <c r="BY3129"/>
      <c r="BZ3129"/>
      <c r="CA3129"/>
      <c r="CB3129"/>
      <c r="CC3129"/>
    </row>
    <row r="3130" spans="54:81" s="325" customFormat="1" ht="15" customHeight="1" x14ac:dyDescent="0.25">
      <c r="BB3130"/>
      <c r="BC3130"/>
      <c r="BD3130"/>
      <c r="BE3130"/>
      <c r="BF3130"/>
      <c r="BG3130"/>
      <c r="BH3130"/>
      <c r="BI3130"/>
      <c r="BJ3130"/>
      <c r="BK3130"/>
      <c r="BL3130"/>
      <c r="BM3130"/>
      <c r="BN3130"/>
      <c r="BO3130"/>
      <c r="BP3130"/>
      <c r="BQ3130"/>
      <c r="BR3130"/>
      <c r="BS3130"/>
      <c r="BT3130"/>
      <c r="BU3130"/>
      <c r="BV3130"/>
      <c r="BW3130"/>
      <c r="BX3130"/>
      <c r="BY3130"/>
      <c r="BZ3130"/>
      <c r="CA3130"/>
      <c r="CB3130"/>
      <c r="CC3130"/>
    </row>
    <row r="3131" spans="54:81" s="325" customFormat="1" ht="15" customHeight="1" x14ac:dyDescent="0.25">
      <c r="BB3131"/>
      <c r="BC3131"/>
      <c r="BD3131"/>
      <c r="BE3131"/>
      <c r="BF3131"/>
      <c r="BG3131"/>
      <c r="BH3131"/>
      <c r="BI3131"/>
      <c r="BJ3131"/>
      <c r="BK3131"/>
      <c r="BL3131"/>
      <c r="BM3131"/>
      <c r="BN3131"/>
      <c r="BO3131"/>
      <c r="BP3131"/>
      <c r="BQ3131"/>
      <c r="BR3131"/>
      <c r="BS3131"/>
      <c r="BT3131"/>
      <c r="BU3131"/>
      <c r="BV3131"/>
      <c r="BW3131"/>
      <c r="BX3131"/>
      <c r="BY3131"/>
      <c r="BZ3131"/>
      <c r="CA3131"/>
      <c r="CB3131"/>
      <c r="CC3131"/>
    </row>
    <row r="3132" spans="54:81" s="325" customFormat="1" ht="15" customHeight="1" x14ac:dyDescent="0.25">
      <c r="BB3132"/>
      <c r="BC3132"/>
      <c r="BD3132"/>
      <c r="BE3132"/>
      <c r="BF3132"/>
      <c r="BG3132"/>
      <c r="BH3132"/>
      <c r="BI3132"/>
      <c r="BJ3132"/>
      <c r="BK3132"/>
      <c r="BL3132"/>
      <c r="BM3132"/>
      <c r="BN3132"/>
      <c r="BO3132"/>
      <c r="BP3132"/>
      <c r="BQ3132"/>
      <c r="BR3132"/>
      <c r="BS3132"/>
      <c r="BT3132"/>
      <c r="BU3132"/>
      <c r="BV3132"/>
      <c r="BW3132"/>
      <c r="BX3132"/>
      <c r="BY3132"/>
      <c r="BZ3132"/>
      <c r="CA3132"/>
      <c r="CB3132"/>
      <c r="CC3132"/>
    </row>
    <row r="3133" spans="54:81" s="325" customFormat="1" ht="15" customHeight="1" x14ac:dyDescent="0.25">
      <c r="BB3133"/>
      <c r="BC3133"/>
      <c r="BD3133"/>
      <c r="BE3133"/>
      <c r="BF3133"/>
      <c r="BG3133"/>
      <c r="BH3133"/>
      <c r="BI3133"/>
      <c r="BJ3133"/>
      <c r="BK3133"/>
      <c r="BL3133"/>
      <c r="BM3133"/>
      <c r="BN3133"/>
      <c r="BO3133"/>
      <c r="BP3133"/>
      <c r="BQ3133"/>
      <c r="BR3133"/>
      <c r="BS3133"/>
      <c r="BT3133"/>
      <c r="BU3133"/>
      <c r="BV3133"/>
      <c r="BW3133"/>
      <c r="BX3133"/>
      <c r="BY3133"/>
      <c r="BZ3133"/>
      <c r="CA3133"/>
      <c r="CB3133"/>
      <c r="CC3133"/>
    </row>
    <row r="3134" spans="54:81" s="325" customFormat="1" ht="15" customHeight="1" x14ac:dyDescent="0.25">
      <c r="BB3134"/>
      <c r="BC3134"/>
      <c r="BD3134"/>
      <c r="BE3134"/>
      <c r="BF3134"/>
      <c r="BG3134"/>
      <c r="BH3134"/>
      <c r="BI3134"/>
      <c r="BJ3134"/>
      <c r="BK3134"/>
      <c r="BL3134"/>
      <c r="BM3134"/>
      <c r="BN3134"/>
      <c r="BO3134"/>
      <c r="BP3134"/>
      <c r="BQ3134"/>
      <c r="BR3134"/>
      <c r="BS3134"/>
      <c r="BT3134"/>
      <c r="BU3134"/>
      <c r="BV3134"/>
      <c r="BW3134"/>
      <c r="BX3134"/>
      <c r="BY3134"/>
      <c r="BZ3134"/>
      <c r="CA3134"/>
      <c r="CB3134"/>
      <c r="CC3134"/>
    </row>
    <row r="3135" spans="54:81" s="325" customFormat="1" ht="15" customHeight="1" x14ac:dyDescent="0.25">
      <c r="BB3135"/>
      <c r="BC3135"/>
      <c r="BD3135"/>
      <c r="BE3135"/>
      <c r="BF3135"/>
      <c r="BG3135"/>
      <c r="BH3135"/>
      <c r="BI3135"/>
      <c r="BJ3135"/>
      <c r="BK3135"/>
      <c r="BL3135"/>
      <c r="BM3135"/>
      <c r="BN3135"/>
      <c r="BO3135"/>
      <c r="BP3135"/>
      <c r="BQ3135"/>
      <c r="BR3135"/>
      <c r="BS3135"/>
      <c r="BT3135"/>
      <c r="BU3135"/>
      <c r="BV3135"/>
      <c r="BW3135"/>
      <c r="BX3135"/>
      <c r="BY3135"/>
      <c r="BZ3135"/>
      <c r="CA3135"/>
      <c r="CB3135"/>
      <c r="CC3135"/>
    </row>
    <row r="3136" spans="54:81" s="325" customFormat="1" ht="15" customHeight="1" x14ac:dyDescent="0.25">
      <c r="BB3136"/>
      <c r="BC3136"/>
      <c r="BD3136"/>
      <c r="BE3136"/>
      <c r="BF3136"/>
      <c r="BG3136"/>
      <c r="BH3136"/>
      <c r="BI3136"/>
      <c r="BJ3136"/>
      <c r="BK3136"/>
      <c r="BL3136"/>
      <c r="BM3136"/>
      <c r="BN3136"/>
      <c r="BO3136"/>
      <c r="BP3136"/>
      <c r="BQ3136"/>
      <c r="BR3136"/>
      <c r="BS3136"/>
      <c r="BT3136"/>
      <c r="BU3136"/>
      <c r="BV3136"/>
      <c r="BW3136"/>
      <c r="BX3136"/>
      <c r="BY3136"/>
      <c r="BZ3136"/>
      <c r="CA3136"/>
      <c r="CB3136"/>
      <c r="CC3136"/>
    </row>
    <row r="3137" spans="54:81" s="325" customFormat="1" ht="15" customHeight="1" x14ac:dyDescent="0.25">
      <c r="BB3137"/>
      <c r="BC3137"/>
      <c r="BD3137"/>
      <c r="BE3137"/>
      <c r="BF3137"/>
      <c r="BG3137"/>
      <c r="BH3137"/>
      <c r="BI3137"/>
      <c r="BJ3137"/>
      <c r="BK3137"/>
      <c r="BL3137"/>
      <c r="BM3137"/>
      <c r="BN3137"/>
      <c r="BO3137"/>
      <c r="BP3137"/>
      <c r="BQ3137"/>
      <c r="BR3137"/>
      <c r="BS3137"/>
      <c r="BT3137"/>
      <c r="BU3137"/>
      <c r="BV3137"/>
      <c r="BW3137"/>
      <c r="BX3137"/>
      <c r="BY3137"/>
      <c r="BZ3137"/>
      <c r="CA3137"/>
      <c r="CB3137"/>
      <c r="CC3137"/>
    </row>
    <row r="3138" spans="54:81" s="325" customFormat="1" ht="15" customHeight="1" x14ac:dyDescent="0.25">
      <c r="BB3138"/>
      <c r="BC3138"/>
      <c r="BD3138"/>
      <c r="BE3138"/>
      <c r="BF3138"/>
      <c r="BG3138"/>
      <c r="BH3138"/>
      <c r="BI3138"/>
      <c r="BJ3138"/>
      <c r="BK3138"/>
      <c r="BL3138"/>
      <c r="BM3138"/>
      <c r="BN3138"/>
      <c r="BO3138"/>
      <c r="BP3138"/>
      <c r="BQ3138"/>
      <c r="BR3138"/>
      <c r="BS3138"/>
      <c r="BT3138"/>
      <c r="BU3138"/>
      <c r="BV3138"/>
      <c r="BW3138"/>
      <c r="BX3138"/>
      <c r="BY3138"/>
      <c r="BZ3138"/>
      <c r="CA3138"/>
      <c r="CB3138"/>
      <c r="CC3138"/>
    </row>
    <row r="3139" spans="54:81" s="325" customFormat="1" ht="15" customHeight="1" x14ac:dyDescent="0.25">
      <c r="BB3139"/>
      <c r="BC3139"/>
      <c r="BD3139"/>
      <c r="BE3139"/>
      <c r="BF3139"/>
      <c r="BG3139"/>
      <c r="BH3139"/>
      <c r="BI3139"/>
      <c r="BJ3139"/>
      <c r="BK3139"/>
      <c r="BL3139"/>
      <c r="BM3139"/>
      <c r="BN3139"/>
      <c r="BO3139"/>
      <c r="BP3139"/>
      <c r="BQ3139"/>
      <c r="BR3139"/>
      <c r="BS3139"/>
      <c r="BT3139"/>
      <c r="BU3139"/>
      <c r="BV3139"/>
      <c r="BW3139"/>
      <c r="BX3139"/>
      <c r="BY3139"/>
      <c r="BZ3139"/>
      <c r="CA3139"/>
      <c r="CB3139"/>
      <c r="CC3139"/>
    </row>
    <row r="3140" spans="54:81" s="325" customFormat="1" ht="15" customHeight="1" x14ac:dyDescent="0.25">
      <c r="BB3140"/>
      <c r="BC3140"/>
      <c r="BD3140"/>
      <c r="BE3140"/>
      <c r="BF3140"/>
      <c r="BG3140"/>
      <c r="BH3140"/>
      <c r="BI3140"/>
      <c r="BJ3140"/>
      <c r="BK3140"/>
      <c r="BL3140"/>
      <c r="BM3140"/>
      <c r="BN3140"/>
      <c r="BO3140"/>
      <c r="BP3140"/>
      <c r="BQ3140"/>
      <c r="BR3140"/>
      <c r="BS3140"/>
      <c r="BT3140"/>
      <c r="BU3140"/>
      <c r="BV3140"/>
      <c r="BW3140"/>
      <c r="BX3140"/>
      <c r="BY3140"/>
      <c r="BZ3140"/>
      <c r="CA3140"/>
      <c r="CB3140"/>
      <c r="CC3140"/>
    </row>
    <row r="3141" spans="54:81" s="325" customFormat="1" ht="15" customHeight="1" x14ac:dyDescent="0.25">
      <c r="BB3141"/>
      <c r="BC3141"/>
      <c r="BD3141"/>
      <c r="BE3141"/>
      <c r="BF3141"/>
      <c r="BG3141"/>
      <c r="BH3141"/>
      <c r="BI3141"/>
      <c r="BJ3141"/>
      <c r="BK3141"/>
      <c r="BL3141"/>
      <c r="BM3141"/>
      <c r="BN3141"/>
      <c r="BO3141"/>
      <c r="BP3141"/>
      <c r="BQ3141"/>
      <c r="BR3141"/>
      <c r="BS3141"/>
      <c r="BT3141"/>
      <c r="BU3141"/>
      <c r="BV3141"/>
      <c r="BW3141"/>
      <c r="BX3141"/>
      <c r="BY3141"/>
      <c r="BZ3141"/>
      <c r="CA3141"/>
      <c r="CB3141"/>
      <c r="CC3141"/>
    </row>
    <row r="3142" spans="54:81" s="325" customFormat="1" ht="15" customHeight="1" x14ac:dyDescent="0.25">
      <c r="BB3142"/>
      <c r="BC3142"/>
      <c r="BD3142"/>
      <c r="BE3142"/>
      <c r="BF3142"/>
      <c r="BG3142"/>
      <c r="BH3142"/>
      <c r="BI3142"/>
      <c r="BJ3142"/>
      <c r="BK3142"/>
      <c r="BL3142"/>
      <c r="BM3142"/>
      <c r="BN3142"/>
      <c r="BO3142"/>
      <c r="BP3142"/>
      <c r="BQ3142"/>
      <c r="BR3142"/>
      <c r="BS3142"/>
      <c r="BT3142"/>
      <c r="BU3142"/>
      <c r="BV3142"/>
      <c r="BW3142"/>
      <c r="BX3142"/>
      <c r="BY3142"/>
      <c r="BZ3142"/>
      <c r="CA3142"/>
      <c r="CB3142"/>
      <c r="CC3142"/>
    </row>
    <row r="3143" spans="54:81" s="325" customFormat="1" ht="15" customHeight="1" x14ac:dyDescent="0.25">
      <c r="BB3143"/>
      <c r="BC3143"/>
      <c r="BD3143"/>
      <c r="BE3143"/>
      <c r="BF3143"/>
      <c r="BG3143"/>
      <c r="BH3143"/>
      <c r="BI3143"/>
      <c r="BJ3143"/>
      <c r="BK3143"/>
      <c r="BL3143"/>
      <c r="BM3143"/>
      <c r="BN3143"/>
      <c r="BO3143"/>
      <c r="BP3143"/>
      <c r="BQ3143"/>
      <c r="BR3143"/>
      <c r="BS3143"/>
      <c r="BT3143"/>
      <c r="BU3143"/>
      <c r="BV3143"/>
      <c r="BW3143"/>
      <c r="BX3143"/>
      <c r="BY3143"/>
      <c r="BZ3143"/>
      <c r="CA3143"/>
      <c r="CB3143"/>
      <c r="CC3143"/>
    </row>
    <row r="3144" spans="54:81" s="325" customFormat="1" ht="15" customHeight="1" x14ac:dyDescent="0.25">
      <c r="BB3144"/>
      <c r="BC3144"/>
      <c r="BD3144"/>
      <c r="BE3144"/>
      <c r="BF3144"/>
      <c r="BG3144"/>
      <c r="BH3144"/>
      <c r="BI3144"/>
      <c r="BJ3144"/>
      <c r="BK3144"/>
      <c r="BL3144"/>
      <c r="BM3144"/>
      <c r="BN3144"/>
      <c r="BO3144"/>
      <c r="BP3144"/>
      <c r="BQ3144"/>
      <c r="BR3144"/>
      <c r="BS3144"/>
      <c r="BT3144"/>
      <c r="BU3144"/>
      <c r="BV3144"/>
      <c r="BW3144"/>
      <c r="BX3144"/>
      <c r="BY3144"/>
      <c r="BZ3144"/>
      <c r="CA3144"/>
      <c r="CB3144"/>
      <c r="CC3144"/>
    </row>
    <row r="3145" spans="54:81" s="325" customFormat="1" ht="15" customHeight="1" x14ac:dyDescent="0.25">
      <c r="BB3145"/>
      <c r="BC3145"/>
      <c r="BD3145"/>
      <c r="BE3145"/>
      <c r="BF3145"/>
      <c r="BG3145"/>
      <c r="BH3145"/>
      <c r="BI3145"/>
      <c r="BJ3145"/>
      <c r="BK3145"/>
      <c r="BL3145"/>
      <c r="BM3145"/>
      <c r="BN3145"/>
      <c r="BO3145"/>
      <c r="BP3145"/>
      <c r="BQ3145"/>
      <c r="BR3145"/>
      <c r="BS3145"/>
      <c r="BT3145"/>
      <c r="BU3145"/>
      <c r="BV3145"/>
      <c r="BW3145"/>
      <c r="BX3145"/>
      <c r="BY3145"/>
      <c r="BZ3145"/>
      <c r="CA3145"/>
      <c r="CB3145"/>
      <c r="CC3145"/>
    </row>
    <row r="3146" spans="54:81" s="325" customFormat="1" ht="15" customHeight="1" x14ac:dyDescent="0.25">
      <c r="BB3146"/>
      <c r="BC3146"/>
      <c r="BD3146"/>
      <c r="BE3146"/>
      <c r="BF3146"/>
      <c r="BG3146"/>
      <c r="BH3146"/>
      <c r="BI3146"/>
      <c r="BJ3146"/>
      <c r="BK3146"/>
      <c r="BL3146"/>
      <c r="BM3146"/>
      <c r="BN3146"/>
      <c r="BO3146"/>
      <c r="BP3146"/>
      <c r="BQ3146"/>
      <c r="BR3146"/>
      <c r="BS3146"/>
      <c r="BT3146"/>
      <c r="BU3146"/>
      <c r="BV3146"/>
      <c r="BW3146"/>
      <c r="BX3146"/>
      <c r="BY3146"/>
      <c r="BZ3146"/>
      <c r="CA3146"/>
      <c r="CB3146"/>
      <c r="CC3146"/>
    </row>
    <row r="3147" spans="54:81" s="325" customFormat="1" ht="15" customHeight="1" x14ac:dyDescent="0.25">
      <c r="BB3147"/>
      <c r="BC3147"/>
      <c r="BD3147"/>
      <c r="BE3147"/>
      <c r="BF3147"/>
      <c r="BG3147"/>
      <c r="BH3147"/>
      <c r="BI3147"/>
      <c r="BJ3147"/>
      <c r="BK3147"/>
      <c r="BL3147"/>
      <c r="BM3147"/>
      <c r="BN3147"/>
      <c r="BO3147"/>
      <c r="BP3147"/>
      <c r="BQ3147"/>
      <c r="BR3147"/>
      <c r="BS3147"/>
      <c r="BT3147"/>
      <c r="BU3147"/>
      <c r="BV3147"/>
      <c r="BW3147"/>
      <c r="BX3147"/>
      <c r="BY3147"/>
      <c r="BZ3147"/>
      <c r="CA3147"/>
      <c r="CB3147"/>
      <c r="CC3147"/>
    </row>
    <row r="3148" spans="54:81" s="325" customFormat="1" ht="15" customHeight="1" x14ac:dyDescent="0.25">
      <c r="BB3148"/>
      <c r="BC3148"/>
      <c r="BD3148"/>
      <c r="BE3148"/>
      <c r="BF3148"/>
      <c r="BG3148"/>
      <c r="BH3148"/>
      <c r="BI3148"/>
      <c r="BJ3148"/>
      <c r="BK3148"/>
      <c r="BL3148"/>
      <c r="BM3148"/>
      <c r="BN3148"/>
      <c r="BO3148"/>
      <c r="BP3148"/>
      <c r="BQ3148"/>
      <c r="BR3148"/>
      <c r="BS3148"/>
      <c r="BT3148"/>
      <c r="BU3148"/>
      <c r="BV3148"/>
      <c r="BW3148"/>
      <c r="BX3148"/>
      <c r="BY3148"/>
      <c r="BZ3148"/>
      <c r="CA3148"/>
      <c r="CB3148"/>
      <c r="CC3148"/>
    </row>
    <row r="3149" spans="54:81" s="325" customFormat="1" ht="15" customHeight="1" x14ac:dyDescent="0.25">
      <c r="BB3149"/>
      <c r="BC3149"/>
      <c r="BD3149"/>
      <c r="BE3149"/>
      <c r="BF3149"/>
      <c r="BG3149"/>
      <c r="BH3149"/>
      <c r="BI3149"/>
      <c r="BJ3149"/>
      <c r="BK3149"/>
      <c r="BL3149"/>
      <c r="BM3149"/>
      <c r="BN3149"/>
      <c r="BO3149"/>
      <c r="BP3149"/>
      <c r="BQ3149"/>
      <c r="BR3149"/>
      <c r="BS3149"/>
      <c r="BT3149"/>
      <c r="BU3149"/>
      <c r="BV3149"/>
      <c r="BW3149"/>
      <c r="BX3149"/>
      <c r="BY3149"/>
      <c r="BZ3149"/>
      <c r="CA3149"/>
      <c r="CB3149"/>
      <c r="CC3149"/>
    </row>
    <row r="3150" spans="54:81" s="325" customFormat="1" ht="15" customHeight="1" x14ac:dyDescent="0.25">
      <c r="BB3150"/>
      <c r="BC3150"/>
      <c r="BD3150"/>
      <c r="BE3150"/>
      <c r="BF3150"/>
      <c r="BG3150"/>
      <c r="BH3150"/>
      <c r="BI3150"/>
      <c r="BJ3150"/>
      <c r="BK3150"/>
      <c r="BL3150"/>
      <c r="BM3150"/>
      <c r="BN3150"/>
      <c r="BO3150"/>
      <c r="BP3150"/>
      <c r="BQ3150"/>
      <c r="BR3150"/>
      <c r="BS3150"/>
      <c r="BT3150"/>
      <c r="BU3150"/>
      <c r="BV3150"/>
      <c r="BW3150"/>
      <c r="BX3150"/>
      <c r="BY3150"/>
      <c r="BZ3150"/>
      <c r="CA3150"/>
      <c r="CB3150"/>
      <c r="CC3150"/>
    </row>
    <row r="3151" spans="54:81" s="325" customFormat="1" ht="15" customHeight="1" x14ac:dyDescent="0.25">
      <c r="BB3151"/>
      <c r="BC3151"/>
      <c r="BD3151"/>
      <c r="BE3151"/>
      <c r="BF3151"/>
      <c r="BG3151"/>
      <c r="BH3151"/>
      <c r="BI3151"/>
      <c r="BJ3151"/>
      <c r="BK3151"/>
      <c r="BL3151"/>
      <c r="BM3151"/>
      <c r="BN3151"/>
      <c r="BO3151"/>
      <c r="BP3151"/>
      <c r="BQ3151"/>
      <c r="BR3151"/>
      <c r="BS3151"/>
      <c r="BT3151"/>
      <c r="BU3151"/>
      <c r="BV3151"/>
      <c r="BW3151"/>
      <c r="BX3151"/>
      <c r="BY3151"/>
      <c r="BZ3151"/>
      <c r="CA3151"/>
      <c r="CB3151"/>
      <c r="CC3151"/>
    </row>
    <row r="3152" spans="54:81" s="325" customFormat="1" ht="15" customHeight="1" x14ac:dyDescent="0.25">
      <c r="BB3152"/>
      <c r="BC3152"/>
      <c r="BD3152"/>
      <c r="BE3152"/>
      <c r="BF3152"/>
      <c r="BG3152"/>
      <c r="BH3152"/>
      <c r="BI3152"/>
      <c r="BJ3152"/>
      <c r="BK3152"/>
      <c r="BL3152"/>
      <c r="BM3152"/>
      <c r="BN3152"/>
      <c r="BO3152"/>
      <c r="BP3152"/>
      <c r="BQ3152"/>
      <c r="BR3152"/>
      <c r="BS3152"/>
      <c r="BT3152"/>
      <c r="BU3152"/>
      <c r="BV3152"/>
      <c r="BW3152"/>
      <c r="BX3152"/>
      <c r="BY3152"/>
      <c r="BZ3152"/>
      <c r="CA3152"/>
      <c r="CB3152"/>
      <c r="CC3152"/>
    </row>
    <row r="3153" spans="54:81" s="325" customFormat="1" ht="15" customHeight="1" x14ac:dyDescent="0.25">
      <c r="BB3153"/>
      <c r="BC3153"/>
      <c r="BD3153"/>
      <c r="BE3153"/>
      <c r="BF3153"/>
      <c r="BG3153"/>
      <c r="BH3153"/>
      <c r="BI3153"/>
      <c r="BJ3153"/>
      <c r="BK3153"/>
      <c r="BL3153"/>
      <c r="BM3153"/>
      <c r="BN3153"/>
      <c r="BO3153"/>
      <c r="BP3153"/>
      <c r="BQ3153"/>
      <c r="BR3153"/>
      <c r="BS3153"/>
      <c r="BT3153"/>
      <c r="BU3153"/>
      <c r="BV3153"/>
      <c r="BW3153"/>
      <c r="BX3153"/>
      <c r="BY3153"/>
      <c r="BZ3153"/>
      <c r="CA3153"/>
      <c r="CB3153"/>
      <c r="CC3153"/>
    </row>
    <row r="3154" spans="54:81" s="325" customFormat="1" ht="15" customHeight="1" x14ac:dyDescent="0.25">
      <c r="BB3154"/>
      <c r="BC3154"/>
      <c r="BD3154"/>
      <c r="BE3154"/>
      <c r="BF3154"/>
      <c r="BG3154"/>
      <c r="BH3154"/>
      <c r="BI3154"/>
      <c r="BJ3154"/>
      <c r="BK3154"/>
      <c r="BL3154"/>
      <c r="BM3154"/>
      <c r="BN3154"/>
      <c r="BO3154"/>
      <c r="BP3154"/>
      <c r="BQ3154"/>
      <c r="BR3154"/>
      <c r="BS3154"/>
      <c r="BT3154"/>
      <c r="BU3154"/>
      <c r="BV3154"/>
      <c r="BW3154"/>
      <c r="BX3154"/>
      <c r="BY3154"/>
      <c r="BZ3154"/>
      <c r="CA3154"/>
      <c r="CB3154"/>
      <c r="CC3154"/>
    </row>
    <row r="3155" spans="54:81" s="325" customFormat="1" ht="15" customHeight="1" x14ac:dyDescent="0.25">
      <c r="BB3155"/>
      <c r="BC3155"/>
      <c r="BD3155"/>
      <c r="BE3155"/>
      <c r="BF3155"/>
      <c r="BG3155"/>
      <c r="BH3155"/>
      <c r="BI3155"/>
      <c r="BJ3155"/>
      <c r="BK3155"/>
      <c r="BL3155"/>
      <c r="BM3155"/>
      <c r="BN3155"/>
      <c r="BO3155"/>
      <c r="BP3155"/>
      <c r="BQ3155"/>
      <c r="BR3155"/>
      <c r="BS3155"/>
      <c r="BT3155"/>
      <c r="BU3155"/>
      <c r="BV3155"/>
      <c r="BW3155"/>
      <c r="BX3155"/>
      <c r="BY3155"/>
      <c r="BZ3155"/>
      <c r="CA3155"/>
      <c r="CB3155"/>
      <c r="CC3155"/>
    </row>
    <row r="3156" spans="54:81" s="325" customFormat="1" ht="15" customHeight="1" x14ac:dyDescent="0.25">
      <c r="BB3156"/>
      <c r="BC3156"/>
      <c r="BD3156"/>
      <c r="BE3156"/>
      <c r="BF3156"/>
      <c r="BG3156"/>
      <c r="BH3156"/>
      <c r="BI3156"/>
      <c r="BJ3156"/>
      <c r="BK3156"/>
      <c r="BL3156"/>
      <c r="BM3156"/>
      <c r="BN3156"/>
      <c r="BO3156"/>
      <c r="BP3156"/>
      <c r="BQ3156"/>
      <c r="BR3156"/>
      <c r="BS3156"/>
      <c r="BT3156"/>
      <c r="BU3156"/>
      <c r="BV3156"/>
      <c r="BW3156"/>
      <c r="BX3156"/>
      <c r="BY3156"/>
      <c r="BZ3156"/>
      <c r="CA3156"/>
      <c r="CB3156"/>
      <c r="CC3156"/>
    </row>
    <row r="3157" spans="54:81" s="325" customFormat="1" ht="15" customHeight="1" x14ac:dyDescent="0.25">
      <c r="BB3157"/>
      <c r="BC3157"/>
      <c r="BD3157"/>
      <c r="BE3157"/>
      <c r="BF3157"/>
      <c r="BG3157"/>
      <c r="BH3157"/>
      <c r="BI3157"/>
      <c r="BJ3157"/>
      <c r="BK3157"/>
      <c r="BL3157"/>
      <c r="BM3157"/>
      <c r="BN3157"/>
      <c r="BO3157"/>
      <c r="BP3157"/>
      <c r="BQ3157"/>
      <c r="BR3157"/>
      <c r="BS3157"/>
      <c r="BT3157"/>
      <c r="BU3157"/>
      <c r="BV3157"/>
      <c r="BW3157"/>
      <c r="BX3157"/>
      <c r="BY3157"/>
      <c r="BZ3157"/>
      <c r="CA3157"/>
      <c r="CB3157"/>
      <c r="CC3157"/>
    </row>
    <row r="3158" spans="54:81" s="325" customFormat="1" ht="15" customHeight="1" x14ac:dyDescent="0.25">
      <c r="BB3158"/>
      <c r="BC3158"/>
      <c r="BD3158"/>
      <c r="BE3158"/>
      <c r="BF3158"/>
      <c r="BG3158"/>
      <c r="BH3158"/>
      <c r="BI3158"/>
      <c r="BJ3158"/>
      <c r="BK3158"/>
      <c r="BL3158"/>
      <c r="BM3158"/>
      <c r="BN3158"/>
      <c r="BO3158"/>
      <c r="BP3158"/>
      <c r="BQ3158"/>
      <c r="BR3158"/>
      <c r="BS3158"/>
      <c r="BT3158"/>
      <c r="BU3158"/>
      <c r="BV3158"/>
      <c r="BW3158"/>
      <c r="BX3158"/>
      <c r="BY3158"/>
      <c r="BZ3158"/>
      <c r="CA3158"/>
      <c r="CB3158"/>
      <c r="CC3158"/>
    </row>
    <row r="3159" spans="54:81" s="325" customFormat="1" ht="15" customHeight="1" x14ac:dyDescent="0.25">
      <c r="BB3159"/>
      <c r="BC3159"/>
      <c r="BD3159"/>
      <c r="BE3159"/>
      <c r="BF3159"/>
      <c r="BG3159"/>
      <c r="BH3159"/>
      <c r="BI3159"/>
      <c r="BJ3159"/>
      <c r="BK3159"/>
      <c r="BL3159"/>
      <c r="BM3159"/>
      <c r="BN3159"/>
      <c r="BO3159"/>
      <c r="BP3159"/>
      <c r="BQ3159"/>
      <c r="BR3159"/>
      <c r="BS3159"/>
      <c r="BT3159"/>
      <c r="BU3159"/>
      <c r="BV3159"/>
      <c r="BW3159"/>
      <c r="BX3159"/>
      <c r="BY3159"/>
      <c r="BZ3159"/>
      <c r="CA3159"/>
      <c r="CB3159"/>
      <c r="CC3159"/>
    </row>
    <row r="3160" spans="54:81" s="325" customFormat="1" ht="15" customHeight="1" x14ac:dyDescent="0.25">
      <c r="BB3160"/>
      <c r="BC3160"/>
      <c r="BD3160"/>
      <c r="BE3160"/>
      <c r="BF3160"/>
      <c r="BG3160"/>
      <c r="BH3160"/>
      <c r="BI3160"/>
      <c r="BJ3160"/>
      <c r="BK3160"/>
      <c r="BL3160"/>
      <c r="BM3160"/>
      <c r="BN3160"/>
      <c r="BO3160"/>
      <c r="BP3160"/>
      <c r="BQ3160"/>
      <c r="BR3160"/>
      <c r="BS3160"/>
      <c r="BT3160"/>
      <c r="BU3160"/>
      <c r="BV3160"/>
      <c r="BW3160"/>
      <c r="BX3160"/>
      <c r="BY3160"/>
      <c r="BZ3160"/>
      <c r="CA3160"/>
      <c r="CB3160"/>
      <c r="CC3160"/>
    </row>
    <row r="3161" spans="54:81" s="325" customFormat="1" ht="15" customHeight="1" x14ac:dyDescent="0.25">
      <c r="BB3161"/>
      <c r="BC3161"/>
      <c r="BD3161"/>
      <c r="BE3161"/>
      <c r="BF3161"/>
      <c r="BG3161"/>
      <c r="BH3161"/>
      <c r="BI3161"/>
      <c r="BJ3161"/>
      <c r="BK3161"/>
      <c r="BL3161"/>
      <c r="BM3161"/>
      <c r="BN3161"/>
      <c r="BO3161"/>
      <c r="BP3161"/>
      <c r="BQ3161"/>
      <c r="BR3161"/>
      <c r="BS3161"/>
      <c r="BT3161"/>
      <c r="BU3161"/>
      <c r="BV3161"/>
      <c r="BW3161"/>
      <c r="BX3161"/>
      <c r="BY3161"/>
      <c r="BZ3161"/>
      <c r="CA3161"/>
      <c r="CB3161"/>
      <c r="CC3161"/>
    </row>
    <row r="3162" spans="54:81" s="325" customFormat="1" ht="15" customHeight="1" x14ac:dyDescent="0.25">
      <c r="BB3162"/>
      <c r="BC3162"/>
      <c r="BD3162"/>
      <c r="BE3162"/>
      <c r="BF3162"/>
      <c r="BG3162"/>
      <c r="BH3162"/>
      <c r="BI3162"/>
      <c r="BJ3162"/>
      <c r="BK3162"/>
      <c r="BL3162"/>
      <c r="BM3162"/>
      <c r="BN3162"/>
      <c r="BO3162"/>
      <c r="BP3162"/>
      <c r="BQ3162"/>
      <c r="BR3162"/>
      <c r="BS3162"/>
      <c r="BT3162"/>
      <c r="BU3162"/>
      <c r="BV3162"/>
      <c r="BW3162"/>
      <c r="BX3162"/>
      <c r="BY3162"/>
      <c r="BZ3162"/>
      <c r="CA3162"/>
      <c r="CB3162"/>
      <c r="CC3162"/>
    </row>
    <row r="3163" spans="54:81" s="325" customFormat="1" ht="15" customHeight="1" x14ac:dyDescent="0.25">
      <c r="BB3163"/>
      <c r="BC3163"/>
      <c r="BD3163"/>
      <c r="BE3163"/>
      <c r="BF3163"/>
      <c r="BG3163"/>
      <c r="BH3163"/>
      <c r="BI3163"/>
      <c r="BJ3163"/>
      <c r="BK3163"/>
      <c r="BL3163"/>
      <c r="BM3163"/>
      <c r="BN3163"/>
      <c r="BO3163"/>
      <c r="BP3163"/>
      <c r="BQ3163"/>
      <c r="BR3163"/>
      <c r="BS3163"/>
      <c r="BT3163"/>
      <c r="BU3163"/>
      <c r="BV3163"/>
      <c r="BW3163"/>
      <c r="BX3163"/>
      <c r="BY3163"/>
      <c r="BZ3163"/>
      <c r="CA3163"/>
      <c r="CB3163"/>
      <c r="CC3163"/>
    </row>
    <row r="3164" spans="54:81" s="325" customFormat="1" ht="15" customHeight="1" x14ac:dyDescent="0.25">
      <c r="BB3164"/>
      <c r="BC3164"/>
      <c r="BD3164"/>
      <c r="BE3164"/>
      <c r="BF3164"/>
      <c r="BG3164"/>
      <c r="BH3164"/>
      <c r="BI3164"/>
      <c r="BJ3164"/>
      <c r="BK3164"/>
      <c r="BL3164"/>
      <c r="BM3164"/>
      <c r="BN3164"/>
      <c r="BO3164"/>
      <c r="BP3164"/>
      <c r="BQ3164"/>
      <c r="BR3164"/>
      <c r="BS3164"/>
      <c r="BT3164"/>
      <c r="BU3164"/>
      <c r="BV3164"/>
      <c r="BW3164"/>
      <c r="BX3164"/>
      <c r="BY3164"/>
      <c r="BZ3164"/>
      <c r="CA3164"/>
      <c r="CB3164"/>
      <c r="CC3164"/>
    </row>
    <row r="3165" spans="54:81" s="325" customFormat="1" ht="15" customHeight="1" x14ac:dyDescent="0.25">
      <c r="BB3165"/>
      <c r="BC3165"/>
      <c r="BD3165"/>
      <c r="BE3165"/>
      <c r="BF3165"/>
      <c r="BG3165"/>
      <c r="BH3165"/>
      <c r="BI3165"/>
      <c r="BJ3165"/>
      <c r="BK3165"/>
      <c r="BL3165"/>
      <c r="BM3165"/>
      <c r="BN3165"/>
      <c r="BO3165"/>
      <c r="BP3165"/>
      <c r="BQ3165"/>
      <c r="BR3165"/>
      <c r="BS3165"/>
      <c r="BT3165"/>
      <c r="BU3165"/>
      <c r="BV3165"/>
      <c r="BW3165"/>
      <c r="BX3165"/>
      <c r="BY3165"/>
      <c r="BZ3165"/>
      <c r="CA3165"/>
      <c r="CB3165"/>
      <c r="CC3165"/>
    </row>
    <row r="3166" spans="54:81" s="325" customFormat="1" ht="15" customHeight="1" x14ac:dyDescent="0.25">
      <c r="BB3166"/>
      <c r="BC3166"/>
      <c r="BD3166"/>
      <c r="BE3166"/>
      <c r="BF3166"/>
      <c r="BG3166"/>
      <c r="BH3166"/>
      <c r="BI3166"/>
      <c r="BJ3166"/>
      <c r="BK3166"/>
      <c r="BL3166"/>
      <c r="BM3166"/>
      <c r="BN3166"/>
      <c r="BO3166"/>
      <c r="BP3166"/>
      <c r="BQ3166"/>
      <c r="BR3166"/>
      <c r="BS3166"/>
      <c r="BT3166"/>
      <c r="BU3166"/>
      <c r="BV3166"/>
      <c r="BW3166"/>
      <c r="BX3166"/>
      <c r="BY3166"/>
      <c r="BZ3166"/>
      <c r="CA3166"/>
      <c r="CB3166"/>
      <c r="CC3166"/>
    </row>
    <row r="3167" spans="54:81" s="325" customFormat="1" ht="15" customHeight="1" x14ac:dyDescent="0.25">
      <c r="BB3167"/>
      <c r="BC3167"/>
      <c r="BD3167"/>
      <c r="BE3167"/>
      <c r="BF3167"/>
      <c r="BG3167"/>
      <c r="BH3167"/>
      <c r="BI3167"/>
      <c r="BJ3167"/>
      <c r="BK3167"/>
      <c r="BL3167"/>
      <c r="BM3167"/>
      <c r="BN3167"/>
      <c r="BO3167"/>
      <c r="BP3167"/>
      <c r="BQ3167"/>
      <c r="BR3167"/>
      <c r="BS3167"/>
      <c r="BT3167"/>
      <c r="BU3167"/>
      <c r="BV3167"/>
      <c r="BW3167"/>
      <c r="BX3167"/>
      <c r="BY3167"/>
      <c r="BZ3167"/>
      <c r="CA3167"/>
      <c r="CB3167"/>
      <c r="CC3167"/>
    </row>
    <row r="3168" spans="54:81" s="325" customFormat="1" ht="15" customHeight="1" x14ac:dyDescent="0.25">
      <c r="BB3168"/>
      <c r="BC3168"/>
      <c r="BD3168"/>
      <c r="BE3168"/>
      <c r="BF3168"/>
      <c r="BG3168"/>
      <c r="BH3168"/>
      <c r="BI3168"/>
      <c r="BJ3168"/>
      <c r="BK3168"/>
      <c r="BL3168"/>
      <c r="BM3168"/>
      <c r="BN3168"/>
      <c r="BO3168"/>
      <c r="BP3168"/>
      <c r="BQ3168"/>
      <c r="BR3168"/>
      <c r="BS3168"/>
      <c r="BT3168"/>
      <c r="BU3168"/>
      <c r="BV3168"/>
      <c r="BW3168"/>
      <c r="BX3168"/>
      <c r="BY3168"/>
      <c r="BZ3168"/>
      <c r="CA3168"/>
      <c r="CB3168"/>
      <c r="CC3168"/>
    </row>
    <row r="3169" spans="54:81" s="325" customFormat="1" ht="15" customHeight="1" x14ac:dyDescent="0.25">
      <c r="BB3169"/>
      <c r="BC3169"/>
      <c r="BD3169"/>
      <c r="BE3169"/>
      <c r="BF3169"/>
      <c r="BG3169"/>
      <c r="BH3169"/>
      <c r="BI3169"/>
      <c r="BJ3169"/>
      <c r="BK3169"/>
      <c r="BL3169"/>
      <c r="BM3169"/>
      <c r="BN3169"/>
      <c r="BO3169"/>
      <c r="BP3169"/>
      <c r="BQ3169"/>
      <c r="BR3169"/>
      <c r="BS3169"/>
      <c r="BT3169"/>
      <c r="BU3169"/>
      <c r="BV3169"/>
      <c r="BW3169"/>
      <c r="BX3169"/>
      <c r="BY3169"/>
      <c r="BZ3169"/>
      <c r="CA3169"/>
      <c r="CB3169"/>
      <c r="CC3169"/>
    </row>
    <row r="3170" spans="54:81" s="325" customFormat="1" ht="15" customHeight="1" x14ac:dyDescent="0.25">
      <c r="BB3170"/>
      <c r="BC3170"/>
      <c r="BD3170"/>
      <c r="BE3170"/>
      <c r="BF3170"/>
      <c r="BG3170"/>
      <c r="BH3170"/>
      <c r="BI3170"/>
      <c r="BJ3170"/>
      <c r="BK3170"/>
      <c r="BL3170"/>
      <c r="BM3170"/>
      <c r="BN3170"/>
      <c r="BO3170"/>
      <c r="BP3170"/>
      <c r="BQ3170"/>
      <c r="BR3170"/>
      <c r="BS3170"/>
      <c r="BT3170"/>
      <c r="BU3170"/>
      <c r="BV3170"/>
      <c r="BW3170"/>
      <c r="BX3170"/>
      <c r="BY3170"/>
      <c r="BZ3170"/>
      <c r="CA3170"/>
      <c r="CB3170"/>
      <c r="CC3170"/>
    </row>
    <row r="3171" spans="54:81" s="325" customFormat="1" ht="15" customHeight="1" x14ac:dyDescent="0.25">
      <c r="BB3171"/>
      <c r="BC3171"/>
      <c r="BD3171"/>
      <c r="BE3171"/>
      <c r="BF3171"/>
      <c r="BG3171"/>
      <c r="BH3171"/>
      <c r="BI3171"/>
      <c r="BJ3171"/>
      <c r="BK3171"/>
      <c r="BL3171"/>
      <c r="BM3171"/>
      <c r="BN3171"/>
      <c r="BO3171"/>
      <c r="BP3171"/>
      <c r="BQ3171"/>
      <c r="BR3171"/>
      <c r="BS3171"/>
      <c r="BT3171"/>
      <c r="BU3171"/>
      <c r="BV3171"/>
      <c r="BW3171"/>
      <c r="BX3171"/>
      <c r="BY3171"/>
      <c r="BZ3171"/>
      <c r="CA3171"/>
      <c r="CB3171"/>
      <c r="CC3171"/>
    </row>
    <row r="3172" spans="54:81" s="325" customFormat="1" ht="15" customHeight="1" x14ac:dyDescent="0.25">
      <c r="BB3172"/>
      <c r="BC3172"/>
      <c r="BD3172"/>
      <c r="BE3172"/>
      <c r="BF3172"/>
      <c r="BG3172"/>
      <c r="BH3172"/>
      <c r="BI3172"/>
      <c r="BJ3172"/>
      <c r="BK3172"/>
      <c r="BL3172"/>
      <c r="BM3172"/>
      <c r="BN3172"/>
      <c r="BO3172"/>
      <c r="BP3172"/>
      <c r="BQ3172"/>
      <c r="BR3172"/>
      <c r="BS3172"/>
      <c r="BT3172"/>
      <c r="BU3172"/>
      <c r="BV3172"/>
      <c r="BW3172"/>
      <c r="BX3172"/>
      <c r="BY3172"/>
      <c r="BZ3172"/>
      <c r="CA3172"/>
      <c r="CB3172"/>
      <c r="CC3172"/>
    </row>
    <row r="3173" spans="54:81" s="325" customFormat="1" ht="15" customHeight="1" x14ac:dyDescent="0.25">
      <c r="BB3173"/>
      <c r="BC3173"/>
      <c r="BD3173"/>
      <c r="BE3173"/>
      <c r="BF3173"/>
      <c r="BG3173"/>
      <c r="BH3173"/>
      <c r="BI3173"/>
      <c r="BJ3173"/>
      <c r="BK3173"/>
      <c r="BL3173"/>
      <c r="BM3173"/>
      <c r="BN3173"/>
      <c r="BO3173"/>
      <c r="BP3173"/>
      <c r="BQ3173"/>
      <c r="BR3173"/>
      <c r="BS3173"/>
      <c r="BT3173"/>
      <c r="BU3173"/>
      <c r="BV3173"/>
      <c r="BW3173"/>
      <c r="BX3173"/>
      <c r="BY3173"/>
      <c r="BZ3173"/>
      <c r="CA3173"/>
      <c r="CB3173"/>
      <c r="CC3173"/>
    </row>
    <row r="3174" spans="54:81" s="325" customFormat="1" ht="15" customHeight="1" x14ac:dyDescent="0.25">
      <c r="BB3174"/>
      <c r="BC3174"/>
      <c r="BD3174"/>
      <c r="BE3174"/>
      <c r="BF3174"/>
      <c r="BG3174"/>
      <c r="BH3174"/>
      <c r="BI3174"/>
      <c r="BJ3174"/>
      <c r="BK3174"/>
      <c r="BL3174"/>
      <c r="BM3174"/>
      <c r="BN3174"/>
      <c r="BO3174"/>
      <c r="BP3174"/>
      <c r="BQ3174"/>
      <c r="BR3174"/>
      <c r="BS3174"/>
      <c r="BT3174"/>
      <c r="BU3174"/>
      <c r="BV3174"/>
      <c r="BW3174"/>
      <c r="BX3174"/>
      <c r="BY3174"/>
      <c r="BZ3174"/>
      <c r="CA3174"/>
      <c r="CB3174"/>
      <c r="CC3174"/>
    </row>
    <row r="3175" spans="54:81" s="325" customFormat="1" ht="15" customHeight="1" x14ac:dyDescent="0.25">
      <c r="BB3175"/>
      <c r="BC3175"/>
      <c r="BD3175"/>
      <c r="BE3175"/>
      <c r="BF3175"/>
      <c r="BG3175"/>
      <c r="BH3175"/>
      <c r="BI3175"/>
      <c r="BJ3175"/>
      <c r="BK3175"/>
      <c r="BL3175"/>
      <c r="BM3175"/>
      <c r="BN3175"/>
      <c r="BO3175"/>
      <c r="BP3175"/>
      <c r="BQ3175"/>
      <c r="BR3175"/>
      <c r="BS3175"/>
      <c r="BT3175"/>
      <c r="BU3175"/>
      <c r="BV3175"/>
      <c r="BW3175"/>
      <c r="BX3175"/>
      <c r="BY3175"/>
      <c r="BZ3175"/>
      <c r="CA3175"/>
      <c r="CB3175"/>
      <c r="CC3175"/>
    </row>
    <row r="3176" spans="54:81" s="325" customFormat="1" ht="15" customHeight="1" x14ac:dyDescent="0.25">
      <c r="BB3176"/>
      <c r="BC3176"/>
      <c r="BD3176"/>
      <c r="BE3176"/>
      <c r="BF3176"/>
      <c r="BG3176"/>
      <c r="BH3176"/>
      <c r="BI3176"/>
      <c r="BJ3176"/>
      <c r="BK3176"/>
      <c r="BL3176"/>
      <c r="BM3176"/>
      <c r="BN3176"/>
      <c r="BO3176"/>
      <c r="BP3176"/>
      <c r="BQ3176"/>
      <c r="BR3176"/>
      <c r="BS3176"/>
      <c r="BT3176"/>
      <c r="BU3176"/>
      <c r="BV3176"/>
      <c r="BW3176"/>
      <c r="BX3176"/>
      <c r="BY3176"/>
      <c r="BZ3176"/>
      <c r="CA3176"/>
      <c r="CB3176"/>
      <c r="CC3176"/>
    </row>
    <row r="3177" spans="54:81" s="325" customFormat="1" ht="15" customHeight="1" x14ac:dyDescent="0.25">
      <c r="BB3177"/>
      <c r="BC3177"/>
      <c r="BD3177"/>
      <c r="BE3177"/>
      <c r="BF3177"/>
      <c r="BG3177"/>
      <c r="BH3177"/>
      <c r="BI3177"/>
      <c r="BJ3177"/>
      <c r="BK3177"/>
      <c r="BL3177"/>
      <c r="BM3177"/>
      <c r="BN3177"/>
      <c r="BO3177"/>
      <c r="BP3177"/>
      <c r="BQ3177"/>
      <c r="BR3177"/>
      <c r="BS3177"/>
      <c r="BT3177"/>
      <c r="BU3177"/>
      <c r="BV3177"/>
      <c r="BW3177"/>
      <c r="BX3177"/>
      <c r="BY3177"/>
      <c r="BZ3177"/>
      <c r="CA3177"/>
      <c r="CB3177"/>
      <c r="CC3177"/>
    </row>
    <row r="3178" spans="54:81" s="325" customFormat="1" ht="15" customHeight="1" x14ac:dyDescent="0.25">
      <c r="BB3178"/>
      <c r="BC3178"/>
      <c r="BD3178"/>
      <c r="BE3178"/>
      <c r="BF3178"/>
      <c r="BG3178"/>
      <c r="BH3178"/>
      <c r="BI3178"/>
      <c r="BJ3178"/>
      <c r="BK3178"/>
      <c r="BL3178"/>
      <c r="BM3178"/>
      <c r="BN3178"/>
      <c r="BO3178"/>
      <c r="BP3178"/>
      <c r="BQ3178"/>
      <c r="BR3178"/>
      <c r="BS3178"/>
      <c r="BT3178"/>
      <c r="BU3178"/>
      <c r="BV3178"/>
      <c r="BW3178"/>
      <c r="BX3178"/>
      <c r="BY3178"/>
      <c r="BZ3178"/>
      <c r="CA3178"/>
      <c r="CB3178"/>
      <c r="CC3178"/>
    </row>
    <row r="3179" spans="54:81" s="325" customFormat="1" ht="15" customHeight="1" x14ac:dyDescent="0.25">
      <c r="BB3179"/>
      <c r="BC3179"/>
      <c r="BD3179"/>
      <c r="BE3179"/>
      <c r="BF3179"/>
      <c r="BG3179"/>
      <c r="BH3179"/>
      <c r="BI3179"/>
      <c r="BJ3179"/>
      <c r="BK3179"/>
      <c r="BL3179"/>
      <c r="BM3179"/>
      <c r="BN3179"/>
      <c r="BO3179"/>
      <c r="BP3179"/>
      <c r="BQ3179"/>
      <c r="BR3179"/>
      <c r="BS3179"/>
      <c r="BT3179"/>
      <c r="BU3179"/>
      <c r="BV3179"/>
      <c r="BW3179"/>
      <c r="BX3179"/>
      <c r="BY3179"/>
      <c r="BZ3179"/>
      <c r="CA3179"/>
      <c r="CB3179"/>
      <c r="CC3179"/>
    </row>
    <row r="3180" spans="54:81" s="325" customFormat="1" ht="15" customHeight="1" x14ac:dyDescent="0.25">
      <c r="BB3180"/>
      <c r="BC3180"/>
      <c r="BD3180"/>
      <c r="BE3180"/>
      <c r="BF3180"/>
      <c r="BG3180"/>
      <c r="BH3180"/>
      <c r="BI3180"/>
      <c r="BJ3180"/>
      <c r="BK3180"/>
      <c r="BL3180"/>
      <c r="BM3180"/>
      <c r="BN3180"/>
      <c r="BO3180"/>
      <c r="BP3180"/>
      <c r="BQ3180"/>
      <c r="BR3180"/>
      <c r="BS3180"/>
      <c r="BT3180"/>
      <c r="BU3180"/>
      <c r="BV3180"/>
      <c r="BW3180"/>
      <c r="BX3180"/>
      <c r="BY3180"/>
      <c r="BZ3180"/>
      <c r="CA3180"/>
      <c r="CB3180"/>
      <c r="CC3180"/>
    </row>
    <row r="3181" spans="54:81" s="325" customFormat="1" ht="15" customHeight="1" x14ac:dyDescent="0.25">
      <c r="BB3181"/>
      <c r="BC3181"/>
      <c r="BD3181"/>
      <c r="BE3181"/>
      <c r="BF3181"/>
      <c r="BG3181"/>
      <c r="BH3181"/>
      <c r="BI3181"/>
      <c r="BJ3181"/>
      <c r="BK3181"/>
      <c r="BL3181"/>
      <c r="BM3181"/>
      <c r="BN3181"/>
      <c r="BO3181"/>
      <c r="BP3181"/>
      <c r="BQ3181"/>
      <c r="BR3181"/>
      <c r="BS3181"/>
      <c r="BT3181"/>
      <c r="BU3181"/>
      <c r="BV3181"/>
      <c r="BW3181"/>
      <c r="BX3181"/>
      <c r="BY3181"/>
      <c r="BZ3181"/>
      <c r="CA3181"/>
      <c r="CB3181"/>
      <c r="CC3181"/>
    </row>
    <row r="3182" spans="54:81" s="325" customFormat="1" ht="15" customHeight="1" x14ac:dyDescent="0.25">
      <c r="BB3182"/>
      <c r="BC3182"/>
      <c r="BD3182"/>
      <c r="BE3182"/>
      <c r="BF3182"/>
      <c r="BG3182"/>
      <c r="BH3182"/>
      <c r="BI3182"/>
      <c r="BJ3182"/>
      <c r="BK3182"/>
      <c r="BL3182"/>
      <c r="BM3182"/>
      <c r="BN3182"/>
      <c r="BO3182"/>
      <c r="BP3182"/>
      <c r="BQ3182"/>
      <c r="BR3182"/>
      <c r="BS3182"/>
      <c r="BT3182"/>
      <c r="BU3182"/>
      <c r="BV3182"/>
      <c r="BW3182"/>
      <c r="BX3182"/>
      <c r="BY3182"/>
      <c r="BZ3182"/>
      <c r="CA3182"/>
      <c r="CB3182"/>
      <c r="CC3182"/>
    </row>
    <row r="3183" spans="54:81" s="325" customFormat="1" ht="15" customHeight="1" x14ac:dyDescent="0.25">
      <c r="BB3183"/>
      <c r="BC3183"/>
      <c r="BD3183"/>
      <c r="BE3183"/>
      <c r="BF3183"/>
      <c r="BG3183"/>
      <c r="BH3183"/>
      <c r="BI3183"/>
      <c r="BJ3183"/>
      <c r="BK3183"/>
      <c r="BL3183"/>
      <c r="BM3183"/>
      <c r="BN3183"/>
      <c r="BO3183"/>
      <c r="BP3183"/>
      <c r="BQ3183"/>
      <c r="BR3183"/>
      <c r="BS3183"/>
      <c r="BT3183"/>
      <c r="BU3183"/>
      <c r="BV3183"/>
      <c r="BW3183"/>
      <c r="BX3183"/>
      <c r="BY3183"/>
      <c r="BZ3183"/>
      <c r="CA3183"/>
      <c r="CB3183"/>
      <c r="CC3183"/>
    </row>
    <row r="3184" spans="54:81" s="325" customFormat="1" ht="15" customHeight="1" x14ac:dyDescent="0.25">
      <c r="BB3184"/>
      <c r="BC3184"/>
      <c r="BD3184"/>
      <c r="BE3184"/>
      <c r="BF3184"/>
      <c r="BG3184"/>
      <c r="BH3184"/>
      <c r="BI3184"/>
      <c r="BJ3184"/>
      <c r="BK3184"/>
      <c r="BL3184"/>
      <c r="BM3184"/>
      <c r="BN3184"/>
      <c r="BO3184"/>
      <c r="BP3184"/>
      <c r="BQ3184"/>
      <c r="BR3184"/>
      <c r="BS3184"/>
      <c r="BT3184"/>
      <c r="BU3184"/>
      <c r="BV3184"/>
      <c r="BW3184"/>
      <c r="BX3184"/>
      <c r="BY3184"/>
      <c r="BZ3184"/>
      <c r="CA3184"/>
      <c r="CB3184"/>
      <c r="CC3184"/>
    </row>
    <row r="3185" spans="54:81" s="325" customFormat="1" ht="15" customHeight="1" x14ac:dyDescent="0.25">
      <c r="BB3185"/>
      <c r="BC3185"/>
      <c r="BD3185"/>
      <c r="BE3185"/>
      <c r="BF3185"/>
      <c r="BG3185"/>
      <c r="BH3185"/>
      <c r="BI3185"/>
      <c r="BJ3185"/>
      <c r="BK3185"/>
      <c r="BL3185"/>
      <c r="BM3185"/>
      <c r="BN3185"/>
      <c r="BO3185"/>
      <c r="BP3185"/>
      <c r="BQ3185"/>
      <c r="BR3185"/>
      <c r="BS3185"/>
      <c r="BT3185"/>
      <c r="BU3185"/>
      <c r="BV3185"/>
      <c r="BW3185"/>
      <c r="BX3185"/>
      <c r="BY3185"/>
      <c r="BZ3185"/>
      <c r="CA3185"/>
      <c r="CB3185"/>
      <c r="CC3185"/>
    </row>
    <row r="3186" spans="54:81" s="325" customFormat="1" ht="15" customHeight="1" x14ac:dyDescent="0.25">
      <c r="BB3186"/>
      <c r="BC3186"/>
      <c r="BD3186"/>
      <c r="BE3186"/>
      <c r="BF3186"/>
      <c r="BG3186"/>
      <c r="BH3186"/>
      <c r="BI3186"/>
      <c r="BJ3186"/>
      <c r="BK3186"/>
      <c r="BL3186"/>
      <c r="BM3186"/>
      <c r="BN3186"/>
      <c r="BO3186"/>
      <c r="BP3186"/>
      <c r="BQ3186"/>
      <c r="BR3186"/>
      <c r="BS3186"/>
      <c r="BT3186"/>
      <c r="BU3186"/>
      <c r="BV3186"/>
      <c r="BW3186"/>
      <c r="BX3186"/>
      <c r="BY3186"/>
      <c r="BZ3186"/>
      <c r="CA3186"/>
      <c r="CB3186"/>
      <c r="CC3186"/>
    </row>
    <row r="3187" spans="54:81" s="325" customFormat="1" ht="15" customHeight="1" x14ac:dyDescent="0.25">
      <c r="BB3187"/>
      <c r="BC3187"/>
      <c r="BD3187"/>
      <c r="BE3187"/>
      <c r="BF3187"/>
      <c r="BG3187"/>
      <c r="BH3187"/>
      <c r="BI3187"/>
      <c r="BJ3187"/>
      <c r="BK3187"/>
      <c r="BL3187"/>
      <c r="BM3187"/>
      <c r="BN3187"/>
      <c r="BO3187"/>
      <c r="BP3187"/>
      <c r="BQ3187"/>
      <c r="BR3187"/>
      <c r="BS3187"/>
      <c r="BT3187"/>
      <c r="BU3187"/>
      <c r="BV3187"/>
      <c r="BW3187"/>
      <c r="BX3187"/>
      <c r="BY3187"/>
      <c r="BZ3187"/>
      <c r="CA3187"/>
      <c r="CB3187"/>
      <c r="CC3187"/>
    </row>
    <row r="3188" spans="54:81" s="325" customFormat="1" ht="15" customHeight="1" x14ac:dyDescent="0.25">
      <c r="BB3188"/>
      <c r="BC3188"/>
      <c r="BD3188"/>
      <c r="BE3188"/>
      <c r="BF3188"/>
      <c r="BG3188"/>
      <c r="BH3188"/>
      <c r="BI3188"/>
      <c r="BJ3188"/>
      <c r="BK3188"/>
      <c r="BL3188"/>
      <c r="BM3188"/>
      <c r="BN3188"/>
      <c r="BO3188"/>
      <c r="BP3188"/>
      <c r="BQ3188"/>
      <c r="BR3188"/>
      <c r="BS3188"/>
      <c r="BT3188"/>
      <c r="BU3188"/>
      <c r="BV3188"/>
      <c r="BW3188"/>
      <c r="BX3188"/>
      <c r="BY3188"/>
      <c r="BZ3188"/>
      <c r="CA3188"/>
      <c r="CB3188"/>
      <c r="CC3188"/>
    </row>
    <row r="3189" spans="54:81" s="325" customFormat="1" ht="15" customHeight="1" x14ac:dyDescent="0.25">
      <c r="BB3189"/>
      <c r="BC3189"/>
      <c r="BD3189"/>
      <c r="BE3189"/>
      <c r="BF3189"/>
      <c r="BG3189"/>
      <c r="BH3189"/>
      <c r="BI3189"/>
      <c r="BJ3189"/>
      <c r="BK3189"/>
      <c r="BL3189"/>
      <c r="BM3189"/>
      <c r="BN3189"/>
      <c r="BO3189"/>
      <c r="BP3189"/>
      <c r="BQ3189"/>
      <c r="BR3189"/>
      <c r="BS3189"/>
      <c r="BT3189"/>
      <c r="BU3189"/>
      <c r="BV3189"/>
      <c r="BW3189"/>
      <c r="BX3189"/>
      <c r="BY3189"/>
      <c r="BZ3189"/>
      <c r="CA3189"/>
      <c r="CB3189"/>
      <c r="CC3189"/>
    </row>
    <row r="3190" spans="54:81" s="325" customFormat="1" ht="15" customHeight="1" x14ac:dyDescent="0.25">
      <c r="BB3190"/>
      <c r="BC3190"/>
      <c r="BD3190"/>
      <c r="BE3190"/>
      <c r="BF3190"/>
      <c r="BG3190"/>
      <c r="BH3190"/>
      <c r="BI3190"/>
      <c r="BJ3190"/>
      <c r="BK3190"/>
      <c r="BL3190"/>
      <c r="BM3190"/>
      <c r="BN3190"/>
      <c r="BO3190"/>
      <c r="BP3190"/>
      <c r="BQ3190"/>
      <c r="BR3190"/>
      <c r="BS3190"/>
      <c r="BT3190"/>
      <c r="BU3190"/>
      <c r="BV3190"/>
      <c r="BW3190"/>
      <c r="BX3190"/>
      <c r="BY3190"/>
      <c r="BZ3190"/>
      <c r="CA3190"/>
      <c r="CB3190"/>
      <c r="CC3190"/>
    </row>
    <row r="3191" spans="54:81" s="325" customFormat="1" ht="15" customHeight="1" x14ac:dyDescent="0.25">
      <c r="BB3191"/>
      <c r="BC3191"/>
      <c r="BD3191"/>
      <c r="BE3191"/>
      <c r="BF3191"/>
      <c r="BG3191"/>
      <c r="BH3191"/>
      <c r="BI3191"/>
      <c r="BJ3191"/>
      <c r="BK3191"/>
      <c r="BL3191"/>
      <c r="BM3191"/>
      <c r="BN3191"/>
      <c r="BO3191"/>
      <c r="BP3191"/>
      <c r="BQ3191"/>
      <c r="BR3191"/>
      <c r="BS3191"/>
      <c r="BT3191"/>
      <c r="BU3191"/>
      <c r="BV3191"/>
      <c r="BW3191"/>
      <c r="BX3191"/>
      <c r="BY3191"/>
      <c r="BZ3191"/>
      <c r="CA3191"/>
      <c r="CB3191"/>
      <c r="CC3191"/>
    </row>
    <row r="3192" spans="54:81" s="325" customFormat="1" ht="15" customHeight="1" x14ac:dyDescent="0.25">
      <c r="BB3192"/>
      <c r="BC3192"/>
      <c r="BD3192"/>
      <c r="BE3192"/>
      <c r="BF3192"/>
      <c r="BG3192"/>
      <c r="BH3192"/>
      <c r="BI3192"/>
      <c r="BJ3192"/>
      <c r="BK3192"/>
      <c r="BL3192"/>
      <c r="BM3192"/>
      <c r="BN3192"/>
      <c r="BO3192"/>
      <c r="BP3192"/>
      <c r="BQ3192"/>
      <c r="BR3192"/>
      <c r="BS3192"/>
      <c r="BT3192"/>
      <c r="BU3192"/>
      <c r="BV3192"/>
      <c r="BW3192"/>
      <c r="BX3192"/>
      <c r="BY3192"/>
      <c r="BZ3192"/>
      <c r="CA3192"/>
      <c r="CB3192"/>
      <c r="CC3192"/>
    </row>
    <row r="3193" spans="54:81" s="325" customFormat="1" ht="15" customHeight="1" x14ac:dyDescent="0.25">
      <c r="BB3193"/>
      <c r="BC3193"/>
      <c r="BD3193"/>
      <c r="BE3193"/>
      <c r="BF3193"/>
      <c r="BG3193"/>
      <c r="BH3193"/>
      <c r="BI3193"/>
      <c r="BJ3193"/>
      <c r="BK3193"/>
      <c r="BL3193"/>
      <c r="BM3193"/>
      <c r="BN3193"/>
      <c r="BO3193"/>
      <c r="BP3193"/>
      <c r="BQ3193"/>
      <c r="BR3193"/>
      <c r="BS3193"/>
      <c r="BT3193"/>
      <c r="BU3193"/>
      <c r="BV3193"/>
      <c r="BW3193"/>
      <c r="BX3193"/>
      <c r="BY3193"/>
      <c r="BZ3193"/>
      <c r="CA3193"/>
      <c r="CB3193"/>
      <c r="CC3193"/>
    </row>
    <row r="3194" spans="54:81" s="325" customFormat="1" ht="15" customHeight="1" x14ac:dyDescent="0.25">
      <c r="BB3194"/>
      <c r="BC3194"/>
      <c r="BD3194"/>
      <c r="BE3194"/>
      <c r="BF3194"/>
      <c r="BG3194"/>
      <c r="BH3194"/>
      <c r="BI3194"/>
      <c r="BJ3194"/>
      <c r="BK3194"/>
      <c r="BL3194"/>
      <c r="BM3194"/>
      <c r="BN3194"/>
      <c r="BO3194"/>
      <c r="BP3194"/>
      <c r="BQ3194"/>
      <c r="BR3194"/>
      <c r="BS3194"/>
      <c r="BT3194"/>
      <c r="BU3194"/>
      <c r="BV3194"/>
      <c r="BW3194"/>
      <c r="BX3194"/>
      <c r="BY3194"/>
      <c r="BZ3194"/>
      <c r="CA3194"/>
      <c r="CB3194"/>
      <c r="CC3194"/>
    </row>
    <row r="3195" spans="54:81" s="325" customFormat="1" ht="15" customHeight="1" x14ac:dyDescent="0.25">
      <c r="BB3195"/>
      <c r="BC3195"/>
      <c r="BD3195"/>
      <c r="BE3195"/>
      <c r="BF3195"/>
      <c r="BG3195"/>
      <c r="BH3195"/>
      <c r="BI3195"/>
      <c r="BJ3195"/>
      <c r="BK3195"/>
      <c r="BL3195"/>
      <c r="BM3195"/>
      <c r="BN3195"/>
      <c r="BO3195"/>
      <c r="BP3195"/>
      <c r="BQ3195"/>
      <c r="BR3195"/>
      <c r="BS3195"/>
      <c r="BT3195"/>
      <c r="BU3195"/>
      <c r="BV3195"/>
      <c r="BW3195"/>
      <c r="BX3195"/>
      <c r="BY3195"/>
      <c r="BZ3195"/>
      <c r="CA3195"/>
      <c r="CB3195"/>
      <c r="CC3195"/>
    </row>
    <row r="3196" spans="54:81" s="325" customFormat="1" ht="15" customHeight="1" x14ac:dyDescent="0.25">
      <c r="BB3196"/>
      <c r="BC3196"/>
      <c r="BD3196"/>
      <c r="BE3196"/>
      <c r="BF3196"/>
      <c r="BG3196"/>
      <c r="BH3196"/>
      <c r="BI3196"/>
      <c r="BJ3196"/>
      <c r="BK3196"/>
      <c r="BL3196"/>
      <c r="BM3196"/>
      <c r="BN3196"/>
      <c r="BO3196"/>
      <c r="BP3196"/>
      <c r="BQ3196"/>
      <c r="BR3196"/>
      <c r="BS3196"/>
      <c r="BT3196"/>
      <c r="BU3196"/>
      <c r="BV3196"/>
      <c r="BW3196"/>
      <c r="BX3196"/>
      <c r="BY3196"/>
      <c r="BZ3196"/>
      <c r="CA3196"/>
      <c r="CB3196"/>
      <c r="CC3196"/>
    </row>
    <row r="3197" spans="54:81" s="325" customFormat="1" ht="15" customHeight="1" x14ac:dyDescent="0.25">
      <c r="BB3197"/>
      <c r="BC3197"/>
      <c r="BD3197"/>
      <c r="BE3197"/>
      <c r="BF3197"/>
      <c r="BG3197"/>
      <c r="BH3197"/>
      <c r="BI3197"/>
      <c r="BJ3197"/>
      <c r="BK3197"/>
      <c r="BL3197"/>
      <c r="BM3197"/>
      <c r="BN3197"/>
      <c r="BO3197"/>
      <c r="BP3197"/>
      <c r="BQ3197"/>
      <c r="BR3197"/>
      <c r="BS3197"/>
      <c r="BT3197"/>
      <c r="BU3197"/>
      <c r="BV3197"/>
      <c r="BW3197"/>
      <c r="BX3197"/>
      <c r="BY3197"/>
      <c r="BZ3197"/>
      <c r="CA3197"/>
      <c r="CB3197"/>
      <c r="CC3197"/>
    </row>
    <row r="3198" spans="54:81" s="325" customFormat="1" ht="15" customHeight="1" x14ac:dyDescent="0.25">
      <c r="BB3198"/>
      <c r="BC3198"/>
      <c r="BD3198"/>
      <c r="BE3198"/>
      <c r="BF3198"/>
      <c r="BG3198"/>
      <c r="BH3198"/>
      <c r="BI3198"/>
      <c r="BJ3198"/>
      <c r="BK3198"/>
      <c r="BL3198"/>
      <c r="BM3198"/>
      <c r="BN3198"/>
      <c r="BO3198"/>
      <c r="BP3198"/>
      <c r="BQ3198"/>
      <c r="BR3198"/>
      <c r="BS3198"/>
      <c r="BT3198"/>
      <c r="BU3198"/>
      <c r="BV3198"/>
      <c r="BW3198"/>
      <c r="BX3198"/>
      <c r="BY3198"/>
      <c r="BZ3198"/>
      <c r="CA3198"/>
      <c r="CB3198"/>
      <c r="CC3198"/>
    </row>
    <row r="3199" spans="54:81" s="325" customFormat="1" ht="15" customHeight="1" x14ac:dyDescent="0.25">
      <c r="BB3199"/>
      <c r="BC3199"/>
      <c r="BD3199"/>
      <c r="BE3199"/>
      <c r="BF3199"/>
      <c r="BG3199"/>
      <c r="BH3199"/>
      <c r="BI3199"/>
      <c r="BJ3199"/>
      <c r="BK3199"/>
      <c r="BL3199"/>
      <c r="BM3199"/>
      <c r="BN3199"/>
      <c r="BO3199"/>
      <c r="BP3199"/>
      <c r="BQ3199"/>
      <c r="BR3199"/>
      <c r="BS3199"/>
      <c r="BT3199"/>
      <c r="BU3199"/>
      <c r="BV3199"/>
      <c r="BW3199"/>
      <c r="BX3199"/>
      <c r="BY3199"/>
      <c r="BZ3199"/>
      <c r="CA3199"/>
      <c r="CB3199"/>
      <c r="CC3199"/>
    </row>
    <row r="3200" spans="54:81" s="325" customFormat="1" ht="15" customHeight="1" x14ac:dyDescent="0.25">
      <c r="BB3200"/>
      <c r="BC3200"/>
      <c r="BD3200"/>
      <c r="BE3200"/>
      <c r="BF3200"/>
      <c r="BG3200"/>
      <c r="BH3200"/>
      <c r="BI3200"/>
      <c r="BJ3200"/>
      <c r="BK3200"/>
      <c r="BL3200"/>
      <c r="BM3200"/>
      <c r="BN3200"/>
      <c r="BO3200"/>
      <c r="BP3200"/>
      <c r="BQ3200"/>
      <c r="BR3200"/>
      <c r="BS3200"/>
      <c r="BT3200"/>
      <c r="BU3200"/>
      <c r="BV3200"/>
      <c r="BW3200"/>
      <c r="BX3200"/>
      <c r="BY3200"/>
      <c r="BZ3200"/>
      <c r="CA3200"/>
      <c r="CB3200"/>
      <c r="CC3200"/>
    </row>
    <row r="3201" spans="54:81" s="325" customFormat="1" ht="15" customHeight="1" x14ac:dyDescent="0.25">
      <c r="BB3201"/>
      <c r="BC3201"/>
      <c r="BD3201"/>
      <c r="BE3201"/>
      <c r="BF3201"/>
      <c r="BG3201"/>
      <c r="BH3201"/>
      <c r="BI3201"/>
      <c r="BJ3201"/>
      <c r="BK3201"/>
      <c r="BL3201"/>
      <c r="BM3201"/>
      <c r="BN3201"/>
      <c r="BO3201"/>
      <c r="BP3201"/>
      <c r="BQ3201"/>
      <c r="BR3201"/>
      <c r="BS3201"/>
      <c r="BT3201"/>
      <c r="BU3201"/>
      <c r="BV3201"/>
      <c r="BW3201"/>
      <c r="BX3201"/>
      <c r="BY3201"/>
      <c r="BZ3201"/>
      <c r="CA3201"/>
      <c r="CB3201"/>
      <c r="CC3201"/>
    </row>
    <row r="3202" spans="54:81" s="325" customFormat="1" ht="15" customHeight="1" x14ac:dyDescent="0.25">
      <c r="BB3202"/>
      <c r="BC3202"/>
      <c r="BD3202"/>
      <c r="BE3202"/>
      <c r="BF3202"/>
      <c r="BG3202"/>
      <c r="BH3202"/>
      <c r="BI3202"/>
      <c r="BJ3202"/>
      <c r="BK3202"/>
      <c r="BL3202"/>
      <c r="BM3202"/>
      <c r="BN3202"/>
      <c r="BO3202"/>
      <c r="BP3202"/>
      <c r="BQ3202"/>
      <c r="BR3202"/>
      <c r="BS3202"/>
      <c r="BT3202"/>
      <c r="BU3202"/>
      <c r="BV3202"/>
      <c r="BW3202"/>
      <c r="BX3202"/>
      <c r="BY3202"/>
      <c r="BZ3202"/>
      <c r="CA3202"/>
      <c r="CB3202"/>
      <c r="CC3202"/>
    </row>
    <row r="3203" spans="54:81" s="325" customFormat="1" ht="15" customHeight="1" x14ac:dyDescent="0.25">
      <c r="BB3203"/>
      <c r="BC3203"/>
      <c r="BD3203"/>
      <c r="BE3203"/>
      <c r="BF3203"/>
      <c r="BG3203"/>
      <c r="BH3203"/>
      <c r="BI3203"/>
      <c r="BJ3203"/>
      <c r="BK3203"/>
      <c r="BL3203"/>
      <c r="BM3203"/>
      <c r="BN3203"/>
      <c r="BO3203"/>
      <c r="BP3203"/>
      <c r="BQ3203"/>
      <c r="BR3203"/>
      <c r="BS3203"/>
      <c r="BT3203"/>
      <c r="BU3203"/>
      <c r="BV3203"/>
      <c r="BW3203"/>
      <c r="BX3203"/>
      <c r="BY3203"/>
      <c r="BZ3203"/>
      <c r="CA3203"/>
      <c r="CB3203"/>
      <c r="CC3203"/>
    </row>
    <row r="3204" spans="54:81" s="325" customFormat="1" ht="15" customHeight="1" x14ac:dyDescent="0.25">
      <c r="BB3204"/>
      <c r="BC3204"/>
      <c r="BD3204"/>
      <c r="BE3204"/>
      <c r="BF3204"/>
      <c r="BG3204"/>
      <c r="BH3204"/>
      <c r="BI3204"/>
      <c r="BJ3204"/>
      <c r="BK3204"/>
      <c r="BL3204"/>
      <c r="BM3204"/>
      <c r="BN3204"/>
      <c r="BO3204"/>
      <c r="BP3204"/>
      <c r="BQ3204"/>
      <c r="BR3204"/>
      <c r="BS3204"/>
      <c r="BT3204"/>
      <c r="BU3204"/>
      <c r="BV3204"/>
      <c r="BW3204"/>
      <c r="BX3204"/>
      <c r="BY3204"/>
      <c r="BZ3204"/>
      <c r="CA3204"/>
      <c r="CB3204"/>
      <c r="CC3204"/>
    </row>
    <row r="3205" spans="54:81" s="325" customFormat="1" ht="15" customHeight="1" x14ac:dyDescent="0.25">
      <c r="BB3205"/>
      <c r="BC3205"/>
      <c r="BD3205"/>
      <c r="BE3205"/>
      <c r="BF3205"/>
      <c r="BG3205"/>
      <c r="BH3205"/>
      <c r="BI3205"/>
      <c r="BJ3205"/>
      <c r="BK3205"/>
      <c r="BL3205"/>
      <c r="BM3205"/>
      <c r="BN3205"/>
      <c r="BO3205"/>
      <c r="BP3205"/>
      <c r="BQ3205"/>
      <c r="BR3205"/>
      <c r="BS3205"/>
      <c r="BT3205"/>
      <c r="BU3205"/>
      <c r="BV3205"/>
      <c r="BW3205"/>
      <c r="BX3205"/>
      <c r="BY3205"/>
      <c r="BZ3205"/>
      <c r="CA3205"/>
      <c r="CB3205"/>
      <c r="CC3205"/>
    </row>
    <row r="3206" spans="54:81" s="325" customFormat="1" ht="15" customHeight="1" x14ac:dyDescent="0.25">
      <c r="BB3206"/>
      <c r="BC3206"/>
      <c r="BD3206"/>
      <c r="BE3206"/>
      <c r="BF3206"/>
      <c r="BG3206"/>
      <c r="BH3206"/>
      <c r="BI3206"/>
      <c r="BJ3206"/>
      <c r="BK3206"/>
      <c r="BL3206"/>
      <c r="BM3206"/>
      <c r="BN3206"/>
      <c r="BO3206"/>
      <c r="BP3206"/>
      <c r="BQ3206"/>
      <c r="BR3206"/>
      <c r="BS3206"/>
      <c r="BT3206"/>
      <c r="BU3206"/>
      <c r="BV3206"/>
      <c r="BW3206"/>
      <c r="BX3206"/>
      <c r="BY3206"/>
      <c r="BZ3206"/>
      <c r="CA3206"/>
      <c r="CB3206"/>
      <c r="CC3206"/>
    </row>
    <row r="3207" spans="54:81" s="325" customFormat="1" ht="15" customHeight="1" x14ac:dyDescent="0.25">
      <c r="BB3207"/>
      <c r="BC3207"/>
      <c r="BD3207"/>
      <c r="BE3207"/>
      <c r="BF3207"/>
      <c r="BG3207"/>
      <c r="BH3207"/>
      <c r="BI3207"/>
      <c r="BJ3207"/>
      <c r="BK3207"/>
      <c r="BL3207"/>
      <c r="BM3207"/>
      <c r="BN3207"/>
      <c r="BO3207"/>
      <c r="BP3207"/>
      <c r="BQ3207"/>
      <c r="BR3207"/>
      <c r="BS3207"/>
      <c r="BT3207"/>
      <c r="BU3207"/>
      <c r="BV3207"/>
      <c r="BW3207"/>
      <c r="BX3207"/>
      <c r="BY3207"/>
      <c r="BZ3207"/>
      <c r="CA3207"/>
      <c r="CB3207"/>
      <c r="CC3207"/>
    </row>
    <row r="3208" spans="54:81" s="325" customFormat="1" ht="15" customHeight="1" x14ac:dyDescent="0.25">
      <c r="BB3208"/>
      <c r="BC3208"/>
      <c r="BD3208"/>
      <c r="BE3208"/>
      <c r="BF3208"/>
      <c r="BG3208"/>
      <c r="BH3208"/>
      <c r="BI3208"/>
      <c r="BJ3208"/>
      <c r="BK3208"/>
      <c r="BL3208"/>
      <c r="BM3208"/>
      <c r="BN3208"/>
      <c r="BO3208"/>
      <c r="BP3208"/>
      <c r="BQ3208"/>
      <c r="BR3208"/>
      <c r="BS3208"/>
      <c r="BT3208"/>
      <c r="BU3208"/>
      <c r="BV3208"/>
      <c r="BW3208"/>
      <c r="BX3208"/>
      <c r="BY3208"/>
      <c r="BZ3208"/>
      <c r="CA3208"/>
      <c r="CB3208"/>
      <c r="CC3208"/>
    </row>
    <row r="3209" spans="54:81" s="325" customFormat="1" ht="15" customHeight="1" x14ac:dyDescent="0.25">
      <c r="BB3209"/>
      <c r="BC3209"/>
      <c r="BD3209"/>
      <c r="BE3209"/>
      <c r="BF3209"/>
      <c r="BG3209"/>
      <c r="BH3209"/>
      <c r="BI3209"/>
      <c r="BJ3209"/>
      <c r="BK3209"/>
      <c r="BL3209"/>
      <c r="BM3209"/>
      <c r="BN3209"/>
      <c r="BO3209"/>
      <c r="BP3209"/>
      <c r="BQ3209"/>
      <c r="BR3209"/>
      <c r="BS3209"/>
      <c r="BT3209"/>
      <c r="BU3209"/>
      <c r="BV3209"/>
      <c r="BW3209"/>
      <c r="BX3209"/>
      <c r="BY3209"/>
      <c r="BZ3209"/>
      <c r="CA3209"/>
      <c r="CB3209"/>
      <c r="CC3209"/>
    </row>
    <row r="3210" spans="54:81" s="325" customFormat="1" ht="15" customHeight="1" x14ac:dyDescent="0.25">
      <c r="BB3210"/>
      <c r="BC3210"/>
      <c r="BD3210"/>
      <c r="BE3210"/>
      <c r="BF3210"/>
      <c r="BG3210"/>
      <c r="BH3210"/>
      <c r="BI3210"/>
      <c r="BJ3210"/>
      <c r="BK3210"/>
      <c r="BL3210"/>
      <c r="BM3210"/>
      <c r="BN3210"/>
      <c r="BO3210"/>
      <c r="BP3210"/>
      <c r="BQ3210"/>
      <c r="BR3210"/>
      <c r="BS3210"/>
      <c r="BT3210"/>
      <c r="BU3210"/>
      <c r="BV3210"/>
      <c r="BW3210"/>
      <c r="BX3210"/>
      <c r="BY3210"/>
      <c r="BZ3210"/>
      <c r="CA3210"/>
      <c r="CB3210"/>
      <c r="CC3210"/>
    </row>
    <row r="3211" spans="54:81" s="325" customFormat="1" ht="15" customHeight="1" x14ac:dyDescent="0.25">
      <c r="BB3211"/>
      <c r="BC3211"/>
      <c r="BD3211"/>
      <c r="BE3211"/>
      <c r="BF3211"/>
      <c r="BG3211"/>
      <c r="BH3211"/>
      <c r="BI3211"/>
      <c r="BJ3211"/>
      <c r="BK3211"/>
      <c r="BL3211"/>
      <c r="BM3211"/>
      <c r="BN3211"/>
      <c r="BO3211"/>
      <c r="BP3211"/>
      <c r="BQ3211"/>
      <c r="BR3211"/>
      <c r="BS3211"/>
      <c r="BT3211"/>
      <c r="BU3211"/>
      <c r="BV3211"/>
      <c r="BW3211"/>
      <c r="BX3211"/>
      <c r="BY3211"/>
      <c r="BZ3211"/>
      <c r="CA3211"/>
      <c r="CB3211"/>
      <c r="CC3211"/>
    </row>
    <row r="3212" spans="54:81" s="325" customFormat="1" ht="15" customHeight="1" x14ac:dyDescent="0.25">
      <c r="BB3212"/>
      <c r="BC3212"/>
      <c r="BD3212"/>
      <c r="BE3212"/>
      <c r="BF3212"/>
      <c r="BG3212"/>
      <c r="BH3212"/>
      <c r="BI3212"/>
      <c r="BJ3212"/>
      <c r="BK3212"/>
      <c r="BL3212"/>
      <c r="BM3212"/>
      <c r="BN3212"/>
      <c r="BO3212"/>
      <c r="BP3212"/>
      <c r="BQ3212"/>
      <c r="BR3212"/>
      <c r="BS3212"/>
      <c r="BT3212"/>
      <c r="BU3212"/>
      <c r="BV3212"/>
      <c r="BW3212"/>
      <c r="BX3212"/>
      <c r="BY3212"/>
      <c r="BZ3212"/>
      <c r="CA3212"/>
      <c r="CB3212"/>
      <c r="CC3212"/>
    </row>
    <row r="3213" spans="54:81" s="325" customFormat="1" ht="15" customHeight="1" x14ac:dyDescent="0.25">
      <c r="BB3213"/>
      <c r="BC3213"/>
      <c r="BD3213"/>
      <c r="BE3213"/>
      <c r="BF3213"/>
      <c r="BG3213"/>
      <c r="BH3213"/>
      <c r="BI3213"/>
      <c r="BJ3213"/>
      <c r="BK3213"/>
      <c r="BL3213"/>
      <c r="BM3213"/>
      <c r="BN3213"/>
      <c r="BO3213"/>
      <c r="BP3213"/>
      <c r="BQ3213"/>
      <c r="BR3213"/>
      <c r="BS3213"/>
      <c r="BT3213"/>
      <c r="BU3213"/>
      <c r="BV3213"/>
      <c r="BW3213"/>
      <c r="BX3213"/>
      <c r="BY3213"/>
      <c r="BZ3213"/>
      <c r="CA3213"/>
      <c r="CB3213"/>
      <c r="CC3213"/>
    </row>
    <row r="3214" spans="54:81" s="325" customFormat="1" ht="15" customHeight="1" x14ac:dyDescent="0.25">
      <c r="BB3214"/>
      <c r="BC3214"/>
      <c r="BD3214"/>
      <c r="BE3214"/>
      <c r="BF3214"/>
      <c r="BG3214"/>
      <c r="BH3214"/>
      <c r="BI3214"/>
      <c r="BJ3214"/>
      <c r="BK3214"/>
      <c r="BL3214"/>
      <c r="BM3214"/>
      <c r="BN3214"/>
      <c r="BO3214"/>
      <c r="BP3214"/>
      <c r="BQ3214"/>
      <c r="BR3214"/>
      <c r="BS3214"/>
      <c r="BT3214"/>
      <c r="BU3214"/>
      <c r="BV3214"/>
      <c r="BW3214"/>
      <c r="BX3214"/>
      <c r="BY3214"/>
      <c r="BZ3214"/>
      <c r="CA3214"/>
      <c r="CB3214"/>
      <c r="CC3214"/>
    </row>
    <row r="3215" spans="54:81" s="325" customFormat="1" ht="15" customHeight="1" x14ac:dyDescent="0.25">
      <c r="BB3215"/>
      <c r="BC3215"/>
      <c r="BD3215"/>
      <c r="BE3215"/>
      <c r="BF3215"/>
      <c r="BG3215"/>
      <c r="BH3215"/>
      <c r="BI3215"/>
      <c r="BJ3215"/>
      <c r="BK3215"/>
      <c r="BL3215"/>
      <c r="BM3215"/>
      <c r="BN3215"/>
      <c r="BO3215"/>
      <c r="BP3215"/>
      <c r="BQ3215"/>
      <c r="BR3215"/>
      <c r="BS3215"/>
      <c r="BT3215"/>
      <c r="BU3215"/>
      <c r="BV3215"/>
      <c r="BW3215"/>
      <c r="BX3215"/>
      <c r="BY3215"/>
      <c r="BZ3215"/>
      <c r="CA3215"/>
      <c r="CB3215"/>
      <c r="CC3215"/>
    </row>
    <row r="3216" spans="54:81" s="325" customFormat="1" ht="15" customHeight="1" x14ac:dyDescent="0.25">
      <c r="BB3216"/>
      <c r="BC3216"/>
      <c r="BD3216"/>
      <c r="BE3216"/>
      <c r="BF3216"/>
      <c r="BG3216"/>
      <c r="BH3216"/>
      <c r="BI3216"/>
      <c r="BJ3216"/>
      <c r="BK3216"/>
      <c r="BL3216"/>
      <c r="BM3216"/>
      <c r="BN3216"/>
      <c r="BO3216"/>
      <c r="BP3216"/>
      <c r="BQ3216"/>
      <c r="BR3216"/>
      <c r="BS3216"/>
      <c r="BT3216"/>
      <c r="BU3216"/>
      <c r="BV3216"/>
      <c r="BW3216"/>
      <c r="BX3216"/>
      <c r="BY3216"/>
      <c r="BZ3216"/>
      <c r="CA3216"/>
      <c r="CB3216"/>
      <c r="CC3216"/>
    </row>
    <row r="3217" spans="54:81" s="325" customFormat="1" ht="15" customHeight="1" x14ac:dyDescent="0.25">
      <c r="BB3217"/>
      <c r="BC3217"/>
      <c r="BD3217"/>
      <c r="BE3217"/>
      <c r="BF3217"/>
      <c r="BG3217"/>
      <c r="BH3217"/>
      <c r="BI3217"/>
      <c r="BJ3217"/>
      <c r="BK3217"/>
      <c r="BL3217"/>
      <c r="BM3217"/>
      <c r="BN3217"/>
      <c r="BO3217"/>
      <c r="BP3217"/>
      <c r="BQ3217"/>
      <c r="BR3217"/>
      <c r="BS3217"/>
      <c r="BT3217"/>
      <c r="BU3217"/>
      <c r="BV3217"/>
      <c r="BW3217"/>
      <c r="BX3217"/>
      <c r="BY3217"/>
      <c r="BZ3217"/>
      <c r="CA3217"/>
      <c r="CB3217"/>
      <c r="CC3217"/>
    </row>
    <row r="3218" spans="54:81" s="325" customFormat="1" ht="15" customHeight="1" x14ac:dyDescent="0.25">
      <c r="BB3218"/>
      <c r="BC3218"/>
      <c r="BD3218"/>
      <c r="BE3218"/>
      <c r="BF3218"/>
      <c r="BG3218"/>
      <c r="BH3218"/>
      <c r="BI3218"/>
      <c r="BJ3218"/>
      <c r="BK3218"/>
      <c r="BL3218"/>
      <c r="BM3218"/>
      <c r="BN3218"/>
      <c r="BO3218"/>
      <c r="BP3218"/>
      <c r="BQ3218"/>
      <c r="BR3218"/>
      <c r="BS3218"/>
      <c r="BT3218"/>
      <c r="BU3218"/>
      <c r="BV3218"/>
      <c r="BW3218"/>
      <c r="BX3218"/>
      <c r="BY3218"/>
      <c r="BZ3218"/>
      <c r="CA3218"/>
      <c r="CB3218"/>
      <c r="CC3218"/>
    </row>
    <row r="3219" spans="54:81" s="325" customFormat="1" ht="15" customHeight="1" x14ac:dyDescent="0.25">
      <c r="BB3219"/>
      <c r="BC3219"/>
      <c r="BD3219"/>
      <c r="BE3219"/>
      <c r="BF3219"/>
      <c r="BG3219"/>
      <c r="BH3219"/>
      <c r="BI3219"/>
      <c r="BJ3219"/>
      <c r="BK3219"/>
      <c r="BL3219"/>
      <c r="BM3219"/>
      <c r="BN3219"/>
      <c r="BO3219"/>
      <c r="BP3219"/>
      <c r="BQ3219"/>
      <c r="BR3219"/>
      <c r="BS3219"/>
      <c r="BT3219"/>
      <c r="BU3219"/>
      <c r="BV3219"/>
      <c r="BW3219"/>
      <c r="BX3219"/>
      <c r="BY3219"/>
      <c r="BZ3219"/>
      <c r="CA3219"/>
      <c r="CB3219"/>
      <c r="CC3219"/>
    </row>
    <row r="3220" spans="54:81" s="325" customFormat="1" ht="15" customHeight="1" x14ac:dyDescent="0.25">
      <c r="BB3220"/>
      <c r="BC3220"/>
      <c r="BD3220"/>
      <c r="BE3220"/>
      <c r="BF3220"/>
      <c r="BG3220"/>
      <c r="BH3220"/>
      <c r="BI3220"/>
      <c r="BJ3220"/>
      <c r="BK3220"/>
      <c r="BL3220"/>
      <c r="BM3220"/>
      <c r="BN3220"/>
      <c r="BO3220"/>
      <c r="BP3220"/>
      <c r="BQ3220"/>
      <c r="BR3220"/>
      <c r="BS3220"/>
      <c r="BT3220"/>
      <c r="BU3220"/>
      <c r="BV3220"/>
      <c r="BW3220"/>
      <c r="BX3220"/>
      <c r="BY3220"/>
      <c r="BZ3220"/>
      <c r="CA3220"/>
      <c r="CB3220"/>
      <c r="CC3220"/>
    </row>
    <row r="3221" spans="54:81" s="325" customFormat="1" ht="15" customHeight="1" x14ac:dyDescent="0.25">
      <c r="BB3221"/>
      <c r="BC3221"/>
      <c r="BD3221"/>
      <c r="BE3221"/>
      <c r="BF3221"/>
      <c r="BG3221"/>
      <c r="BH3221"/>
      <c r="BI3221"/>
      <c r="BJ3221"/>
      <c r="BK3221"/>
      <c r="BL3221"/>
      <c r="BM3221"/>
      <c r="BN3221"/>
      <c r="BO3221"/>
      <c r="BP3221"/>
      <c r="BQ3221"/>
      <c r="BR3221"/>
      <c r="BS3221"/>
      <c r="BT3221"/>
      <c r="BU3221"/>
      <c r="BV3221"/>
      <c r="BW3221"/>
      <c r="BX3221"/>
      <c r="BY3221"/>
      <c r="BZ3221"/>
      <c r="CA3221"/>
      <c r="CB3221"/>
      <c r="CC3221"/>
    </row>
    <row r="3222" spans="54:81" s="325" customFormat="1" ht="15" customHeight="1" x14ac:dyDescent="0.25">
      <c r="BB3222"/>
      <c r="BC3222"/>
      <c r="BD3222"/>
      <c r="BE3222"/>
      <c r="BF3222"/>
      <c r="BG3222"/>
      <c r="BH3222"/>
      <c r="BI3222"/>
      <c r="BJ3222"/>
      <c r="BK3222"/>
      <c r="BL3222"/>
      <c r="BM3222"/>
      <c r="BN3222"/>
      <c r="BO3222"/>
      <c r="BP3222"/>
      <c r="BQ3222"/>
      <c r="BR3222"/>
      <c r="BS3222"/>
      <c r="BT3222"/>
      <c r="BU3222"/>
      <c r="BV3222"/>
      <c r="BW3222"/>
      <c r="BX3222"/>
      <c r="BY3222"/>
      <c r="BZ3222"/>
      <c r="CA3222"/>
      <c r="CB3222"/>
      <c r="CC3222"/>
    </row>
    <row r="3223" spans="54:81" s="325" customFormat="1" ht="15" customHeight="1" x14ac:dyDescent="0.25">
      <c r="BB3223"/>
      <c r="BC3223"/>
      <c r="BD3223"/>
      <c r="BE3223"/>
      <c r="BF3223"/>
      <c r="BG3223"/>
      <c r="BH3223"/>
      <c r="BI3223"/>
      <c r="BJ3223"/>
      <c r="BK3223"/>
      <c r="BL3223"/>
      <c r="BM3223"/>
      <c r="BN3223"/>
      <c r="BO3223"/>
      <c r="BP3223"/>
      <c r="BQ3223"/>
      <c r="BR3223"/>
      <c r="BS3223"/>
      <c r="BT3223"/>
      <c r="BU3223"/>
      <c r="BV3223"/>
      <c r="BW3223"/>
      <c r="BX3223"/>
      <c r="BY3223"/>
      <c r="BZ3223"/>
      <c r="CA3223"/>
      <c r="CB3223"/>
      <c r="CC3223"/>
    </row>
    <row r="3224" spans="54:81" s="325" customFormat="1" ht="15" customHeight="1" x14ac:dyDescent="0.25">
      <c r="BB3224"/>
      <c r="BC3224"/>
      <c r="BD3224"/>
      <c r="BE3224"/>
      <c r="BF3224"/>
      <c r="BG3224"/>
      <c r="BH3224"/>
      <c r="BI3224"/>
      <c r="BJ3224"/>
      <c r="BK3224"/>
      <c r="BL3224"/>
      <c r="BM3224"/>
      <c r="BN3224"/>
      <c r="BO3224"/>
      <c r="BP3224"/>
      <c r="BQ3224"/>
      <c r="BR3224"/>
      <c r="BS3224"/>
      <c r="BT3224"/>
      <c r="BU3224"/>
      <c r="BV3224"/>
      <c r="BW3224"/>
      <c r="BX3224"/>
      <c r="BY3224"/>
      <c r="BZ3224"/>
      <c r="CA3224"/>
      <c r="CB3224"/>
      <c r="CC3224"/>
    </row>
    <row r="3225" spans="54:81" s="325" customFormat="1" ht="15" customHeight="1" x14ac:dyDescent="0.25">
      <c r="BB3225"/>
      <c r="BC3225"/>
      <c r="BD3225"/>
      <c r="BE3225"/>
      <c r="BF3225"/>
      <c r="BG3225"/>
      <c r="BH3225"/>
      <c r="BI3225"/>
      <c r="BJ3225"/>
      <c r="BK3225"/>
      <c r="BL3225"/>
      <c r="BM3225"/>
      <c r="BN3225"/>
      <c r="BO3225"/>
      <c r="BP3225"/>
      <c r="BQ3225"/>
      <c r="BR3225"/>
      <c r="BS3225"/>
      <c r="BT3225"/>
      <c r="BU3225"/>
      <c r="BV3225"/>
      <c r="BW3225"/>
      <c r="BX3225"/>
      <c r="BY3225"/>
      <c r="BZ3225"/>
      <c r="CA3225"/>
      <c r="CB3225"/>
      <c r="CC3225"/>
    </row>
    <row r="3226" spans="54:81" s="325" customFormat="1" ht="15" customHeight="1" x14ac:dyDescent="0.25">
      <c r="BB3226"/>
      <c r="BC3226"/>
      <c r="BD3226"/>
      <c r="BE3226"/>
      <c r="BF3226"/>
      <c r="BG3226"/>
      <c r="BH3226"/>
      <c r="BI3226"/>
      <c r="BJ3226"/>
      <c r="BK3226"/>
      <c r="BL3226"/>
      <c r="BM3226"/>
      <c r="BN3226"/>
      <c r="BO3226"/>
      <c r="BP3226"/>
      <c r="BQ3226"/>
      <c r="BR3226"/>
      <c r="BS3226"/>
      <c r="BT3226"/>
      <c r="BU3226"/>
      <c r="BV3226"/>
      <c r="BW3226"/>
      <c r="BX3226"/>
      <c r="BY3226"/>
      <c r="BZ3226"/>
      <c r="CA3226"/>
      <c r="CB3226"/>
      <c r="CC3226"/>
    </row>
    <row r="3227" spans="54:81" s="325" customFormat="1" ht="15" customHeight="1" x14ac:dyDescent="0.25">
      <c r="BB3227"/>
      <c r="BC3227"/>
      <c r="BD3227"/>
      <c r="BE3227"/>
      <c r="BF3227"/>
      <c r="BG3227"/>
      <c r="BH3227"/>
      <c r="BI3227"/>
      <c r="BJ3227"/>
      <c r="BK3227"/>
      <c r="BL3227"/>
      <c r="BM3227"/>
      <c r="BN3227"/>
      <c r="BO3227"/>
      <c r="BP3227"/>
      <c r="BQ3227"/>
      <c r="BR3227"/>
      <c r="BS3227"/>
      <c r="BT3227"/>
      <c r="BU3227"/>
      <c r="BV3227"/>
      <c r="BW3227"/>
      <c r="BX3227"/>
      <c r="BY3227"/>
      <c r="BZ3227"/>
      <c r="CA3227"/>
      <c r="CB3227"/>
      <c r="CC3227"/>
    </row>
    <row r="3228" spans="54:81" s="325" customFormat="1" ht="15" customHeight="1" x14ac:dyDescent="0.25">
      <c r="BB3228"/>
      <c r="BC3228"/>
      <c r="BD3228"/>
      <c r="BE3228"/>
      <c r="BF3228"/>
      <c r="BG3228"/>
      <c r="BH3228"/>
      <c r="BI3228"/>
      <c r="BJ3228"/>
      <c r="BK3228"/>
      <c r="BL3228"/>
      <c r="BM3228"/>
      <c r="BN3228"/>
      <c r="BO3228"/>
      <c r="BP3228"/>
      <c r="BQ3228"/>
      <c r="BR3228"/>
      <c r="BS3228"/>
      <c r="BT3228"/>
      <c r="BU3228"/>
      <c r="BV3228"/>
      <c r="BW3228"/>
      <c r="BX3228"/>
      <c r="BY3228"/>
      <c r="BZ3228"/>
      <c r="CA3228"/>
      <c r="CB3228"/>
      <c r="CC3228"/>
    </row>
    <row r="3229" spans="54:81" s="325" customFormat="1" ht="15" customHeight="1" x14ac:dyDescent="0.25">
      <c r="BB3229"/>
      <c r="BC3229"/>
      <c r="BD3229"/>
      <c r="BE3229"/>
      <c r="BF3229"/>
      <c r="BG3229"/>
      <c r="BH3229"/>
      <c r="BI3229"/>
      <c r="BJ3229"/>
      <c r="BK3229"/>
      <c r="BL3229"/>
      <c r="BM3229"/>
      <c r="BN3229"/>
      <c r="BO3229"/>
      <c r="BP3229"/>
      <c r="BQ3229"/>
      <c r="BR3229"/>
      <c r="BS3229"/>
      <c r="BT3229"/>
      <c r="BU3229"/>
      <c r="BV3229"/>
      <c r="BW3229"/>
      <c r="BX3229"/>
      <c r="BY3229"/>
      <c r="BZ3229"/>
      <c r="CA3229"/>
      <c r="CB3229"/>
      <c r="CC3229"/>
    </row>
    <row r="3230" spans="54:81" s="325" customFormat="1" ht="15" customHeight="1" x14ac:dyDescent="0.25">
      <c r="BB3230"/>
      <c r="BC3230"/>
      <c r="BD3230"/>
      <c r="BE3230"/>
      <c r="BF3230"/>
      <c r="BG3230"/>
      <c r="BH3230"/>
      <c r="BI3230"/>
      <c r="BJ3230"/>
      <c r="BK3230"/>
      <c r="BL3230"/>
      <c r="BM3230"/>
      <c r="BN3230"/>
      <c r="BO3230"/>
      <c r="BP3230"/>
      <c r="BQ3230"/>
      <c r="BR3230"/>
      <c r="BS3230"/>
      <c r="BT3230"/>
      <c r="BU3230"/>
      <c r="BV3230"/>
      <c r="BW3230"/>
      <c r="BX3230"/>
      <c r="BY3230"/>
      <c r="BZ3230"/>
      <c r="CA3230"/>
      <c r="CB3230"/>
      <c r="CC3230"/>
    </row>
    <row r="3231" spans="54:81" s="325" customFormat="1" ht="15" customHeight="1" x14ac:dyDescent="0.25">
      <c r="BB3231"/>
      <c r="BC3231"/>
      <c r="BD3231"/>
      <c r="BE3231"/>
      <c r="BF3231"/>
      <c r="BG3231"/>
      <c r="BH3231"/>
      <c r="BI3231"/>
      <c r="BJ3231"/>
      <c r="BK3231"/>
      <c r="BL3231"/>
      <c r="BM3231"/>
      <c r="BN3231"/>
      <c r="BO3231"/>
      <c r="BP3231"/>
      <c r="BQ3231"/>
      <c r="BR3231"/>
      <c r="BS3231"/>
      <c r="BT3231"/>
      <c r="BU3231"/>
      <c r="BV3231"/>
      <c r="BW3231"/>
      <c r="BX3231"/>
      <c r="BY3231"/>
      <c r="BZ3231"/>
      <c r="CA3231"/>
      <c r="CB3231"/>
      <c r="CC3231"/>
    </row>
    <row r="3232" spans="54:81" s="325" customFormat="1" ht="15" customHeight="1" x14ac:dyDescent="0.25">
      <c r="BB3232"/>
      <c r="BC3232"/>
      <c r="BD3232"/>
      <c r="BE3232"/>
      <c r="BF3232"/>
      <c r="BG3232"/>
      <c r="BH3232"/>
      <c r="BI3232"/>
      <c r="BJ3232"/>
      <c r="BK3232"/>
      <c r="BL3232"/>
      <c r="BM3232"/>
      <c r="BN3232"/>
      <c r="BO3232"/>
      <c r="BP3232"/>
      <c r="BQ3232"/>
      <c r="BR3232"/>
      <c r="BS3232"/>
      <c r="BT3232"/>
      <c r="BU3232"/>
      <c r="BV3232"/>
      <c r="BW3232"/>
      <c r="BX3232"/>
      <c r="BY3232"/>
      <c r="BZ3232"/>
      <c r="CA3232"/>
      <c r="CB3232"/>
      <c r="CC3232"/>
    </row>
    <row r="3233" spans="54:81" s="325" customFormat="1" ht="15" customHeight="1" x14ac:dyDescent="0.25">
      <c r="BB3233"/>
      <c r="BC3233"/>
      <c r="BD3233"/>
      <c r="BE3233"/>
      <c r="BF3233"/>
      <c r="BG3233"/>
      <c r="BH3233"/>
      <c r="BI3233"/>
      <c r="BJ3233"/>
      <c r="BK3233"/>
      <c r="BL3233"/>
      <c r="BM3233"/>
      <c r="BN3233"/>
      <c r="BO3233"/>
      <c r="BP3233"/>
      <c r="BQ3233"/>
      <c r="BR3233"/>
      <c r="BS3233"/>
      <c r="BT3233"/>
      <c r="BU3233"/>
      <c r="BV3233"/>
      <c r="BW3233"/>
      <c r="BX3233"/>
      <c r="BY3233"/>
      <c r="BZ3233"/>
      <c r="CA3233"/>
      <c r="CB3233"/>
      <c r="CC3233"/>
    </row>
    <row r="3234" spans="54:81" s="325" customFormat="1" ht="15" customHeight="1" x14ac:dyDescent="0.25">
      <c r="BB3234"/>
      <c r="BC3234"/>
      <c r="BD3234"/>
      <c r="BE3234"/>
      <c r="BF3234"/>
      <c r="BG3234"/>
      <c r="BH3234"/>
      <c r="BI3234"/>
      <c r="BJ3234"/>
      <c r="BK3234"/>
      <c r="BL3234"/>
      <c r="BM3234"/>
      <c r="BN3234"/>
      <c r="BO3234"/>
      <c r="BP3234"/>
      <c r="BQ3234"/>
      <c r="BR3234"/>
      <c r="BS3234"/>
      <c r="BT3234"/>
      <c r="BU3234"/>
      <c r="BV3234"/>
      <c r="BW3234"/>
      <c r="BX3234"/>
      <c r="BY3234"/>
      <c r="BZ3234"/>
      <c r="CA3234"/>
      <c r="CB3234"/>
      <c r="CC3234"/>
    </row>
    <row r="3235" spans="54:81" s="325" customFormat="1" ht="15" customHeight="1" x14ac:dyDescent="0.25">
      <c r="BB3235"/>
      <c r="BC3235"/>
      <c r="BD3235"/>
      <c r="BE3235"/>
      <c r="BF3235"/>
      <c r="BG3235"/>
      <c r="BH3235"/>
      <c r="BI3235"/>
      <c r="BJ3235"/>
      <c r="BK3235"/>
      <c r="BL3235"/>
      <c r="BM3235"/>
      <c r="BN3235"/>
      <c r="BO3235"/>
      <c r="BP3235"/>
      <c r="BQ3235"/>
      <c r="BR3235"/>
      <c r="BS3235"/>
      <c r="BT3235"/>
      <c r="BU3235"/>
      <c r="BV3235"/>
      <c r="BW3235"/>
      <c r="BX3235"/>
      <c r="BY3235"/>
      <c r="BZ3235"/>
      <c r="CA3235"/>
      <c r="CB3235"/>
      <c r="CC3235"/>
    </row>
    <row r="3236" spans="54:81" s="325" customFormat="1" ht="15" customHeight="1" x14ac:dyDescent="0.25">
      <c r="BB3236"/>
      <c r="BC3236"/>
      <c r="BD3236"/>
      <c r="BE3236"/>
      <c r="BF3236"/>
      <c r="BG3236"/>
      <c r="BH3236"/>
      <c r="BI3236"/>
      <c r="BJ3236"/>
      <c r="BK3236"/>
      <c r="BL3236"/>
      <c r="BM3236"/>
      <c r="BN3236"/>
      <c r="BO3236"/>
      <c r="BP3236"/>
      <c r="BQ3236"/>
      <c r="BR3236"/>
      <c r="BS3236"/>
      <c r="BT3236"/>
      <c r="BU3236"/>
      <c r="BV3236"/>
      <c r="BW3236"/>
      <c r="BX3236"/>
      <c r="BY3236"/>
      <c r="BZ3236"/>
      <c r="CA3236"/>
      <c r="CB3236"/>
      <c r="CC3236"/>
    </row>
    <row r="3237" spans="54:81" s="325" customFormat="1" ht="15" customHeight="1" x14ac:dyDescent="0.25">
      <c r="BB3237"/>
      <c r="BC3237"/>
      <c r="BD3237"/>
      <c r="BE3237"/>
      <c r="BF3237"/>
      <c r="BG3237"/>
      <c r="BH3237"/>
      <c r="BI3237"/>
      <c r="BJ3237"/>
      <c r="BK3237"/>
      <c r="BL3237"/>
      <c r="BM3237"/>
      <c r="BN3237"/>
      <c r="BO3237"/>
      <c r="BP3237"/>
      <c r="BQ3237"/>
      <c r="BR3237"/>
      <c r="BS3237"/>
      <c r="BT3237"/>
      <c r="BU3237"/>
      <c r="BV3237"/>
      <c r="BW3237"/>
      <c r="BX3237"/>
      <c r="BY3237"/>
      <c r="BZ3237"/>
      <c r="CA3237"/>
      <c r="CB3237"/>
      <c r="CC3237"/>
    </row>
    <row r="3238" spans="54:81" s="325" customFormat="1" ht="15" customHeight="1" x14ac:dyDescent="0.25">
      <c r="BB3238"/>
      <c r="BC3238"/>
      <c r="BD3238"/>
      <c r="BE3238"/>
      <c r="BF3238"/>
      <c r="BG3238"/>
      <c r="BH3238"/>
      <c r="BI3238"/>
      <c r="BJ3238"/>
      <c r="BK3238"/>
      <c r="BL3238"/>
      <c r="BM3238"/>
      <c r="BN3238"/>
      <c r="BO3238"/>
      <c r="BP3238"/>
      <c r="BQ3238"/>
      <c r="BR3238"/>
      <c r="BS3238"/>
      <c r="BT3238"/>
      <c r="BU3238"/>
      <c r="BV3238"/>
      <c r="BW3238"/>
      <c r="BX3238"/>
      <c r="BY3238"/>
      <c r="BZ3238"/>
      <c r="CA3238"/>
      <c r="CB3238"/>
      <c r="CC3238"/>
    </row>
    <row r="3239" spans="54:81" s="325" customFormat="1" ht="15" customHeight="1" x14ac:dyDescent="0.25">
      <c r="BB3239"/>
      <c r="BC3239"/>
      <c r="BD3239"/>
      <c r="BE3239"/>
      <c r="BF3239"/>
      <c r="BG3239"/>
      <c r="BH3239"/>
      <c r="BI3239"/>
      <c r="BJ3239"/>
      <c r="BK3239"/>
      <c r="BL3239"/>
      <c r="BM3239"/>
      <c r="BN3239"/>
      <c r="BO3239"/>
      <c r="BP3239"/>
      <c r="BQ3239"/>
      <c r="BR3239"/>
      <c r="BS3239"/>
      <c r="BT3239"/>
      <c r="BU3239"/>
      <c r="BV3239"/>
      <c r="BW3239"/>
      <c r="BX3239"/>
      <c r="BY3239"/>
      <c r="BZ3239"/>
      <c r="CA3239"/>
      <c r="CB3239"/>
      <c r="CC3239"/>
    </row>
    <row r="3240" spans="54:81" s="325" customFormat="1" ht="15" customHeight="1" x14ac:dyDescent="0.25">
      <c r="BB3240"/>
      <c r="BC3240"/>
      <c r="BD3240"/>
      <c r="BE3240"/>
      <c r="BF3240"/>
      <c r="BG3240"/>
      <c r="BH3240"/>
      <c r="BI3240"/>
      <c r="BJ3240"/>
      <c r="BK3240"/>
      <c r="BL3240"/>
      <c r="BM3240"/>
      <c r="BN3240"/>
      <c r="BO3240"/>
      <c r="BP3240"/>
      <c r="BQ3240"/>
      <c r="BR3240"/>
      <c r="BS3240"/>
      <c r="BT3240"/>
      <c r="BU3240"/>
      <c r="BV3240"/>
      <c r="BW3240"/>
      <c r="BX3240"/>
      <c r="BY3240"/>
      <c r="BZ3240"/>
      <c r="CA3240"/>
      <c r="CB3240"/>
      <c r="CC3240"/>
    </row>
    <row r="3241" spans="54:81" s="325" customFormat="1" ht="15" customHeight="1" x14ac:dyDescent="0.25">
      <c r="BB3241"/>
      <c r="BC3241"/>
      <c r="BD3241"/>
      <c r="BE3241"/>
      <c r="BF3241"/>
      <c r="BG3241"/>
      <c r="BH3241"/>
      <c r="BI3241"/>
      <c r="BJ3241"/>
      <c r="BK3241"/>
      <c r="BL3241"/>
      <c r="BM3241"/>
      <c r="BN3241"/>
      <c r="BO3241"/>
      <c r="BP3241"/>
      <c r="BQ3241"/>
      <c r="BR3241"/>
      <c r="BS3241"/>
      <c r="BT3241"/>
      <c r="BU3241"/>
      <c r="BV3241"/>
      <c r="BW3241"/>
      <c r="BX3241"/>
      <c r="BY3241"/>
      <c r="BZ3241"/>
      <c r="CA3241"/>
      <c r="CB3241"/>
      <c r="CC3241"/>
    </row>
    <row r="3242" spans="54:81" s="325" customFormat="1" ht="15" customHeight="1" x14ac:dyDescent="0.25">
      <c r="BB3242"/>
      <c r="BC3242"/>
      <c r="BD3242"/>
      <c r="BE3242"/>
      <c r="BF3242"/>
      <c r="BG3242"/>
      <c r="BH3242"/>
      <c r="BI3242"/>
      <c r="BJ3242"/>
      <c r="BK3242"/>
      <c r="BL3242"/>
      <c r="BM3242"/>
      <c r="BN3242"/>
      <c r="BO3242"/>
      <c r="BP3242"/>
      <c r="BQ3242"/>
      <c r="BR3242"/>
      <c r="BS3242"/>
      <c r="BT3242"/>
      <c r="BU3242"/>
      <c r="BV3242"/>
      <c r="BW3242"/>
      <c r="BX3242"/>
      <c r="BY3242"/>
      <c r="BZ3242"/>
      <c r="CA3242"/>
      <c r="CB3242"/>
      <c r="CC3242"/>
    </row>
    <row r="3243" spans="54:81" s="325" customFormat="1" ht="15" customHeight="1" x14ac:dyDescent="0.25">
      <c r="BB3243"/>
      <c r="BC3243"/>
      <c r="BD3243"/>
      <c r="BE3243"/>
      <c r="BF3243"/>
      <c r="BG3243"/>
      <c r="BH3243"/>
      <c r="BI3243"/>
      <c r="BJ3243"/>
      <c r="BK3243"/>
      <c r="BL3243"/>
      <c r="BM3243"/>
      <c r="BN3243"/>
      <c r="BO3243"/>
      <c r="BP3243"/>
      <c r="BQ3243"/>
      <c r="BR3243"/>
      <c r="BS3243"/>
      <c r="BT3243"/>
      <c r="BU3243"/>
      <c r="BV3243"/>
      <c r="BW3243"/>
      <c r="BX3243"/>
      <c r="BY3243"/>
      <c r="BZ3243"/>
      <c r="CA3243"/>
      <c r="CB3243"/>
      <c r="CC3243"/>
    </row>
    <row r="3244" spans="54:81" s="325" customFormat="1" ht="15" customHeight="1" x14ac:dyDescent="0.25">
      <c r="BB3244"/>
      <c r="BC3244"/>
      <c r="BD3244"/>
      <c r="BE3244"/>
      <c r="BF3244"/>
      <c r="BG3244"/>
      <c r="BH3244"/>
      <c r="BI3244"/>
      <c r="BJ3244"/>
      <c r="BK3244"/>
      <c r="BL3244"/>
      <c r="BM3244"/>
      <c r="BN3244"/>
      <c r="BO3244"/>
      <c r="BP3244"/>
      <c r="BQ3244"/>
      <c r="BR3244"/>
      <c r="BS3244"/>
      <c r="BT3244"/>
      <c r="BU3244"/>
      <c r="BV3244"/>
      <c r="BW3244"/>
      <c r="BX3244"/>
      <c r="BY3244"/>
      <c r="BZ3244"/>
      <c r="CA3244"/>
      <c r="CB3244"/>
      <c r="CC3244"/>
    </row>
    <row r="3245" spans="54:81" s="325" customFormat="1" ht="15" customHeight="1" x14ac:dyDescent="0.25">
      <c r="BB3245"/>
      <c r="BC3245"/>
      <c r="BD3245"/>
      <c r="BE3245"/>
      <c r="BF3245"/>
      <c r="BG3245"/>
      <c r="BH3245"/>
      <c r="BI3245"/>
      <c r="BJ3245"/>
      <c r="BK3245"/>
      <c r="BL3245"/>
      <c r="BM3245"/>
      <c r="BN3245"/>
      <c r="BO3245"/>
      <c r="BP3245"/>
      <c r="BQ3245"/>
      <c r="BR3245"/>
      <c r="BS3245"/>
      <c r="BT3245"/>
      <c r="BU3245"/>
      <c r="BV3245"/>
      <c r="BW3245"/>
      <c r="BX3245"/>
      <c r="BY3245"/>
      <c r="BZ3245"/>
      <c r="CA3245"/>
      <c r="CB3245"/>
      <c r="CC3245"/>
    </row>
    <row r="3246" spans="54:81" s="325" customFormat="1" ht="15" customHeight="1" x14ac:dyDescent="0.25">
      <c r="BB3246"/>
      <c r="BC3246"/>
      <c r="BD3246"/>
      <c r="BE3246"/>
      <c r="BF3246"/>
      <c r="BG3246"/>
      <c r="BH3246"/>
      <c r="BI3246"/>
      <c r="BJ3246"/>
      <c r="BK3246"/>
      <c r="BL3246"/>
      <c r="BM3246"/>
      <c r="BN3246"/>
      <c r="BO3246"/>
      <c r="BP3246"/>
      <c r="BQ3246"/>
      <c r="BR3246"/>
      <c r="BS3246"/>
      <c r="BT3246"/>
      <c r="BU3246"/>
      <c r="BV3246"/>
      <c r="BW3246"/>
      <c r="BX3246"/>
      <c r="BY3246"/>
      <c r="BZ3246"/>
      <c r="CA3246"/>
      <c r="CB3246"/>
      <c r="CC3246"/>
    </row>
    <row r="3247" spans="54:81" s="325" customFormat="1" ht="15" customHeight="1" x14ac:dyDescent="0.25">
      <c r="BB3247"/>
      <c r="BC3247"/>
      <c r="BD3247"/>
      <c r="BE3247"/>
      <c r="BF3247"/>
      <c r="BG3247"/>
      <c r="BH3247"/>
      <c r="BI3247"/>
      <c r="BJ3247"/>
      <c r="BK3247"/>
      <c r="BL3247"/>
      <c r="BM3247"/>
      <c r="BN3247"/>
      <c r="BO3247"/>
      <c r="BP3247"/>
      <c r="BQ3247"/>
      <c r="BR3247"/>
      <c r="BS3247"/>
      <c r="BT3247"/>
      <c r="BU3247"/>
      <c r="BV3247"/>
      <c r="BW3247"/>
      <c r="BX3247"/>
      <c r="BY3247"/>
      <c r="BZ3247"/>
      <c r="CA3247"/>
      <c r="CB3247"/>
      <c r="CC3247"/>
    </row>
    <row r="3248" spans="54:81" s="325" customFormat="1" ht="15" customHeight="1" x14ac:dyDescent="0.25">
      <c r="BB3248"/>
      <c r="BC3248"/>
      <c r="BD3248"/>
      <c r="BE3248"/>
      <c r="BF3248"/>
      <c r="BG3248"/>
      <c r="BH3248"/>
      <c r="BI3248"/>
      <c r="BJ3248"/>
      <c r="BK3248"/>
      <c r="BL3248"/>
      <c r="BM3248"/>
      <c r="BN3248"/>
      <c r="BO3248"/>
      <c r="BP3248"/>
      <c r="BQ3248"/>
      <c r="BR3248"/>
      <c r="BS3248"/>
      <c r="BT3248"/>
      <c r="BU3248"/>
      <c r="BV3248"/>
      <c r="BW3248"/>
      <c r="BX3248"/>
      <c r="BY3248"/>
      <c r="BZ3248"/>
      <c r="CA3248"/>
      <c r="CB3248"/>
      <c r="CC3248"/>
    </row>
    <row r="3249" spans="54:81" s="325" customFormat="1" ht="15" customHeight="1" x14ac:dyDescent="0.25">
      <c r="BB3249"/>
      <c r="BC3249"/>
      <c r="BD3249"/>
      <c r="BE3249"/>
      <c r="BF3249"/>
      <c r="BG3249"/>
      <c r="BH3249"/>
      <c r="BI3249"/>
      <c r="BJ3249"/>
      <c r="BK3249"/>
      <c r="BL3249"/>
      <c r="BM3249"/>
      <c r="BN3249"/>
      <c r="BO3249"/>
      <c r="BP3249"/>
      <c r="BQ3249"/>
      <c r="BR3249"/>
      <c r="BS3249"/>
      <c r="BT3249"/>
      <c r="BU3249"/>
      <c r="BV3249"/>
      <c r="BW3249"/>
      <c r="BX3249"/>
      <c r="BY3249"/>
      <c r="BZ3249"/>
      <c r="CA3249"/>
      <c r="CB3249"/>
      <c r="CC3249"/>
    </row>
    <row r="3250" spans="54:81" s="325" customFormat="1" ht="15" customHeight="1" x14ac:dyDescent="0.25">
      <c r="BB3250"/>
      <c r="BC3250"/>
      <c r="BD3250"/>
      <c r="BE3250"/>
      <c r="BF3250"/>
      <c r="BG3250"/>
      <c r="BH3250"/>
      <c r="BI3250"/>
      <c r="BJ3250"/>
      <c r="BK3250"/>
      <c r="BL3250"/>
      <c r="BM3250"/>
      <c r="BN3250"/>
      <c r="BO3250"/>
      <c r="BP3250"/>
      <c r="BQ3250"/>
      <c r="BR3250"/>
      <c r="BS3250"/>
      <c r="BT3250"/>
      <c r="BU3250"/>
      <c r="BV3250"/>
      <c r="BW3250"/>
      <c r="BX3250"/>
      <c r="BY3250"/>
      <c r="BZ3250"/>
      <c r="CA3250"/>
      <c r="CB3250"/>
      <c r="CC3250"/>
    </row>
    <row r="3251" spans="54:81" s="325" customFormat="1" ht="15" customHeight="1" x14ac:dyDescent="0.25">
      <c r="BB3251"/>
      <c r="BC3251"/>
      <c r="BD3251"/>
      <c r="BE3251"/>
      <c r="BF3251"/>
      <c r="BG3251"/>
      <c r="BH3251"/>
      <c r="BI3251"/>
      <c r="BJ3251"/>
      <c r="BK3251"/>
      <c r="BL3251"/>
      <c r="BM3251"/>
      <c r="BN3251"/>
      <c r="BO3251"/>
      <c r="BP3251"/>
      <c r="BQ3251"/>
      <c r="BR3251"/>
      <c r="BS3251"/>
      <c r="BT3251"/>
      <c r="BU3251"/>
      <c r="BV3251"/>
      <c r="BW3251"/>
      <c r="BX3251"/>
      <c r="BY3251"/>
      <c r="BZ3251"/>
      <c r="CA3251"/>
      <c r="CB3251"/>
      <c r="CC3251"/>
    </row>
    <row r="3252" spans="54:81" s="325" customFormat="1" ht="15" customHeight="1" x14ac:dyDescent="0.25">
      <c r="BB3252"/>
      <c r="BC3252"/>
      <c r="BD3252"/>
      <c r="BE3252"/>
      <c r="BF3252"/>
      <c r="BG3252"/>
      <c r="BH3252"/>
      <c r="BI3252"/>
      <c r="BJ3252"/>
      <c r="BK3252"/>
      <c r="BL3252"/>
      <c r="BM3252"/>
      <c r="BN3252"/>
      <c r="BO3252"/>
      <c r="BP3252"/>
      <c r="BQ3252"/>
      <c r="BR3252"/>
      <c r="BS3252"/>
      <c r="BT3252"/>
      <c r="BU3252"/>
      <c r="BV3252"/>
      <c r="BW3252"/>
      <c r="BX3252"/>
      <c r="BY3252"/>
      <c r="BZ3252"/>
      <c r="CA3252"/>
      <c r="CB3252"/>
      <c r="CC3252"/>
    </row>
    <row r="3253" spans="54:81" s="325" customFormat="1" ht="15" customHeight="1" x14ac:dyDescent="0.25">
      <c r="BB3253"/>
      <c r="BC3253"/>
      <c r="BD3253"/>
      <c r="BE3253"/>
      <c r="BF3253"/>
      <c r="BG3253"/>
      <c r="BH3253"/>
      <c r="BI3253"/>
      <c r="BJ3253"/>
      <c r="BK3253"/>
      <c r="BL3253"/>
      <c r="BM3253"/>
      <c r="BN3253"/>
      <c r="BO3253"/>
      <c r="BP3253"/>
      <c r="BQ3253"/>
      <c r="BR3253"/>
      <c r="BS3253"/>
      <c r="BT3253"/>
      <c r="BU3253"/>
      <c r="BV3253"/>
      <c r="BW3253"/>
      <c r="BX3253"/>
      <c r="BY3253"/>
      <c r="BZ3253"/>
      <c r="CA3253"/>
      <c r="CB3253"/>
      <c r="CC3253"/>
    </row>
    <row r="3254" spans="54:81" s="325" customFormat="1" ht="15" customHeight="1" x14ac:dyDescent="0.25">
      <c r="BB3254"/>
      <c r="BC3254"/>
      <c r="BD3254"/>
      <c r="BE3254"/>
      <c r="BF3254"/>
      <c r="BG3254"/>
      <c r="BH3254"/>
      <c r="BI3254"/>
      <c r="BJ3254"/>
      <c r="BK3254"/>
      <c r="BL3254"/>
      <c r="BM3254"/>
      <c r="BN3254"/>
      <c r="BO3254"/>
      <c r="BP3254"/>
      <c r="BQ3254"/>
      <c r="BR3254"/>
      <c r="BS3254"/>
      <c r="BT3254"/>
      <c r="BU3254"/>
      <c r="BV3254"/>
      <c r="BW3254"/>
      <c r="BX3254"/>
      <c r="BY3254"/>
      <c r="BZ3254"/>
      <c r="CA3254"/>
      <c r="CB3254"/>
      <c r="CC3254"/>
    </row>
    <row r="3255" spans="54:81" s="325" customFormat="1" ht="15" customHeight="1" x14ac:dyDescent="0.25">
      <c r="BB3255"/>
      <c r="BC3255"/>
      <c r="BD3255"/>
      <c r="BE3255"/>
      <c r="BF3255"/>
      <c r="BG3255"/>
      <c r="BH3255"/>
      <c r="BI3255"/>
      <c r="BJ3255"/>
      <c r="BK3255"/>
      <c r="BL3255"/>
      <c r="BM3255"/>
      <c r="BN3255"/>
      <c r="BO3255"/>
      <c r="BP3255"/>
      <c r="BQ3255"/>
      <c r="BR3255"/>
      <c r="BS3255"/>
      <c r="BT3255"/>
      <c r="BU3255"/>
      <c r="BV3255"/>
      <c r="BW3255"/>
      <c r="BX3255"/>
      <c r="BY3255"/>
      <c r="BZ3255"/>
      <c r="CA3255"/>
      <c r="CB3255"/>
      <c r="CC3255"/>
    </row>
    <row r="3256" spans="54:81" s="325" customFormat="1" ht="15" customHeight="1" x14ac:dyDescent="0.25">
      <c r="BB3256"/>
      <c r="BC3256"/>
      <c r="BD3256"/>
      <c r="BE3256"/>
      <c r="BF3256"/>
      <c r="BG3256"/>
      <c r="BH3256"/>
      <c r="BI3256"/>
      <c r="BJ3256"/>
      <c r="BK3256"/>
      <c r="BL3256"/>
      <c r="BM3256"/>
      <c r="BN3256"/>
      <c r="BO3256"/>
      <c r="BP3256"/>
      <c r="BQ3256"/>
      <c r="BR3256"/>
      <c r="BS3256"/>
      <c r="BT3256"/>
      <c r="BU3256"/>
      <c r="BV3256"/>
      <c r="BW3256"/>
      <c r="BX3256"/>
      <c r="BY3256"/>
      <c r="BZ3256"/>
      <c r="CA3256"/>
      <c r="CB3256"/>
      <c r="CC3256"/>
    </row>
    <row r="3257" spans="54:81" s="325" customFormat="1" ht="15" customHeight="1" x14ac:dyDescent="0.25">
      <c r="BB3257"/>
      <c r="BC3257"/>
      <c r="BD3257"/>
      <c r="BE3257"/>
      <c r="BF3257"/>
      <c r="BG3257"/>
      <c r="BH3257"/>
      <c r="BI3257"/>
      <c r="BJ3257"/>
      <c r="BK3257"/>
      <c r="BL3257"/>
      <c r="BM3257"/>
      <c r="BN3257"/>
      <c r="BO3257"/>
      <c r="BP3257"/>
      <c r="BQ3257"/>
      <c r="BR3257"/>
      <c r="BS3257"/>
      <c r="BT3257"/>
      <c r="BU3257"/>
      <c r="BV3257"/>
      <c r="BW3257"/>
      <c r="BX3257"/>
      <c r="BY3257"/>
      <c r="BZ3257"/>
      <c r="CA3257"/>
      <c r="CB3257"/>
      <c r="CC3257"/>
    </row>
    <row r="3258" spans="54:81" s="325" customFormat="1" ht="15" customHeight="1" x14ac:dyDescent="0.25">
      <c r="BB3258"/>
      <c r="BC3258"/>
      <c r="BD3258"/>
      <c r="BE3258"/>
      <c r="BF3258"/>
      <c r="BG3258"/>
      <c r="BH3258"/>
      <c r="BI3258"/>
      <c r="BJ3258"/>
      <c r="BK3258"/>
      <c r="BL3258"/>
      <c r="BM3258"/>
      <c r="BN3258"/>
      <c r="BO3258"/>
      <c r="BP3258"/>
      <c r="BQ3258"/>
      <c r="BR3258"/>
      <c r="BS3258"/>
      <c r="BT3258"/>
      <c r="BU3258"/>
      <c r="BV3258"/>
      <c r="BW3258"/>
      <c r="BX3258"/>
      <c r="BY3258"/>
      <c r="BZ3258"/>
      <c r="CA3258"/>
      <c r="CB3258"/>
      <c r="CC3258"/>
    </row>
    <row r="3259" spans="54:81" s="325" customFormat="1" ht="15" customHeight="1" x14ac:dyDescent="0.25">
      <c r="BB3259"/>
      <c r="BC3259"/>
      <c r="BD3259"/>
      <c r="BE3259"/>
      <c r="BF3259"/>
      <c r="BG3259"/>
      <c r="BH3259"/>
      <c r="BI3259"/>
      <c r="BJ3259"/>
      <c r="BK3259"/>
      <c r="BL3259"/>
      <c r="BM3259"/>
      <c r="BN3259"/>
      <c r="BO3259"/>
      <c r="BP3259"/>
      <c r="BQ3259"/>
      <c r="BR3259"/>
      <c r="BS3259"/>
      <c r="BT3259"/>
      <c r="BU3259"/>
      <c r="BV3259"/>
      <c r="BW3259"/>
      <c r="BX3259"/>
      <c r="BY3259"/>
      <c r="BZ3259"/>
      <c r="CA3259"/>
      <c r="CB3259"/>
      <c r="CC3259"/>
    </row>
    <row r="3260" spans="54:81" s="325" customFormat="1" ht="15" customHeight="1" x14ac:dyDescent="0.25">
      <c r="BB3260"/>
      <c r="BC3260"/>
      <c r="BD3260"/>
      <c r="BE3260"/>
      <c r="BF3260"/>
      <c r="BG3260"/>
      <c r="BH3260"/>
      <c r="BI3260"/>
      <c r="BJ3260"/>
      <c r="BK3260"/>
      <c r="BL3260"/>
      <c r="BM3260"/>
      <c r="BN3260"/>
      <c r="BO3260"/>
      <c r="BP3260"/>
      <c r="BQ3260"/>
      <c r="BR3260"/>
      <c r="BS3260"/>
      <c r="BT3260"/>
      <c r="BU3260"/>
      <c r="BV3260"/>
      <c r="BW3260"/>
      <c r="BX3260"/>
      <c r="BY3260"/>
      <c r="BZ3260"/>
      <c r="CA3260"/>
      <c r="CB3260"/>
      <c r="CC3260"/>
    </row>
    <row r="3261" spans="54:81" s="325" customFormat="1" ht="15" customHeight="1" x14ac:dyDescent="0.25">
      <c r="BB3261"/>
      <c r="BC3261"/>
      <c r="BD3261"/>
      <c r="BE3261"/>
      <c r="BF3261"/>
      <c r="BG3261"/>
      <c r="BH3261"/>
      <c r="BI3261"/>
      <c r="BJ3261"/>
      <c r="BK3261"/>
      <c r="BL3261"/>
      <c r="BM3261"/>
      <c r="BN3261"/>
      <c r="BO3261"/>
      <c r="BP3261"/>
      <c r="BQ3261"/>
      <c r="BR3261"/>
      <c r="BS3261"/>
      <c r="BT3261"/>
      <c r="BU3261"/>
      <c r="BV3261"/>
      <c r="BW3261"/>
      <c r="BX3261"/>
      <c r="BY3261"/>
      <c r="BZ3261"/>
      <c r="CA3261"/>
      <c r="CB3261"/>
      <c r="CC3261"/>
    </row>
    <row r="3262" spans="54:81" s="325" customFormat="1" ht="15" customHeight="1" x14ac:dyDescent="0.25">
      <c r="BB3262"/>
      <c r="BC3262"/>
      <c r="BD3262"/>
      <c r="BE3262"/>
      <c r="BF3262"/>
      <c r="BG3262"/>
      <c r="BH3262"/>
      <c r="BI3262"/>
      <c r="BJ3262"/>
      <c r="BK3262"/>
      <c r="BL3262"/>
      <c r="BM3262"/>
      <c r="BN3262"/>
      <c r="BO3262"/>
      <c r="BP3262"/>
      <c r="BQ3262"/>
      <c r="BR3262"/>
      <c r="BS3262"/>
      <c r="BT3262"/>
      <c r="BU3262"/>
      <c r="BV3262"/>
      <c r="BW3262"/>
      <c r="BX3262"/>
      <c r="BY3262"/>
      <c r="BZ3262"/>
      <c r="CA3262"/>
      <c r="CB3262"/>
      <c r="CC3262"/>
    </row>
    <row r="3263" spans="54:81" s="325" customFormat="1" ht="15" customHeight="1" x14ac:dyDescent="0.25">
      <c r="BB3263"/>
      <c r="BC3263"/>
      <c r="BD3263"/>
      <c r="BE3263"/>
      <c r="BF3263"/>
      <c r="BG3263"/>
      <c r="BH3263"/>
      <c r="BI3263"/>
      <c r="BJ3263"/>
      <c r="BK3263"/>
      <c r="BL3263"/>
      <c r="BM3263"/>
      <c r="BN3263"/>
      <c r="BO3263"/>
      <c r="BP3263"/>
      <c r="BQ3263"/>
      <c r="BR3263"/>
      <c r="BS3263"/>
      <c r="BT3263"/>
      <c r="BU3263"/>
      <c r="BV3263"/>
      <c r="BW3263"/>
      <c r="BX3263"/>
      <c r="BY3263"/>
      <c r="BZ3263"/>
      <c r="CA3263"/>
      <c r="CB3263"/>
      <c r="CC3263"/>
    </row>
    <row r="3264" spans="54:81" s="325" customFormat="1" ht="15" customHeight="1" x14ac:dyDescent="0.25">
      <c r="BB3264"/>
      <c r="BC3264"/>
      <c r="BD3264"/>
      <c r="BE3264"/>
      <c r="BF3264"/>
      <c r="BG3264"/>
      <c r="BH3264"/>
      <c r="BI3264"/>
      <c r="BJ3264"/>
      <c r="BK3264"/>
      <c r="BL3264"/>
      <c r="BM3264"/>
      <c r="BN3264"/>
      <c r="BO3264"/>
      <c r="BP3264"/>
      <c r="BQ3264"/>
      <c r="BR3264"/>
      <c r="BS3264"/>
      <c r="BT3264"/>
      <c r="BU3264"/>
      <c r="BV3264"/>
      <c r="BW3264"/>
      <c r="BX3264"/>
      <c r="BY3264"/>
      <c r="BZ3264"/>
      <c r="CA3264"/>
      <c r="CB3264"/>
      <c r="CC3264"/>
    </row>
    <row r="3265" spans="54:81" s="325" customFormat="1" ht="15" customHeight="1" x14ac:dyDescent="0.25">
      <c r="BB3265"/>
      <c r="BC3265"/>
      <c r="BD3265"/>
      <c r="BE3265"/>
      <c r="BF3265"/>
      <c r="BG3265"/>
      <c r="BH3265"/>
      <c r="BI3265"/>
      <c r="BJ3265"/>
      <c r="BK3265"/>
      <c r="BL3265"/>
      <c r="BM3265"/>
      <c r="BN3265"/>
      <c r="BO3265"/>
      <c r="BP3265"/>
      <c r="BQ3265"/>
      <c r="BR3265"/>
      <c r="BS3265"/>
      <c r="BT3265"/>
      <c r="BU3265"/>
      <c r="BV3265"/>
      <c r="BW3265"/>
      <c r="BX3265"/>
      <c r="BY3265"/>
      <c r="BZ3265"/>
      <c r="CA3265"/>
      <c r="CB3265"/>
      <c r="CC3265"/>
    </row>
    <row r="3266" spans="54:81" s="325" customFormat="1" ht="15" customHeight="1" x14ac:dyDescent="0.25">
      <c r="BB3266"/>
      <c r="BC3266"/>
      <c r="BD3266"/>
      <c r="BE3266"/>
      <c r="BF3266"/>
      <c r="BG3266"/>
      <c r="BH3266"/>
      <c r="BI3266"/>
      <c r="BJ3266"/>
      <c r="BK3266"/>
      <c r="BL3266"/>
      <c r="BM3266"/>
      <c r="BN3266"/>
      <c r="BO3266"/>
      <c r="BP3266"/>
      <c r="BQ3266"/>
      <c r="BR3266"/>
      <c r="BS3266"/>
      <c r="BT3266"/>
      <c r="BU3266"/>
      <c r="BV3266"/>
      <c r="BW3266"/>
      <c r="BX3266"/>
      <c r="BY3266"/>
      <c r="BZ3266"/>
      <c r="CA3266"/>
      <c r="CB3266"/>
      <c r="CC3266"/>
    </row>
    <row r="3267" spans="54:81" s="325" customFormat="1" ht="15" customHeight="1" x14ac:dyDescent="0.25">
      <c r="BB3267"/>
      <c r="BC3267"/>
      <c r="BD3267"/>
      <c r="BE3267"/>
      <c r="BF3267"/>
      <c r="BG3267"/>
      <c r="BH3267"/>
      <c r="BI3267"/>
      <c r="BJ3267"/>
      <c r="BK3267"/>
      <c r="BL3267"/>
      <c r="BM3267"/>
      <c r="BN3267"/>
      <c r="BO3267"/>
      <c r="BP3267"/>
      <c r="BQ3267"/>
      <c r="BR3267"/>
      <c r="BS3267"/>
      <c r="BT3267"/>
      <c r="BU3267"/>
      <c r="BV3267"/>
      <c r="BW3267"/>
      <c r="BX3267"/>
      <c r="BY3267"/>
      <c r="BZ3267"/>
      <c r="CA3267"/>
      <c r="CB3267"/>
      <c r="CC3267"/>
    </row>
    <row r="3268" spans="54:81" s="325" customFormat="1" ht="15" customHeight="1" x14ac:dyDescent="0.25">
      <c r="BB3268"/>
      <c r="BC3268"/>
      <c r="BD3268"/>
      <c r="BE3268"/>
      <c r="BF3268"/>
      <c r="BG3268"/>
      <c r="BH3268"/>
      <c r="BI3268"/>
      <c r="BJ3268"/>
      <c r="BK3268"/>
      <c r="BL3268"/>
      <c r="BM3268"/>
      <c r="BN3268"/>
      <c r="BO3268"/>
      <c r="BP3268"/>
      <c r="BQ3268"/>
      <c r="BR3268"/>
      <c r="BS3268"/>
      <c r="BT3268"/>
      <c r="BU3268"/>
      <c r="BV3268"/>
      <c r="BW3268"/>
      <c r="BX3268"/>
      <c r="BY3268"/>
      <c r="BZ3268"/>
      <c r="CA3268"/>
      <c r="CB3268"/>
      <c r="CC3268"/>
    </row>
    <row r="3269" spans="54:81" s="325" customFormat="1" ht="15" customHeight="1" x14ac:dyDescent="0.25">
      <c r="BB3269"/>
      <c r="BC3269"/>
      <c r="BD3269"/>
      <c r="BE3269"/>
      <c r="BF3269"/>
      <c r="BG3269"/>
      <c r="BH3269"/>
      <c r="BI3269"/>
      <c r="BJ3269"/>
      <c r="BK3269"/>
      <c r="BL3269"/>
      <c r="BM3269"/>
      <c r="BN3269"/>
      <c r="BO3269"/>
      <c r="BP3269"/>
      <c r="BQ3269"/>
      <c r="BR3269"/>
      <c r="BS3269"/>
      <c r="BT3269"/>
      <c r="BU3269"/>
      <c r="BV3269"/>
      <c r="BW3269"/>
      <c r="BX3269"/>
      <c r="BY3269"/>
      <c r="BZ3269"/>
      <c r="CA3269"/>
      <c r="CB3269"/>
      <c r="CC3269"/>
    </row>
    <row r="3270" spans="54:81" s="325" customFormat="1" ht="15" customHeight="1" x14ac:dyDescent="0.25">
      <c r="BB3270"/>
      <c r="BC3270"/>
      <c r="BD3270"/>
      <c r="BE3270"/>
      <c r="BF3270"/>
      <c r="BG3270"/>
      <c r="BH3270"/>
      <c r="BI3270"/>
      <c r="BJ3270"/>
      <c r="BK3270"/>
      <c r="BL3270"/>
      <c r="BM3270"/>
      <c r="BN3270"/>
      <c r="BO3270"/>
      <c r="BP3270"/>
      <c r="BQ3270"/>
      <c r="BR3270"/>
      <c r="BS3270"/>
      <c r="BT3270"/>
      <c r="BU3270"/>
      <c r="BV3270"/>
      <c r="BW3270"/>
      <c r="BX3270"/>
      <c r="BY3270"/>
      <c r="BZ3270"/>
      <c r="CA3270"/>
      <c r="CB3270"/>
      <c r="CC3270"/>
    </row>
    <row r="3271" spans="54:81" s="325" customFormat="1" ht="15" customHeight="1" x14ac:dyDescent="0.25">
      <c r="BB3271"/>
      <c r="BC3271"/>
      <c r="BD3271"/>
      <c r="BE3271"/>
      <c r="BF3271"/>
      <c r="BG3271"/>
      <c r="BH3271"/>
      <c r="BI3271"/>
      <c r="BJ3271"/>
      <c r="BK3271"/>
      <c r="BL3271"/>
      <c r="BM3271"/>
      <c r="BN3271"/>
      <c r="BO3271"/>
      <c r="BP3271"/>
      <c r="BQ3271"/>
      <c r="BR3271"/>
      <c r="BS3271"/>
      <c r="BT3271"/>
      <c r="BU3271"/>
      <c r="BV3271"/>
      <c r="BW3271"/>
      <c r="BX3271"/>
      <c r="BY3271"/>
      <c r="BZ3271"/>
      <c r="CA3271"/>
      <c r="CB3271"/>
      <c r="CC3271"/>
    </row>
    <row r="3272" spans="54:81" s="325" customFormat="1" ht="15" customHeight="1" x14ac:dyDescent="0.25">
      <c r="BB3272"/>
      <c r="BC3272"/>
      <c r="BD3272"/>
      <c r="BE3272"/>
      <c r="BF3272"/>
      <c r="BG3272"/>
      <c r="BH3272"/>
      <c r="BI3272"/>
      <c r="BJ3272"/>
      <c r="BK3272"/>
      <c r="BL3272"/>
      <c r="BM3272"/>
      <c r="BN3272"/>
      <c r="BO3272"/>
      <c r="BP3272"/>
      <c r="BQ3272"/>
      <c r="BR3272"/>
      <c r="BS3272"/>
      <c r="BT3272"/>
      <c r="BU3272"/>
      <c r="BV3272"/>
      <c r="BW3272"/>
      <c r="BX3272"/>
      <c r="BY3272"/>
      <c r="BZ3272"/>
      <c r="CA3272"/>
      <c r="CB3272"/>
      <c r="CC3272"/>
    </row>
    <row r="3273" spans="54:81" s="325" customFormat="1" ht="15" customHeight="1" x14ac:dyDescent="0.25">
      <c r="BB3273"/>
      <c r="BC3273"/>
      <c r="BD3273"/>
      <c r="BE3273"/>
      <c r="BF3273"/>
      <c r="BG3273"/>
      <c r="BH3273"/>
      <c r="BI3273"/>
      <c r="BJ3273"/>
      <c r="BK3273"/>
      <c r="BL3273"/>
      <c r="BM3273"/>
      <c r="BN3273"/>
      <c r="BO3273"/>
      <c r="BP3273"/>
      <c r="BQ3273"/>
      <c r="BR3273"/>
      <c r="BS3273"/>
      <c r="BT3273"/>
      <c r="BU3273"/>
      <c r="BV3273"/>
      <c r="BW3273"/>
      <c r="BX3273"/>
      <c r="BY3273"/>
      <c r="BZ3273"/>
      <c r="CA3273"/>
      <c r="CB3273"/>
      <c r="CC3273"/>
    </row>
    <row r="3274" spans="54:81" s="325" customFormat="1" ht="15" customHeight="1" x14ac:dyDescent="0.25">
      <c r="BB3274"/>
      <c r="BC3274"/>
      <c r="BD3274"/>
      <c r="BE3274"/>
      <c r="BF3274"/>
      <c r="BG3274"/>
      <c r="BH3274"/>
      <c r="BI3274"/>
      <c r="BJ3274"/>
      <c r="BK3274"/>
      <c r="BL3274"/>
      <c r="BM3274"/>
      <c r="BN3274"/>
      <c r="BO3274"/>
      <c r="BP3274"/>
      <c r="BQ3274"/>
      <c r="BR3274"/>
      <c r="BS3274"/>
      <c r="BT3274"/>
      <c r="BU3274"/>
      <c r="BV3274"/>
      <c r="BW3274"/>
      <c r="BX3274"/>
      <c r="BY3274"/>
      <c r="BZ3274"/>
      <c r="CA3274"/>
      <c r="CB3274"/>
      <c r="CC3274"/>
    </row>
    <row r="3275" spans="54:81" s="325" customFormat="1" ht="15" customHeight="1" x14ac:dyDescent="0.25">
      <c r="BB3275"/>
      <c r="BC3275"/>
      <c r="BD3275"/>
      <c r="BE3275"/>
      <c r="BF3275"/>
      <c r="BG3275"/>
      <c r="BH3275"/>
      <c r="BI3275"/>
      <c r="BJ3275"/>
      <c r="BK3275"/>
      <c r="BL3275"/>
      <c r="BM3275"/>
      <c r="BN3275"/>
      <c r="BO3275"/>
      <c r="BP3275"/>
      <c r="BQ3275"/>
      <c r="BR3275"/>
      <c r="BS3275"/>
      <c r="BT3275"/>
      <c r="BU3275"/>
      <c r="BV3275"/>
      <c r="BW3275"/>
      <c r="BX3275"/>
      <c r="BY3275"/>
      <c r="BZ3275"/>
      <c r="CA3275"/>
      <c r="CB3275"/>
      <c r="CC3275"/>
    </row>
    <row r="3276" spans="54:81" s="325" customFormat="1" ht="15" customHeight="1" x14ac:dyDescent="0.25">
      <c r="BB3276"/>
      <c r="BC3276"/>
      <c r="BD3276"/>
      <c r="BE3276"/>
      <c r="BF3276"/>
      <c r="BG3276"/>
      <c r="BH3276"/>
      <c r="BI3276"/>
      <c r="BJ3276"/>
      <c r="BK3276"/>
      <c r="BL3276"/>
      <c r="BM3276"/>
      <c r="BN3276"/>
      <c r="BO3276"/>
      <c r="BP3276"/>
      <c r="BQ3276"/>
      <c r="BR3276"/>
      <c r="BS3276"/>
      <c r="BT3276"/>
      <c r="BU3276"/>
      <c r="BV3276"/>
      <c r="BW3276"/>
      <c r="BX3276"/>
      <c r="BY3276"/>
      <c r="BZ3276"/>
      <c r="CA3276"/>
      <c r="CB3276"/>
      <c r="CC3276"/>
    </row>
    <row r="3277" spans="54:81" s="325" customFormat="1" ht="15" customHeight="1" x14ac:dyDescent="0.25">
      <c r="BB3277"/>
      <c r="BC3277"/>
      <c r="BD3277"/>
      <c r="BE3277"/>
      <c r="BF3277"/>
      <c r="BG3277"/>
      <c r="BH3277"/>
      <c r="BI3277"/>
      <c r="BJ3277"/>
      <c r="BK3277"/>
      <c r="BL3277"/>
      <c r="BM3277"/>
      <c r="BN3277"/>
      <c r="BO3277"/>
      <c r="BP3277"/>
      <c r="BQ3277"/>
      <c r="BR3277"/>
      <c r="BS3277"/>
      <c r="BT3277"/>
      <c r="BU3277"/>
      <c r="BV3277"/>
      <c r="BW3277"/>
      <c r="BX3277"/>
      <c r="BY3277"/>
      <c r="BZ3277"/>
      <c r="CA3277"/>
      <c r="CB3277"/>
      <c r="CC3277"/>
    </row>
    <row r="3278" spans="54:81" s="325" customFormat="1" ht="15" customHeight="1" x14ac:dyDescent="0.25">
      <c r="BB3278"/>
      <c r="BC3278"/>
      <c r="BD3278"/>
      <c r="BE3278"/>
      <c r="BF3278"/>
      <c r="BG3278"/>
      <c r="BH3278"/>
      <c r="BI3278"/>
      <c r="BJ3278"/>
      <c r="BK3278"/>
      <c r="BL3278"/>
      <c r="BM3278"/>
      <c r="BN3278"/>
      <c r="BO3278"/>
      <c r="BP3278"/>
      <c r="BQ3278"/>
      <c r="BR3278"/>
      <c r="BS3278"/>
      <c r="BT3278"/>
      <c r="BU3278"/>
      <c r="BV3278"/>
      <c r="BW3278"/>
      <c r="BX3278"/>
      <c r="BY3278"/>
      <c r="BZ3278"/>
      <c r="CA3278"/>
      <c r="CB3278"/>
      <c r="CC3278"/>
    </row>
    <row r="3279" spans="54:81" s="325" customFormat="1" ht="15" customHeight="1" x14ac:dyDescent="0.25">
      <c r="BB3279"/>
      <c r="BC3279"/>
      <c r="BD3279"/>
      <c r="BE3279"/>
      <c r="BF3279"/>
      <c r="BG3279"/>
      <c r="BH3279"/>
      <c r="BI3279"/>
      <c r="BJ3279"/>
      <c r="BK3279"/>
      <c r="BL3279"/>
      <c r="BM3279"/>
      <c r="BN3279"/>
      <c r="BO3279"/>
      <c r="BP3279"/>
      <c r="BQ3279"/>
      <c r="BR3279"/>
      <c r="BS3279"/>
      <c r="BT3279"/>
      <c r="BU3279"/>
      <c r="BV3279"/>
      <c r="BW3279"/>
      <c r="BX3279"/>
      <c r="BY3279"/>
      <c r="BZ3279"/>
      <c r="CA3279"/>
      <c r="CB3279"/>
      <c r="CC3279"/>
    </row>
    <row r="3280" spans="54:81" s="325" customFormat="1" ht="15" customHeight="1" x14ac:dyDescent="0.25">
      <c r="BB3280"/>
      <c r="BC3280"/>
      <c r="BD3280"/>
      <c r="BE3280"/>
      <c r="BF3280"/>
      <c r="BG3280"/>
      <c r="BH3280"/>
      <c r="BI3280"/>
      <c r="BJ3280"/>
      <c r="BK3280"/>
      <c r="BL3280"/>
      <c r="BM3280"/>
      <c r="BN3280"/>
      <c r="BO3280"/>
      <c r="BP3280"/>
      <c r="BQ3280"/>
      <c r="BR3280"/>
      <c r="BS3280"/>
      <c r="BT3280"/>
      <c r="BU3280"/>
      <c r="BV3280"/>
      <c r="BW3280"/>
      <c r="BX3280"/>
      <c r="BY3280"/>
      <c r="BZ3280"/>
      <c r="CA3280"/>
      <c r="CB3280"/>
      <c r="CC3280"/>
    </row>
    <row r="3281" spans="54:81" s="325" customFormat="1" ht="15" customHeight="1" x14ac:dyDescent="0.25">
      <c r="BB3281"/>
      <c r="BC3281"/>
      <c r="BD3281"/>
      <c r="BE3281"/>
      <c r="BF3281"/>
      <c r="BG3281"/>
      <c r="BH3281"/>
      <c r="BI3281"/>
      <c r="BJ3281"/>
      <c r="BK3281"/>
      <c r="BL3281"/>
      <c r="BM3281"/>
      <c r="BN3281"/>
      <c r="BO3281"/>
      <c r="BP3281"/>
      <c r="BQ3281"/>
      <c r="BR3281"/>
      <c r="BS3281"/>
      <c r="BT3281"/>
      <c r="BU3281"/>
      <c r="BV3281"/>
      <c r="BW3281"/>
      <c r="BX3281"/>
      <c r="BY3281"/>
      <c r="BZ3281"/>
      <c r="CA3281"/>
      <c r="CB3281"/>
      <c r="CC3281"/>
    </row>
    <row r="3282" spans="54:81" s="325" customFormat="1" ht="15" customHeight="1" x14ac:dyDescent="0.25">
      <c r="BB3282"/>
      <c r="BC3282"/>
      <c r="BD3282"/>
      <c r="BE3282"/>
      <c r="BF3282"/>
      <c r="BG3282"/>
      <c r="BH3282"/>
      <c r="BI3282"/>
      <c r="BJ3282"/>
      <c r="BK3282"/>
      <c r="BL3282"/>
      <c r="BM3282"/>
      <c r="BN3282"/>
      <c r="BO3282"/>
      <c r="BP3282"/>
      <c r="BQ3282"/>
      <c r="BR3282"/>
      <c r="BS3282"/>
      <c r="BT3282"/>
      <c r="BU3282"/>
      <c r="BV3282"/>
      <c r="BW3282"/>
      <c r="BX3282"/>
      <c r="BY3282"/>
      <c r="BZ3282"/>
      <c r="CA3282"/>
      <c r="CB3282"/>
      <c r="CC3282"/>
    </row>
    <row r="3283" spans="54:81" s="325" customFormat="1" ht="15" customHeight="1" x14ac:dyDescent="0.25">
      <c r="BB3283"/>
      <c r="BC3283"/>
      <c r="BD3283"/>
      <c r="BE3283"/>
      <c r="BF3283"/>
      <c r="BG3283"/>
      <c r="BH3283"/>
      <c r="BI3283"/>
      <c r="BJ3283"/>
      <c r="BK3283"/>
      <c r="BL3283"/>
      <c r="BM3283"/>
      <c r="BN3283"/>
      <c r="BO3283"/>
      <c r="BP3283"/>
      <c r="BQ3283"/>
      <c r="BR3283"/>
      <c r="BS3283"/>
      <c r="BT3283"/>
      <c r="BU3283"/>
      <c r="BV3283"/>
      <c r="BW3283"/>
      <c r="BX3283"/>
      <c r="BY3283"/>
      <c r="BZ3283"/>
      <c r="CA3283"/>
      <c r="CB3283"/>
      <c r="CC3283"/>
    </row>
    <row r="3284" spans="54:81" s="325" customFormat="1" ht="15" customHeight="1" x14ac:dyDescent="0.25">
      <c r="BB3284"/>
      <c r="BC3284"/>
      <c r="BD3284"/>
      <c r="BE3284"/>
      <c r="BF3284"/>
      <c r="BG3284"/>
      <c r="BH3284"/>
      <c r="BI3284"/>
      <c r="BJ3284"/>
      <c r="BK3284"/>
      <c r="BL3284"/>
      <c r="BM3284"/>
      <c r="BN3284"/>
      <c r="BO3284"/>
      <c r="BP3284"/>
      <c r="BQ3284"/>
      <c r="BR3284"/>
      <c r="BS3284"/>
      <c r="BT3284"/>
      <c r="BU3284"/>
      <c r="BV3284"/>
      <c r="BW3284"/>
      <c r="BX3284"/>
      <c r="BY3284"/>
      <c r="BZ3284"/>
      <c r="CA3284"/>
      <c r="CB3284"/>
      <c r="CC3284"/>
    </row>
    <row r="3285" spans="54:81" s="325" customFormat="1" ht="15" customHeight="1" x14ac:dyDescent="0.25">
      <c r="BB3285"/>
      <c r="BC3285"/>
      <c r="BD3285"/>
      <c r="BE3285"/>
      <c r="BF3285"/>
      <c r="BG3285"/>
      <c r="BH3285"/>
      <c r="BI3285"/>
      <c r="BJ3285"/>
      <c r="BK3285"/>
      <c r="BL3285"/>
      <c r="BM3285"/>
      <c r="BN3285"/>
      <c r="BO3285"/>
      <c r="BP3285"/>
      <c r="BQ3285"/>
      <c r="BR3285"/>
      <c r="BS3285"/>
      <c r="BT3285"/>
      <c r="BU3285"/>
      <c r="BV3285"/>
      <c r="BW3285"/>
      <c r="BX3285"/>
      <c r="BY3285"/>
      <c r="BZ3285"/>
      <c r="CA3285"/>
      <c r="CB3285"/>
      <c r="CC3285"/>
    </row>
    <row r="3286" spans="54:81" s="325" customFormat="1" ht="15" customHeight="1" x14ac:dyDescent="0.25">
      <c r="BB3286"/>
      <c r="BC3286"/>
      <c r="BD3286"/>
      <c r="BE3286"/>
      <c r="BF3286"/>
      <c r="BG3286"/>
      <c r="BH3286"/>
      <c r="BI3286"/>
      <c r="BJ3286"/>
      <c r="BK3286"/>
      <c r="BL3286"/>
      <c r="BM3286"/>
      <c r="BN3286"/>
      <c r="BO3286"/>
      <c r="BP3286"/>
      <c r="BQ3286"/>
      <c r="BR3286"/>
      <c r="BS3286"/>
      <c r="BT3286"/>
      <c r="BU3286"/>
      <c r="BV3286"/>
      <c r="BW3286"/>
      <c r="BX3286"/>
      <c r="BY3286"/>
      <c r="BZ3286"/>
      <c r="CA3286"/>
      <c r="CB3286"/>
      <c r="CC3286"/>
    </row>
    <row r="3287" spans="54:81" s="325" customFormat="1" ht="15" customHeight="1" x14ac:dyDescent="0.25">
      <c r="BB3287"/>
      <c r="BC3287"/>
      <c r="BD3287"/>
      <c r="BE3287"/>
      <c r="BF3287"/>
      <c r="BG3287"/>
      <c r="BH3287"/>
      <c r="BI3287"/>
      <c r="BJ3287"/>
      <c r="BK3287"/>
      <c r="BL3287"/>
      <c r="BM3287"/>
      <c r="BN3287"/>
      <c r="BO3287"/>
      <c r="BP3287"/>
      <c r="BQ3287"/>
      <c r="BR3287"/>
      <c r="BS3287"/>
      <c r="BT3287"/>
      <c r="BU3287"/>
      <c r="BV3287"/>
      <c r="BW3287"/>
      <c r="BX3287"/>
      <c r="BY3287"/>
      <c r="BZ3287"/>
      <c r="CA3287"/>
      <c r="CB3287"/>
      <c r="CC3287"/>
    </row>
    <row r="3288" spans="54:81" s="325" customFormat="1" ht="15" customHeight="1" x14ac:dyDescent="0.25">
      <c r="BB3288"/>
      <c r="BC3288"/>
      <c r="BD3288"/>
      <c r="BE3288"/>
      <c r="BF3288"/>
      <c r="BG3288"/>
      <c r="BH3288"/>
      <c r="BI3288"/>
      <c r="BJ3288"/>
      <c r="BK3288"/>
      <c r="BL3288"/>
      <c r="BM3288"/>
      <c r="BN3288"/>
      <c r="BO3288"/>
      <c r="BP3288"/>
      <c r="BQ3288"/>
      <c r="BR3288"/>
      <c r="BS3288"/>
      <c r="BT3288"/>
      <c r="BU3288"/>
      <c r="BV3288"/>
      <c r="BW3288"/>
      <c r="BX3288"/>
      <c r="BY3288"/>
      <c r="BZ3288"/>
      <c r="CA3288"/>
      <c r="CB3288"/>
      <c r="CC3288"/>
    </row>
    <row r="3289" spans="54:81" s="325" customFormat="1" ht="15" customHeight="1" x14ac:dyDescent="0.25">
      <c r="BB3289"/>
      <c r="BC3289"/>
      <c r="BD3289"/>
      <c r="BE3289"/>
      <c r="BF3289"/>
      <c r="BG3289"/>
      <c r="BH3289"/>
      <c r="BI3289"/>
      <c r="BJ3289"/>
      <c r="BK3289"/>
      <c r="BL3289"/>
      <c r="BM3289"/>
      <c r="BN3289"/>
      <c r="BO3289"/>
      <c r="BP3289"/>
      <c r="BQ3289"/>
      <c r="BR3289"/>
      <c r="BS3289"/>
      <c r="BT3289"/>
      <c r="BU3289"/>
      <c r="BV3289"/>
      <c r="BW3289"/>
      <c r="BX3289"/>
      <c r="BY3289"/>
      <c r="BZ3289"/>
      <c r="CA3289"/>
      <c r="CB3289"/>
      <c r="CC3289"/>
    </row>
    <row r="3290" spans="54:81" s="325" customFormat="1" ht="15" customHeight="1" x14ac:dyDescent="0.25">
      <c r="BB3290"/>
      <c r="BC3290"/>
      <c r="BD3290"/>
      <c r="BE3290"/>
      <c r="BF3290"/>
      <c r="BG3290"/>
      <c r="BH3290"/>
      <c r="BI3290"/>
      <c r="BJ3290"/>
      <c r="BK3290"/>
      <c r="BL3290"/>
      <c r="BM3290"/>
      <c r="BN3290"/>
      <c r="BO3290"/>
      <c r="BP3290"/>
      <c r="BQ3290"/>
      <c r="BR3290"/>
      <c r="BS3290"/>
      <c r="BT3290"/>
      <c r="BU3290"/>
      <c r="BV3290"/>
      <c r="BW3290"/>
      <c r="BX3290"/>
      <c r="BY3290"/>
      <c r="BZ3290"/>
      <c r="CA3290"/>
      <c r="CB3290"/>
      <c r="CC3290"/>
    </row>
    <row r="3291" spans="54:81" s="325" customFormat="1" ht="15" customHeight="1" x14ac:dyDescent="0.25">
      <c r="BB3291"/>
      <c r="BC3291"/>
      <c r="BD3291"/>
      <c r="BE3291"/>
      <c r="BF3291"/>
      <c r="BG3291"/>
      <c r="BH3291"/>
      <c r="BI3291"/>
      <c r="BJ3291"/>
      <c r="BK3291"/>
      <c r="BL3291"/>
      <c r="BM3291"/>
      <c r="BN3291"/>
      <c r="BO3291"/>
      <c r="BP3291"/>
      <c r="BQ3291"/>
      <c r="BR3291"/>
      <c r="BS3291"/>
      <c r="BT3291"/>
      <c r="BU3291"/>
      <c r="BV3291"/>
      <c r="BW3291"/>
      <c r="BX3291"/>
      <c r="BY3291"/>
      <c r="BZ3291"/>
      <c r="CA3291"/>
      <c r="CB3291"/>
      <c r="CC3291"/>
    </row>
    <row r="3292" spans="54:81" s="325" customFormat="1" ht="15" customHeight="1" x14ac:dyDescent="0.25">
      <c r="BB3292"/>
      <c r="BC3292"/>
      <c r="BD3292"/>
      <c r="BE3292"/>
      <c r="BF3292"/>
      <c r="BG3292"/>
      <c r="BH3292"/>
      <c r="BI3292"/>
      <c r="BJ3292"/>
      <c r="BK3292"/>
      <c r="BL3292"/>
      <c r="BM3292"/>
      <c r="BN3292"/>
      <c r="BO3292"/>
      <c r="BP3292"/>
      <c r="BQ3292"/>
      <c r="BR3292"/>
      <c r="BS3292"/>
      <c r="BT3292"/>
      <c r="BU3292"/>
      <c r="BV3292"/>
      <c r="BW3292"/>
      <c r="BX3292"/>
      <c r="BY3292"/>
      <c r="BZ3292"/>
      <c r="CA3292"/>
      <c r="CB3292"/>
      <c r="CC3292"/>
    </row>
    <row r="3293" spans="54:81" s="325" customFormat="1" ht="15" customHeight="1" x14ac:dyDescent="0.25">
      <c r="BB3293"/>
      <c r="BC3293"/>
      <c r="BD3293"/>
      <c r="BE3293"/>
      <c r="BF3293"/>
      <c r="BG3293"/>
      <c r="BH3293"/>
      <c r="BI3293"/>
      <c r="BJ3293"/>
      <c r="BK3293"/>
      <c r="BL3293"/>
      <c r="BM3293"/>
      <c r="BN3293"/>
      <c r="BO3293"/>
      <c r="BP3293"/>
      <c r="BQ3293"/>
      <c r="BR3293"/>
      <c r="BS3293"/>
      <c r="BT3293"/>
      <c r="BU3293"/>
      <c r="BV3293"/>
      <c r="BW3293"/>
      <c r="BX3293"/>
      <c r="BY3293"/>
      <c r="BZ3293"/>
      <c r="CA3293"/>
      <c r="CB3293"/>
      <c r="CC3293"/>
    </row>
    <row r="3294" spans="54:81" s="325" customFormat="1" ht="15" customHeight="1" x14ac:dyDescent="0.25">
      <c r="BB3294"/>
      <c r="BC3294"/>
      <c r="BD3294"/>
      <c r="BE3294"/>
      <c r="BF3294"/>
      <c r="BG3294"/>
      <c r="BH3294"/>
      <c r="BI3294"/>
      <c r="BJ3294"/>
      <c r="BK3294"/>
      <c r="BL3294"/>
      <c r="BM3294"/>
      <c r="BN3294"/>
      <c r="BO3294"/>
      <c r="BP3294"/>
      <c r="BQ3294"/>
      <c r="BR3294"/>
      <c r="BS3294"/>
      <c r="BT3294"/>
      <c r="BU3294"/>
      <c r="BV3294"/>
      <c r="BW3294"/>
      <c r="BX3294"/>
      <c r="BY3294"/>
      <c r="BZ3294"/>
      <c r="CA3294"/>
      <c r="CB3294"/>
      <c r="CC3294"/>
    </row>
    <row r="3295" spans="54:81" s="325" customFormat="1" ht="15" customHeight="1" x14ac:dyDescent="0.25">
      <c r="BB3295"/>
      <c r="BC3295"/>
      <c r="BD3295"/>
      <c r="BE3295"/>
      <c r="BF3295"/>
      <c r="BG3295"/>
      <c r="BH3295"/>
      <c r="BI3295"/>
      <c r="BJ3295"/>
      <c r="BK3295"/>
      <c r="BL3295"/>
      <c r="BM3295"/>
      <c r="BN3295"/>
      <c r="BO3295"/>
      <c r="BP3295"/>
      <c r="BQ3295"/>
      <c r="BR3295"/>
      <c r="BS3295"/>
      <c r="BT3295"/>
      <c r="BU3295"/>
      <c r="BV3295"/>
      <c r="BW3295"/>
      <c r="BX3295"/>
      <c r="BY3295"/>
      <c r="BZ3295"/>
      <c r="CA3295"/>
      <c r="CB3295"/>
      <c r="CC3295"/>
    </row>
    <row r="3296" spans="54:81" s="325" customFormat="1" ht="15" customHeight="1" x14ac:dyDescent="0.25">
      <c r="BB3296"/>
      <c r="BC3296"/>
      <c r="BD3296"/>
      <c r="BE3296"/>
      <c r="BF3296"/>
      <c r="BG3296"/>
      <c r="BH3296"/>
      <c r="BI3296"/>
      <c r="BJ3296"/>
      <c r="BK3296"/>
      <c r="BL3296"/>
      <c r="BM3296"/>
      <c r="BN3296"/>
      <c r="BO3296"/>
      <c r="BP3296"/>
      <c r="BQ3296"/>
      <c r="BR3296"/>
      <c r="BS3296"/>
      <c r="BT3296"/>
      <c r="BU3296"/>
      <c r="BV3296"/>
      <c r="BW3296"/>
      <c r="BX3296"/>
      <c r="BY3296"/>
      <c r="BZ3296"/>
      <c r="CA3296"/>
      <c r="CB3296"/>
      <c r="CC3296"/>
    </row>
    <row r="3297" spans="54:81" s="325" customFormat="1" ht="15" customHeight="1" x14ac:dyDescent="0.25">
      <c r="BB3297"/>
      <c r="BC3297"/>
      <c r="BD3297"/>
      <c r="BE3297"/>
      <c r="BF3297"/>
      <c r="BG3297"/>
      <c r="BH3297"/>
      <c r="BI3297"/>
      <c r="BJ3297"/>
      <c r="BK3297"/>
      <c r="BL3297"/>
      <c r="BM3297"/>
      <c r="BN3297"/>
      <c r="BO3297"/>
      <c r="BP3297"/>
      <c r="BQ3297"/>
      <c r="BR3297"/>
      <c r="BS3297"/>
      <c r="BT3297"/>
      <c r="BU3297"/>
      <c r="BV3297"/>
      <c r="BW3297"/>
      <c r="BX3297"/>
      <c r="BY3297"/>
      <c r="BZ3297"/>
      <c r="CA3297"/>
      <c r="CB3297"/>
      <c r="CC3297"/>
    </row>
    <row r="3298" spans="54:81" s="325" customFormat="1" ht="15" customHeight="1" x14ac:dyDescent="0.25">
      <c r="BB3298"/>
      <c r="BC3298"/>
      <c r="BD3298"/>
      <c r="BE3298"/>
      <c r="BF3298"/>
      <c r="BG3298"/>
      <c r="BH3298"/>
      <c r="BI3298"/>
      <c r="BJ3298"/>
      <c r="BK3298"/>
      <c r="BL3298"/>
      <c r="BM3298"/>
      <c r="BN3298"/>
      <c r="BO3298"/>
      <c r="BP3298"/>
      <c r="BQ3298"/>
      <c r="BR3298"/>
      <c r="BS3298"/>
      <c r="BT3298"/>
      <c r="BU3298"/>
      <c r="BV3298"/>
      <c r="BW3298"/>
      <c r="BX3298"/>
      <c r="BY3298"/>
      <c r="BZ3298"/>
      <c r="CA3298"/>
      <c r="CB3298"/>
      <c r="CC3298"/>
    </row>
    <row r="3299" spans="54:81" s="325" customFormat="1" ht="15" customHeight="1" x14ac:dyDescent="0.25">
      <c r="BB3299"/>
      <c r="BC3299"/>
      <c r="BD3299"/>
      <c r="BE3299"/>
      <c r="BF3299"/>
      <c r="BG3299"/>
      <c r="BH3299"/>
      <c r="BI3299"/>
      <c r="BJ3299"/>
      <c r="BK3299"/>
      <c r="BL3299"/>
      <c r="BM3299"/>
      <c r="BN3299"/>
      <c r="BO3299"/>
      <c r="BP3299"/>
      <c r="BQ3299"/>
      <c r="BR3299"/>
      <c r="BS3299"/>
      <c r="BT3299"/>
      <c r="BU3299"/>
      <c r="BV3299"/>
      <c r="BW3299"/>
      <c r="BX3299"/>
      <c r="BY3299"/>
      <c r="BZ3299"/>
      <c r="CA3299"/>
      <c r="CB3299"/>
      <c r="CC3299"/>
    </row>
    <row r="3300" spans="54:81" s="325" customFormat="1" ht="15" customHeight="1" x14ac:dyDescent="0.25">
      <c r="BB3300"/>
      <c r="BC3300"/>
      <c r="BD3300"/>
      <c r="BE3300"/>
      <c r="BF3300"/>
      <c r="BG3300"/>
      <c r="BH3300"/>
      <c r="BI3300"/>
      <c r="BJ3300"/>
      <c r="BK3300"/>
      <c r="BL3300"/>
      <c r="BM3300"/>
      <c r="BN3300"/>
      <c r="BO3300"/>
      <c r="BP3300"/>
      <c r="BQ3300"/>
      <c r="BR3300"/>
      <c r="BS3300"/>
      <c r="BT3300"/>
      <c r="BU3300"/>
      <c r="BV3300"/>
      <c r="BW3300"/>
      <c r="BX3300"/>
      <c r="BY3300"/>
      <c r="BZ3300"/>
      <c r="CA3300"/>
      <c r="CB3300"/>
      <c r="CC3300"/>
    </row>
    <row r="3301" spans="54:81" s="325" customFormat="1" ht="15" customHeight="1" x14ac:dyDescent="0.25">
      <c r="BB3301"/>
      <c r="BC3301"/>
      <c r="BD3301"/>
      <c r="BE3301"/>
      <c r="BF3301"/>
      <c r="BG3301"/>
      <c r="BH3301"/>
      <c r="BI3301"/>
      <c r="BJ3301"/>
      <c r="BK3301"/>
      <c r="BL3301"/>
      <c r="BM3301"/>
      <c r="BN3301"/>
      <c r="BO3301"/>
      <c r="BP3301"/>
      <c r="BQ3301"/>
      <c r="BR3301"/>
      <c r="BS3301"/>
      <c r="BT3301"/>
      <c r="BU3301"/>
      <c r="BV3301"/>
      <c r="BW3301"/>
      <c r="BX3301"/>
      <c r="BY3301"/>
      <c r="BZ3301"/>
      <c r="CA3301"/>
      <c r="CB3301"/>
      <c r="CC3301"/>
    </row>
    <row r="3302" spans="54:81" s="325" customFormat="1" ht="15" customHeight="1" x14ac:dyDescent="0.25">
      <c r="BB3302"/>
      <c r="BC3302"/>
      <c r="BD3302"/>
      <c r="BE3302"/>
      <c r="BF3302"/>
      <c r="BG3302"/>
      <c r="BH3302"/>
      <c r="BI3302"/>
      <c r="BJ3302"/>
      <c r="BK3302"/>
      <c r="BL3302"/>
      <c r="BM3302"/>
      <c r="BN3302"/>
      <c r="BO3302"/>
      <c r="BP3302"/>
      <c r="BQ3302"/>
      <c r="BR3302"/>
      <c r="BS3302"/>
      <c r="BT3302"/>
      <c r="BU3302"/>
      <c r="BV3302"/>
      <c r="BW3302"/>
      <c r="BX3302"/>
      <c r="BY3302"/>
      <c r="BZ3302"/>
      <c r="CA3302"/>
      <c r="CB3302"/>
      <c r="CC3302"/>
    </row>
    <row r="3303" spans="54:81" s="325" customFormat="1" ht="15" customHeight="1" x14ac:dyDescent="0.25">
      <c r="BB3303"/>
      <c r="BC3303"/>
      <c r="BD3303"/>
      <c r="BE3303"/>
      <c r="BF3303"/>
      <c r="BG3303"/>
      <c r="BH3303"/>
      <c r="BI3303"/>
      <c r="BJ3303"/>
      <c r="BK3303"/>
      <c r="BL3303"/>
      <c r="BM3303"/>
      <c r="BN3303"/>
      <c r="BO3303"/>
      <c r="BP3303"/>
      <c r="BQ3303"/>
      <c r="BR3303"/>
      <c r="BS3303"/>
      <c r="BT3303"/>
      <c r="BU3303"/>
      <c r="BV3303"/>
      <c r="BW3303"/>
      <c r="BX3303"/>
      <c r="BY3303"/>
      <c r="BZ3303"/>
      <c r="CA3303"/>
      <c r="CB3303"/>
      <c r="CC3303"/>
    </row>
    <row r="3304" spans="54:81" s="325" customFormat="1" ht="15" customHeight="1" x14ac:dyDescent="0.25">
      <c r="BB3304"/>
      <c r="BC3304"/>
      <c r="BD3304"/>
      <c r="BE3304"/>
      <c r="BF3304"/>
      <c r="BG3304"/>
      <c r="BH3304"/>
      <c r="BI3304"/>
      <c r="BJ3304"/>
      <c r="BK3304"/>
      <c r="BL3304"/>
      <c r="BM3304"/>
      <c r="BN3304"/>
      <c r="BO3304"/>
      <c r="BP3304"/>
      <c r="BQ3304"/>
      <c r="BR3304"/>
      <c r="BS3304"/>
      <c r="BT3304"/>
      <c r="BU3304"/>
      <c r="BV3304"/>
      <c r="BW3304"/>
      <c r="BX3304"/>
      <c r="BY3304"/>
      <c r="BZ3304"/>
      <c r="CA3304"/>
      <c r="CB3304"/>
      <c r="CC3304"/>
    </row>
    <row r="3305" spans="54:81" s="325" customFormat="1" ht="15" customHeight="1" x14ac:dyDescent="0.25">
      <c r="BB3305"/>
      <c r="BC3305"/>
      <c r="BD3305"/>
      <c r="BE3305"/>
      <c r="BF3305"/>
      <c r="BG3305"/>
      <c r="BH3305"/>
      <c r="BI3305"/>
      <c r="BJ3305"/>
      <c r="BK3305"/>
      <c r="BL3305"/>
      <c r="BM3305"/>
      <c r="BN3305"/>
      <c r="BO3305"/>
      <c r="BP3305"/>
      <c r="BQ3305"/>
      <c r="BR3305"/>
      <c r="BS3305"/>
      <c r="BT3305"/>
      <c r="BU3305"/>
      <c r="BV3305"/>
      <c r="BW3305"/>
      <c r="BX3305"/>
      <c r="BY3305"/>
      <c r="BZ3305"/>
      <c r="CA3305"/>
      <c r="CB3305"/>
      <c r="CC3305"/>
    </row>
    <row r="3306" spans="54:81" s="325" customFormat="1" ht="15" customHeight="1" x14ac:dyDescent="0.25">
      <c r="BB3306"/>
      <c r="BC3306"/>
      <c r="BD3306"/>
      <c r="BE3306"/>
      <c r="BF3306"/>
      <c r="BG3306"/>
      <c r="BH3306"/>
      <c r="BI3306"/>
      <c r="BJ3306"/>
      <c r="BK3306"/>
      <c r="BL3306"/>
      <c r="BM3306"/>
      <c r="BN3306"/>
      <c r="BO3306"/>
      <c r="BP3306"/>
      <c r="BQ3306"/>
      <c r="BR3306"/>
      <c r="BS3306"/>
      <c r="BT3306"/>
      <c r="BU3306"/>
      <c r="BV3306"/>
      <c r="BW3306"/>
      <c r="BX3306"/>
      <c r="BY3306"/>
      <c r="BZ3306"/>
      <c r="CA3306"/>
      <c r="CB3306"/>
      <c r="CC3306"/>
    </row>
    <row r="3307" spans="54:81" s="325" customFormat="1" ht="15" customHeight="1" x14ac:dyDescent="0.25">
      <c r="BB3307"/>
      <c r="BC3307"/>
      <c r="BD3307"/>
      <c r="BE3307"/>
      <c r="BF3307"/>
      <c r="BG3307"/>
      <c r="BH3307"/>
      <c r="BI3307"/>
      <c r="BJ3307"/>
      <c r="BK3307"/>
      <c r="BL3307"/>
      <c r="BM3307"/>
      <c r="BN3307"/>
      <c r="BO3307"/>
      <c r="BP3307"/>
      <c r="BQ3307"/>
      <c r="BR3307"/>
      <c r="BS3307"/>
      <c r="BT3307"/>
      <c r="BU3307"/>
      <c r="BV3307"/>
      <c r="BW3307"/>
      <c r="BX3307"/>
      <c r="BY3307"/>
      <c r="BZ3307"/>
      <c r="CA3307"/>
      <c r="CB3307"/>
      <c r="CC3307"/>
    </row>
    <row r="3308" spans="54:81" s="325" customFormat="1" ht="15" customHeight="1" x14ac:dyDescent="0.25">
      <c r="BB3308"/>
      <c r="BC3308"/>
      <c r="BD3308"/>
      <c r="BE3308"/>
      <c r="BF3308"/>
      <c r="BG3308"/>
      <c r="BH3308"/>
      <c r="BI3308"/>
      <c r="BJ3308"/>
      <c r="BK3308"/>
      <c r="BL3308"/>
      <c r="BM3308"/>
      <c r="BN3308"/>
      <c r="BO3308"/>
      <c r="BP3308"/>
      <c r="BQ3308"/>
      <c r="BR3308"/>
      <c r="BS3308"/>
      <c r="BT3308"/>
      <c r="BU3308"/>
      <c r="BV3308"/>
      <c r="BW3308"/>
      <c r="BX3308"/>
      <c r="BY3308"/>
      <c r="BZ3308"/>
      <c r="CA3308"/>
      <c r="CB3308"/>
      <c r="CC3308"/>
    </row>
    <row r="3309" spans="54:81" s="325" customFormat="1" ht="15" customHeight="1" x14ac:dyDescent="0.25">
      <c r="BB3309"/>
      <c r="BC3309"/>
      <c r="BD3309"/>
      <c r="BE3309"/>
      <c r="BF3309"/>
      <c r="BG3309"/>
      <c r="BH3309"/>
      <c r="BI3309"/>
      <c r="BJ3309"/>
      <c r="BK3309"/>
      <c r="BL3309"/>
      <c r="BM3309"/>
      <c r="BN3309"/>
      <c r="BO3309"/>
      <c r="BP3309"/>
      <c r="BQ3309"/>
      <c r="BR3309"/>
      <c r="BS3309"/>
      <c r="BT3309"/>
      <c r="BU3309"/>
      <c r="BV3309"/>
      <c r="BW3309"/>
      <c r="BX3309"/>
      <c r="BY3309"/>
      <c r="BZ3309"/>
      <c r="CA3309"/>
      <c r="CB3309"/>
      <c r="CC3309"/>
    </row>
    <row r="3310" spans="54:81" s="325" customFormat="1" ht="15" customHeight="1" x14ac:dyDescent="0.25">
      <c r="BB3310"/>
      <c r="BC3310"/>
      <c r="BD3310"/>
      <c r="BE3310"/>
      <c r="BF3310"/>
      <c r="BG3310"/>
      <c r="BH3310"/>
      <c r="BI3310"/>
      <c r="BJ3310"/>
      <c r="BK3310"/>
      <c r="BL3310"/>
      <c r="BM3310"/>
      <c r="BN3310"/>
      <c r="BO3310"/>
      <c r="BP3310"/>
      <c r="BQ3310"/>
      <c r="BR3310"/>
      <c r="BS3310"/>
      <c r="BT3310"/>
      <c r="BU3310"/>
      <c r="BV3310"/>
      <c r="BW3310"/>
      <c r="BX3310"/>
      <c r="BY3310"/>
      <c r="BZ3310"/>
      <c r="CA3310"/>
      <c r="CB3310"/>
      <c r="CC3310"/>
    </row>
    <row r="3311" spans="54:81" s="325" customFormat="1" ht="15" customHeight="1" x14ac:dyDescent="0.25">
      <c r="BB3311"/>
      <c r="BC3311"/>
      <c r="BD3311"/>
      <c r="BE3311"/>
      <c r="BF3311"/>
      <c r="BG3311"/>
      <c r="BH3311"/>
      <c r="BI3311"/>
      <c r="BJ3311"/>
      <c r="BK3311"/>
      <c r="BL3311"/>
      <c r="BM3311"/>
      <c r="BN3311"/>
      <c r="BO3311"/>
      <c r="BP3311"/>
      <c r="BQ3311"/>
      <c r="BR3311"/>
      <c r="BS3311"/>
      <c r="BT3311"/>
      <c r="BU3311"/>
      <c r="BV3311"/>
      <c r="BW3311"/>
      <c r="BX3311"/>
      <c r="BY3311"/>
      <c r="BZ3311"/>
      <c r="CA3311"/>
      <c r="CB3311"/>
      <c r="CC3311"/>
    </row>
    <row r="3312" spans="54:81" s="325" customFormat="1" ht="15" customHeight="1" x14ac:dyDescent="0.25">
      <c r="BB3312"/>
      <c r="BC3312"/>
      <c r="BD3312"/>
      <c r="BE3312"/>
      <c r="BF3312"/>
      <c r="BG3312"/>
      <c r="BH3312"/>
      <c r="BI3312"/>
      <c r="BJ3312"/>
      <c r="BK3312"/>
      <c r="BL3312"/>
      <c r="BM3312"/>
      <c r="BN3312"/>
      <c r="BO3312"/>
      <c r="BP3312"/>
      <c r="BQ3312"/>
      <c r="BR3312"/>
      <c r="BS3312"/>
      <c r="BT3312"/>
      <c r="BU3312"/>
      <c r="BV3312"/>
      <c r="BW3312"/>
      <c r="BX3312"/>
      <c r="BY3312"/>
      <c r="BZ3312"/>
      <c r="CA3312"/>
      <c r="CB3312"/>
      <c r="CC3312"/>
    </row>
    <row r="3313" spans="54:81" s="325" customFormat="1" ht="15" customHeight="1" x14ac:dyDescent="0.25">
      <c r="BB3313"/>
      <c r="BC3313"/>
      <c r="BD3313"/>
      <c r="BE3313"/>
      <c r="BF3313"/>
      <c r="BG3313"/>
      <c r="BH3313"/>
      <c r="BI3313"/>
      <c r="BJ3313"/>
      <c r="BK3313"/>
      <c r="BL3313"/>
      <c r="BM3313"/>
      <c r="BN3313"/>
      <c r="BO3313"/>
      <c r="BP3313"/>
      <c r="BQ3313"/>
      <c r="BR3313"/>
      <c r="BS3313"/>
      <c r="BT3313"/>
      <c r="BU3313"/>
      <c r="BV3313"/>
      <c r="BW3313"/>
      <c r="BX3313"/>
      <c r="BY3313"/>
      <c r="BZ3313"/>
      <c r="CA3313"/>
      <c r="CB3313"/>
      <c r="CC3313"/>
    </row>
    <row r="3314" spans="54:81" s="325" customFormat="1" ht="15" customHeight="1" x14ac:dyDescent="0.25">
      <c r="BB3314"/>
      <c r="BC3314"/>
      <c r="BD3314"/>
      <c r="BE3314"/>
      <c r="BF3314"/>
      <c r="BG3314"/>
      <c r="BH3314"/>
      <c r="BI3314"/>
      <c r="BJ3314"/>
      <c r="BK3314"/>
      <c r="BL3314"/>
      <c r="BM3314"/>
      <c r="BN3314"/>
      <c r="BO3314"/>
      <c r="BP3314"/>
      <c r="BQ3314"/>
      <c r="BR3314"/>
      <c r="BS3314"/>
      <c r="BT3314"/>
      <c r="BU3314"/>
      <c r="BV3314"/>
      <c r="BW3314"/>
      <c r="BX3314"/>
      <c r="BY3314"/>
      <c r="BZ3314"/>
      <c r="CA3314"/>
      <c r="CB3314"/>
      <c r="CC3314"/>
    </row>
    <row r="3315" spans="54:81" s="325" customFormat="1" ht="15" customHeight="1" x14ac:dyDescent="0.25">
      <c r="BB3315"/>
      <c r="BC3315"/>
      <c r="BD3315"/>
      <c r="BE3315"/>
      <c r="BF3315"/>
      <c r="BG3315"/>
      <c r="BH3315"/>
      <c r="BI3315"/>
      <c r="BJ3315"/>
      <c r="BK3315"/>
      <c r="BL3315"/>
      <c r="BM3315"/>
      <c r="BN3315"/>
      <c r="BO3315"/>
      <c r="BP3315"/>
      <c r="BQ3315"/>
      <c r="BR3315"/>
      <c r="BS3315"/>
      <c r="BT3315"/>
      <c r="BU3315"/>
      <c r="BV3315"/>
      <c r="BW3315"/>
      <c r="BX3315"/>
      <c r="BY3315"/>
      <c r="BZ3315"/>
      <c r="CA3315"/>
      <c r="CB3315"/>
      <c r="CC3315"/>
    </row>
    <row r="3316" spans="54:81" s="325" customFormat="1" ht="15" customHeight="1" x14ac:dyDescent="0.25">
      <c r="BB3316"/>
      <c r="BC3316"/>
      <c r="BD3316"/>
      <c r="BE3316"/>
      <c r="BF3316"/>
      <c r="BG3316"/>
      <c r="BH3316"/>
      <c r="BI3316"/>
      <c r="BJ3316"/>
      <c r="BK3316"/>
      <c r="BL3316"/>
      <c r="BM3316"/>
      <c r="BN3316"/>
      <c r="BO3316"/>
      <c r="BP3316"/>
      <c r="BQ3316"/>
      <c r="BR3316"/>
      <c r="BS3316"/>
      <c r="BT3316"/>
      <c r="BU3316"/>
      <c r="BV3316"/>
      <c r="BW3316"/>
      <c r="BX3316"/>
      <c r="BY3316"/>
      <c r="BZ3316"/>
      <c r="CA3316"/>
      <c r="CB3316"/>
      <c r="CC3316"/>
    </row>
    <row r="3317" spans="54:81" s="325" customFormat="1" ht="15" customHeight="1" x14ac:dyDescent="0.25">
      <c r="BB3317"/>
      <c r="BC3317"/>
      <c r="BD3317"/>
      <c r="BE3317"/>
      <c r="BF3317"/>
      <c r="BG3317"/>
      <c r="BH3317"/>
      <c r="BI3317"/>
      <c r="BJ3317"/>
      <c r="BK3317"/>
      <c r="BL3317"/>
      <c r="BM3317"/>
      <c r="BN3317"/>
      <c r="BO3317"/>
      <c r="BP3317"/>
      <c r="BQ3317"/>
      <c r="BR3317"/>
      <c r="BS3317"/>
      <c r="BT3317"/>
      <c r="BU3317"/>
      <c r="BV3317"/>
      <c r="BW3317"/>
      <c r="BX3317"/>
      <c r="BY3317"/>
      <c r="BZ3317"/>
      <c r="CA3317"/>
      <c r="CB3317"/>
      <c r="CC3317"/>
    </row>
    <row r="3318" spans="54:81" s="325" customFormat="1" ht="15" customHeight="1" x14ac:dyDescent="0.25">
      <c r="BB3318"/>
      <c r="BC3318"/>
      <c r="BD3318"/>
      <c r="BE3318"/>
      <c r="BF3318"/>
      <c r="BG3318"/>
      <c r="BH3318"/>
      <c r="BI3318"/>
      <c r="BJ3318"/>
      <c r="BK3318"/>
      <c r="BL3318"/>
      <c r="BM3318"/>
      <c r="BN3318"/>
      <c r="BO3318"/>
      <c r="BP3318"/>
      <c r="BQ3318"/>
      <c r="BR3318"/>
      <c r="BS3318"/>
      <c r="BT3318"/>
      <c r="BU3318"/>
      <c r="BV3318"/>
      <c r="BW3318"/>
      <c r="BX3318"/>
      <c r="BY3318"/>
      <c r="BZ3318"/>
      <c r="CA3318"/>
      <c r="CB3318"/>
      <c r="CC3318"/>
    </row>
    <row r="3319" spans="54:81" s="325" customFormat="1" ht="15" customHeight="1" x14ac:dyDescent="0.25">
      <c r="BB3319"/>
      <c r="BC3319"/>
      <c r="BD3319"/>
      <c r="BE3319"/>
      <c r="BF3319"/>
      <c r="BG3319"/>
      <c r="BH3319"/>
      <c r="BI3319"/>
      <c r="BJ3319"/>
      <c r="BK3319"/>
      <c r="BL3319"/>
      <c r="BM3319"/>
      <c r="BN3319"/>
      <c r="BO3319"/>
      <c r="BP3319"/>
      <c r="BQ3319"/>
      <c r="BR3319"/>
      <c r="BS3319"/>
      <c r="BT3319"/>
      <c r="BU3319"/>
      <c r="BV3319"/>
      <c r="BW3319"/>
      <c r="BX3319"/>
      <c r="BY3319"/>
      <c r="BZ3319"/>
      <c r="CA3319"/>
      <c r="CB3319"/>
      <c r="CC3319"/>
    </row>
    <row r="3320" spans="54:81" s="325" customFormat="1" ht="15" customHeight="1" x14ac:dyDescent="0.25">
      <c r="BB3320"/>
      <c r="BC3320"/>
      <c r="BD3320"/>
      <c r="BE3320"/>
      <c r="BF3320"/>
      <c r="BG3320"/>
      <c r="BH3320"/>
      <c r="BI3320"/>
      <c r="BJ3320"/>
      <c r="BK3320"/>
      <c r="BL3320"/>
      <c r="BM3320"/>
      <c r="BN3320"/>
      <c r="BO3320"/>
      <c r="BP3320"/>
      <c r="BQ3320"/>
      <c r="BR3320"/>
      <c r="BS3320"/>
      <c r="BT3320"/>
      <c r="BU3320"/>
      <c r="BV3320"/>
      <c r="BW3320"/>
      <c r="BX3320"/>
      <c r="BY3320"/>
      <c r="BZ3320"/>
      <c r="CA3320"/>
      <c r="CB3320"/>
      <c r="CC3320"/>
    </row>
    <row r="3321" spans="54:81" s="325" customFormat="1" ht="15" customHeight="1" x14ac:dyDescent="0.25">
      <c r="BB3321"/>
      <c r="BC3321"/>
      <c r="BD3321"/>
      <c r="BE3321"/>
      <c r="BF3321"/>
      <c r="BG3321"/>
      <c r="BH3321"/>
      <c r="BI3321"/>
      <c r="BJ3321"/>
      <c r="BK3321"/>
      <c r="BL3321"/>
      <c r="BM3321"/>
      <c r="BN3321"/>
      <c r="BO3321"/>
      <c r="BP3321"/>
      <c r="BQ3321"/>
      <c r="BR3321"/>
      <c r="BS3321"/>
      <c r="BT3321"/>
      <c r="BU3321"/>
      <c r="BV3321"/>
      <c r="BW3321"/>
      <c r="BX3321"/>
      <c r="BY3321"/>
      <c r="BZ3321"/>
      <c r="CA3321"/>
      <c r="CB3321"/>
      <c r="CC3321"/>
    </row>
    <row r="3322" spans="54:81" s="325" customFormat="1" ht="15" customHeight="1" x14ac:dyDescent="0.25">
      <c r="BB3322"/>
      <c r="BC3322"/>
      <c r="BD3322"/>
      <c r="BE3322"/>
      <c r="BF3322"/>
      <c r="BG3322"/>
      <c r="BH3322"/>
      <c r="BI3322"/>
      <c r="BJ3322"/>
      <c r="BK3322"/>
      <c r="BL3322"/>
      <c r="BM3322"/>
      <c r="BN3322"/>
      <c r="BO3322"/>
      <c r="BP3322"/>
      <c r="BQ3322"/>
      <c r="BR3322"/>
      <c r="BS3322"/>
      <c r="BT3322"/>
      <c r="BU3322"/>
      <c r="BV3322"/>
      <c r="BW3322"/>
      <c r="BX3322"/>
      <c r="BY3322"/>
      <c r="BZ3322"/>
      <c r="CA3322"/>
      <c r="CB3322"/>
      <c r="CC3322"/>
    </row>
    <row r="3323" spans="54:81" s="325" customFormat="1" ht="15" customHeight="1" x14ac:dyDescent="0.25">
      <c r="BB3323"/>
      <c r="BC3323"/>
      <c r="BD3323"/>
      <c r="BE3323"/>
      <c r="BF3323"/>
      <c r="BG3323"/>
      <c r="BH3323"/>
      <c r="BI3323"/>
      <c r="BJ3323"/>
      <c r="BK3323"/>
      <c r="BL3323"/>
      <c r="BM3323"/>
      <c r="BN3323"/>
      <c r="BO3323"/>
      <c r="BP3323"/>
      <c r="BQ3323"/>
      <c r="BR3323"/>
      <c r="BS3323"/>
      <c r="BT3323"/>
      <c r="BU3323"/>
      <c r="BV3323"/>
      <c r="BW3323"/>
      <c r="BX3323"/>
      <c r="BY3323"/>
      <c r="BZ3323"/>
      <c r="CA3323"/>
      <c r="CB3323"/>
      <c r="CC3323"/>
    </row>
    <row r="3324" spans="54:81" s="325" customFormat="1" ht="15" customHeight="1" x14ac:dyDescent="0.25">
      <c r="BB3324"/>
      <c r="BC3324"/>
      <c r="BD3324"/>
      <c r="BE3324"/>
      <c r="BF3324"/>
      <c r="BG3324"/>
      <c r="BH3324"/>
      <c r="BI3324"/>
      <c r="BJ3324"/>
      <c r="BK3324"/>
      <c r="BL3324"/>
      <c r="BM3324"/>
      <c r="BN3324"/>
      <c r="BO3324"/>
      <c r="BP3324"/>
      <c r="BQ3324"/>
      <c r="BR3324"/>
      <c r="BS3324"/>
      <c r="BT3324"/>
      <c r="BU3324"/>
      <c r="BV3324"/>
      <c r="BW3324"/>
      <c r="BX3324"/>
      <c r="BY3324"/>
      <c r="BZ3324"/>
      <c r="CA3324"/>
      <c r="CB3324"/>
      <c r="CC3324"/>
    </row>
    <row r="3325" spans="54:81" s="325" customFormat="1" ht="15" customHeight="1" x14ac:dyDescent="0.25">
      <c r="BB3325"/>
      <c r="BC3325"/>
      <c r="BD3325"/>
      <c r="BE3325"/>
      <c r="BF3325"/>
      <c r="BG3325"/>
      <c r="BH3325"/>
      <c r="BI3325"/>
      <c r="BJ3325"/>
      <c r="BK3325"/>
      <c r="BL3325"/>
      <c r="BM3325"/>
      <c r="BN3325"/>
      <c r="BO3325"/>
      <c r="BP3325"/>
      <c r="BQ3325"/>
      <c r="BR3325"/>
      <c r="BS3325"/>
      <c r="BT3325"/>
      <c r="BU3325"/>
      <c r="BV3325"/>
      <c r="BW3325"/>
      <c r="BX3325"/>
      <c r="BY3325"/>
      <c r="BZ3325"/>
      <c r="CA3325"/>
      <c r="CB3325"/>
      <c r="CC3325"/>
    </row>
    <row r="3326" spans="54:81" s="325" customFormat="1" ht="15" customHeight="1" x14ac:dyDescent="0.25">
      <c r="BB3326"/>
      <c r="BC3326"/>
      <c r="BD3326"/>
      <c r="BE3326"/>
      <c r="BF3326"/>
      <c r="BG3326"/>
      <c r="BH3326"/>
      <c r="BI3326"/>
      <c r="BJ3326"/>
      <c r="BK3326"/>
      <c r="BL3326"/>
      <c r="BM3326"/>
      <c r="BN3326"/>
      <c r="BO3326"/>
      <c r="BP3326"/>
      <c r="BQ3326"/>
      <c r="BR3326"/>
      <c r="BS3326"/>
      <c r="BT3326"/>
      <c r="BU3326"/>
      <c r="BV3326"/>
      <c r="BW3326"/>
      <c r="BX3326"/>
      <c r="BY3326"/>
      <c r="BZ3326"/>
      <c r="CA3326"/>
      <c r="CB3326"/>
      <c r="CC3326"/>
    </row>
    <row r="3327" spans="54:81" s="325" customFormat="1" ht="15" customHeight="1" x14ac:dyDescent="0.25">
      <c r="BB3327"/>
      <c r="BC3327"/>
      <c r="BD3327"/>
      <c r="BE3327"/>
      <c r="BF3327"/>
      <c r="BG3327"/>
      <c r="BH3327"/>
      <c r="BI3327"/>
      <c r="BJ3327"/>
      <c r="BK3327"/>
      <c r="BL3327"/>
      <c r="BM3327"/>
      <c r="BN3327"/>
      <c r="BO3327"/>
      <c r="BP3327"/>
      <c r="BQ3327"/>
      <c r="BR3327"/>
      <c r="BS3327"/>
      <c r="BT3327"/>
      <c r="BU3327"/>
      <c r="BV3327"/>
      <c r="BW3327"/>
      <c r="BX3327"/>
      <c r="BY3327"/>
      <c r="BZ3327"/>
      <c r="CA3327"/>
      <c r="CB3327"/>
      <c r="CC3327"/>
    </row>
    <row r="3328" spans="54:81" s="325" customFormat="1" ht="15" customHeight="1" x14ac:dyDescent="0.25">
      <c r="BB3328"/>
      <c r="BC3328"/>
      <c r="BD3328"/>
      <c r="BE3328"/>
      <c r="BF3328"/>
      <c r="BG3328"/>
      <c r="BH3328"/>
      <c r="BI3328"/>
      <c r="BJ3328"/>
      <c r="BK3328"/>
      <c r="BL3328"/>
      <c r="BM3328"/>
      <c r="BN3328"/>
      <c r="BO3328"/>
      <c r="BP3328"/>
      <c r="BQ3328"/>
      <c r="BR3328"/>
      <c r="BS3328"/>
      <c r="BT3328"/>
      <c r="BU3328"/>
      <c r="BV3328"/>
      <c r="BW3328"/>
      <c r="BX3328"/>
      <c r="BY3328"/>
      <c r="BZ3328"/>
      <c r="CA3328"/>
      <c r="CB3328"/>
      <c r="CC3328"/>
    </row>
    <row r="3329" spans="54:81" s="325" customFormat="1" ht="15" customHeight="1" x14ac:dyDescent="0.25">
      <c r="BB3329"/>
      <c r="BC3329"/>
      <c r="BD3329"/>
      <c r="BE3329"/>
      <c r="BF3329"/>
      <c r="BG3329"/>
      <c r="BH3329"/>
      <c r="BI3329"/>
      <c r="BJ3329"/>
      <c r="BK3329"/>
      <c r="BL3329"/>
      <c r="BM3329"/>
      <c r="BN3329"/>
      <c r="BO3329"/>
      <c r="BP3329"/>
      <c r="BQ3329"/>
      <c r="BR3329"/>
      <c r="BS3329"/>
      <c r="BT3329"/>
      <c r="BU3329"/>
      <c r="BV3329"/>
      <c r="BW3329"/>
      <c r="BX3329"/>
      <c r="BY3329"/>
      <c r="BZ3329"/>
      <c r="CA3329"/>
      <c r="CB3329"/>
      <c r="CC3329"/>
    </row>
    <row r="3330" spans="54:81" s="325" customFormat="1" ht="15" customHeight="1" x14ac:dyDescent="0.25">
      <c r="BB3330"/>
      <c r="BC3330"/>
      <c r="BD3330"/>
      <c r="BE3330"/>
      <c r="BF3330"/>
      <c r="BG3330"/>
      <c r="BH3330"/>
      <c r="BI3330"/>
      <c r="BJ3330"/>
      <c r="BK3330"/>
      <c r="BL3330"/>
      <c r="BM3330"/>
      <c r="BN3330"/>
      <c r="BO3330"/>
      <c r="BP3330"/>
      <c r="BQ3330"/>
      <c r="BR3330"/>
      <c r="BS3330"/>
      <c r="BT3330"/>
      <c r="BU3330"/>
      <c r="BV3330"/>
      <c r="BW3330"/>
      <c r="BX3330"/>
      <c r="BY3330"/>
      <c r="BZ3330"/>
      <c r="CA3330"/>
      <c r="CB3330"/>
      <c r="CC3330"/>
    </row>
    <row r="3331" spans="54:81" s="325" customFormat="1" ht="15" customHeight="1" x14ac:dyDescent="0.25">
      <c r="BB3331"/>
      <c r="BC3331"/>
      <c r="BD3331"/>
      <c r="BE3331"/>
      <c r="BF3331"/>
      <c r="BG3331"/>
      <c r="BH3331"/>
      <c r="BI3331"/>
      <c r="BJ3331"/>
      <c r="BK3331"/>
      <c r="BL3331"/>
      <c r="BM3331"/>
      <c r="BN3331"/>
      <c r="BO3331"/>
      <c r="BP3331"/>
      <c r="BQ3331"/>
      <c r="BR3331"/>
      <c r="BS3331"/>
      <c r="BT3331"/>
      <c r="BU3331"/>
      <c r="BV3331"/>
      <c r="BW3331"/>
      <c r="BX3331"/>
      <c r="BY3331"/>
      <c r="BZ3331"/>
      <c r="CA3331"/>
      <c r="CB3331"/>
      <c r="CC3331"/>
    </row>
    <row r="3332" spans="54:81" s="325" customFormat="1" ht="15" customHeight="1" x14ac:dyDescent="0.25">
      <c r="BB3332"/>
      <c r="BC3332"/>
      <c r="BD3332"/>
      <c r="BE3332"/>
      <c r="BF3332"/>
      <c r="BG3332"/>
      <c r="BH3332"/>
      <c r="BI3332"/>
      <c r="BJ3332"/>
      <c r="BK3332"/>
      <c r="BL3332"/>
      <c r="BM3332"/>
      <c r="BN3332"/>
      <c r="BO3332"/>
      <c r="BP3332"/>
      <c r="BQ3332"/>
      <c r="BR3332"/>
      <c r="BS3332"/>
      <c r="BT3332"/>
      <c r="BU3332"/>
      <c r="BV3332"/>
      <c r="BW3332"/>
      <c r="BX3332"/>
      <c r="BY3332"/>
      <c r="BZ3332"/>
      <c r="CA3332"/>
      <c r="CB3332"/>
      <c r="CC3332"/>
    </row>
    <row r="3333" spans="54:81" s="325" customFormat="1" ht="15" customHeight="1" x14ac:dyDescent="0.25">
      <c r="BB3333"/>
      <c r="BC3333"/>
      <c r="BD3333"/>
      <c r="BE3333"/>
      <c r="BF3333"/>
      <c r="BG3333"/>
      <c r="BH3333"/>
      <c r="BI3333"/>
      <c r="BJ3333"/>
      <c r="BK3333"/>
      <c r="BL3333"/>
      <c r="BM3333"/>
      <c r="BN3333"/>
      <c r="BO3333"/>
      <c r="BP3333"/>
      <c r="BQ3333"/>
      <c r="BR3333"/>
      <c r="BS3333"/>
      <c r="BT3333"/>
      <c r="BU3333"/>
      <c r="BV3333"/>
      <c r="BW3333"/>
      <c r="BX3333"/>
      <c r="BY3333"/>
      <c r="BZ3333"/>
      <c r="CA3333"/>
      <c r="CB3333"/>
      <c r="CC3333"/>
    </row>
    <row r="3334" spans="54:81" s="325" customFormat="1" ht="15" customHeight="1" x14ac:dyDescent="0.25">
      <c r="BB3334"/>
      <c r="BC3334"/>
      <c r="BD3334"/>
      <c r="BE3334"/>
      <c r="BF3334"/>
      <c r="BG3334"/>
      <c r="BH3334"/>
      <c r="BI3334"/>
      <c r="BJ3334"/>
      <c r="BK3334"/>
      <c r="BL3334"/>
      <c r="BM3334"/>
      <c r="BN3334"/>
      <c r="BO3334"/>
      <c r="BP3334"/>
      <c r="BQ3334"/>
      <c r="BR3334"/>
      <c r="BS3334"/>
      <c r="BT3334"/>
      <c r="BU3334"/>
      <c r="BV3334"/>
      <c r="BW3334"/>
      <c r="BX3334"/>
      <c r="BY3334"/>
      <c r="BZ3334"/>
      <c r="CA3334"/>
      <c r="CB3334"/>
      <c r="CC3334"/>
    </row>
    <row r="3335" spans="54:81" s="325" customFormat="1" ht="15" customHeight="1" x14ac:dyDescent="0.25">
      <c r="BB3335"/>
      <c r="BC3335"/>
      <c r="BD3335"/>
      <c r="BE3335"/>
      <c r="BF3335"/>
      <c r="BG3335"/>
      <c r="BH3335"/>
      <c r="BI3335"/>
      <c r="BJ3335"/>
      <c r="BK3335"/>
      <c r="BL3335"/>
      <c r="BM3335"/>
      <c r="BN3335"/>
      <c r="BO3335"/>
      <c r="BP3335"/>
      <c r="BQ3335"/>
      <c r="BR3335"/>
      <c r="BS3335"/>
      <c r="BT3335"/>
      <c r="BU3335"/>
      <c r="BV3335"/>
      <c r="BW3335"/>
      <c r="BX3335"/>
      <c r="BY3335"/>
      <c r="BZ3335"/>
      <c r="CA3335"/>
      <c r="CB3335"/>
      <c r="CC3335"/>
    </row>
    <row r="3336" spans="54:81" s="325" customFormat="1" ht="15" customHeight="1" x14ac:dyDescent="0.25">
      <c r="BB3336"/>
      <c r="BC3336"/>
      <c r="BD3336"/>
      <c r="BE3336"/>
      <c r="BF3336"/>
      <c r="BG3336"/>
      <c r="BH3336"/>
      <c r="BI3336"/>
      <c r="BJ3336"/>
      <c r="BK3336"/>
      <c r="BL3336"/>
      <c r="BM3336"/>
      <c r="BN3336"/>
      <c r="BO3336"/>
      <c r="BP3336"/>
      <c r="BQ3336"/>
      <c r="BR3336"/>
      <c r="BS3336"/>
      <c r="BT3336"/>
      <c r="BU3336"/>
      <c r="BV3336"/>
      <c r="BW3336"/>
      <c r="BX3336"/>
      <c r="BY3336"/>
      <c r="BZ3336"/>
      <c r="CA3336"/>
      <c r="CB3336"/>
      <c r="CC3336"/>
    </row>
    <row r="3337" spans="54:81" s="325" customFormat="1" ht="15" customHeight="1" x14ac:dyDescent="0.25">
      <c r="BB3337"/>
      <c r="BC3337"/>
      <c r="BD3337"/>
      <c r="BE3337"/>
      <c r="BF3337"/>
      <c r="BG3337"/>
      <c r="BH3337"/>
      <c r="BI3337"/>
      <c r="BJ3337"/>
      <c r="BK3337"/>
      <c r="BL3337"/>
      <c r="BM3337"/>
      <c r="BN3337"/>
      <c r="BO3337"/>
      <c r="BP3337"/>
      <c r="BQ3337"/>
      <c r="BR3337"/>
      <c r="BS3337"/>
      <c r="BT3337"/>
      <c r="BU3337"/>
      <c r="BV3337"/>
      <c r="BW3337"/>
      <c r="BX3337"/>
      <c r="BY3337"/>
      <c r="BZ3337"/>
      <c r="CA3337"/>
      <c r="CB3337"/>
      <c r="CC3337"/>
    </row>
    <row r="3338" spans="54:81" s="325" customFormat="1" ht="15" customHeight="1" x14ac:dyDescent="0.25">
      <c r="BB3338"/>
      <c r="BC3338"/>
      <c r="BD3338"/>
      <c r="BE3338"/>
      <c r="BF3338"/>
      <c r="BG3338"/>
      <c r="BH3338"/>
      <c r="BI3338"/>
      <c r="BJ3338"/>
      <c r="BK3338"/>
      <c r="BL3338"/>
      <c r="BM3338"/>
      <c r="BN3338"/>
      <c r="BO3338"/>
      <c r="BP3338"/>
      <c r="BQ3338"/>
      <c r="BR3338"/>
      <c r="BS3338"/>
      <c r="BT3338"/>
      <c r="BU3338"/>
      <c r="BV3338"/>
      <c r="BW3338"/>
      <c r="BX3338"/>
      <c r="BY3338"/>
      <c r="BZ3338"/>
      <c r="CA3338"/>
      <c r="CB3338"/>
      <c r="CC3338"/>
    </row>
    <row r="3339" spans="54:81" s="325" customFormat="1" ht="15" customHeight="1" x14ac:dyDescent="0.25">
      <c r="BB3339"/>
      <c r="BC3339"/>
      <c r="BD3339"/>
      <c r="BE3339"/>
      <c r="BF3339"/>
      <c r="BG3339"/>
      <c r="BH3339"/>
      <c r="BI3339"/>
      <c r="BJ3339"/>
      <c r="BK3339"/>
      <c r="BL3339"/>
      <c r="BM3339"/>
      <c r="BN3339"/>
      <c r="BO3339"/>
      <c r="BP3339"/>
      <c r="BQ3339"/>
      <c r="BR3339"/>
      <c r="BS3339"/>
      <c r="BT3339"/>
      <c r="BU3339"/>
      <c r="BV3339"/>
      <c r="BW3339"/>
      <c r="BX3339"/>
      <c r="BY3339"/>
      <c r="BZ3339"/>
      <c r="CA3339"/>
      <c r="CB3339"/>
      <c r="CC3339"/>
    </row>
    <row r="3340" spans="54:81" s="325" customFormat="1" ht="15" customHeight="1" x14ac:dyDescent="0.25">
      <c r="BB3340"/>
      <c r="BC3340"/>
      <c r="BD3340"/>
      <c r="BE3340"/>
      <c r="BF3340"/>
      <c r="BG3340"/>
      <c r="BH3340"/>
      <c r="BI3340"/>
      <c r="BJ3340"/>
      <c r="BK3340"/>
      <c r="BL3340"/>
      <c r="BM3340"/>
      <c r="BN3340"/>
      <c r="BO3340"/>
      <c r="BP3340"/>
      <c r="BQ3340"/>
      <c r="BR3340"/>
      <c r="BS3340"/>
      <c r="BT3340"/>
      <c r="BU3340"/>
      <c r="BV3340"/>
      <c r="BW3340"/>
      <c r="BX3340"/>
      <c r="BY3340"/>
      <c r="BZ3340"/>
      <c r="CA3340"/>
      <c r="CB3340"/>
      <c r="CC3340"/>
    </row>
    <row r="3341" spans="54:81" s="325" customFormat="1" ht="15" customHeight="1" x14ac:dyDescent="0.25">
      <c r="BB3341"/>
      <c r="BC3341"/>
      <c r="BD3341"/>
      <c r="BE3341"/>
      <c r="BF3341"/>
      <c r="BG3341"/>
      <c r="BH3341"/>
      <c r="BI3341"/>
      <c r="BJ3341"/>
      <c r="BK3341"/>
      <c r="BL3341"/>
      <c r="BM3341"/>
      <c r="BN3341"/>
      <c r="BO3341"/>
      <c r="BP3341"/>
      <c r="BQ3341"/>
      <c r="BR3341"/>
      <c r="BS3341"/>
      <c r="BT3341"/>
      <c r="BU3341"/>
      <c r="BV3341"/>
      <c r="BW3341"/>
      <c r="BX3341"/>
      <c r="BY3341"/>
      <c r="BZ3341"/>
      <c r="CA3341"/>
      <c r="CB3341"/>
      <c r="CC3341"/>
    </row>
    <row r="3342" spans="54:81" s="325" customFormat="1" ht="15" customHeight="1" x14ac:dyDescent="0.25">
      <c r="BB3342"/>
      <c r="BC3342"/>
      <c r="BD3342"/>
      <c r="BE3342"/>
      <c r="BF3342"/>
      <c r="BG3342"/>
      <c r="BH3342"/>
      <c r="BI3342"/>
      <c r="BJ3342"/>
      <c r="BK3342"/>
      <c r="BL3342"/>
      <c r="BM3342"/>
      <c r="BN3342"/>
      <c r="BO3342"/>
      <c r="BP3342"/>
      <c r="BQ3342"/>
      <c r="BR3342"/>
      <c r="BS3342"/>
      <c r="BT3342"/>
      <c r="BU3342"/>
      <c r="BV3342"/>
      <c r="BW3342"/>
      <c r="BX3342"/>
      <c r="BY3342"/>
      <c r="BZ3342"/>
      <c r="CA3342"/>
      <c r="CB3342"/>
      <c r="CC3342"/>
    </row>
    <row r="3343" spans="54:81" s="325" customFormat="1" ht="15" customHeight="1" x14ac:dyDescent="0.25">
      <c r="BB3343"/>
      <c r="BC3343"/>
      <c r="BD3343"/>
      <c r="BE3343"/>
      <c r="BF3343"/>
      <c r="BG3343"/>
      <c r="BH3343"/>
      <c r="BI3343"/>
      <c r="BJ3343"/>
      <c r="BK3343"/>
      <c r="BL3343"/>
      <c r="BM3343"/>
      <c r="BN3343"/>
      <c r="BO3343"/>
      <c r="BP3343"/>
      <c r="BQ3343"/>
      <c r="BR3343"/>
      <c r="BS3343"/>
      <c r="BT3343"/>
      <c r="BU3343"/>
      <c r="BV3343"/>
      <c r="BW3343"/>
      <c r="BX3343"/>
      <c r="BY3343"/>
      <c r="BZ3343"/>
      <c r="CA3343"/>
      <c r="CB3343"/>
      <c r="CC3343"/>
    </row>
    <row r="3344" spans="54:81" s="325" customFormat="1" ht="15" customHeight="1" x14ac:dyDescent="0.25">
      <c r="BB3344"/>
      <c r="BC3344"/>
      <c r="BD3344"/>
      <c r="BE3344"/>
      <c r="BF3344"/>
      <c r="BG3344"/>
      <c r="BH3344"/>
      <c r="BI3344"/>
      <c r="BJ3344"/>
      <c r="BK3344"/>
      <c r="BL3344"/>
      <c r="BM3344"/>
      <c r="BN3344"/>
      <c r="BO3344"/>
      <c r="BP3344"/>
      <c r="BQ3344"/>
      <c r="BR3344"/>
      <c r="BS3344"/>
      <c r="BT3344"/>
      <c r="BU3344"/>
      <c r="BV3344"/>
      <c r="BW3344"/>
      <c r="BX3344"/>
      <c r="BY3344"/>
      <c r="BZ3344"/>
      <c r="CA3344"/>
      <c r="CB3344"/>
      <c r="CC3344"/>
    </row>
    <row r="3345" spans="54:81" s="325" customFormat="1" ht="15" customHeight="1" x14ac:dyDescent="0.25">
      <c r="BB3345"/>
      <c r="BC3345"/>
      <c r="BD3345"/>
      <c r="BE3345"/>
      <c r="BF3345"/>
      <c r="BG3345"/>
      <c r="BH3345"/>
      <c r="BI3345"/>
      <c r="BJ3345"/>
      <c r="BK3345"/>
      <c r="BL3345"/>
      <c r="BM3345"/>
      <c r="BN3345"/>
      <c r="BO3345"/>
      <c r="BP3345"/>
      <c r="BQ3345"/>
      <c r="BR3345"/>
      <c r="BS3345"/>
      <c r="BT3345"/>
      <c r="BU3345"/>
      <c r="BV3345"/>
      <c r="BW3345"/>
      <c r="BX3345"/>
      <c r="BY3345"/>
      <c r="BZ3345"/>
      <c r="CA3345"/>
      <c r="CB3345"/>
      <c r="CC3345"/>
    </row>
    <row r="3346" spans="54:81" s="325" customFormat="1" ht="15" customHeight="1" x14ac:dyDescent="0.25">
      <c r="BB3346"/>
      <c r="BC3346"/>
      <c r="BD3346"/>
      <c r="BE3346"/>
      <c r="BF3346"/>
      <c r="BG3346"/>
      <c r="BH3346"/>
      <c r="BI3346"/>
      <c r="BJ3346"/>
      <c r="BK3346"/>
      <c r="BL3346"/>
      <c r="BM3346"/>
      <c r="BN3346"/>
      <c r="BO3346"/>
      <c r="BP3346"/>
      <c r="BQ3346"/>
      <c r="BR3346"/>
      <c r="BS3346"/>
      <c r="BT3346"/>
      <c r="BU3346"/>
      <c r="BV3346"/>
      <c r="BW3346"/>
      <c r="BX3346"/>
      <c r="BY3346"/>
      <c r="BZ3346"/>
      <c r="CA3346"/>
      <c r="CB3346"/>
      <c r="CC3346"/>
    </row>
    <row r="3347" spans="54:81" s="325" customFormat="1" ht="15" customHeight="1" x14ac:dyDescent="0.25">
      <c r="BB3347"/>
      <c r="BC3347"/>
      <c r="BD3347"/>
      <c r="BE3347"/>
      <c r="BF3347"/>
      <c r="BG3347"/>
      <c r="BH3347"/>
      <c r="BI3347"/>
      <c r="BJ3347"/>
      <c r="BK3347"/>
      <c r="BL3347"/>
      <c r="BM3347"/>
      <c r="BN3347"/>
      <c r="BO3347"/>
      <c r="BP3347"/>
      <c r="BQ3347"/>
      <c r="BR3347"/>
      <c r="BS3347"/>
      <c r="BT3347"/>
      <c r="BU3347"/>
      <c r="BV3347"/>
      <c r="BW3347"/>
      <c r="BX3347"/>
      <c r="BY3347"/>
      <c r="BZ3347"/>
      <c r="CA3347"/>
      <c r="CB3347"/>
      <c r="CC3347"/>
    </row>
    <row r="3348" spans="54:81" s="325" customFormat="1" ht="15" customHeight="1" x14ac:dyDescent="0.25">
      <c r="BB3348"/>
      <c r="BC3348"/>
      <c r="BD3348"/>
      <c r="BE3348"/>
      <c r="BF3348"/>
      <c r="BG3348"/>
      <c r="BH3348"/>
      <c r="BI3348"/>
      <c r="BJ3348"/>
      <c r="BK3348"/>
      <c r="BL3348"/>
      <c r="BM3348"/>
      <c r="BN3348"/>
      <c r="BO3348"/>
      <c r="BP3348"/>
      <c r="BQ3348"/>
      <c r="BR3348"/>
      <c r="BS3348"/>
      <c r="BT3348"/>
      <c r="BU3348"/>
      <c r="BV3348"/>
      <c r="BW3348"/>
      <c r="BX3348"/>
      <c r="BY3348"/>
      <c r="BZ3348"/>
      <c r="CA3348"/>
      <c r="CB3348"/>
      <c r="CC3348"/>
    </row>
    <row r="3349" spans="54:81" s="325" customFormat="1" ht="15" customHeight="1" x14ac:dyDescent="0.25">
      <c r="BB3349"/>
      <c r="BC3349"/>
      <c r="BD3349"/>
      <c r="BE3349"/>
      <c r="BF3349"/>
      <c r="BG3349"/>
      <c r="BH3349"/>
      <c r="BI3349"/>
      <c r="BJ3349"/>
      <c r="BK3349"/>
      <c r="BL3349"/>
      <c r="BM3349"/>
      <c r="BN3349"/>
      <c r="BO3349"/>
      <c r="BP3349"/>
      <c r="BQ3349"/>
      <c r="BR3349"/>
      <c r="BS3349"/>
      <c r="BT3349"/>
      <c r="BU3349"/>
      <c r="BV3349"/>
      <c r="BW3349"/>
      <c r="BX3349"/>
      <c r="BY3349"/>
      <c r="BZ3349"/>
      <c r="CA3349"/>
      <c r="CB3349"/>
      <c r="CC3349"/>
    </row>
    <row r="3350" spans="54:81" s="325" customFormat="1" ht="15" customHeight="1" x14ac:dyDescent="0.25">
      <c r="BB3350"/>
      <c r="BC3350"/>
      <c r="BD3350"/>
      <c r="BE3350"/>
      <c r="BF3350"/>
      <c r="BG3350"/>
      <c r="BH3350"/>
      <c r="BI3350"/>
      <c r="BJ3350"/>
      <c r="BK3350"/>
      <c r="BL3350"/>
      <c r="BM3350"/>
      <c r="BN3350"/>
      <c r="BO3350"/>
      <c r="BP3350"/>
      <c r="BQ3350"/>
      <c r="BR3350"/>
      <c r="BS3350"/>
      <c r="BT3350"/>
      <c r="BU3350"/>
      <c r="BV3350"/>
      <c r="BW3350"/>
      <c r="BX3350"/>
      <c r="BY3350"/>
      <c r="BZ3350"/>
      <c r="CA3350"/>
      <c r="CB3350"/>
      <c r="CC3350"/>
    </row>
    <row r="3351" spans="54:81" s="325" customFormat="1" ht="15" customHeight="1" x14ac:dyDescent="0.25">
      <c r="BB3351"/>
      <c r="BC3351"/>
      <c r="BD3351"/>
      <c r="BE3351"/>
      <c r="BF3351"/>
      <c r="BG3351"/>
      <c r="BH3351"/>
      <c r="BI3351"/>
      <c r="BJ3351"/>
      <c r="BK3351"/>
      <c r="BL3351"/>
      <c r="BM3351"/>
      <c r="BN3351"/>
      <c r="BO3351"/>
      <c r="BP3351"/>
      <c r="BQ3351"/>
      <c r="BR3351"/>
      <c r="BS3351"/>
      <c r="BT3351"/>
      <c r="BU3351"/>
      <c r="BV3351"/>
      <c r="BW3351"/>
      <c r="BX3351"/>
      <c r="BY3351"/>
      <c r="BZ3351"/>
      <c r="CA3351"/>
      <c r="CB3351"/>
      <c r="CC3351"/>
    </row>
    <row r="3352" spans="54:81" s="325" customFormat="1" ht="15" customHeight="1" x14ac:dyDescent="0.25">
      <c r="BB3352"/>
      <c r="BC3352"/>
      <c r="BD3352"/>
      <c r="BE3352"/>
      <c r="BF3352"/>
      <c r="BG3352"/>
      <c r="BH3352"/>
      <c r="BI3352"/>
      <c r="BJ3352"/>
      <c r="BK3352"/>
      <c r="BL3352"/>
      <c r="BM3352"/>
      <c r="BN3352"/>
      <c r="BO3352"/>
      <c r="BP3352"/>
      <c r="BQ3352"/>
      <c r="BR3352"/>
      <c r="BS3352"/>
      <c r="BT3352"/>
      <c r="BU3352"/>
      <c r="BV3352"/>
      <c r="BW3352"/>
      <c r="BX3352"/>
      <c r="BY3352"/>
      <c r="BZ3352"/>
      <c r="CA3352"/>
      <c r="CB3352"/>
      <c r="CC3352"/>
    </row>
    <row r="3353" spans="54:81" s="325" customFormat="1" ht="15" customHeight="1" x14ac:dyDescent="0.25">
      <c r="BB3353"/>
      <c r="BC3353"/>
      <c r="BD3353"/>
      <c r="BE3353"/>
      <c r="BF3353"/>
      <c r="BG3353"/>
      <c r="BH3353"/>
      <c r="BI3353"/>
      <c r="BJ3353"/>
      <c r="BK3353"/>
      <c r="BL3353"/>
      <c r="BM3353"/>
      <c r="BN3353"/>
      <c r="BO3353"/>
      <c r="BP3353"/>
      <c r="BQ3353"/>
      <c r="BR3353"/>
      <c r="BS3353"/>
      <c r="BT3353"/>
      <c r="BU3353"/>
      <c r="BV3353"/>
      <c r="BW3353"/>
      <c r="BX3353"/>
      <c r="BY3353"/>
      <c r="BZ3353"/>
      <c r="CA3353"/>
      <c r="CB3353"/>
      <c r="CC3353"/>
    </row>
    <row r="3354" spans="54:81" s="325" customFormat="1" ht="15" customHeight="1" x14ac:dyDescent="0.25">
      <c r="BB3354"/>
      <c r="BC3354"/>
      <c r="BD3354"/>
      <c r="BE3354"/>
      <c r="BF3354"/>
      <c r="BG3354"/>
      <c r="BH3354"/>
      <c r="BI3354"/>
      <c r="BJ3354"/>
      <c r="BK3354"/>
      <c r="BL3354"/>
      <c r="BM3354"/>
      <c r="BN3354"/>
      <c r="BO3354"/>
      <c r="BP3354"/>
      <c r="BQ3354"/>
      <c r="BR3354"/>
      <c r="BS3354"/>
      <c r="BT3354"/>
      <c r="BU3354"/>
      <c r="BV3354"/>
      <c r="BW3354"/>
      <c r="BX3354"/>
      <c r="BY3354"/>
      <c r="BZ3354"/>
      <c r="CA3354"/>
      <c r="CB3354"/>
      <c r="CC3354"/>
    </row>
    <row r="3355" spans="54:81" s="325" customFormat="1" ht="15" customHeight="1" x14ac:dyDescent="0.25">
      <c r="BB3355"/>
      <c r="BC3355"/>
      <c r="BD3355"/>
      <c r="BE3355"/>
      <c r="BF3355"/>
      <c r="BG3355"/>
      <c r="BH3355"/>
      <c r="BI3355"/>
      <c r="BJ3355"/>
      <c r="BK3355"/>
      <c r="BL3355"/>
      <c r="BM3355"/>
      <c r="BN3355"/>
      <c r="BO3355"/>
      <c r="BP3355"/>
      <c r="BQ3355"/>
      <c r="BR3355"/>
      <c r="BS3355"/>
      <c r="BT3355"/>
      <c r="BU3355"/>
      <c r="BV3355"/>
      <c r="BW3355"/>
      <c r="BX3355"/>
      <c r="BY3355"/>
      <c r="BZ3355"/>
      <c r="CA3355"/>
      <c r="CB3355"/>
      <c r="CC3355"/>
    </row>
    <row r="3356" spans="54:81" s="325" customFormat="1" ht="15" customHeight="1" x14ac:dyDescent="0.25">
      <c r="BB3356"/>
      <c r="BC3356"/>
      <c r="BD3356"/>
      <c r="BE3356"/>
      <c r="BF3356"/>
      <c r="BG3356"/>
      <c r="BH3356"/>
      <c r="BI3356"/>
      <c r="BJ3356"/>
      <c r="BK3356"/>
      <c r="BL3356"/>
      <c r="BM3356"/>
      <c r="BN3356"/>
      <c r="BO3356"/>
      <c r="BP3356"/>
      <c r="BQ3356"/>
      <c r="BR3356"/>
      <c r="BS3356"/>
      <c r="BT3356"/>
      <c r="BU3356"/>
      <c r="BV3356"/>
      <c r="BW3356"/>
      <c r="BX3356"/>
      <c r="BY3356"/>
      <c r="BZ3356"/>
      <c r="CA3356"/>
      <c r="CB3356"/>
      <c r="CC3356"/>
    </row>
    <row r="3357" spans="54:81" s="325" customFormat="1" ht="15" customHeight="1" x14ac:dyDescent="0.25">
      <c r="BB3357"/>
      <c r="BC3357"/>
      <c r="BD3357"/>
      <c r="BE3357"/>
      <c r="BF3357"/>
      <c r="BG3357"/>
      <c r="BH3357"/>
      <c r="BI3357"/>
      <c r="BJ3357"/>
      <c r="BK3357"/>
      <c r="BL3357"/>
      <c r="BM3357"/>
      <c r="BN3357"/>
      <c r="BO3357"/>
      <c r="BP3357"/>
      <c r="BQ3357"/>
      <c r="BR3357"/>
      <c r="BS3357"/>
      <c r="BT3357"/>
      <c r="BU3357"/>
      <c r="BV3357"/>
      <c r="BW3357"/>
      <c r="BX3357"/>
      <c r="BY3357"/>
      <c r="BZ3357"/>
      <c r="CA3357"/>
      <c r="CB3357"/>
      <c r="CC3357"/>
    </row>
    <row r="3358" spans="54:81" s="325" customFormat="1" ht="15" customHeight="1" x14ac:dyDescent="0.25">
      <c r="BB3358"/>
      <c r="BC3358"/>
      <c r="BD3358"/>
      <c r="BE3358"/>
      <c r="BF3358"/>
      <c r="BG3358"/>
      <c r="BH3358"/>
      <c r="BI3358"/>
      <c r="BJ3358"/>
      <c r="BK3358"/>
      <c r="BL3358"/>
      <c r="BM3358"/>
      <c r="BN3358"/>
      <c r="BO3358"/>
      <c r="BP3358"/>
      <c r="BQ3358"/>
      <c r="BR3358"/>
      <c r="BS3358"/>
      <c r="BT3358"/>
      <c r="BU3358"/>
      <c r="BV3358"/>
      <c r="BW3358"/>
      <c r="BX3358"/>
      <c r="BY3358"/>
      <c r="BZ3358"/>
      <c r="CA3358"/>
      <c r="CB3358"/>
      <c r="CC3358"/>
    </row>
    <row r="3359" spans="54:81" s="325" customFormat="1" ht="15" customHeight="1" x14ac:dyDescent="0.25">
      <c r="BB3359"/>
      <c r="BC3359"/>
      <c r="BD3359"/>
      <c r="BE3359"/>
      <c r="BF3359"/>
      <c r="BG3359"/>
      <c r="BH3359"/>
      <c r="BI3359"/>
      <c r="BJ3359"/>
      <c r="BK3359"/>
      <c r="BL3359"/>
      <c r="BM3359"/>
      <c r="BN3359"/>
      <c r="BO3359"/>
      <c r="BP3359"/>
      <c r="BQ3359"/>
      <c r="BR3359"/>
      <c r="BS3359"/>
      <c r="BT3359"/>
      <c r="BU3359"/>
      <c r="BV3359"/>
      <c r="BW3359"/>
      <c r="BX3359"/>
      <c r="BY3359"/>
      <c r="BZ3359"/>
      <c r="CA3359"/>
      <c r="CB3359"/>
      <c r="CC3359"/>
    </row>
    <row r="3360" spans="54:81" s="325" customFormat="1" ht="15" customHeight="1" x14ac:dyDescent="0.25">
      <c r="BB3360"/>
      <c r="BC3360"/>
      <c r="BD3360"/>
      <c r="BE3360"/>
      <c r="BF3360"/>
      <c r="BG3360"/>
      <c r="BH3360"/>
      <c r="BI3360"/>
      <c r="BJ3360"/>
      <c r="BK3360"/>
      <c r="BL3360"/>
      <c r="BM3360"/>
      <c r="BN3360"/>
      <c r="BO3360"/>
      <c r="BP3360"/>
      <c r="BQ3360"/>
      <c r="BR3360"/>
      <c r="BS3360"/>
      <c r="BT3360"/>
      <c r="BU3360"/>
      <c r="BV3360"/>
      <c r="BW3360"/>
      <c r="BX3360"/>
      <c r="BY3360"/>
      <c r="BZ3360"/>
      <c r="CA3360"/>
      <c r="CB3360"/>
      <c r="CC3360"/>
    </row>
    <row r="3361" spans="54:81" s="325" customFormat="1" ht="15" customHeight="1" x14ac:dyDescent="0.25">
      <c r="BB3361"/>
      <c r="BC3361"/>
      <c r="BD3361"/>
      <c r="BE3361"/>
      <c r="BF3361"/>
      <c r="BG3361"/>
      <c r="BH3361"/>
      <c r="BI3361"/>
      <c r="BJ3361"/>
      <c r="BK3361"/>
      <c r="BL3361"/>
      <c r="BM3361"/>
      <c r="BN3361"/>
      <c r="BO3361"/>
      <c r="BP3361"/>
      <c r="BQ3361"/>
      <c r="BR3361"/>
      <c r="BS3361"/>
      <c r="BT3361"/>
      <c r="BU3361"/>
      <c r="BV3361"/>
      <c r="BW3361"/>
      <c r="BX3361"/>
      <c r="BY3361"/>
      <c r="BZ3361"/>
      <c r="CA3361"/>
      <c r="CB3361"/>
      <c r="CC3361"/>
    </row>
    <row r="3362" spans="54:81" s="325" customFormat="1" ht="15" customHeight="1" x14ac:dyDescent="0.25">
      <c r="BB3362"/>
      <c r="BC3362"/>
      <c r="BD3362"/>
      <c r="BE3362"/>
      <c r="BF3362"/>
      <c r="BG3362"/>
      <c r="BH3362"/>
      <c r="BI3362"/>
      <c r="BJ3362"/>
      <c r="BK3362"/>
      <c r="BL3362"/>
      <c r="BM3362"/>
      <c r="BN3362"/>
      <c r="BO3362"/>
      <c r="BP3362"/>
      <c r="BQ3362"/>
      <c r="BR3362"/>
      <c r="BS3362"/>
      <c r="BT3362"/>
      <c r="BU3362"/>
      <c r="BV3362"/>
      <c r="BW3362"/>
      <c r="BX3362"/>
      <c r="BY3362"/>
      <c r="BZ3362"/>
      <c r="CA3362"/>
      <c r="CB3362"/>
      <c r="CC3362"/>
    </row>
    <row r="3363" spans="54:81" s="325" customFormat="1" ht="15" customHeight="1" x14ac:dyDescent="0.25">
      <c r="BB3363"/>
      <c r="BC3363"/>
      <c r="BD3363"/>
      <c r="BE3363"/>
      <c r="BF3363"/>
      <c r="BG3363"/>
      <c r="BH3363"/>
      <c r="BI3363"/>
      <c r="BJ3363"/>
      <c r="BK3363"/>
      <c r="BL3363"/>
      <c r="BM3363"/>
      <c r="BN3363"/>
      <c r="BO3363"/>
      <c r="BP3363"/>
      <c r="BQ3363"/>
      <c r="BR3363"/>
      <c r="BS3363"/>
      <c r="BT3363"/>
      <c r="BU3363"/>
      <c r="BV3363"/>
      <c r="BW3363"/>
      <c r="BX3363"/>
      <c r="BY3363"/>
      <c r="BZ3363"/>
      <c r="CA3363"/>
      <c r="CB3363"/>
      <c r="CC3363"/>
    </row>
    <row r="3364" spans="54:81" s="325" customFormat="1" ht="15" customHeight="1" x14ac:dyDescent="0.25">
      <c r="BB3364"/>
      <c r="BC3364"/>
      <c r="BD3364"/>
      <c r="BE3364"/>
      <c r="BF3364"/>
      <c r="BG3364"/>
      <c r="BH3364"/>
      <c r="BI3364"/>
      <c r="BJ3364"/>
      <c r="BK3364"/>
      <c r="BL3364"/>
      <c r="BM3364"/>
      <c r="BN3364"/>
      <c r="BO3364"/>
      <c r="BP3364"/>
      <c r="BQ3364"/>
      <c r="BR3364"/>
      <c r="BS3364"/>
      <c r="BT3364"/>
      <c r="BU3364"/>
      <c r="BV3364"/>
      <c r="BW3364"/>
      <c r="BX3364"/>
      <c r="BY3364"/>
      <c r="BZ3364"/>
      <c r="CA3364"/>
      <c r="CB3364"/>
      <c r="CC3364"/>
    </row>
    <row r="3365" spans="54:81" s="325" customFormat="1" ht="15" customHeight="1" x14ac:dyDescent="0.25">
      <c r="BB3365"/>
      <c r="BC3365"/>
      <c r="BD3365"/>
      <c r="BE3365"/>
      <c r="BF3365"/>
      <c r="BG3365"/>
      <c r="BH3365"/>
      <c r="BI3365"/>
      <c r="BJ3365"/>
      <c r="BK3365"/>
      <c r="BL3365"/>
      <c r="BM3365"/>
      <c r="BN3365"/>
      <c r="BO3365"/>
      <c r="BP3365"/>
      <c r="BQ3365"/>
      <c r="BR3365"/>
      <c r="BS3365"/>
      <c r="BT3365"/>
      <c r="BU3365"/>
      <c r="BV3365"/>
      <c r="BW3365"/>
      <c r="BX3365"/>
      <c r="BY3365"/>
      <c r="BZ3365"/>
      <c r="CA3365"/>
      <c r="CB3365"/>
      <c r="CC3365"/>
    </row>
    <row r="3366" spans="54:81" s="325" customFormat="1" ht="15" customHeight="1" x14ac:dyDescent="0.25">
      <c r="BB3366"/>
      <c r="BC3366"/>
      <c r="BD3366"/>
      <c r="BE3366"/>
      <c r="BF3366"/>
      <c r="BG3366"/>
      <c r="BH3366"/>
      <c r="BI3366"/>
      <c r="BJ3366"/>
      <c r="BK3366"/>
      <c r="BL3366"/>
      <c r="BM3366"/>
      <c r="BN3366"/>
      <c r="BO3366"/>
      <c r="BP3366"/>
      <c r="BQ3366"/>
      <c r="BR3366"/>
      <c r="BS3366"/>
      <c r="BT3366"/>
      <c r="BU3366"/>
      <c r="BV3366"/>
      <c r="BW3366"/>
      <c r="BX3366"/>
      <c r="BY3366"/>
      <c r="BZ3366"/>
      <c r="CA3366"/>
      <c r="CB3366"/>
      <c r="CC3366"/>
    </row>
    <row r="3367" spans="54:81" s="325" customFormat="1" ht="15" customHeight="1" x14ac:dyDescent="0.25">
      <c r="BB3367"/>
      <c r="BC3367"/>
      <c r="BD3367"/>
      <c r="BE3367"/>
      <c r="BF3367"/>
      <c r="BG3367"/>
      <c r="BH3367"/>
      <c r="BI3367"/>
      <c r="BJ3367"/>
      <c r="BK3367"/>
      <c r="BL3367"/>
      <c r="BM3367"/>
      <c r="BN3367"/>
      <c r="BO3367"/>
      <c r="BP3367"/>
      <c r="BQ3367"/>
      <c r="BR3367"/>
      <c r="BS3367"/>
      <c r="BT3367"/>
      <c r="BU3367"/>
      <c r="BV3367"/>
      <c r="BW3367"/>
      <c r="BX3367"/>
      <c r="BY3367"/>
      <c r="BZ3367"/>
      <c r="CA3367"/>
      <c r="CB3367"/>
      <c r="CC3367"/>
    </row>
    <row r="3368" spans="54:81" s="325" customFormat="1" ht="15" customHeight="1" x14ac:dyDescent="0.25">
      <c r="BB3368"/>
      <c r="BC3368"/>
      <c r="BD3368"/>
      <c r="BE3368"/>
      <c r="BF3368"/>
      <c r="BG3368"/>
      <c r="BH3368"/>
      <c r="BI3368"/>
      <c r="BJ3368"/>
      <c r="BK3368"/>
      <c r="BL3368"/>
      <c r="BM3368"/>
      <c r="BN3368"/>
      <c r="BO3368"/>
      <c r="BP3368"/>
      <c r="BQ3368"/>
      <c r="BR3368"/>
      <c r="BS3368"/>
      <c r="BT3368"/>
      <c r="BU3368"/>
      <c r="BV3368"/>
      <c r="BW3368"/>
      <c r="BX3368"/>
      <c r="BY3368"/>
      <c r="BZ3368"/>
      <c r="CA3368"/>
      <c r="CB3368"/>
      <c r="CC3368"/>
    </row>
    <row r="3369" spans="54:81" s="325" customFormat="1" ht="15" customHeight="1" x14ac:dyDescent="0.25">
      <c r="BB3369"/>
      <c r="BC3369"/>
      <c r="BD3369"/>
      <c r="BE3369"/>
      <c r="BF3369"/>
      <c r="BG3369"/>
      <c r="BH3369"/>
      <c r="BI3369"/>
      <c r="BJ3369"/>
      <c r="BK3369"/>
      <c r="BL3369"/>
      <c r="BM3369"/>
      <c r="BN3369"/>
      <c r="BO3369"/>
      <c r="BP3369"/>
      <c r="BQ3369"/>
      <c r="BR3369"/>
      <c r="BS3369"/>
      <c r="BT3369"/>
      <c r="BU3369"/>
      <c r="BV3369"/>
      <c r="BW3369"/>
      <c r="BX3369"/>
      <c r="BY3369"/>
      <c r="BZ3369"/>
      <c r="CA3369"/>
      <c r="CB3369"/>
      <c r="CC3369"/>
    </row>
    <row r="3370" spans="54:81" s="325" customFormat="1" ht="15" customHeight="1" x14ac:dyDescent="0.25">
      <c r="BB3370"/>
      <c r="BC3370"/>
      <c r="BD3370"/>
      <c r="BE3370"/>
      <c r="BF3370"/>
      <c r="BG3370"/>
      <c r="BH3370"/>
      <c r="BI3370"/>
      <c r="BJ3370"/>
      <c r="BK3370"/>
      <c r="BL3370"/>
      <c r="BM3370"/>
      <c r="BN3370"/>
      <c r="BO3370"/>
      <c r="BP3370"/>
      <c r="BQ3370"/>
      <c r="BR3370"/>
      <c r="BS3370"/>
      <c r="BT3370"/>
      <c r="BU3370"/>
      <c r="BV3370"/>
      <c r="BW3370"/>
      <c r="BX3370"/>
      <c r="BY3370"/>
      <c r="BZ3370"/>
      <c r="CA3370"/>
      <c r="CB3370"/>
      <c r="CC3370"/>
    </row>
    <row r="3371" spans="54:81" s="325" customFormat="1" ht="15" customHeight="1" x14ac:dyDescent="0.25">
      <c r="BB3371"/>
      <c r="BC3371"/>
      <c r="BD3371"/>
      <c r="BE3371"/>
      <c r="BF3371"/>
      <c r="BG3371"/>
      <c r="BH3371"/>
      <c r="BI3371"/>
      <c r="BJ3371"/>
      <c r="BK3371"/>
      <c r="BL3371"/>
      <c r="BM3371"/>
      <c r="BN3371"/>
      <c r="BO3371"/>
      <c r="BP3371"/>
      <c r="BQ3371"/>
      <c r="BR3371"/>
      <c r="BS3371"/>
      <c r="BT3371"/>
      <c r="BU3371"/>
      <c r="BV3371"/>
      <c r="BW3371"/>
      <c r="BX3371"/>
      <c r="BY3371"/>
      <c r="BZ3371"/>
      <c r="CA3371"/>
      <c r="CB3371"/>
      <c r="CC3371"/>
    </row>
    <row r="3372" spans="54:81" s="325" customFormat="1" ht="15" customHeight="1" x14ac:dyDescent="0.25">
      <c r="BB3372"/>
      <c r="BC3372"/>
      <c r="BD3372"/>
      <c r="BE3372"/>
      <c r="BF3372"/>
      <c r="BG3372"/>
      <c r="BH3372"/>
      <c r="BI3372"/>
      <c r="BJ3372"/>
      <c r="BK3372"/>
      <c r="BL3372"/>
      <c r="BM3372"/>
      <c r="BN3372"/>
      <c r="BO3372"/>
      <c r="BP3372"/>
      <c r="BQ3372"/>
      <c r="BR3372"/>
      <c r="BS3372"/>
      <c r="BT3372"/>
      <c r="BU3372"/>
      <c r="BV3372"/>
      <c r="BW3372"/>
      <c r="BX3372"/>
      <c r="BY3372"/>
      <c r="BZ3372"/>
      <c r="CA3372"/>
      <c r="CB3372"/>
      <c r="CC3372"/>
    </row>
    <row r="3373" spans="54:81" s="325" customFormat="1" ht="15" customHeight="1" x14ac:dyDescent="0.25">
      <c r="BB3373"/>
      <c r="BC3373"/>
      <c r="BD3373"/>
      <c r="BE3373"/>
      <c r="BF3373"/>
      <c r="BG3373"/>
      <c r="BH3373"/>
      <c r="BI3373"/>
      <c r="BJ3373"/>
      <c r="BK3373"/>
      <c r="BL3373"/>
      <c r="BM3373"/>
      <c r="BN3373"/>
      <c r="BO3373"/>
      <c r="BP3373"/>
      <c r="BQ3373"/>
      <c r="BR3373"/>
      <c r="BS3373"/>
      <c r="BT3373"/>
      <c r="BU3373"/>
      <c r="BV3373"/>
      <c r="BW3373"/>
      <c r="BX3373"/>
      <c r="BY3373"/>
      <c r="BZ3373"/>
      <c r="CA3373"/>
      <c r="CB3373"/>
      <c r="CC3373"/>
    </row>
    <row r="3374" spans="54:81" s="325" customFormat="1" ht="15" customHeight="1" x14ac:dyDescent="0.25">
      <c r="BB3374"/>
      <c r="BC3374"/>
      <c r="BD3374"/>
      <c r="BE3374"/>
      <c r="BF3374"/>
      <c r="BG3374"/>
      <c r="BH3374"/>
      <c r="BI3374"/>
      <c r="BJ3374"/>
      <c r="BK3374"/>
      <c r="BL3374"/>
      <c r="BM3374"/>
      <c r="BN3374"/>
      <c r="BO3374"/>
      <c r="BP3374"/>
      <c r="BQ3374"/>
      <c r="BR3374"/>
      <c r="BS3374"/>
      <c r="BT3374"/>
      <c r="BU3374"/>
      <c r="BV3374"/>
      <c r="BW3374"/>
      <c r="BX3374"/>
      <c r="BY3374"/>
      <c r="BZ3374"/>
      <c r="CA3374"/>
      <c r="CB3374"/>
      <c r="CC3374"/>
    </row>
    <row r="3375" spans="54:81" s="325" customFormat="1" ht="15" customHeight="1" x14ac:dyDescent="0.25">
      <c r="BB3375"/>
      <c r="BC3375"/>
      <c r="BD3375"/>
      <c r="BE3375"/>
      <c r="BF3375"/>
      <c r="BG3375"/>
      <c r="BH3375"/>
      <c r="BI3375"/>
      <c r="BJ3375"/>
      <c r="BK3375"/>
      <c r="BL3375"/>
      <c r="BM3375"/>
      <c r="BN3375"/>
      <c r="BO3375"/>
      <c r="BP3375"/>
      <c r="BQ3375"/>
      <c r="BR3375"/>
      <c r="BS3375"/>
      <c r="BT3375"/>
      <c r="BU3375"/>
      <c r="BV3375"/>
      <c r="BW3375"/>
      <c r="BX3375"/>
      <c r="BY3375"/>
      <c r="BZ3375"/>
      <c r="CA3375"/>
      <c r="CB3375"/>
      <c r="CC3375"/>
    </row>
    <row r="3376" spans="54:81" s="325" customFormat="1" ht="15" customHeight="1" x14ac:dyDescent="0.25">
      <c r="BB3376"/>
      <c r="BC3376"/>
      <c r="BD3376"/>
      <c r="BE3376"/>
      <c r="BF3376"/>
      <c r="BG3376"/>
      <c r="BH3376"/>
      <c r="BI3376"/>
      <c r="BJ3376"/>
      <c r="BK3376"/>
      <c r="BL3376"/>
      <c r="BM3376"/>
      <c r="BN3376"/>
      <c r="BO3376"/>
      <c r="BP3376"/>
      <c r="BQ3376"/>
      <c r="BR3376"/>
      <c r="BS3376"/>
      <c r="BT3376"/>
      <c r="BU3376"/>
      <c r="BV3376"/>
      <c r="BW3376"/>
      <c r="BX3376"/>
      <c r="BY3376"/>
      <c r="BZ3376"/>
      <c r="CA3376"/>
      <c r="CB3376"/>
      <c r="CC3376"/>
    </row>
    <row r="3377" spans="54:81" s="325" customFormat="1" ht="15" customHeight="1" x14ac:dyDescent="0.25">
      <c r="BB3377"/>
      <c r="BC3377"/>
      <c r="BD3377"/>
      <c r="BE3377"/>
      <c r="BF3377"/>
      <c r="BG3377"/>
      <c r="BH3377"/>
      <c r="BI3377"/>
      <c r="BJ3377"/>
      <c r="BK3377"/>
      <c r="BL3377"/>
      <c r="BM3377"/>
      <c r="BN3377"/>
      <c r="BO3377"/>
      <c r="BP3377"/>
      <c r="BQ3377"/>
      <c r="BR3377"/>
      <c r="BS3377"/>
      <c r="BT3377"/>
      <c r="BU3377"/>
      <c r="BV3377"/>
      <c r="BW3377"/>
      <c r="BX3377"/>
      <c r="BY3377"/>
      <c r="BZ3377"/>
      <c r="CA3377"/>
      <c r="CB3377"/>
      <c r="CC3377"/>
    </row>
    <row r="3378" spans="54:81" s="325" customFormat="1" ht="15" customHeight="1" x14ac:dyDescent="0.25">
      <c r="BB3378"/>
      <c r="BC3378"/>
      <c r="BD3378"/>
      <c r="BE3378"/>
      <c r="BF3378"/>
      <c r="BG3378"/>
      <c r="BH3378"/>
      <c r="BI3378"/>
      <c r="BJ3378"/>
      <c r="BK3378"/>
      <c r="BL3378"/>
      <c r="BM3378"/>
      <c r="BN3378"/>
      <c r="BO3378"/>
      <c r="BP3378"/>
      <c r="BQ3378"/>
      <c r="BR3378"/>
      <c r="BS3378"/>
      <c r="BT3378"/>
      <c r="BU3378"/>
      <c r="BV3378"/>
      <c r="BW3378"/>
      <c r="BX3378"/>
      <c r="BY3378"/>
      <c r="BZ3378"/>
      <c r="CA3378"/>
      <c r="CB3378"/>
      <c r="CC3378"/>
    </row>
    <row r="3379" spans="54:81" s="325" customFormat="1" ht="15" customHeight="1" x14ac:dyDescent="0.25">
      <c r="BB3379"/>
      <c r="BC3379"/>
      <c r="BD3379"/>
      <c r="BE3379"/>
      <c r="BF3379"/>
      <c r="BG3379"/>
      <c r="BH3379"/>
      <c r="BI3379"/>
      <c r="BJ3379"/>
      <c r="BK3379"/>
      <c r="BL3379"/>
      <c r="BM3379"/>
      <c r="BN3379"/>
      <c r="BO3379"/>
      <c r="BP3379"/>
      <c r="BQ3379"/>
      <c r="BR3379"/>
      <c r="BS3379"/>
      <c r="BT3379"/>
      <c r="BU3379"/>
      <c r="BV3379"/>
      <c r="BW3379"/>
      <c r="BX3379"/>
      <c r="BY3379"/>
      <c r="BZ3379"/>
      <c r="CA3379"/>
      <c r="CB3379"/>
      <c r="CC3379"/>
    </row>
    <row r="3380" spans="54:81" s="325" customFormat="1" ht="15" customHeight="1" x14ac:dyDescent="0.25">
      <c r="BB3380"/>
      <c r="BC3380"/>
      <c r="BD3380"/>
      <c r="BE3380"/>
      <c r="BF3380"/>
      <c r="BG3380"/>
      <c r="BH3380"/>
      <c r="BI3380"/>
      <c r="BJ3380"/>
      <c r="BK3380"/>
      <c r="BL3380"/>
      <c r="BM3380"/>
      <c r="BN3380"/>
      <c r="BO3380"/>
      <c r="BP3380"/>
      <c r="BQ3380"/>
      <c r="BR3380"/>
      <c r="BS3380"/>
      <c r="BT3380"/>
      <c r="BU3380"/>
      <c r="BV3380"/>
      <c r="BW3380"/>
      <c r="BX3380"/>
      <c r="BY3380"/>
      <c r="BZ3380"/>
      <c r="CA3380"/>
      <c r="CB3380"/>
      <c r="CC3380"/>
    </row>
    <row r="3381" spans="54:81" s="325" customFormat="1" ht="15" customHeight="1" x14ac:dyDescent="0.25">
      <c r="BB3381"/>
      <c r="BC3381"/>
      <c r="BD3381"/>
      <c r="BE3381"/>
      <c r="BF3381"/>
      <c r="BG3381"/>
      <c r="BH3381"/>
      <c r="BI3381"/>
      <c r="BJ3381"/>
      <c r="BK3381"/>
      <c r="BL3381"/>
      <c r="BM3381"/>
      <c r="BN3381"/>
      <c r="BO3381"/>
      <c r="BP3381"/>
      <c r="BQ3381"/>
      <c r="BR3381"/>
      <c r="BS3381"/>
      <c r="BT3381"/>
      <c r="BU3381"/>
      <c r="BV3381"/>
      <c r="BW3381"/>
      <c r="BX3381"/>
      <c r="BY3381"/>
      <c r="BZ3381"/>
      <c r="CA3381"/>
      <c r="CB3381"/>
      <c r="CC3381"/>
    </row>
    <row r="3382" spans="54:81" s="325" customFormat="1" ht="15" customHeight="1" x14ac:dyDescent="0.25">
      <c r="BB3382"/>
      <c r="BC3382"/>
      <c r="BD3382"/>
      <c r="BE3382"/>
      <c r="BF3382"/>
      <c r="BG3382"/>
      <c r="BH3382"/>
      <c r="BI3382"/>
      <c r="BJ3382"/>
      <c r="BK3382"/>
      <c r="BL3382"/>
      <c r="BM3382"/>
      <c r="BN3382"/>
      <c r="BO3382"/>
      <c r="BP3382"/>
      <c r="BQ3382"/>
      <c r="BR3382"/>
      <c r="BS3382"/>
      <c r="BT3382"/>
      <c r="BU3382"/>
      <c r="BV3382"/>
      <c r="BW3382"/>
      <c r="BX3382"/>
      <c r="BY3382"/>
      <c r="BZ3382"/>
      <c r="CA3382"/>
      <c r="CB3382"/>
      <c r="CC3382"/>
    </row>
    <row r="3383" spans="54:81" s="325" customFormat="1" ht="15" customHeight="1" x14ac:dyDescent="0.25">
      <c r="BB3383"/>
      <c r="BC3383"/>
      <c r="BD3383"/>
      <c r="BE3383"/>
      <c r="BF3383"/>
      <c r="BG3383"/>
      <c r="BH3383"/>
      <c r="BI3383"/>
      <c r="BJ3383"/>
      <c r="BK3383"/>
      <c r="BL3383"/>
      <c r="BM3383"/>
      <c r="BN3383"/>
      <c r="BO3383"/>
      <c r="BP3383"/>
      <c r="BQ3383"/>
      <c r="BR3383"/>
      <c r="BS3383"/>
      <c r="BT3383"/>
      <c r="BU3383"/>
      <c r="BV3383"/>
      <c r="BW3383"/>
      <c r="BX3383"/>
      <c r="BY3383"/>
      <c r="BZ3383"/>
      <c r="CA3383"/>
      <c r="CB3383"/>
      <c r="CC3383"/>
    </row>
    <row r="3384" spans="54:81" s="325" customFormat="1" ht="15" customHeight="1" x14ac:dyDescent="0.25">
      <c r="BB3384"/>
      <c r="BC3384"/>
      <c r="BD3384"/>
      <c r="BE3384"/>
      <c r="BF3384"/>
      <c r="BG3384"/>
      <c r="BH3384"/>
      <c r="BI3384"/>
      <c r="BJ3384"/>
      <c r="BK3384"/>
      <c r="BL3384"/>
      <c r="BM3384"/>
      <c r="BN3384"/>
      <c r="BO3384"/>
      <c r="BP3384"/>
      <c r="BQ3384"/>
      <c r="BR3384"/>
      <c r="BS3384"/>
      <c r="BT3384"/>
      <c r="BU3384"/>
      <c r="BV3384"/>
      <c r="BW3384"/>
      <c r="BX3384"/>
      <c r="BY3384"/>
      <c r="BZ3384"/>
      <c r="CA3384"/>
      <c r="CB3384"/>
      <c r="CC3384"/>
    </row>
    <row r="3385" spans="54:81" s="325" customFormat="1" ht="15" customHeight="1" x14ac:dyDescent="0.25">
      <c r="BB3385"/>
      <c r="BC3385"/>
      <c r="BD3385"/>
      <c r="BE3385"/>
      <c r="BF3385"/>
      <c r="BG3385"/>
      <c r="BH3385"/>
      <c r="BI3385"/>
      <c r="BJ3385"/>
      <c r="BK3385"/>
      <c r="BL3385"/>
      <c r="BM3385"/>
      <c r="BN3385"/>
      <c r="BO3385"/>
      <c r="BP3385"/>
      <c r="BQ3385"/>
      <c r="BR3385"/>
      <c r="BS3385"/>
      <c r="BT3385"/>
      <c r="BU3385"/>
      <c r="BV3385"/>
      <c r="BW3385"/>
      <c r="BX3385"/>
      <c r="BY3385"/>
      <c r="BZ3385"/>
      <c r="CA3385"/>
      <c r="CB3385"/>
      <c r="CC3385"/>
    </row>
    <row r="3386" spans="54:81" s="325" customFormat="1" ht="15" customHeight="1" x14ac:dyDescent="0.25">
      <c r="BB3386"/>
      <c r="BC3386"/>
      <c r="BD3386"/>
      <c r="BE3386"/>
      <c r="BF3386"/>
      <c r="BG3386"/>
      <c r="BH3386"/>
      <c r="BI3386"/>
      <c r="BJ3386"/>
      <c r="BK3386"/>
      <c r="BL3386"/>
      <c r="BM3386"/>
      <c r="BN3386"/>
      <c r="BO3386"/>
      <c r="BP3386"/>
      <c r="BQ3386"/>
      <c r="BR3386"/>
      <c r="BS3386"/>
      <c r="BT3386"/>
      <c r="BU3386"/>
      <c r="BV3386"/>
      <c r="BW3386"/>
      <c r="BX3386"/>
      <c r="BY3386"/>
      <c r="BZ3386"/>
      <c r="CA3386"/>
      <c r="CB3386"/>
      <c r="CC3386"/>
    </row>
    <row r="3387" spans="54:81" s="325" customFormat="1" ht="15" customHeight="1" x14ac:dyDescent="0.25">
      <c r="BB3387"/>
      <c r="BC3387"/>
      <c r="BD3387"/>
      <c r="BE3387"/>
      <c r="BF3387"/>
      <c r="BG3387"/>
      <c r="BH3387"/>
      <c r="BI3387"/>
      <c r="BJ3387"/>
      <c r="BK3387"/>
      <c r="BL3387"/>
      <c r="BM3387"/>
      <c r="BN3387"/>
      <c r="BO3387"/>
      <c r="BP3387"/>
      <c r="BQ3387"/>
      <c r="BR3387"/>
      <c r="BS3387"/>
      <c r="BT3387"/>
      <c r="BU3387"/>
      <c r="BV3387"/>
      <c r="BW3387"/>
      <c r="BX3387"/>
      <c r="BY3387"/>
      <c r="BZ3387"/>
      <c r="CA3387"/>
      <c r="CB3387"/>
      <c r="CC3387"/>
    </row>
    <row r="3388" spans="54:81" s="325" customFormat="1" ht="15" customHeight="1" x14ac:dyDescent="0.25">
      <c r="BB3388"/>
      <c r="BC3388"/>
      <c r="BD3388"/>
      <c r="BE3388"/>
      <c r="BF3388"/>
      <c r="BG3388"/>
      <c r="BH3388"/>
      <c r="BI3388"/>
      <c r="BJ3388"/>
      <c r="BK3388"/>
      <c r="BL3388"/>
      <c r="BM3388"/>
      <c r="BN3388"/>
      <c r="BO3388"/>
      <c r="BP3388"/>
      <c r="BQ3388"/>
      <c r="BR3388"/>
      <c r="BS3388"/>
      <c r="BT3388"/>
      <c r="BU3388"/>
      <c r="BV3388"/>
      <c r="BW3388"/>
      <c r="BX3388"/>
      <c r="BY3388"/>
      <c r="BZ3388"/>
      <c r="CA3388"/>
      <c r="CB3388"/>
      <c r="CC3388"/>
    </row>
    <row r="3389" spans="54:81" s="325" customFormat="1" ht="15" customHeight="1" x14ac:dyDescent="0.25">
      <c r="BB3389"/>
      <c r="BC3389"/>
      <c r="BD3389"/>
      <c r="BE3389"/>
      <c r="BF3389"/>
      <c r="BG3389"/>
      <c r="BH3389"/>
      <c r="BI3389"/>
      <c r="BJ3389"/>
      <c r="BK3389"/>
      <c r="BL3389"/>
      <c r="BM3389"/>
      <c r="BN3389"/>
      <c r="BO3389"/>
      <c r="BP3389"/>
      <c r="BQ3389"/>
      <c r="BR3389"/>
      <c r="BS3389"/>
      <c r="BT3389"/>
      <c r="BU3389"/>
      <c r="BV3389"/>
      <c r="BW3389"/>
      <c r="BX3389"/>
      <c r="BY3389"/>
      <c r="BZ3389"/>
      <c r="CA3389"/>
      <c r="CB3389"/>
      <c r="CC3389"/>
    </row>
    <row r="3390" spans="54:81" s="325" customFormat="1" ht="15" customHeight="1" x14ac:dyDescent="0.25">
      <c r="BB3390"/>
      <c r="BC3390"/>
      <c r="BD3390"/>
      <c r="BE3390"/>
      <c r="BF3390"/>
      <c r="BG3390"/>
      <c r="BH3390"/>
      <c r="BI3390"/>
      <c r="BJ3390"/>
      <c r="BK3390"/>
      <c r="BL3390"/>
      <c r="BM3390"/>
      <c r="BN3390"/>
      <c r="BO3390"/>
      <c r="BP3390"/>
      <c r="BQ3390"/>
      <c r="BR3390"/>
      <c r="BS3390"/>
      <c r="BT3390"/>
      <c r="BU3390"/>
      <c r="BV3390"/>
      <c r="BW3390"/>
      <c r="BX3390"/>
      <c r="BY3390"/>
      <c r="BZ3390"/>
      <c r="CA3390"/>
      <c r="CB3390"/>
      <c r="CC3390"/>
    </row>
    <row r="3391" spans="54:81" s="325" customFormat="1" ht="15" customHeight="1" x14ac:dyDescent="0.25">
      <c r="BB3391"/>
      <c r="BC3391"/>
      <c r="BD3391"/>
      <c r="BE3391"/>
      <c r="BF3391"/>
      <c r="BG3391"/>
      <c r="BH3391"/>
      <c r="BI3391"/>
      <c r="BJ3391"/>
      <c r="BK3391"/>
      <c r="BL3391"/>
      <c r="BM3391"/>
      <c r="BN3391"/>
      <c r="BO3391"/>
      <c r="BP3391"/>
      <c r="BQ3391"/>
      <c r="BR3391"/>
      <c r="BS3391"/>
      <c r="BT3391"/>
      <c r="BU3391"/>
      <c r="BV3391"/>
      <c r="BW3391"/>
      <c r="BX3391"/>
      <c r="BY3391"/>
      <c r="BZ3391"/>
      <c r="CA3391"/>
      <c r="CB3391"/>
      <c r="CC3391"/>
    </row>
    <row r="3392" spans="54:81" s="325" customFormat="1" ht="15" customHeight="1" x14ac:dyDescent="0.25">
      <c r="BB3392"/>
      <c r="BC3392"/>
      <c r="BD3392"/>
      <c r="BE3392"/>
      <c r="BF3392"/>
      <c r="BG3392"/>
      <c r="BH3392"/>
      <c r="BI3392"/>
      <c r="BJ3392"/>
      <c r="BK3392"/>
      <c r="BL3392"/>
      <c r="BM3392"/>
      <c r="BN3392"/>
      <c r="BO3392"/>
      <c r="BP3392"/>
      <c r="BQ3392"/>
      <c r="BR3392"/>
      <c r="BS3392"/>
      <c r="BT3392"/>
      <c r="BU3392"/>
      <c r="BV3392"/>
      <c r="BW3392"/>
      <c r="BX3392"/>
      <c r="BY3392"/>
      <c r="BZ3392"/>
      <c r="CA3392"/>
      <c r="CB3392"/>
      <c r="CC3392"/>
    </row>
    <row r="3393" spans="54:81" s="325" customFormat="1" ht="15" customHeight="1" x14ac:dyDescent="0.25">
      <c r="BB3393"/>
      <c r="BC3393"/>
      <c r="BD3393"/>
      <c r="BE3393"/>
      <c r="BF3393"/>
      <c r="BG3393"/>
      <c r="BH3393"/>
      <c r="BI3393"/>
      <c r="BJ3393"/>
      <c r="BK3393"/>
      <c r="BL3393"/>
      <c r="BM3393"/>
      <c r="BN3393"/>
      <c r="BO3393"/>
      <c r="BP3393"/>
      <c r="BQ3393"/>
      <c r="BR3393"/>
      <c r="BS3393"/>
      <c r="BT3393"/>
      <c r="BU3393"/>
      <c r="BV3393"/>
      <c r="BW3393"/>
      <c r="BX3393"/>
      <c r="BY3393"/>
      <c r="BZ3393"/>
      <c r="CA3393"/>
      <c r="CB3393"/>
      <c r="CC3393"/>
    </row>
    <row r="3394" spans="54:81" s="325" customFormat="1" ht="15" customHeight="1" x14ac:dyDescent="0.25">
      <c r="BB3394"/>
      <c r="BC3394"/>
      <c r="BD3394"/>
      <c r="BE3394"/>
      <c r="BF3394"/>
      <c r="BG3394"/>
      <c r="BH3394"/>
      <c r="BI3394"/>
      <c r="BJ3394"/>
      <c r="BK3394"/>
      <c r="BL3394"/>
      <c r="BM3394"/>
      <c r="BN3394"/>
      <c r="BO3394"/>
      <c r="BP3394"/>
      <c r="BQ3394"/>
      <c r="BR3394"/>
      <c r="BS3394"/>
      <c r="BT3394"/>
      <c r="BU3394"/>
      <c r="BV3394"/>
      <c r="BW3394"/>
      <c r="BX3394"/>
      <c r="BY3394"/>
      <c r="BZ3394"/>
      <c r="CA3394"/>
      <c r="CB3394"/>
      <c r="CC3394"/>
    </row>
    <row r="3395" spans="54:81" s="325" customFormat="1" ht="15" customHeight="1" x14ac:dyDescent="0.25">
      <c r="BB3395"/>
      <c r="BC3395"/>
      <c r="BD3395"/>
      <c r="BE3395"/>
      <c r="BF3395"/>
      <c r="BG3395"/>
      <c r="BH3395"/>
      <c r="BI3395"/>
      <c r="BJ3395"/>
      <c r="BK3395"/>
      <c r="BL3395"/>
      <c r="BM3395"/>
      <c r="BN3395"/>
      <c r="BO3395"/>
      <c r="BP3395"/>
      <c r="BQ3395"/>
      <c r="BR3395"/>
      <c r="BS3395"/>
      <c r="BT3395"/>
      <c r="BU3395"/>
      <c r="BV3395"/>
      <c r="BW3395"/>
      <c r="BX3395"/>
      <c r="BY3395"/>
      <c r="BZ3395"/>
      <c r="CA3395"/>
      <c r="CB3395"/>
      <c r="CC3395"/>
    </row>
    <row r="3396" spans="54:81" s="325" customFormat="1" ht="15" customHeight="1" x14ac:dyDescent="0.25">
      <c r="BB3396"/>
      <c r="BC3396"/>
      <c r="BD3396"/>
      <c r="BE3396"/>
      <c r="BF3396"/>
      <c r="BG3396"/>
      <c r="BH3396"/>
      <c r="BI3396"/>
      <c r="BJ3396"/>
      <c r="BK3396"/>
      <c r="BL3396"/>
      <c r="BM3396"/>
      <c r="BN3396"/>
      <c r="BO3396"/>
      <c r="BP3396"/>
      <c r="BQ3396"/>
      <c r="BR3396"/>
      <c r="BS3396"/>
      <c r="BT3396"/>
      <c r="BU3396"/>
      <c r="BV3396"/>
      <c r="BW3396"/>
      <c r="BX3396"/>
      <c r="BY3396"/>
      <c r="BZ3396"/>
      <c r="CA3396"/>
      <c r="CB3396"/>
      <c r="CC3396"/>
    </row>
    <row r="3397" spans="54:81" s="325" customFormat="1" ht="15" customHeight="1" x14ac:dyDescent="0.25">
      <c r="BB3397"/>
      <c r="BC3397"/>
      <c r="BD3397"/>
      <c r="BE3397"/>
      <c r="BF3397"/>
      <c r="BG3397"/>
      <c r="BH3397"/>
      <c r="BI3397"/>
      <c r="BJ3397"/>
      <c r="BK3397"/>
      <c r="BL3397"/>
      <c r="BM3397"/>
      <c r="BN3397"/>
      <c r="BO3397"/>
      <c r="BP3397"/>
      <c r="BQ3397"/>
      <c r="BR3397"/>
      <c r="BS3397"/>
      <c r="BT3397"/>
      <c r="BU3397"/>
      <c r="BV3397"/>
      <c r="BW3397"/>
      <c r="BX3397"/>
      <c r="BY3397"/>
      <c r="BZ3397"/>
      <c r="CA3397"/>
      <c r="CB3397"/>
      <c r="CC3397"/>
    </row>
    <row r="3398" spans="54:81" s="325" customFormat="1" ht="15" customHeight="1" x14ac:dyDescent="0.25">
      <c r="BB3398"/>
      <c r="BC3398"/>
      <c r="BD3398"/>
      <c r="BE3398"/>
      <c r="BF3398"/>
      <c r="BG3398"/>
      <c r="BH3398"/>
      <c r="BI3398"/>
      <c r="BJ3398"/>
      <c r="BK3398"/>
      <c r="BL3398"/>
      <c r="BM3398"/>
      <c r="BN3398"/>
      <c r="BO3398"/>
      <c r="BP3398"/>
      <c r="BQ3398"/>
      <c r="BR3398"/>
      <c r="BS3398"/>
      <c r="BT3398"/>
      <c r="BU3398"/>
      <c r="BV3398"/>
      <c r="BW3398"/>
      <c r="BX3398"/>
      <c r="BY3398"/>
      <c r="BZ3398"/>
      <c r="CA3398"/>
      <c r="CB3398"/>
      <c r="CC3398"/>
    </row>
    <row r="3399" spans="54:81" s="325" customFormat="1" ht="15" customHeight="1" x14ac:dyDescent="0.25">
      <c r="BB3399"/>
      <c r="BC3399"/>
      <c r="BD3399"/>
      <c r="BE3399"/>
      <c r="BF3399"/>
      <c r="BG3399"/>
      <c r="BH3399"/>
      <c r="BI3399"/>
      <c r="BJ3399"/>
      <c r="BK3399"/>
      <c r="BL3399"/>
      <c r="BM3399"/>
      <c r="BN3399"/>
      <c r="BO3399"/>
      <c r="BP3399"/>
      <c r="BQ3399"/>
      <c r="BR3399"/>
      <c r="BS3399"/>
      <c r="BT3399"/>
      <c r="BU3399"/>
      <c r="BV3399"/>
      <c r="BW3399"/>
      <c r="BX3399"/>
      <c r="BY3399"/>
      <c r="BZ3399"/>
      <c r="CA3399"/>
      <c r="CB3399"/>
      <c r="CC3399"/>
    </row>
    <row r="3400" spans="54:81" s="325" customFormat="1" ht="15" customHeight="1" x14ac:dyDescent="0.25">
      <c r="BB3400"/>
      <c r="BC3400"/>
      <c r="BD3400"/>
      <c r="BE3400"/>
      <c r="BF3400"/>
      <c r="BG3400"/>
      <c r="BH3400"/>
      <c r="BI3400"/>
      <c r="BJ3400"/>
      <c r="BK3400"/>
      <c r="BL3400"/>
      <c r="BM3400"/>
      <c r="BN3400"/>
      <c r="BO3400"/>
      <c r="BP3400"/>
      <c r="BQ3400"/>
      <c r="BR3400"/>
      <c r="BS3400"/>
      <c r="BT3400"/>
      <c r="BU3400"/>
      <c r="BV3400"/>
      <c r="BW3400"/>
      <c r="BX3400"/>
      <c r="BY3400"/>
      <c r="BZ3400"/>
      <c r="CA3400"/>
      <c r="CB3400"/>
      <c r="CC3400"/>
    </row>
    <row r="3401" spans="54:81" s="325" customFormat="1" ht="15" customHeight="1" x14ac:dyDescent="0.25">
      <c r="BB3401"/>
      <c r="BC3401"/>
      <c r="BD3401"/>
      <c r="BE3401"/>
      <c r="BF3401"/>
      <c r="BG3401"/>
      <c r="BH3401"/>
      <c r="BI3401"/>
      <c r="BJ3401"/>
      <c r="BK3401"/>
      <c r="BL3401"/>
      <c r="BM3401"/>
      <c r="BN3401"/>
      <c r="BO3401"/>
      <c r="BP3401"/>
      <c r="BQ3401"/>
      <c r="BR3401"/>
      <c r="BS3401"/>
      <c r="BT3401"/>
      <c r="BU3401"/>
      <c r="BV3401"/>
      <c r="BW3401"/>
      <c r="BX3401"/>
      <c r="BY3401"/>
      <c r="BZ3401"/>
      <c r="CA3401"/>
      <c r="CB3401"/>
      <c r="CC3401"/>
    </row>
    <row r="3402" spans="54:81" s="325" customFormat="1" ht="15" customHeight="1" x14ac:dyDescent="0.25">
      <c r="BB3402"/>
      <c r="BC3402"/>
      <c r="BD3402"/>
      <c r="BE3402"/>
      <c r="BF3402"/>
      <c r="BG3402"/>
      <c r="BH3402"/>
      <c r="BI3402"/>
      <c r="BJ3402"/>
      <c r="BK3402"/>
      <c r="BL3402"/>
      <c r="BM3402"/>
      <c r="BN3402"/>
      <c r="BO3402"/>
      <c r="BP3402"/>
      <c r="BQ3402"/>
      <c r="BR3402"/>
      <c r="BS3402"/>
      <c r="BT3402"/>
      <c r="BU3402"/>
      <c r="BV3402"/>
      <c r="BW3402"/>
      <c r="BX3402"/>
      <c r="BY3402"/>
      <c r="BZ3402"/>
      <c r="CA3402"/>
      <c r="CB3402"/>
      <c r="CC3402"/>
    </row>
    <row r="3403" spans="54:81" s="325" customFormat="1" ht="15" customHeight="1" x14ac:dyDescent="0.25">
      <c r="BB3403"/>
      <c r="BC3403"/>
      <c r="BD3403"/>
      <c r="BE3403"/>
      <c r="BF3403"/>
      <c r="BG3403"/>
      <c r="BH3403"/>
      <c r="BI3403"/>
      <c r="BJ3403"/>
      <c r="BK3403"/>
      <c r="BL3403"/>
      <c r="BM3403"/>
      <c r="BN3403"/>
      <c r="BO3403"/>
      <c r="BP3403"/>
      <c r="BQ3403"/>
      <c r="BR3403"/>
      <c r="BS3403"/>
      <c r="BT3403"/>
      <c r="BU3403"/>
      <c r="BV3403"/>
      <c r="BW3403"/>
      <c r="BX3403"/>
      <c r="BY3403"/>
      <c r="BZ3403"/>
      <c r="CA3403"/>
      <c r="CB3403"/>
      <c r="CC3403"/>
    </row>
    <row r="3404" spans="54:81" s="325" customFormat="1" ht="15" customHeight="1" x14ac:dyDescent="0.25">
      <c r="BB3404"/>
      <c r="BC3404"/>
      <c r="BD3404"/>
      <c r="BE3404"/>
      <c r="BF3404"/>
      <c r="BG3404"/>
      <c r="BH3404"/>
      <c r="BI3404"/>
      <c r="BJ3404"/>
      <c r="BK3404"/>
      <c r="BL3404"/>
      <c r="BM3404"/>
      <c r="BN3404"/>
      <c r="BO3404"/>
      <c r="BP3404"/>
      <c r="BQ3404"/>
      <c r="BR3404"/>
      <c r="BS3404"/>
      <c r="BT3404"/>
      <c r="BU3404"/>
      <c r="BV3404"/>
      <c r="BW3404"/>
      <c r="BX3404"/>
      <c r="BY3404"/>
      <c r="BZ3404"/>
      <c r="CA3404"/>
      <c r="CB3404"/>
      <c r="CC3404"/>
    </row>
    <row r="3405" spans="54:81" s="325" customFormat="1" ht="15" customHeight="1" x14ac:dyDescent="0.25">
      <c r="BB3405"/>
      <c r="BC3405"/>
      <c r="BD3405"/>
      <c r="BE3405"/>
      <c r="BF3405"/>
      <c r="BG3405"/>
      <c r="BH3405"/>
      <c r="BI3405"/>
      <c r="BJ3405"/>
      <c r="BK3405"/>
      <c r="BL3405"/>
      <c r="BM3405"/>
      <c r="BN3405"/>
      <c r="BO3405"/>
      <c r="BP3405"/>
      <c r="BQ3405"/>
      <c r="BR3405"/>
      <c r="BS3405"/>
      <c r="BT3405"/>
      <c r="BU3405"/>
      <c r="BV3405"/>
      <c r="BW3405"/>
      <c r="BX3405"/>
      <c r="BY3405"/>
      <c r="BZ3405"/>
      <c r="CA3405"/>
      <c r="CB3405"/>
      <c r="CC3405"/>
    </row>
    <row r="3406" spans="54:81" s="325" customFormat="1" ht="15" customHeight="1" x14ac:dyDescent="0.25">
      <c r="BB3406"/>
      <c r="BC3406"/>
      <c r="BD3406"/>
      <c r="BE3406"/>
      <c r="BF3406"/>
      <c r="BG3406"/>
      <c r="BH3406"/>
      <c r="BI3406"/>
      <c r="BJ3406"/>
      <c r="BK3406"/>
      <c r="BL3406"/>
      <c r="BM3406"/>
      <c r="BN3406"/>
      <c r="BO3406"/>
      <c r="BP3406"/>
      <c r="BQ3406"/>
      <c r="BR3406"/>
      <c r="BS3406"/>
      <c r="BT3406"/>
      <c r="BU3406"/>
      <c r="BV3406"/>
      <c r="BW3406"/>
      <c r="BX3406"/>
      <c r="BY3406"/>
      <c r="BZ3406"/>
      <c r="CA3406"/>
      <c r="CB3406"/>
      <c r="CC3406"/>
    </row>
    <row r="3407" spans="54:81" s="325" customFormat="1" ht="15" customHeight="1" x14ac:dyDescent="0.25">
      <c r="BB3407"/>
      <c r="BC3407"/>
      <c r="BD3407"/>
      <c r="BE3407"/>
      <c r="BF3407"/>
      <c r="BG3407"/>
      <c r="BH3407"/>
      <c r="BI3407"/>
      <c r="BJ3407"/>
      <c r="BK3407"/>
      <c r="BL3407"/>
      <c r="BM3407"/>
      <c r="BN3407"/>
      <c r="BO3407"/>
      <c r="BP3407"/>
      <c r="BQ3407"/>
      <c r="BR3407"/>
      <c r="BS3407"/>
      <c r="BT3407"/>
      <c r="BU3407"/>
      <c r="BV3407"/>
      <c r="BW3407"/>
      <c r="BX3407"/>
      <c r="BY3407"/>
      <c r="BZ3407"/>
      <c r="CA3407"/>
      <c r="CB3407"/>
      <c r="CC3407"/>
    </row>
    <row r="3408" spans="54:81" s="325" customFormat="1" ht="15" customHeight="1" x14ac:dyDescent="0.25">
      <c r="BB3408"/>
      <c r="BC3408"/>
      <c r="BD3408"/>
      <c r="BE3408"/>
      <c r="BF3408"/>
      <c r="BG3408"/>
      <c r="BH3408"/>
      <c r="BI3408"/>
      <c r="BJ3408"/>
      <c r="BK3408"/>
      <c r="BL3408"/>
      <c r="BM3408"/>
      <c r="BN3408"/>
      <c r="BO3408"/>
      <c r="BP3408"/>
      <c r="BQ3408"/>
      <c r="BR3408"/>
      <c r="BS3408"/>
      <c r="BT3408"/>
      <c r="BU3408"/>
      <c r="BV3408"/>
      <c r="BW3408"/>
      <c r="BX3408"/>
      <c r="BY3408"/>
      <c r="BZ3408"/>
      <c r="CA3408"/>
      <c r="CB3408"/>
      <c r="CC3408"/>
    </row>
    <row r="3409" spans="54:81" s="325" customFormat="1" ht="15" customHeight="1" x14ac:dyDescent="0.25">
      <c r="BB3409"/>
      <c r="BC3409"/>
      <c r="BD3409"/>
      <c r="BE3409"/>
      <c r="BF3409"/>
      <c r="BG3409"/>
      <c r="BH3409"/>
      <c r="BI3409"/>
      <c r="BJ3409"/>
      <c r="BK3409"/>
      <c r="BL3409"/>
      <c r="BM3409"/>
      <c r="BN3409"/>
      <c r="BO3409"/>
      <c r="BP3409"/>
      <c r="BQ3409"/>
      <c r="BR3409"/>
      <c r="BS3409"/>
      <c r="BT3409"/>
      <c r="BU3409"/>
      <c r="BV3409"/>
      <c r="BW3409"/>
      <c r="BX3409"/>
      <c r="BY3409"/>
      <c r="BZ3409"/>
      <c r="CA3409"/>
      <c r="CB3409"/>
      <c r="CC3409"/>
    </row>
    <row r="3410" spans="54:81" s="325" customFormat="1" ht="15" customHeight="1" x14ac:dyDescent="0.25">
      <c r="BB3410"/>
      <c r="BC3410"/>
      <c r="BD3410"/>
      <c r="BE3410"/>
      <c r="BF3410"/>
      <c r="BG3410"/>
      <c r="BH3410"/>
      <c r="BI3410"/>
      <c r="BJ3410"/>
      <c r="BK3410"/>
      <c r="BL3410"/>
      <c r="BM3410"/>
      <c r="BN3410"/>
      <c r="BO3410"/>
      <c r="BP3410"/>
      <c r="BQ3410"/>
      <c r="BR3410"/>
      <c r="BS3410"/>
      <c r="BT3410"/>
      <c r="BU3410"/>
      <c r="BV3410"/>
      <c r="BW3410"/>
      <c r="BX3410"/>
      <c r="BY3410"/>
      <c r="BZ3410"/>
      <c r="CA3410"/>
      <c r="CB3410"/>
      <c r="CC3410"/>
    </row>
    <row r="3411" spans="54:81" s="325" customFormat="1" ht="15" customHeight="1" x14ac:dyDescent="0.25">
      <c r="BB3411"/>
      <c r="BC3411"/>
      <c r="BD3411"/>
      <c r="BE3411"/>
      <c r="BF3411"/>
      <c r="BG3411"/>
      <c r="BH3411"/>
      <c r="BI3411"/>
      <c r="BJ3411"/>
      <c r="BK3411"/>
      <c r="BL3411"/>
      <c r="BM3411"/>
      <c r="BN3411"/>
      <c r="BO3411"/>
      <c r="BP3411"/>
      <c r="BQ3411"/>
      <c r="BR3411"/>
      <c r="BS3411"/>
      <c r="BT3411"/>
      <c r="BU3411"/>
      <c r="BV3411"/>
      <c r="BW3411"/>
      <c r="BX3411"/>
      <c r="BY3411"/>
      <c r="BZ3411"/>
      <c r="CA3411"/>
      <c r="CB3411"/>
      <c r="CC3411"/>
    </row>
    <row r="3412" spans="54:81" s="325" customFormat="1" ht="15" customHeight="1" x14ac:dyDescent="0.25">
      <c r="BB3412"/>
      <c r="BC3412"/>
      <c r="BD3412"/>
      <c r="BE3412"/>
      <c r="BF3412"/>
      <c r="BG3412"/>
      <c r="BH3412"/>
      <c r="BI3412"/>
      <c r="BJ3412"/>
      <c r="BK3412"/>
      <c r="BL3412"/>
      <c r="BM3412"/>
      <c r="BN3412"/>
      <c r="BO3412"/>
      <c r="BP3412"/>
      <c r="BQ3412"/>
      <c r="BR3412"/>
      <c r="BS3412"/>
      <c r="BT3412"/>
      <c r="BU3412"/>
      <c r="BV3412"/>
      <c r="BW3412"/>
      <c r="BX3412"/>
      <c r="BY3412"/>
      <c r="BZ3412"/>
      <c r="CA3412"/>
      <c r="CB3412"/>
      <c r="CC3412"/>
    </row>
    <row r="3413" spans="54:81" s="325" customFormat="1" ht="15" customHeight="1" x14ac:dyDescent="0.25">
      <c r="BB3413"/>
      <c r="BC3413"/>
      <c r="BD3413"/>
      <c r="BE3413"/>
      <c r="BF3413"/>
      <c r="BG3413"/>
      <c r="BH3413"/>
      <c r="BI3413"/>
      <c r="BJ3413"/>
      <c r="BK3413"/>
      <c r="BL3413"/>
      <c r="BM3413"/>
      <c r="BN3413"/>
      <c r="BO3413"/>
      <c r="BP3413"/>
      <c r="BQ3413"/>
      <c r="BR3413"/>
      <c r="BS3413"/>
      <c r="BT3413"/>
      <c r="BU3413"/>
      <c r="BV3413"/>
      <c r="BW3413"/>
      <c r="BX3413"/>
      <c r="BY3413"/>
      <c r="BZ3413"/>
      <c r="CA3413"/>
      <c r="CB3413"/>
      <c r="CC3413"/>
    </row>
    <row r="3414" spans="54:81" s="325" customFormat="1" ht="15" customHeight="1" x14ac:dyDescent="0.25">
      <c r="BB3414"/>
      <c r="BC3414"/>
      <c r="BD3414"/>
      <c r="BE3414"/>
      <c r="BF3414"/>
      <c r="BG3414"/>
      <c r="BH3414"/>
      <c r="BI3414"/>
      <c r="BJ3414"/>
      <c r="BK3414"/>
      <c r="BL3414"/>
      <c r="BM3414"/>
      <c r="BN3414"/>
      <c r="BO3414"/>
      <c r="BP3414"/>
      <c r="BQ3414"/>
      <c r="BR3414"/>
      <c r="BS3414"/>
      <c r="BT3414"/>
      <c r="BU3414"/>
      <c r="BV3414"/>
      <c r="BW3414"/>
      <c r="BX3414"/>
      <c r="BY3414"/>
      <c r="BZ3414"/>
      <c r="CA3414"/>
      <c r="CB3414"/>
      <c r="CC3414"/>
    </row>
    <row r="3415" spans="54:81" s="325" customFormat="1" ht="15" customHeight="1" x14ac:dyDescent="0.25">
      <c r="BB3415"/>
      <c r="BC3415"/>
      <c r="BD3415"/>
      <c r="BE3415"/>
      <c r="BF3415"/>
      <c r="BG3415"/>
      <c r="BH3415"/>
      <c r="BI3415"/>
      <c r="BJ3415"/>
      <c r="BK3415"/>
      <c r="BL3415"/>
      <c r="BM3415"/>
      <c r="BN3415"/>
      <c r="BO3415"/>
      <c r="BP3415"/>
      <c r="BQ3415"/>
      <c r="BR3415"/>
      <c r="BS3415"/>
      <c r="BT3415"/>
      <c r="BU3415"/>
      <c r="BV3415"/>
      <c r="BW3415"/>
      <c r="BX3415"/>
      <c r="BY3415"/>
      <c r="BZ3415"/>
      <c r="CA3415"/>
      <c r="CB3415"/>
      <c r="CC3415"/>
    </row>
    <row r="3416" spans="54:81" s="325" customFormat="1" ht="15" customHeight="1" x14ac:dyDescent="0.25">
      <c r="BB3416"/>
      <c r="BC3416"/>
      <c r="BD3416"/>
      <c r="BE3416"/>
      <c r="BF3416"/>
      <c r="BG3416"/>
      <c r="BH3416"/>
      <c r="BI3416"/>
      <c r="BJ3416"/>
      <c r="BK3416"/>
      <c r="BL3416"/>
      <c r="BM3416"/>
      <c r="BN3416"/>
      <c r="BO3416"/>
      <c r="BP3416"/>
      <c r="BQ3416"/>
      <c r="BR3416"/>
      <c r="BS3416"/>
      <c r="BT3416"/>
      <c r="BU3416"/>
      <c r="BV3416"/>
      <c r="BW3416"/>
      <c r="BX3416"/>
      <c r="BY3416"/>
      <c r="BZ3416"/>
      <c r="CA3416"/>
      <c r="CB3416"/>
      <c r="CC3416"/>
    </row>
    <row r="3417" spans="54:81" s="325" customFormat="1" ht="15" customHeight="1" x14ac:dyDescent="0.25">
      <c r="BB3417"/>
      <c r="BC3417"/>
      <c r="BD3417"/>
      <c r="BE3417"/>
      <c r="BF3417"/>
      <c r="BG3417"/>
      <c r="BH3417"/>
      <c r="BI3417"/>
      <c r="BJ3417"/>
      <c r="BK3417"/>
      <c r="BL3417"/>
      <c r="BM3417"/>
      <c r="BN3417"/>
      <c r="BO3417"/>
      <c r="BP3417"/>
      <c r="BQ3417"/>
      <c r="BR3417"/>
      <c r="BS3417"/>
      <c r="BT3417"/>
      <c r="BU3417"/>
      <c r="BV3417"/>
      <c r="BW3417"/>
      <c r="BX3417"/>
      <c r="BY3417"/>
      <c r="BZ3417"/>
      <c r="CA3417"/>
      <c r="CB3417"/>
      <c r="CC3417"/>
    </row>
    <row r="3418" spans="54:81" s="325" customFormat="1" ht="15" customHeight="1" x14ac:dyDescent="0.25">
      <c r="BB3418"/>
      <c r="BC3418"/>
      <c r="BD3418"/>
      <c r="BE3418"/>
      <c r="BF3418"/>
      <c r="BG3418"/>
      <c r="BH3418"/>
      <c r="BI3418"/>
      <c r="BJ3418"/>
      <c r="BK3418"/>
      <c r="BL3418"/>
      <c r="BM3418"/>
      <c r="BN3418"/>
      <c r="BO3418"/>
      <c r="BP3418"/>
      <c r="BQ3418"/>
      <c r="BR3418"/>
      <c r="BS3418"/>
      <c r="BT3418"/>
      <c r="BU3418"/>
      <c r="BV3418"/>
      <c r="BW3418"/>
      <c r="BX3418"/>
      <c r="BY3418"/>
      <c r="BZ3418"/>
      <c r="CA3418"/>
      <c r="CB3418"/>
      <c r="CC3418"/>
    </row>
    <row r="3419" spans="54:81" s="325" customFormat="1" ht="15" customHeight="1" x14ac:dyDescent="0.25">
      <c r="BB3419"/>
      <c r="BC3419"/>
      <c r="BD3419"/>
      <c r="BE3419"/>
      <c r="BF3419"/>
      <c r="BG3419"/>
      <c r="BH3419"/>
      <c r="BI3419"/>
      <c r="BJ3419"/>
      <c r="BK3419"/>
      <c r="BL3419"/>
      <c r="BM3419"/>
      <c r="BN3419"/>
      <c r="BO3419"/>
      <c r="BP3419"/>
      <c r="BQ3419"/>
      <c r="BR3419"/>
      <c r="BS3419"/>
      <c r="BT3419"/>
      <c r="BU3419"/>
      <c r="BV3419"/>
      <c r="BW3419"/>
      <c r="BX3419"/>
      <c r="BY3419"/>
      <c r="BZ3419"/>
      <c r="CA3419"/>
      <c r="CB3419"/>
      <c r="CC3419"/>
    </row>
    <row r="3420" spans="54:81" s="325" customFormat="1" ht="15" customHeight="1" x14ac:dyDescent="0.25">
      <c r="BB3420"/>
      <c r="BC3420"/>
      <c r="BD3420"/>
      <c r="BE3420"/>
      <c r="BF3420"/>
      <c r="BG3420"/>
      <c r="BH3420"/>
      <c r="BI3420"/>
      <c r="BJ3420"/>
      <c r="BK3420"/>
      <c r="BL3420"/>
      <c r="BM3420"/>
      <c r="BN3420"/>
      <c r="BO3420"/>
      <c r="BP3420"/>
      <c r="BQ3420"/>
      <c r="BR3420"/>
      <c r="BS3420"/>
      <c r="BT3420"/>
      <c r="BU3420"/>
      <c r="BV3420"/>
      <c r="BW3420"/>
      <c r="BX3420"/>
      <c r="BY3420"/>
      <c r="BZ3420"/>
      <c r="CA3420"/>
      <c r="CB3420"/>
      <c r="CC3420"/>
    </row>
    <row r="3421" spans="54:81" s="325" customFormat="1" ht="15" customHeight="1" x14ac:dyDescent="0.25">
      <c r="BB3421"/>
      <c r="BC3421"/>
      <c r="BD3421"/>
      <c r="BE3421"/>
      <c r="BF3421"/>
      <c r="BG3421"/>
      <c r="BH3421"/>
      <c r="BI3421"/>
      <c r="BJ3421"/>
      <c r="BK3421"/>
      <c r="BL3421"/>
      <c r="BM3421"/>
      <c r="BN3421"/>
      <c r="BO3421"/>
      <c r="BP3421"/>
      <c r="BQ3421"/>
      <c r="BR3421"/>
      <c r="BS3421"/>
      <c r="BT3421"/>
      <c r="BU3421"/>
      <c r="BV3421"/>
      <c r="BW3421"/>
      <c r="BX3421"/>
      <c r="BY3421"/>
      <c r="BZ3421"/>
      <c r="CA3421"/>
      <c r="CB3421"/>
      <c r="CC3421"/>
    </row>
    <row r="3422" spans="54:81" s="325" customFormat="1" ht="15" customHeight="1" x14ac:dyDescent="0.25">
      <c r="BB3422"/>
      <c r="BC3422"/>
      <c r="BD3422"/>
      <c r="BE3422"/>
      <c r="BF3422"/>
      <c r="BG3422"/>
      <c r="BH3422"/>
      <c r="BI3422"/>
      <c r="BJ3422"/>
      <c r="BK3422"/>
      <c r="BL3422"/>
      <c r="BM3422"/>
      <c r="BN3422"/>
      <c r="BO3422"/>
      <c r="BP3422"/>
      <c r="BQ3422"/>
      <c r="BR3422"/>
      <c r="BS3422"/>
      <c r="BT3422"/>
      <c r="BU3422"/>
      <c r="BV3422"/>
      <c r="BW3422"/>
      <c r="BX3422"/>
      <c r="BY3422"/>
      <c r="BZ3422"/>
      <c r="CA3422"/>
      <c r="CB3422"/>
      <c r="CC3422"/>
    </row>
    <row r="3423" spans="54:81" s="325" customFormat="1" ht="15" customHeight="1" x14ac:dyDescent="0.25">
      <c r="BB3423"/>
      <c r="BC3423"/>
      <c r="BD3423"/>
      <c r="BE3423"/>
      <c r="BF3423"/>
      <c r="BG3423"/>
      <c r="BH3423"/>
      <c r="BI3423"/>
      <c r="BJ3423"/>
      <c r="BK3423"/>
      <c r="BL3423"/>
      <c r="BM3423"/>
      <c r="BN3423"/>
      <c r="BO3423"/>
      <c r="BP3423"/>
      <c r="BQ3423"/>
      <c r="BR3423"/>
      <c r="BS3423"/>
      <c r="BT3423"/>
      <c r="BU3423"/>
      <c r="BV3423"/>
      <c r="BW3423"/>
      <c r="BX3423"/>
      <c r="BY3423"/>
      <c r="BZ3423"/>
      <c r="CA3423"/>
      <c r="CB3423"/>
      <c r="CC3423"/>
    </row>
    <row r="3424" spans="54:81" s="325" customFormat="1" ht="15" customHeight="1" x14ac:dyDescent="0.25">
      <c r="BB3424"/>
      <c r="BC3424"/>
      <c r="BD3424"/>
      <c r="BE3424"/>
      <c r="BF3424"/>
      <c r="BG3424"/>
      <c r="BH3424"/>
      <c r="BI3424"/>
      <c r="BJ3424"/>
      <c r="BK3424"/>
      <c r="BL3424"/>
      <c r="BM3424"/>
      <c r="BN3424"/>
      <c r="BO3424"/>
      <c r="BP3424"/>
      <c r="BQ3424"/>
      <c r="BR3424"/>
      <c r="BS3424"/>
      <c r="BT3424"/>
      <c r="BU3424"/>
      <c r="BV3424"/>
      <c r="BW3424"/>
      <c r="BX3424"/>
      <c r="BY3424"/>
      <c r="BZ3424"/>
      <c r="CA3424"/>
      <c r="CB3424"/>
      <c r="CC3424"/>
    </row>
    <row r="3425" spans="54:81" s="325" customFormat="1" ht="15" customHeight="1" x14ac:dyDescent="0.25">
      <c r="BB3425"/>
      <c r="BC3425"/>
      <c r="BD3425"/>
      <c r="BE3425"/>
      <c r="BF3425"/>
      <c r="BG3425"/>
      <c r="BH3425"/>
      <c r="BI3425"/>
      <c r="BJ3425"/>
      <c r="BK3425"/>
      <c r="BL3425"/>
      <c r="BM3425"/>
      <c r="BN3425"/>
      <c r="BO3425"/>
      <c r="BP3425"/>
      <c r="BQ3425"/>
      <c r="BR3425"/>
      <c r="BS3425"/>
      <c r="BT3425"/>
      <c r="BU3425"/>
      <c r="BV3425"/>
      <c r="BW3425"/>
      <c r="BX3425"/>
      <c r="BY3425"/>
      <c r="BZ3425"/>
      <c r="CA3425"/>
      <c r="CB3425"/>
      <c r="CC3425"/>
    </row>
    <row r="3426" spans="54:81" s="325" customFormat="1" ht="15" customHeight="1" x14ac:dyDescent="0.25">
      <c r="BB3426"/>
      <c r="BC3426"/>
      <c r="BD3426"/>
      <c r="BE3426"/>
      <c r="BF3426"/>
      <c r="BG3426"/>
      <c r="BH3426"/>
      <c r="BI3426"/>
      <c r="BJ3426"/>
      <c r="BK3426"/>
      <c r="BL3426"/>
      <c r="BM3426"/>
      <c r="BN3426"/>
      <c r="BO3426"/>
      <c r="BP3426"/>
      <c r="BQ3426"/>
      <c r="BR3426"/>
      <c r="BS3426"/>
      <c r="BT3426"/>
      <c r="BU3426"/>
      <c r="BV3426"/>
      <c r="BW3426"/>
      <c r="BX3426"/>
      <c r="BY3426"/>
      <c r="BZ3426"/>
      <c r="CA3426"/>
      <c r="CB3426"/>
      <c r="CC3426"/>
    </row>
    <row r="3427" spans="54:81" s="325" customFormat="1" ht="15" customHeight="1" x14ac:dyDescent="0.25">
      <c r="BB3427"/>
      <c r="BC3427"/>
      <c r="BD3427"/>
      <c r="BE3427"/>
      <c r="BF3427"/>
      <c r="BG3427"/>
      <c r="BH3427"/>
      <c r="BI3427"/>
      <c r="BJ3427"/>
      <c r="BK3427"/>
      <c r="BL3427"/>
      <c r="BM3427"/>
      <c r="BN3427"/>
      <c r="BO3427"/>
      <c r="BP3427"/>
      <c r="BQ3427"/>
      <c r="BR3427"/>
      <c r="BS3427"/>
      <c r="BT3427"/>
      <c r="BU3427"/>
      <c r="BV3427"/>
      <c r="BW3427"/>
      <c r="BX3427"/>
      <c r="BY3427"/>
      <c r="BZ3427"/>
      <c r="CA3427"/>
      <c r="CB3427"/>
      <c r="CC3427"/>
    </row>
    <row r="3428" spans="54:81" s="325" customFormat="1" ht="15" customHeight="1" x14ac:dyDescent="0.25">
      <c r="BB3428"/>
      <c r="BC3428"/>
      <c r="BD3428"/>
      <c r="BE3428"/>
      <c r="BF3428"/>
      <c r="BG3428"/>
      <c r="BH3428"/>
      <c r="BI3428"/>
      <c r="BJ3428"/>
      <c r="BK3428"/>
      <c r="BL3428"/>
      <c r="BM3428"/>
      <c r="BN3428"/>
      <c r="BO3428"/>
      <c r="BP3428"/>
      <c r="BQ3428"/>
      <c r="BR3428"/>
      <c r="BS3428"/>
      <c r="BT3428"/>
      <c r="BU3428"/>
      <c r="BV3428"/>
      <c r="BW3428"/>
      <c r="BX3428"/>
      <c r="BY3428"/>
      <c r="BZ3428"/>
      <c r="CA3428"/>
      <c r="CB3428"/>
      <c r="CC3428"/>
    </row>
    <row r="3429" spans="54:81" s="325" customFormat="1" ht="15" customHeight="1" x14ac:dyDescent="0.25">
      <c r="BB3429"/>
      <c r="BC3429"/>
      <c r="BD3429"/>
      <c r="BE3429"/>
      <c r="BF3429"/>
      <c r="BG3429"/>
      <c r="BH3429"/>
      <c r="BI3429"/>
      <c r="BJ3429"/>
      <c r="BK3429"/>
      <c r="BL3429"/>
      <c r="BM3429"/>
      <c r="BN3429"/>
      <c r="BO3429"/>
      <c r="BP3429"/>
      <c r="BQ3429"/>
      <c r="BR3429"/>
      <c r="BS3429"/>
      <c r="BT3429"/>
      <c r="BU3429"/>
      <c r="BV3429"/>
      <c r="BW3429"/>
      <c r="BX3429"/>
      <c r="BY3429"/>
      <c r="BZ3429"/>
      <c r="CA3429"/>
      <c r="CB3429"/>
      <c r="CC3429"/>
    </row>
    <row r="3430" spans="54:81" s="325" customFormat="1" ht="15" customHeight="1" x14ac:dyDescent="0.25">
      <c r="BB3430"/>
      <c r="BC3430"/>
      <c r="BD3430"/>
      <c r="BE3430"/>
      <c r="BF3430"/>
      <c r="BG3430"/>
      <c r="BH3430"/>
      <c r="BI3430"/>
      <c r="BJ3430"/>
      <c r="BK3430"/>
      <c r="BL3430"/>
      <c r="BM3430"/>
      <c r="BN3430"/>
      <c r="BO3430"/>
      <c r="BP3430"/>
      <c r="BQ3430"/>
      <c r="BR3430"/>
      <c r="BS3430"/>
      <c r="BT3430"/>
      <c r="BU3430"/>
      <c r="BV3430"/>
      <c r="BW3430"/>
      <c r="BX3430"/>
      <c r="BY3430"/>
      <c r="BZ3430"/>
      <c r="CA3430"/>
      <c r="CB3430"/>
      <c r="CC3430"/>
    </row>
    <row r="3431" spans="54:81" s="325" customFormat="1" ht="15" customHeight="1" x14ac:dyDescent="0.25">
      <c r="BB3431"/>
      <c r="BC3431"/>
      <c r="BD3431"/>
      <c r="BE3431"/>
      <c r="BF3431"/>
      <c r="BG3431"/>
      <c r="BH3431"/>
      <c r="BI3431"/>
      <c r="BJ3431"/>
      <c r="BK3431"/>
      <c r="BL3431"/>
      <c r="BM3431"/>
      <c r="BN3431"/>
      <c r="BO3431"/>
      <c r="BP3431"/>
      <c r="BQ3431"/>
      <c r="BR3431"/>
      <c r="BS3431"/>
      <c r="BT3431"/>
      <c r="BU3431"/>
      <c r="BV3431"/>
      <c r="BW3431"/>
      <c r="BX3431"/>
      <c r="BY3431"/>
      <c r="BZ3431"/>
      <c r="CA3431"/>
      <c r="CB3431"/>
      <c r="CC3431"/>
    </row>
    <row r="3432" spans="54:81" s="325" customFormat="1" ht="15" customHeight="1" x14ac:dyDescent="0.25">
      <c r="BB3432"/>
      <c r="BC3432"/>
      <c r="BD3432"/>
      <c r="BE3432"/>
      <c r="BF3432"/>
      <c r="BG3432"/>
      <c r="BH3432"/>
      <c r="BI3432"/>
      <c r="BJ3432"/>
      <c r="BK3432"/>
      <c r="BL3432"/>
      <c r="BM3432"/>
      <c r="BN3432"/>
      <c r="BO3432"/>
      <c r="BP3432"/>
      <c r="BQ3432"/>
      <c r="BR3432"/>
      <c r="BS3432"/>
      <c r="BT3432"/>
      <c r="BU3432"/>
      <c r="BV3432"/>
      <c r="BW3432"/>
      <c r="BX3432"/>
      <c r="BY3432"/>
      <c r="BZ3432"/>
      <c r="CA3432"/>
      <c r="CB3432"/>
      <c r="CC3432"/>
    </row>
    <row r="3433" spans="54:81" s="325" customFormat="1" ht="15" customHeight="1" x14ac:dyDescent="0.25">
      <c r="BB3433"/>
      <c r="BC3433"/>
      <c r="BD3433"/>
      <c r="BE3433"/>
      <c r="BF3433"/>
      <c r="BG3433"/>
      <c r="BH3433"/>
      <c r="BI3433"/>
      <c r="BJ3433"/>
      <c r="BK3433"/>
      <c r="BL3433"/>
      <c r="BM3433"/>
      <c r="BN3433"/>
      <c r="BO3433"/>
      <c r="BP3433"/>
      <c r="BQ3433"/>
      <c r="BR3433"/>
      <c r="BS3433"/>
      <c r="BT3433"/>
      <c r="BU3433"/>
      <c r="BV3433"/>
      <c r="BW3433"/>
      <c r="BX3433"/>
      <c r="BY3433"/>
      <c r="BZ3433"/>
      <c r="CA3433"/>
      <c r="CB3433"/>
      <c r="CC3433"/>
    </row>
    <row r="3434" spans="54:81" s="325" customFormat="1" ht="15" customHeight="1" x14ac:dyDescent="0.25">
      <c r="BB3434"/>
      <c r="BC3434"/>
      <c r="BD3434"/>
      <c r="BE3434"/>
      <c r="BF3434"/>
      <c r="BG3434"/>
      <c r="BH3434"/>
      <c r="BI3434"/>
      <c r="BJ3434"/>
      <c r="BK3434"/>
      <c r="BL3434"/>
      <c r="BM3434"/>
      <c r="BN3434"/>
      <c r="BO3434"/>
      <c r="BP3434"/>
      <c r="BQ3434"/>
      <c r="BR3434"/>
      <c r="BS3434"/>
      <c r="BT3434"/>
      <c r="BU3434"/>
      <c r="BV3434"/>
      <c r="BW3434"/>
      <c r="BX3434"/>
      <c r="BY3434"/>
      <c r="BZ3434"/>
      <c r="CA3434"/>
      <c r="CB3434"/>
      <c r="CC3434"/>
    </row>
    <row r="3435" spans="54:81" s="325" customFormat="1" ht="15" customHeight="1" x14ac:dyDescent="0.25">
      <c r="BB3435"/>
      <c r="BC3435"/>
      <c r="BD3435"/>
      <c r="BE3435"/>
      <c r="BF3435"/>
      <c r="BG3435"/>
      <c r="BH3435"/>
      <c r="BI3435"/>
      <c r="BJ3435"/>
      <c r="BK3435"/>
      <c r="BL3435"/>
      <c r="BM3435"/>
      <c r="BN3435"/>
      <c r="BO3435"/>
      <c r="BP3435"/>
      <c r="BQ3435"/>
      <c r="BR3435"/>
      <c r="BS3435"/>
      <c r="BT3435"/>
      <c r="BU3435"/>
      <c r="BV3435"/>
      <c r="BW3435"/>
      <c r="BX3435"/>
      <c r="BY3435"/>
      <c r="BZ3435"/>
      <c r="CA3435"/>
      <c r="CB3435"/>
      <c r="CC3435"/>
    </row>
    <row r="3436" spans="54:81" s="325" customFormat="1" ht="15" customHeight="1" x14ac:dyDescent="0.25">
      <c r="BB3436"/>
      <c r="BC3436"/>
      <c r="BD3436"/>
      <c r="BE3436"/>
      <c r="BF3436"/>
      <c r="BG3436"/>
      <c r="BH3436"/>
      <c r="BI3436"/>
      <c r="BJ3436"/>
      <c r="BK3436"/>
      <c r="BL3436"/>
      <c r="BM3436"/>
      <c r="BN3436"/>
      <c r="BO3436"/>
      <c r="BP3436"/>
      <c r="BQ3436"/>
      <c r="BR3436"/>
      <c r="BS3436"/>
      <c r="BT3436"/>
      <c r="BU3436"/>
      <c r="BV3436"/>
      <c r="BW3436"/>
      <c r="BX3436"/>
      <c r="BY3436"/>
      <c r="BZ3436"/>
      <c r="CA3436"/>
      <c r="CB3436"/>
      <c r="CC3436"/>
    </row>
    <row r="3437" spans="54:81" s="325" customFormat="1" ht="15" customHeight="1" x14ac:dyDescent="0.25">
      <c r="BB3437"/>
      <c r="BC3437"/>
      <c r="BD3437"/>
      <c r="BE3437"/>
      <c r="BF3437"/>
      <c r="BG3437"/>
      <c r="BH3437"/>
      <c r="BI3437"/>
      <c r="BJ3437"/>
      <c r="BK3437"/>
      <c r="BL3437"/>
      <c r="BM3437"/>
      <c r="BN3437"/>
      <c r="BO3437"/>
      <c r="BP3437"/>
      <c r="BQ3437"/>
      <c r="BR3437"/>
      <c r="BS3437"/>
      <c r="BT3437"/>
      <c r="BU3437"/>
      <c r="BV3437"/>
      <c r="BW3437"/>
      <c r="BX3437"/>
      <c r="BY3437"/>
      <c r="BZ3437"/>
      <c r="CA3437"/>
      <c r="CB3437"/>
      <c r="CC3437"/>
    </row>
    <row r="3438" spans="54:81" s="325" customFormat="1" ht="15" customHeight="1" x14ac:dyDescent="0.25">
      <c r="BB3438"/>
      <c r="BC3438"/>
      <c r="BD3438"/>
      <c r="BE3438"/>
      <c r="BF3438"/>
      <c r="BG3438"/>
      <c r="BH3438"/>
      <c r="BI3438"/>
      <c r="BJ3438"/>
      <c r="BK3438"/>
      <c r="BL3438"/>
      <c r="BM3438"/>
      <c r="BN3438"/>
      <c r="BO3438"/>
      <c r="BP3438"/>
      <c r="BQ3438"/>
      <c r="BR3438"/>
      <c r="BS3438"/>
      <c r="BT3438"/>
      <c r="BU3438"/>
      <c r="BV3438"/>
      <c r="BW3438"/>
      <c r="BX3438"/>
      <c r="BY3438"/>
      <c r="BZ3438"/>
      <c r="CA3438"/>
      <c r="CB3438"/>
      <c r="CC3438"/>
    </row>
    <row r="3439" spans="54:81" s="325" customFormat="1" ht="15" customHeight="1" x14ac:dyDescent="0.25">
      <c r="BB3439"/>
      <c r="BC3439"/>
      <c r="BD3439"/>
      <c r="BE3439"/>
      <c r="BF3439"/>
      <c r="BG3439"/>
      <c r="BH3439"/>
      <c r="BI3439"/>
      <c r="BJ3439"/>
      <c r="BK3439"/>
      <c r="BL3439"/>
      <c r="BM3439"/>
      <c r="BN3439"/>
      <c r="BO3439"/>
      <c r="BP3439"/>
      <c r="BQ3439"/>
      <c r="BR3439"/>
      <c r="BS3439"/>
      <c r="BT3439"/>
      <c r="BU3439"/>
      <c r="BV3439"/>
      <c r="BW3439"/>
      <c r="BX3439"/>
      <c r="BY3439"/>
      <c r="BZ3439"/>
      <c r="CA3439"/>
      <c r="CB3439"/>
      <c r="CC3439"/>
    </row>
    <row r="3440" spans="54:81" s="325" customFormat="1" ht="15" customHeight="1" x14ac:dyDescent="0.25">
      <c r="BB3440"/>
      <c r="BC3440"/>
      <c r="BD3440"/>
      <c r="BE3440"/>
      <c r="BF3440"/>
      <c r="BG3440"/>
      <c r="BH3440"/>
      <c r="BI3440"/>
      <c r="BJ3440"/>
      <c r="BK3440"/>
      <c r="BL3440"/>
      <c r="BM3440"/>
      <c r="BN3440"/>
      <c r="BO3440"/>
      <c r="BP3440"/>
      <c r="BQ3440"/>
      <c r="BR3440"/>
      <c r="BS3440"/>
      <c r="BT3440"/>
      <c r="BU3440"/>
      <c r="BV3440"/>
      <c r="BW3440"/>
      <c r="BX3440"/>
      <c r="BY3440"/>
      <c r="BZ3440"/>
      <c r="CA3440"/>
      <c r="CB3440"/>
      <c r="CC3440"/>
    </row>
    <row r="3441" spans="54:81" s="325" customFormat="1" ht="15" customHeight="1" x14ac:dyDescent="0.25">
      <c r="BB3441"/>
      <c r="BC3441"/>
      <c r="BD3441"/>
      <c r="BE3441"/>
      <c r="BF3441"/>
      <c r="BG3441"/>
      <c r="BH3441"/>
      <c r="BI3441"/>
      <c r="BJ3441"/>
      <c r="BK3441"/>
      <c r="BL3441"/>
      <c r="BM3441"/>
      <c r="BN3441"/>
      <c r="BO3441"/>
      <c r="BP3441"/>
      <c r="BQ3441"/>
      <c r="BR3441"/>
      <c r="BS3441"/>
      <c r="BT3441"/>
      <c r="BU3441"/>
      <c r="BV3441"/>
      <c r="BW3441"/>
      <c r="BX3441"/>
      <c r="BY3441"/>
      <c r="BZ3441"/>
      <c r="CA3441"/>
      <c r="CB3441"/>
      <c r="CC3441"/>
    </row>
    <row r="3442" spans="54:81" s="325" customFormat="1" ht="15" customHeight="1" x14ac:dyDescent="0.25">
      <c r="BB3442"/>
      <c r="BC3442"/>
      <c r="BD3442"/>
      <c r="BE3442"/>
      <c r="BF3442"/>
      <c r="BG3442"/>
      <c r="BH3442"/>
      <c r="BI3442"/>
      <c r="BJ3442"/>
      <c r="BK3442"/>
      <c r="BL3442"/>
      <c r="BM3442"/>
      <c r="BN3442"/>
      <c r="BO3442"/>
      <c r="BP3442"/>
      <c r="BQ3442"/>
      <c r="BR3442"/>
      <c r="BS3442"/>
      <c r="BT3442"/>
      <c r="BU3442"/>
      <c r="BV3442"/>
      <c r="BW3442"/>
      <c r="BX3442"/>
      <c r="BY3442"/>
      <c r="BZ3442"/>
      <c r="CA3442"/>
      <c r="CB3442"/>
      <c r="CC3442"/>
    </row>
    <row r="3443" spans="54:81" s="325" customFormat="1" ht="15" customHeight="1" x14ac:dyDescent="0.25">
      <c r="BB3443"/>
      <c r="BC3443"/>
      <c r="BD3443"/>
      <c r="BE3443"/>
      <c r="BF3443"/>
      <c r="BG3443"/>
      <c r="BH3443"/>
      <c r="BI3443"/>
      <c r="BJ3443"/>
      <c r="BK3443"/>
      <c r="BL3443"/>
      <c r="BM3443"/>
      <c r="BN3443"/>
      <c r="BO3443"/>
      <c r="BP3443"/>
      <c r="BQ3443"/>
      <c r="BR3443"/>
      <c r="BS3443"/>
      <c r="BT3443"/>
      <c r="BU3443"/>
      <c r="BV3443"/>
      <c r="BW3443"/>
      <c r="BX3443"/>
      <c r="BY3443"/>
      <c r="BZ3443"/>
      <c r="CA3443"/>
      <c r="CB3443"/>
      <c r="CC3443"/>
    </row>
    <row r="3444" spans="54:81" s="325" customFormat="1" ht="15" customHeight="1" x14ac:dyDescent="0.25">
      <c r="BB3444"/>
      <c r="BC3444"/>
      <c r="BD3444"/>
      <c r="BE3444"/>
      <c r="BF3444"/>
      <c r="BG3444"/>
      <c r="BH3444"/>
      <c r="BI3444"/>
      <c r="BJ3444"/>
      <c r="BK3444"/>
      <c r="BL3444"/>
      <c r="BM3444"/>
      <c r="BN3444"/>
      <c r="BO3444"/>
      <c r="BP3444"/>
      <c r="BQ3444"/>
      <c r="BR3444"/>
      <c r="BS3444"/>
      <c r="BT3444"/>
      <c r="BU3444"/>
      <c r="BV3444"/>
      <c r="BW3444"/>
      <c r="BX3444"/>
      <c r="BY3444"/>
      <c r="BZ3444"/>
      <c r="CA3444"/>
      <c r="CB3444"/>
      <c r="CC3444"/>
    </row>
    <row r="3445" spans="54:81" s="325" customFormat="1" ht="15" customHeight="1" x14ac:dyDescent="0.25">
      <c r="BB3445"/>
      <c r="BC3445"/>
      <c r="BD3445"/>
      <c r="BE3445"/>
      <c r="BF3445"/>
      <c r="BG3445"/>
      <c r="BH3445"/>
      <c r="BI3445"/>
      <c r="BJ3445"/>
      <c r="BK3445"/>
      <c r="BL3445"/>
      <c r="BM3445"/>
      <c r="BN3445"/>
      <c r="BO3445"/>
      <c r="BP3445"/>
      <c r="BQ3445"/>
      <c r="BR3445"/>
      <c r="BS3445"/>
      <c r="BT3445"/>
      <c r="BU3445"/>
      <c r="BV3445"/>
      <c r="BW3445"/>
      <c r="BX3445"/>
      <c r="BY3445"/>
      <c r="BZ3445"/>
      <c r="CA3445"/>
      <c r="CB3445"/>
      <c r="CC3445"/>
    </row>
    <row r="3446" spans="54:81" s="325" customFormat="1" ht="15" customHeight="1" x14ac:dyDescent="0.25">
      <c r="BB3446"/>
      <c r="BC3446"/>
      <c r="BD3446"/>
      <c r="BE3446"/>
      <c r="BF3446"/>
      <c r="BG3446"/>
      <c r="BH3446"/>
      <c r="BI3446"/>
      <c r="BJ3446"/>
      <c r="BK3446"/>
      <c r="BL3446"/>
      <c r="BM3446"/>
      <c r="BN3446"/>
      <c r="BO3446"/>
      <c r="BP3446"/>
      <c r="BQ3446"/>
      <c r="BR3446"/>
      <c r="BS3446"/>
      <c r="BT3446"/>
      <c r="BU3446"/>
      <c r="BV3446"/>
      <c r="BW3446"/>
      <c r="BX3446"/>
      <c r="BY3446"/>
      <c r="BZ3446"/>
      <c r="CA3446"/>
      <c r="CB3446"/>
      <c r="CC3446"/>
    </row>
    <row r="3447" spans="54:81" s="325" customFormat="1" ht="15" customHeight="1" x14ac:dyDescent="0.25">
      <c r="BB3447"/>
      <c r="BC3447"/>
      <c r="BD3447"/>
      <c r="BE3447"/>
      <c r="BF3447"/>
      <c r="BG3447"/>
      <c r="BH3447"/>
      <c r="BI3447"/>
      <c r="BJ3447"/>
      <c r="BK3447"/>
      <c r="BL3447"/>
      <c r="BM3447"/>
      <c r="BN3447"/>
      <c r="BO3447"/>
      <c r="BP3447"/>
      <c r="BQ3447"/>
      <c r="BR3447"/>
      <c r="BS3447"/>
      <c r="BT3447"/>
      <c r="BU3447"/>
      <c r="BV3447"/>
      <c r="BW3447"/>
      <c r="BX3447"/>
      <c r="BY3447"/>
      <c r="BZ3447"/>
      <c r="CA3447"/>
      <c r="CB3447"/>
      <c r="CC3447"/>
    </row>
    <row r="3448" spans="54:81" s="325" customFormat="1" ht="15" customHeight="1" x14ac:dyDescent="0.25">
      <c r="BB3448"/>
      <c r="BC3448"/>
      <c r="BD3448"/>
      <c r="BE3448"/>
      <c r="BF3448"/>
      <c r="BG3448"/>
      <c r="BH3448"/>
      <c r="BI3448"/>
      <c r="BJ3448"/>
      <c r="BK3448"/>
      <c r="BL3448"/>
      <c r="BM3448"/>
      <c r="BN3448"/>
      <c r="BO3448"/>
      <c r="BP3448"/>
      <c r="BQ3448"/>
      <c r="BR3448"/>
      <c r="BS3448"/>
      <c r="BT3448"/>
      <c r="BU3448"/>
      <c r="BV3448"/>
      <c r="BW3448"/>
      <c r="BX3448"/>
      <c r="BY3448"/>
      <c r="BZ3448"/>
      <c r="CA3448"/>
      <c r="CB3448"/>
      <c r="CC3448"/>
    </row>
    <row r="3449" spans="54:81" s="325" customFormat="1" ht="15" customHeight="1" x14ac:dyDescent="0.25">
      <c r="BB3449"/>
      <c r="BC3449"/>
      <c r="BD3449"/>
      <c r="BE3449"/>
      <c r="BF3449"/>
      <c r="BG3449"/>
      <c r="BH3449"/>
      <c r="BI3449"/>
      <c r="BJ3449"/>
      <c r="BK3449"/>
      <c r="BL3449"/>
      <c r="BM3449"/>
      <c r="BN3449"/>
      <c r="BO3449"/>
      <c r="BP3449"/>
      <c r="BQ3449"/>
      <c r="BR3449"/>
      <c r="BS3449"/>
      <c r="BT3449"/>
      <c r="BU3449"/>
      <c r="BV3449"/>
      <c r="BW3449"/>
      <c r="BX3449"/>
      <c r="BY3449"/>
      <c r="BZ3449"/>
      <c r="CA3449"/>
      <c r="CB3449"/>
      <c r="CC3449"/>
    </row>
    <row r="3450" spans="54:81" s="325" customFormat="1" ht="15" customHeight="1" x14ac:dyDescent="0.25">
      <c r="BB3450"/>
      <c r="BC3450"/>
      <c r="BD3450"/>
      <c r="BE3450"/>
      <c r="BF3450"/>
      <c r="BG3450"/>
      <c r="BH3450"/>
      <c r="BI3450"/>
      <c r="BJ3450"/>
      <c r="BK3450"/>
      <c r="BL3450"/>
      <c r="BM3450"/>
      <c r="BN3450"/>
      <c r="BO3450"/>
      <c r="BP3450"/>
      <c r="BQ3450"/>
      <c r="BR3450"/>
      <c r="BS3450"/>
      <c r="BT3450"/>
      <c r="BU3450"/>
      <c r="BV3450"/>
      <c r="BW3450"/>
      <c r="BX3450"/>
      <c r="BY3450"/>
      <c r="BZ3450"/>
      <c r="CA3450"/>
      <c r="CB3450"/>
      <c r="CC3450"/>
    </row>
    <row r="3451" spans="54:81" s="325" customFormat="1" ht="15" customHeight="1" x14ac:dyDescent="0.25">
      <c r="BB3451"/>
      <c r="BC3451"/>
      <c r="BD3451"/>
      <c r="BE3451"/>
      <c r="BF3451"/>
      <c r="BG3451"/>
      <c r="BH3451"/>
      <c r="BI3451"/>
      <c r="BJ3451"/>
      <c r="BK3451"/>
      <c r="BL3451"/>
      <c r="BM3451"/>
      <c r="BN3451"/>
      <c r="BO3451"/>
      <c r="BP3451"/>
      <c r="BQ3451"/>
      <c r="BR3451"/>
      <c r="BS3451"/>
      <c r="BT3451"/>
      <c r="BU3451"/>
      <c r="BV3451"/>
      <c r="BW3451"/>
      <c r="BX3451"/>
      <c r="BY3451"/>
      <c r="BZ3451"/>
      <c r="CA3451"/>
      <c r="CB3451"/>
      <c r="CC3451"/>
    </row>
    <row r="3452" spans="54:81" s="325" customFormat="1" ht="15" customHeight="1" x14ac:dyDescent="0.25">
      <c r="BB3452"/>
      <c r="BC3452"/>
      <c r="BD3452"/>
      <c r="BE3452"/>
      <c r="BF3452"/>
      <c r="BG3452"/>
      <c r="BH3452"/>
      <c r="BI3452"/>
      <c r="BJ3452"/>
      <c r="BK3452"/>
      <c r="BL3452"/>
      <c r="BM3452"/>
      <c r="BN3452"/>
      <c r="BO3452"/>
      <c r="BP3452"/>
      <c r="BQ3452"/>
      <c r="BR3452"/>
      <c r="BS3452"/>
      <c r="BT3452"/>
      <c r="BU3452"/>
      <c r="BV3452"/>
      <c r="BW3452"/>
      <c r="BX3452"/>
      <c r="BY3452"/>
      <c r="BZ3452"/>
      <c r="CA3452"/>
      <c r="CB3452"/>
      <c r="CC3452"/>
    </row>
    <row r="3453" spans="54:81" s="325" customFormat="1" ht="15" customHeight="1" x14ac:dyDescent="0.25">
      <c r="BB3453"/>
      <c r="BC3453"/>
      <c r="BD3453"/>
      <c r="BE3453"/>
      <c r="BF3453"/>
      <c r="BG3453"/>
      <c r="BH3453"/>
      <c r="BI3453"/>
      <c r="BJ3453"/>
      <c r="BK3453"/>
      <c r="BL3453"/>
      <c r="BM3453"/>
      <c r="BN3453"/>
      <c r="BO3453"/>
      <c r="BP3453"/>
      <c r="BQ3453"/>
      <c r="BR3453"/>
      <c r="BS3453"/>
      <c r="BT3453"/>
      <c r="BU3453"/>
      <c r="BV3453"/>
      <c r="BW3453"/>
      <c r="BX3453"/>
      <c r="BY3453"/>
      <c r="BZ3453"/>
      <c r="CA3453"/>
      <c r="CB3453"/>
      <c r="CC3453"/>
    </row>
    <row r="3454" spans="54:81" s="325" customFormat="1" ht="15" customHeight="1" x14ac:dyDescent="0.25">
      <c r="BB3454"/>
      <c r="BC3454"/>
      <c r="BD3454"/>
      <c r="BE3454"/>
      <c r="BF3454"/>
      <c r="BG3454"/>
      <c r="BH3454"/>
      <c r="BI3454"/>
      <c r="BJ3454"/>
      <c r="BK3454"/>
      <c r="BL3454"/>
      <c r="BM3454"/>
      <c r="BN3454"/>
      <c r="BO3454"/>
      <c r="BP3454"/>
      <c r="BQ3454"/>
      <c r="BR3454"/>
      <c r="BS3454"/>
      <c r="BT3454"/>
      <c r="BU3454"/>
      <c r="BV3454"/>
      <c r="BW3454"/>
      <c r="BX3454"/>
      <c r="BY3454"/>
      <c r="BZ3454"/>
      <c r="CA3454"/>
      <c r="CB3454"/>
      <c r="CC3454"/>
    </row>
    <row r="3455" spans="54:81" s="325" customFormat="1" ht="15" customHeight="1" x14ac:dyDescent="0.25">
      <c r="BB3455"/>
      <c r="BC3455"/>
      <c r="BD3455"/>
      <c r="BE3455"/>
      <c r="BF3455"/>
      <c r="BG3455"/>
      <c r="BH3455"/>
      <c r="BI3455"/>
      <c r="BJ3455"/>
      <c r="BK3455"/>
      <c r="BL3455"/>
      <c r="BM3455"/>
      <c r="BN3455"/>
      <c r="BO3455"/>
      <c r="BP3455"/>
      <c r="BQ3455"/>
      <c r="BR3455"/>
      <c r="BS3455"/>
      <c r="BT3455"/>
      <c r="BU3455"/>
      <c r="BV3455"/>
      <c r="BW3455"/>
      <c r="BX3455"/>
      <c r="BY3455"/>
      <c r="BZ3455"/>
      <c r="CA3455"/>
      <c r="CB3455"/>
      <c r="CC3455"/>
    </row>
    <row r="3456" spans="54:81" s="325" customFormat="1" ht="15" customHeight="1" x14ac:dyDescent="0.25">
      <c r="BB3456"/>
      <c r="BC3456"/>
      <c r="BD3456"/>
      <c r="BE3456"/>
      <c r="BF3456"/>
      <c r="BG3456"/>
      <c r="BH3456"/>
      <c r="BI3456"/>
      <c r="BJ3456"/>
      <c r="BK3456"/>
      <c r="BL3456"/>
      <c r="BM3456"/>
      <c r="BN3456"/>
      <c r="BO3456"/>
      <c r="BP3456"/>
      <c r="BQ3456"/>
      <c r="BR3456"/>
      <c r="BS3456"/>
      <c r="BT3456"/>
      <c r="BU3456"/>
      <c r="BV3456"/>
      <c r="BW3456"/>
      <c r="BX3456"/>
      <c r="BY3456"/>
      <c r="BZ3456"/>
      <c r="CA3456"/>
      <c r="CB3456"/>
      <c r="CC3456"/>
    </row>
    <row r="3457" spans="54:81" s="325" customFormat="1" ht="15" customHeight="1" x14ac:dyDescent="0.25">
      <c r="BB3457"/>
      <c r="BC3457"/>
      <c r="BD3457"/>
      <c r="BE3457"/>
      <c r="BF3457"/>
      <c r="BG3457"/>
      <c r="BH3457"/>
      <c r="BI3457"/>
      <c r="BJ3457"/>
      <c r="BK3457"/>
      <c r="BL3457"/>
      <c r="BM3457"/>
      <c r="BN3457"/>
      <c r="BO3457"/>
      <c r="BP3457"/>
      <c r="BQ3457"/>
      <c r="BR3457"/>
      <c r="BS3457"/>
      <c r="BT3457"/>
      <c r="BU3457"/>
      <c r="BV3457"/>
      <c r="BW3457"/>
      <c r="BX3457"/>
      <c r="BY3457"/>
      <c r="BZ3457"/>
      <c r="CA3457"/>
      <c r="CB3457"/>
      <c r="CC3457"/>
    </row>
    <row r="3458" spans="54:81" s="325" customFormat="1" ht="15" customHeight="1" x14ac:dyDescent="0.25">
      <c r="BB3458"/>
      <c r="BC3458"/>
      <c r="BD3458"/>
      <c r="BE3458"/>
      <c r="BF3458"/>
      <c r="BG3458"/>
      <c r="BH3458"/>
      <c r="BI3458"/>
      <c r="BJ3458"/>
      <c r="BK3458"/>
      <c r="BL3458"/>
      <c r="BM3458"/>
      <c r="BN3458"/>
      <c r="BO3458"/>
      <c r="BP3458"/>
      <c r="BQ3458"/>
      <c r="BR3458"/>
      <c r="BS3458"/>
      <c r="BT3458"/>
      <c r="BU3458"/>
      <c r="BV3458"/>
      <c r="BW3458"/>
      <c r="BX3458"/>
      <c r="BY3458"/>
      <c r="BZ3458"/>
      <c r="CA3458"/>
      <c r="CB3458"/>
      <c r="CC3458"/>
    </row>
    <row r="3459" spans="54:81" s="325" customFormat="1" ht="15" customHeight="1" x14ac:dyDescent="0.25">
      <c r="BB3459"/>
      <c r="BC3459"/>
      <c r="BD3459"/>
      <c r="BE3459"/>
      <c r="BF3459"/>
      <c r="BG3459"/>
      <c r="BH3459"/>
      <c r="BI3459"/>
      <c r="BJ3459"/>
      <c r="BK3459"/>
      <c r="BL3459"/>
      <c r="BM3459"/>
      <c r="BN3459"/>
      <c r="BO3459"/>
      <c r="BP3459"/>
      <c r="BQ3459"/>
      <c r="BR3459"/>
      <c r="BS3459"/>
      <c r="BT3459"/>
      <c r="BU3459"/>
      <c r="BV3459"/>
      <c r="BW3459"/>
      <c r="BX3459"/>
      <c r="BY3459"/>
      <c r="BZ3459"/>
      <c r="CA3459"/>
      <c r="CB3459"/>
      <c r="CC3459"/>
    </row>
    <row r="3460" spans="54:81" s="325" customFormat="1" ht="15" customHeight="1" x14ac:dyDescent="0.25">
      <c r="BB3460"/>
      <c r="BC3460"/>
      <c r="BD3460"/>
      <c r="BE3460"/>
      <c r="BF3460"/>
      <c r="BG3460"/>
      <c r="BH3460"/>
      <c r="BI3460"/>
      <c r="BJ3460"/>
      <c r="BK3460"/>
      <c r="BL3460"/>
      <c r="BM3460"/>
      <c r="BN3460"/>
      <c r="BO3460"/>
      <c r="BP3460"/>
      <c r="BQ3460"/>
      <c r="BR3460"/>
      <c r="BS3460"/>
      <c r="BT3460"/>
      <c r="BU3460"/>
      <c r="BV3460"/>
      <c r="BW3460"/>
      <c r="BX3460"/>
      <c r="BY3460"/>
      <c r="BZ3460"/>
      <c r="CA3460"/>
      <c r="CB3460"/>
      <c r="CC3460"/>
    </row>
    <row r="3461" spans="54:81" s="325" customFormat="1" ht="15" customHeight="1" x14ac:dyDescent="0.25">
      <c r="BB3461"/>
      <c r="BC3461"/>
      <c r="BD3461"/>
      <c r="BE3461"/>
      <c r="BF3461"/>
      <c r="BG3461"/>
      <c r="BH3461"/>
      <c r="BI3461"/>
      <c r="BJ3461"/>
      <c r="BK3461"/>
      <c r="BL3461"/>
      <c r="BM3461"/>
      <c r="BN3461"/>
      <c r="BO3461"/>
      <c r="BP3461"/>
      <c r="BQ3461"/>
      <c r="BR3461"/>
      <c r="BS3461"/>
      <c r="BT3461"/>
      <c r="BU3461"/>
      <c r="BV3461"/>
      <c r="BW3461"/>
      <c r="BX3461"/>
      <c r="BY3461"/>
      <c r="BZ3461"/>
      <c r="CA3461"/>
      <c r="CB3461"/>
      <c r="CC3461"/>
    </row>
    <row r="3462" spans="54:81" s="325" customFormat="1" ht="15" customHeight="1" x14ac:dyDescent="0.25">
      <c r="BB3462"/>
      <c r="BC3462"/>
      <c r="BD3462"/>
      <c r="BE3462"/>
      <c r="BF3462"/>
      <c r="BG3462"/>
      <c r="BH3462"/>
      <c r="BI3462"/>
      <c r="BJ3462"/>
      <c r="BK3462"/>
      <c r="BL3462"/>
      <c r="BM3462"/>
      <c r="BN3462"/>
      <c r="BO3462"/>
      <c r="BP3462"/>
      <c r="BQ3462"/>
      <c r="BR3462"/>
      <c r="BS3462"/>
      <c r="BT3462"/>
      <c r="BU3462"/>
      <c r="BV3462"/>
      <c r="BW3462"/>
      <c r="BX3462"/>
      <c r="BY3462"/>
      <c r="BZ3462"/>
      <c r="CA3462"/>
      <c r="CB3462"/>
      <c r="CC3462"/>
    </row>
    <row r="3463" spans="54:81" s="325" customFormat="1" ht="15" customHeight="1" x14ac:dyDescent="0.25">
      <c r="BB3463"/>
      <c r="BC3463"/>
      <c r="BD3463"/>
      <c r="BE3463"/>
      <c r="BF3463"/>
      <c r="BG3463"/>
      <c r="BH3463"/>
      <c r="BI3463"/>
      <c r="BJ3463"/>
      <c r="BK3463"/>
      <c r="BL3463"/>
      <c r="BM3463"/>
      <c r="BN3463"/>
      <c r="BO3463"/>
      <c r="BP3463"/>
      <c r="BQ3463"/>
      <c r="BR3463"/>
      <c r="BS3463"/>
      <c r="BT3463"/>
      <c r="BU3463"/>
      <c r="BV3463"/>
      <c r="BW3463"/>
      <c r="BX3463"/>
      <c r="BY3463"/>
      <c r="BZ3463"/>
      <c r="CA3463"/>
      <c r="CB3463"/>
      <c r="CC3463"/>
    </row>
    <row r="3464" spans="54:81" s="325" customFormat="1" ht="15" customHeight="1" x14ac:dyDescent="0.25">
      <c r="BB3464"/>
      <c r="BC3464"/>
      <c r="BD3464"/>
      <c r="BE3464"/>
      <c r="BF3464"/>
      <c r="BG3464"/>
      <c r="BH3464"/>
      <c r="BI3464"/>
      <c r="BJ3464"/>
      <c r="BK3464"/>
      <c r="BL3464"/>
      <c r="BM3464"/>
      <c r="BN3464"/>
      <c r="BO3464"/>
      <c r="BP3464"/>
      <c r="BQ3464"/>
      <c r="BR3464"/>
      <c r="BS3464"/>
      <c r="BT3464"/>
      <c r="BU3464"/>
      <c r="BV3464"/>
      <c r="BW3464"/>
      <c r="BX3464"/>
      <c r="BY3464"/>
      <c r="BZ3464"/>
      <c r="CA3464"/>
      <c r="CB3464"/>
      <c r="CC3464"/>
    </row>
    <row r="3465" spans="54:81" s="325" customFormat="1" ht="15" customHeight="1" x14ac:dyDescent="0.25">
      <c r="BB3465"/>
      <c r="BC3465"/>
      <c r="BD3465"/>
      <c r="BE3465"/>
      <c r="BF3465"/>
      <c r="BG3465"/>
      <c r="BH3465"/>
      <c r="BI3465"/>
      <c r="BJ3465"/>
      <c r="BK3465"/>
      <c r="BL3465"/>
      <c r="BM3465"/>
      <c r="BN3465"/>
      <c r="BO3465"/>
      <c r="BP3465"/>
      <c r="BQ3465"/>
      <c r="BR3465"/>
      <c r="BS3465"/>
      <c r="BT3465"/>
      <c r="BU3465"/>
      <c r="BV3465"/>
      <c r="BW3465"/>
      <c r="BX3465"/>
      <c r="BY3465"/>
      <c r="BZ3465"/>
      <c r="CA3465"/>
      <c r="CB3465"/>
      <c r="CC3465"/>
    </row>
    <row r="3466" spans="54:81" s="325" customFormat="1" ht="15" customHeight="1" x14ac:dyDescent="0.25">
      <c r="BB3466"/>
      <c r="BC3466"/>
      <c r="BD3466"/>
      <c r="BE3466"/>
      <c r="BF3466"/>
      <c r="BG3466"/>
      <c r="BH3466"/>
      <c r="BI3466"/>
      <c r="BJ3466"/>
      <c r="BK3466"/>
      <c r="BL3466"/>
      <c r="BM3466"/>
      <c r="BN3466"/>
      <c r="BO3466"/>
      <c r="BP3466"/>
      <c r="BQ3466"/>
      <c r="BR3466"/>
      <c r="BS3466"/>
      <c r="BT3466"/>
      <c r="BU3466"/>
      <c r="BV3466"/>
      <c r="BW3466"/>
      <c r="BX3466"/>
      <c r="BY3466"/>
      <c r="BZ3466"/>
      <c r="CA3466"/>
      <c r="CB3466"/>
      <c r="CC3466"/>
    </row>
    <row r="3467" spans="54:81" s="325" customFormat="1" ht="15" customHeight="1" x14ac:dyDescent="0.25">
      <c r="BB3467"/>
      <c r="BC3467"/>
      <c r="BD3467"/>
      <c r="BE3467"/>
      <c r="BF3467"/>
      <c r="BG3467"/>
      <c r="BH3467"/>
      <c r="BI3467"/>
      <c r="BJ3467"/>
      <c r="BK3467"/>
      <c r="BL3467"/>
      <c r="BM3467"/>
      <c r="BN3467"/>
      <c r="BO3467"/>
      <c r="BP3467"/>
      <c r="BQ3467"/>
      <c r="BR3467"/>
      <c r="BS3467"/>
      <c r="BT3467"/>
      <c r="BU3467"/>
      <c r="BV3467"/>
      <c r="BW3467"/>
      <c r="BX3467"/>
      <c r="BY3467"/>
      <c r="BZ3467"/>
      <c r="CA3467"/>
      <c r="CB3467"/>
      <c r="CC3467"/>
    </row>
    <row r="3468" spans="54:81" s="325" customFormat="1" ht="15" customHeight="1" x14ac:dyDescent="0.25">
      <c r="BB3468"/>
      <c r="BC3468"/>
      <c r="BD3468"/>
      <c r="BE3468"/>
      <c r="BF3468"/>
      <c r="BG3468"/>
      <c r="BH3468"/>
      <c r="BI3468"/>
      <c r="BJ3468"/>
      <c r="BK3468"/>
      <c r="BL3468"/>
      <c r="BM3468"/>
      <c r="BN3468"/>
      <c r="BO3468"/>
      <c r="BP3468"/>
      <c r="BQ3468"/>
      <c r="BR3468"/>
      <c r="BS3468"/>
      <c r="BT3468"/>
      <c r="BU3468"/>
      <c r="BV3468"/>
      <c r="BW3468"/>
      <c r="BX3468"/>
      <c r="BY3468"/>
      <c r="BZ3468"/>
      <c r="CA3468"/>
      <c r="CB3468"/>
      <c r="CC3468"/>
    </row>
    <row r="3469" spans="54:81" s="325" customFormat="1" ht="15" customHeight="1" x14ac:dyDescent="0.25">
      <c r="BB3469"/>
      <c r="BC3469"/>
      <c r="BD3469"/>
      <c r="BE3469"/>
      <c r="BF3469"/>
      <c r="BG3469"/>
      <c r="BH3469"/>
      <c r="BI3469"/>
      <c r="BJ3469"/>
      <c r="BK3469"/>
      <c r="BL3469"/>
      <c r="BM3469"/>
      <c r="BN3469"/>
      <c r="BO3469"/>
      <c r="BP3469"/>
      <c r="BQ3469"/>
      <c r="BR3469"/>
      <c r="BS3469"/>
      <c r="BT3469"/>
      <c r="BU3469"/>
      <c r="BV3469"/>
      <c r="BW3469"/>
      <c r="BX3469"/>
      <c r="BY3469"/>
      <c r="BZ3469"/>
      <c r="CA3469"/>
      <c r="CB3469"/>
      <c r="CC3469"/>
    </row>
    <row r="3470" spans="54:81" s="325" customFormat="1" ht="15" customHeight="1" x14ac:dyDescent="0.25">
      <c r="BB3470"/>
      <c r="BC3470"/>
      <c r="BD3470"/>
      <c r="BE3470"/>
      <c r="BF3470"/>
      <c r="BG3470"/>
      <c r="BH3470"/>
      <c r="BI3470"/>
      <c r="BJ3470"/>
      <c r="BK3470"/>
      <c r="BL3470"/>
      <c r="BM3470"/>
      <c r="BN3470"/>
      <c r="BO3470"/>
      <c r="BP3470"/>
      <c r="BQ3470"/>
      <c r="BR3470"/>
      <c r="BS3470"/>
      <c r="BT3470"/>
      <c r="BU3470"/>
      <c r="BV3470"/>
      <c r="BW3470"/>
      <c r="BX3470"/>
      <c r="BY3470"/>
      <c r="BZ3470"/>
      <c r="CA3470"/>
      <c r="CB3470"/>
      <c r="CC3470"/>
    </row>
    <row r="3471" spans="54:81" s="325" customFormat="1" ht="15" customHeight="1" x14ac:dyDescent="0.25">
      <c r="BB3471"/>
      <c r="BC3471"/>
      <c r="BD3471"/>
      <c r="BE3471"/>
      <c r="BF3471"/>
      <c r="BG3471"/>
      <c r="BH3471"/>
      <c r="BI3471"/>
      <c r="BJ3471"/>
      <c r="BK3471"/>
      <c r="BL3471"/>
      <c r="BM3471"/>
      <c r="BN3471"/>
      <c r="BO3471"/>
      <c r="BP3471"/>
      <c r="BQ3471"/>
      <c r="BR3471"/>
      <c r="BS3471"/>
      <c r="BT3471"/>
      <c r="BU3471"/>
      <c r="BV3471"/>
      <c r="BW3471"/>
      <c r="BX3471"/>
      <c r="BY3471"/>
      <c r="BZ3471"/>
      <c r="CA3471"/>
      <c r="CB3471"/>
      <c r="CC3471"/>
    </row>
    <row r="3472" spans="54:81" s="325" customFormat="1" ht="15" customHeight="1" x14ac:dyDescent="0.25">
      <c r="BB3472"/>
      <c r="BC3472"/>
      <c r="BD3472"/>
      <c r="BE3472"/>
      <c r="BF3472"/>
      <c r="BG3472"/>
      <c r="BH3472"/>
      <c r="BI3472"/>
      <c r="BJ3472"/>
      <c r="BK3472"/>
      <c r="BL3472"/>
      <c r="BM3472"/>
      <c r="BN3472"/>
      <c r="BO3472"/>
      <c r="BP3472"/>
      <c r="BQ3472"/>
      <c r="BR3472"/>
      <c r="BS3472"/>
      <c r="BT3472"/>
      <c r="BU3472"/>
      <c r="BV3472"/>
      <c r="BW3472"/>
      <c r="BX3472"/>
      <c r="BY3472"/>
      <c r="BZ3472"/>
      <c r="CA3472"/>
      <c r="CB3472"/>
      <c r="CC3472"/>
    </row>
    <row r="3473" spans="54:81" s="325" customFormat="1" ht="15" customHeight="1" x14ac:dyDescent="0.25">
      <c r="BB3473"/>
      <c r="BC3473"/>
      <c r="BD3473"/>
      <c r="BE3473"/>
      <c r="BF3473"/>
      <c r="BG3473"/>
      <c r="BH3473"/>
      <c r="BI3473"/>
      <c r="BJ3473"/>
      <c r="BK3473"/>
      <c r="BL3473"/>
      <c r="BM3473"/>
      <c r="BN3473"/>
      <c r="BO3473"/>
      <c r="BP3473"/>
      <c r="BQ3473"/>
      <c r="BR3473"/>
      <c r="BS3473"/>
      <c r="BT3473"/>
      <c r="BU3473"/>
      <c r="BV3473"/>
      <c r="BW3473"/>
      <c r="BX3473"/>
      <c r="BY3473"/>
      <c r="BZ3473"/>
      <c r="CA3473"/>
      <c r="CB3473"/>
      <c r="CC3473"/>
    </row>
    <row r="3474" spans="54:81" s="325" customFormat="1" ht="15" customHeight="1" x14ac:dyDescent="0.25">
      <c r="BB3474"/>
      <c r="BC3474"/>
      <c r="BD3474"/>
      <c r="BE3474"/>
      <c r="BF3474"/>
      <c r="BG3474"/>
      <c r="BH3474"/>
      <c r="BI3474"/>
      <c r="BJ3474"/>
      <c r="BK3474"/>
      <c r="BL3474"/>
      <c r="BM3474"/>
      <c r="BN3474"/>
      <c r="BO3474"/>
      <c r="BP3474"/>
      <c r="BQ3474"/>
      <c r="BR3474"/>
      <c r="BS3474"/>
      <c r="BT3474"/>
      <c r="BU3474"/>
      <c r="BV3474"/>
      <c r="BW3474"/>
      <c r="BX3474"/>
      <c r="BY3474"/>
      <c r="BZ3474"/>
      <c r="CA3474"/>
      <c r="CB3474"/>
      <c r="CC3474"/>
    </row>
    <row r="3475" spans="54:81" s="325" customFormat="1" ht="15" customHeight="1" x14ac:dyDescent="0.25">
      <c r="BB3475"/>
      <c r="BC3475"/>
      <c r="BD3475"/>
      <c r="BE3475"/>
      <c r="BF3475"/>
      <c r="BG3475"/>
      <c r="BH3475"/>
      <c r="BI3475"/>
      <c r="BJ3475"/>
      <c r="BK3475"/>
      <c r="BL3475"/>
      <c r="BM3475"/>
      <c r="BN3475"/>
      <c r="BO3475"/>
      <c r="BP3475"/>
      <c r="BQ3475"/>
      <c r="BR3475"/>
      <c r="BS3475"/>
      <c r="BT3475"/>
      <c r="BU3475"/>
      <c r="BV3475"/>
      <c r="BW3475"/>
      <c r="BX3475"/>
      <c r="BY3475"/>
      <c r="BZ3475"/>
      <c r="CA3475"/>
      <c r="CB3475"/>
      <c r="CC3475"/>
    </row>
    <row r="3476" spans="54:81" s="325" customFormat="1" ht="15" customHeight="1" x14ac:dyDescent="0.25">
      <c r="BB3476"/>
      <c r="BC3476"/>
      <c r="BD3476"/>
      <c r="BE3476"/>
      <c r="BF3476"/>
      <c r="BG3476"/>
      <c r="BH3476"/>
      <c r="BI3476"/>
      <c r="BJ3476"/>
      <c r="BK3476"/>
      <c r="BL3476"/>
      <c r="BM3476"/>
      <c r="BN3476"/>
      <c r="BO3476"/>
      <c r="BP3476"/>
      <c r="BQ3476"/>
      <c r="BR3476"/>
      <c r="BS3476"/>
      <c r="BT3476"/>
      <c r="BU3476"/>
      <c r="BV3476"/>
      <c r="BW3476"/>
      <c r="BX3476"/>
      <c r="BY3476"/>
      <c r="BZ3476"/>
      <c r="CA3476"/>
      <c r="CB3476"/>
      <c r="CC3476"/>
    </row>
    <row r="3477" spans="54:81" s="325" customFormat="1" ht="15" customHeight="1" x14ac:dyDescent="0.25">
      <c r="BB3477"/>
      <c r="BC3477"/>
      <c r="BD3477"/>
      <c r="BE3477"/>
      <c r="BF3477"/>
      <c r="BG3477"/>
      <c r="BH3477"/>
      <c r="BI3477"/>
      <c r="BJ3477"/>
      <c r="BK3477"/>
      <c r="BL3477"/>
      <c r="BM3477"/>
      <c r="BN3477"/>
      <c r="BO3477"/>
      <c r="BP3477"/>
      <c r="BQ3477"/>
      <c r="BR3477"/>
      <c r="BS3477"/>
      <c r="BT3477"/>
      <c r="BU3477"/>
      <c r="BV3477"/>
      <c r="BW3477"/>
      <c r="BX3477"/>
      <c r="BY3477"/>
      <c r="BZ3477"/>
      <c r="CA3477"/>
      <c r="CB3477"/>
      <c r="CC3477"/>
    </row>
    <row r="3478" spans="54:81" s="325" customFormat="1" ht="15" customHeight="1" x14ac:dyDescent="0.25">
      <c r="BB3478"/>
      <c r="BC3478"/>
      <c r="BD3478"/>
      <c r="BE3478"/>
      <c r="BF3478"/>
      <c r="BG3478"/>
      <c r="BH3478"/>
      <c r="BI3478"/>
      <c r="BJ3478"/>
      <c r="BK3478"/>
      <c r="BL3478"/>
      <c r="BM3478"/>
      <c r="BN3478"/>
      <c r="BO3478"/>
      <c r="BP3478"/>
      <c r="BQ3478"/>
      <c r="BR3478"/>
      <c r="BS3478"/>
      <c r="BT3478"/>
      <c r="BU3478"/>
      <c r="BV3478"/>
      <c r="BW3478"/>
      <c r="BX3478"/>
      <c r="BY3478"/>
      <c r="BZ3478"/>
      <c r="CA3478"/>
      <c r="CB3478"/>
      <c r="CC3478"/>
    </row>
    <row r="3479" spans="54:81" s="325" customFormat="1" ht="15" customHeight="1" x14ac:dyDescent="0.25">
      <c r="BB3479"/>
      <c r="BC3479"/>
      <c r="BD3479"/>
      <c r="BE3479"/>
      <c r="BF3479"/>
      <c r="BG3479"/>
      <c r="BH3479"/>
      <c r="BI3479"/>
      <c r="BJ3479"/>
      <c r="BK3479"/>
      <c r="BL3479"/>
      <c r="BM3479"/>
      <c r="BN3479"/>
      <c r="BO3479"/>
      <c r="BP3479"/>
      <c r="BQ3479"/>
      <c r="BR3479"/>
      <c r="BS3479"/>
      <c r="BT3479"/>
      <c r="BU3479"/>
      <c r="BV3479"/>
      <c r="BW3479"/>
      <c r="BX3479"/>
      <c r="BY3479"/>
      <c r="BZ3479"/>
      <c r="CA3479"/>
      <c r="CB3479"/>
      <c r="CC3479"/>
    </row>
    <row r="3480" spans="54:81" s="325" customFormat="1" ht="15" customHeight="1" x14ac:dyDescent="0.25">
      <c r="BB3480"/>
      <c r="BC3480"/>
      <c r="BD3480"/>
      <c r="BE3480"/>
      <c r="BF3480"/>
      <c r="BG3480"/>
      <c r="BH3480"/>
      <c r="BI3480"/>
      <c r="BJ3480"/>
      <c r="BK3480"/>
      <c r="BL3480"/>
      <c r="BM3480"/>
      <c r="BN3480"/>
      <c r="BO3480"/>
      <c r="BP3480"/>
      <c r="BQ3480"/>
      <c r="BR3480"/>
      <c r="BS3480"/>
      <c r="BT3480"/>
      <c r="BU3480"/>
      <c r="BV3480"/>
      <c r="BW3480"/>
      <c r="BX3480"/>
      <c r="BY3480"/>
      <c r="BZ3480"/>
      <c r="CA3480"/>
      <c r="CB3480"/>
      <c r="CC3480"/>
    </row>
    <row r="3481" spans="54:81" s="325" customFormat="1" ht="15" customHeight="1" x14ac:dyDescent="0.25">
      <c r="BB3481"/>
      <c r="BC3481"/>
      <c r="BD3481"/>
      <c r="BE3481"/>
      <c r="BF3481"/>
      <c r="BG3481"/>
      <c r="BH3481"/>
      <c r="BI3481"/>
      <c r="BJ3481"/>
      <c r="BK3481"/>
      <c r="BL3481"/>
      <c r="BM3481"/>
      <c r="BN3481"/>
      <c r="BO3481"/>
      <c r="BP3481"/>
      <c r="BQ3481"/>
      <c r="BR3481"/>
      <c r="BS3481"/>
      <c r="BT3481"/>
      <c r="BU3481"/>
      <c r="BV3481"/>
      <c r="BW3481"/>
      <c r="BX3481"/>
      <c r="BY3481"/>
      <c r="BZ3481"/>
      <c r="CA3481"/>
      <c r="CB3481"/>
      <c r="CC3481"/>
    </row>
    <row r="3482" spans="54:81" s="325" customFormat="1" ht="15" customHeight="1" x14ac:dyDescent="0.25">
      <c r="BB3482"/>
      <c r="BC3482"/>
      <c r="BD3482"/>
      <c r="BE3482"/>
      <c r="BF3482"/>
      <c r="BG3482"/>
      <c r="BH3482"/>
      <c r="BI3482"/>
      <c r="BJ3482"/>
      <c r="BK3482"/>
      <c r="BL3482"/>
      <c r="BM3482"/>
      <c r="BN3482"/>
      <c r="BO3482"/>
      <c r="BP3482"/>
      <c r="BQ3482"/>
      <c r="BR3482"/>
      <c r="BS3482"/>
      <c r="BT3482"/>
      <c r="BU3482"/>
      <c r="BV3482"/>
      <c r="BW3482"/>
      <c r="BX3482"/>
      <c r="BY3482"/>
      <c r="BZ3482"/>
      <c r="CA3482"/>
      <c r="CB3482"/>
      <c r="CC3482"/>
    </row>
    <row r="3483" spans="54:81" s="325" customFormat="1" ht="15" customHeight="1" x14ac:dyDescent="0.25">
      <c r="BB3483"/>
      <c r="BC3483"/>
      <c r="BD3483"/>
      <c r="BE3483"/>
      <c r="BF3483"/>
      <c r="BG3483"/>
      <c r="BH3483"/>
      <c r="BI3483"/>
      <c r="BJ3483"/>
      <c r="BK3483"/>
      <c r="BL3483"/>
      <c r="BM3483"/>
      <c r="BN3483"/>
      <c r="BO3483"/>
      <c r="BP3483"/>
      <c r="BQ3483"/>
      <c r="BR3483"/>
      <c r="BS3483"/>
      <c r="BT3483"/>
      <c r="BU3483"/>
      <c r="BV3483"/>
      <c r="BW3483"/>
      <c r="BX3483"/>
      <c r="BY3483"/>
      <c r="BZ3483"/>
      <c r="CA3483"/>
      <c r="CB3483"/>
      <c r="CC3483"/>
    </row>
    <row r="3484" spans="54:81" s="325" customFormat="1" ht="15" customHeight="1" x14ac:dyDescent="0.25">
      <c r="BB3484"/>
      <c r="BC3484"/>
      <c r="BD3484"/>
      <c r="BE3484"/>
      <c r="BF3484"/>
      <c r="BG3484"/>
      <c r="BH3484"/>
      <c r="BI3484"/>
      <c r="BJ3484"/>
      <c r="BK3484"/>
      <c r="BL3484"/>
      <c r="BM3484"/>
      <c r="BN3484"/>
      <c r="BO3484"/>
      <c r="BP3484"/>
      <c r="BQ3484"/>
      <c r="BR3484"/>
      <c r="BS3484"/>
      <c r="BT3484"/>
      <c r="BU3484"/>
      <c r="BV3484"/>
      <c r="BW3484"/>
      <c r="BX3484"/>
      <c r="BY3484"/>
      <c r="BZ3484"/>
      <c r="CA3484"/>
      <c r="CB3484"/>
      <c r="CC3484"/>
    </row>
    <row r="3485" spans="54:81" s="325" customFormat="1" ht="15" customHeight="1" x14ac:dyDescent="0.25">
      <c r="BB3485"/>
      <c r="BC3485"/>
      <c r="BD3485"/>
      <c r="BE3485"/>
      <c r="BF3485"/>
      <c r="BG3485"/>
      <c r="BH3485"/>
      <c r="BI3485"/>
      <c r="BJ3485"/>
      <c r="BK3485"/>
      <c r="BL3485"/>
      <c r="BM3485"/>
      <c r="BN3485"/>
      <c r="BO3485"/>
      <c r="BP3485"/>
      <c r="BQ3485"/>
      <c r="BR3485"/>
      <c r="BS3485"/>
      <c r="BT3485"/>
      <c r="BU3485"/>
      <c r="BV3485"/>
      <c r="BW3485"/>
      <c r="BX3485"/>
      <c r="BY3485"/>
      <c r="BZ3485"/>
      <c r="CA3485"/>
      <c r="CB3485"/>
      <c r="CC3485"/>
    </row>
    <row r="3486" spans="54:81" s="325" customFormat="1" ht="15" customHeight="1" x14ac:dyDescent="0.25">
      <c r="BB3486"/>
      <c r="BC3486"/>
      <c r="BD3486"/>
      <c r="BE3486"/>
      <c r="BF3486"/>
      <c r="BG3486"/>
      <c r="BH3486"/>
      <c r="BI3486"/>
      <c r="BJ3486"/>
      <c r="BK3486"/>
      <c r="BL3486"/>
      <c r="BM3486"/>
      <c r="BN3486"/>
      <c r="BO3486"/>
      <c r="BP3486"/>
      <c r="BQ3486"/>
      <c r="BR3486"/>
      <c r="BS3486"/>
      <c r="BT3486"/>
      <c r="BU3486"/>
      <c r="BV3486"/>
      <c r="BW3486"/>
      <c r="BX3486"/>
      <c r="BY3486"/>
      <c r="BZ3486"/>
      <c r="CA3486"/>
      <c r="CB3486"/>
      <c r="CC3486"/>
    </row>
    <row r="3487" spans="54:81" s="325" customFormat="1" ht="15" customHeight="1" x14ac:dyDescent="0.25">
      <c r="BB3487"/>
      <c r="BC3487"/>
      <c r="BD3487"/>
      <c r="BE3487"/>
      <c r="BF3487"/>
      <c r="BG3487"/>
      <c r="BH3487"/>
      <c r="BI3487"/>
      <c r="BJ3487"/>
      <c r="BK3487"/>
      <c r="BL3487"/>
      <c r="BM3487"/>
      <c r="BN3487"/>
      <c r="BO3487"/>
      <c r="BP3487"/>
      <c r="BQ3487"/>
      <c r="BR3487"/>
      <c r="BS3487"/>
      <c r="BT3487"/>
      <c r="BU3487"/>
      <c r="BV3487"/>
      <c r="BW3487"/>
      <c r="BX3487"/>
      <c r="BY3487"/>
      <c r="BZ3487"/>
      <c r="CA3487"/>
      <c r="CB3487"/>
      <c r="CC3487"/>
    </row>
    <row r="3488" spans="54:81" s="325" customFormat="1" ht="15" customHeight="1" x14ac:dyDescent="0.25">
      <c r="BB3488"/>
      <c r="BC3488"/>
      <c r="BD3488"/>
      <c r="BE3488"/>
      <c r="BF3488"/>
      <c r="BG3488"/>
      <c r="BH3488"/>
      <c r="BI3488"/>
      <c r="BJ3488"/>
      <c r="BK3488"/>
      <c r="BL3488"/>
      <c r="BM3488"/>
      <c r="BN3488"/>
      <c r="BO3488"/>
      <c r="BP3488"/>
      <c r="BQ3488"/>
      <c r="BR3488"/>
      <c r="BS3488"/>
      <c r="BT3488"/>
      <c r="BU3488"/>
      <c r="BV3488"/>
      <c r="BW3488"/>
      <c r="BX3488"/>
      <c r="BY3488"/>
      <c r="BZ3488"/>
      <c r="CA3488"/>
      <c r="CB3488"/>
      <c r="CC3488"/>
    </row>
    <row r="3489" spans="54:81" s="325" customFormat="1" ht="15" customHeight="1" x14ac:dyDescent="0.25">
      <c r="BB3489"/>
      <c r="BC3489"/>
      <c r="BD3489"/>
      <c r="BE3489"/>
      <c r="BF3489"/>
      <c r="BG3489"/>
      <c r="BH3489"/>
      <c r="BI3489"/>
      <c r="BJ3489"/>
      <c r="BK3489"/>
      <c r="BL3489"/>
      <c r="BM3489"/>
      <c r="BN3489"/>
      <c r="BO3489"/>
      <c r="BP3489"/>
      <c r="BQ3489"/>
      <c r="BR3489"/>
      <c r="BS3489"/>
      <c r="BT3489"/>
      <c r="BU3489"/>
      <c r="BV3489"/>
      <c r="BW3489"/>
      <c r="BX3489"/>
      <c r="BY3489"/>
      <c r="BZ3489"/>
      <c r="CA3489"/>
      <c r="CB3489"/>
      <c r="CC3489"/>
    </row>
    <row r="3490" spans="54:81" s="325" customFormat="1" ht="15" customHeight="1" x14ac:dyDescent="0.25">
      <c r="BB3490"/>
      <c r="BC3490"/>
      <c r="BD3490"/>
      <c r="BE3490"/>
      <c r="BF3490"/>
      <c r="BG3490"/>
      <c r="BH3490"/>
      <c r="BI3490"/>
      <c r="BJ3490"/>
      <c r="BK3490"/>
      <c r="BL3490"/>
      <c r="BM3490"/>
      <c r="BN3490"/>
      <c r="BO3490"/>
      <c r="BP3490"/>
      <c r="BQ3490"/>
      <c r="BR3490"/>
      <c r="BS3490"/>
      <c r="BT3490"/>
      <c r="BU3490"/>
      <c r="BV3490"/>
      <c r="BW3490"/>
      <c r="BX3490"/>
      <c r="BY3490"/>
      <c r="BZ3490"/>
      <c r="CA3490"/>
      <c r="CB3490"/>
      <c r="CC3490"/>
    </row>
    <row r="3491" spans="54:81" s="325" customFormat="1" ht="15" customHeight="1" x14ac:dyDescent="0.25">
      <c r="BB3491"/>
      <c r="BC3491"/>
      <c r="BD3491"/>
      <c r="BE3491"/>
      <c r="BF3491"/>
      <c r="BG3491"/>
      <c r="BH3491"/>
      <c r="BI3491"/>
      <c r="BJ3491"/>
      <c r="BK3491"/>
      <c r="BL3491"/>
      <c r="BM3491"/>
      <c r="BN3491"/>
      <c r="BO3491"/>
      <c r="BP3491"/>
      <c r="BQ3491"/>
      <c r="BR3491"/>
      <c r="BS3491"/>
      <c r="BT3491"/>
      <c r="BU3491"/>
      <c r="BV3491"/>
      <c r="BW3491"/>
      <c r="BX3491"/>
      <c r="BY3491"/>
      <c r="BZ3491"/>
      <c r="CA3491"/>
      <c r="CB3491"/>
      <c r="CC3491"/>
    </row>
    <row r="3492" spans="54:81" s="325" customFormat="1" ht="15" customHeight="1" x14ac:dyDescent="0.25">
      <c r="BB3492"/>
      <c r="BC3492"/>
      <c r="BD3492"/>
      <c r="BE3492"/>
      <c r="BF3492"/>
      <c r="BG3492"/>
      <c r="BH3492"/>
      <c r="BI3492"/>
      <c r="BJ3492"/>
      <c r="BK3492"/>
      <c r="BL3492"/>
      <c r="BM3492"/>
      <c r="BN3492"/>
      <c r="BO3492"/>
      <c r="BP3492"/>
      <c r="BQ3492"/>
      <c r="BR3492"/>
      <c r="BS3492"/>
      <c r="BT3492"/>
      <c r="BU3492"/>
      <c r="BV3492"/>
      <c r="BW3492"/>
      <c r="BX3492"/>
      <c r="BY3492"/>
      <c r="BZ3492"/>
      <c r="CA3492"/>
      <c r="CB3492"/>
      <c r="CC3492"/>
    </row>
    <row r="3493" spans="54:81" s="325" customFormat="1" ht="15" customHeight="1" x14ac:dyDescent="0.25">
      <c r="BB3493"/>
      <c r="BC3493"/>
      <c r="BD3493"/>
      <c r="BE3493"/>
      <c r="BF3493"/>
      <c r="BG3493"/>
      <c r="BH3493"/>
      <c r="BI3493"/>
      <c r="BJ3493"/>
      <c r="BK3493"/>
      <c r="BL3493"/>
      <c r="BM3493"/>
      <c r="BN3493"/>
      <c r="BO3493"/>
      <c r="BP3493"/>
      <c r="BQ3493"/>
      <c r="BR3493"/>
      <c r="BS3493"/>
      <c r="BT3493"/>
      <c r="BU3493"/>
      <c r="BV3493"/>
      <c r="BW3493"/>
      <c r="BX3493"/>
      <c r="BY3493"/>
      <c r="BZ3493"/>
      <c r="CA3493"/>
      <c r="CB3493"/>
      <c r="CC3493"/>
    </row>
    <row r="3494" spans="54:81" s="325" customFormat="1" ht="15" customHeight="1" x14ac:dyDescent="0.25">
      <c r="BB3494"/>
      <c r="BC3494"/>
      <c r="BD3494"/>
      <c r="BE3494"/>
      <c r="BF3494"/>
      <c r="BG3494"/>
      <c r="BH3494"/>
      <c r="BI3494"/>
      <c r="BJ3494"/>
      <c r="BK3494"/>
      <c r="BL3494"/>
      <c r="BM3494"/>
      <c r="BN3494"/>
      <c r="BO3494"/>
      <c r="BP3494"/>
      <c r="BQ3494"/>
      <c r="BR3494"/>
      <c r="BS3494"/>
      <c r="BT3494"/>
      <c r="BU3494"/>
      <c r="BV3494"/>
      <c r="BW3494"/>
      <c r="BX3494"/>
      <c r="BY3494"/>
      <c r="BZ3494"/>
      <c r="CA3494"/>
      <c r="CB3494"/>
      <c r="CC3494"/>
    </row>
    <row r="3495" spans="54:81" s="325" customFormat="1" ht="15" customHeight="1" x14ac:dyDescent="0.25">
      <c r="BB3495"/>
      <c r="BC3495"/>
      <c r="BD3495"/>
      <c r="BE3495"/>
      <c r="BF3495"/>
      <c r="BG3495"/>
      <c r="BH3495"/>
      <c r="BI3495"/>
      <c r="BJ3495"/>
      <c r="BK3495"/>
      <c r="BL3495"/>
      <c r="BM3495"/>
      <c r="BN3495"/>
      <c r="BO3495"/>
      <c r="BP3495"/>
      <c r="BQ3495"/>
      <c r="BR3495"/>
      <c r="BS3495"/>
      <c r="BT3495"/>
      <c r="BU3495"/>
      <c r="BV3495"/>
      <c r="BW3495"/>
      <c r="BX3495"/>
      <c r="BY3495"/>
      <c r="BZ3495"/>
      <c r="CA3495"/>
      <c r="CB3495"/>
      <c r="CC3495"/>
    </row>
    <row r="3496" spans="54:81" s="325" customFormat="1" ht="15" customHeight="1" x14ac:dyDescent="0.25">
      <c r="BB3496"/>
      <c r="BC3496"/>
      <c r="BD3496"/>
      <c r="BE3496"/>
      <c r="BF3496"/>
      <c r="BG3496"/>
      <c r="BH3496"/>
      <c r="BI3496"/>
      <c r="BJ3496"/>
      <c r="BK3496"/>
      <c r="BL3496"/>
      <c r="BM3496"/>
      <c r="BN3496"/>
      <c r="BO3496"/>
      <c r="BP3496"/>
      <c r="BQ3496"/>
      <c r="BR3496"/>
      <c r="BS3496"/>
      <c r="BT3496"/>
      <c r="BU3496"/>
      <c r="BV3496"/>
      <c r="BW3496"/>
      <c r="BX3496"/>
      <c r="BY3496"/>
      <c r="BZ3496"/>
      <c r="CA3496"/>
      <c r="CB3496"/>
      <c r="CC3496"/>
    </row>
    <row r="3497" spans="54:81" s="325" customFormat="1" ht="15" customHeight="1" x14ac:dyDescent="0.25">
      <c r="BB3497"/>
      <c r="BC3497"/>
      <c r="BD3497"/>
      <c r="BE3497"/>
      <c r="BF3497"/>
      <c r="BG3497"/>
      <c r="BH3497"/>
      <c r="BI3497"/>
      <c r="BJ3497"/>
      <c r="BK3497"/>
      <c r="BL3497"/>
      <c r="BM3497"/>
      <c r="BN3497"/>
      <c r="BO3497"/>
      <c r="BP3497"/>
      <c r="BQ3497"/>
      <c r="BR3497"/>
      <c r="BS3497"/>
      <c r="BT3497"/>
      <c r="BU3497"/>
      <c r="BV3497"/>
      <c r="BW3497"/>
      <c r="BX3497"/>
      <c r="BY3497"/>
      <c r="BZ3497"/>
      <c r="CA3497"/>
      <c r="CB3497"/>
      <c r="CC3497"/>
    </row>
    <row r="3498" spans="54:81" s="325" customFormat="1" ht="15" customHeight="1" x14ac:dyDescent="0.25">
      <c r="BB3498"/>
      <c r="BC3498"/>
      <c r="BD3498"/>
      <c r="BE3498"/>
      <c r="BF3498"/>
      <c r="BG3498"/>
      <c r="BH3498"/>
      <c r="BI3498"/>
      <c r="BJ3498"/>
      <c r="BK3498"/>
      <c r="BL3498"/>
      <c r="BM3498"/>
      <c r="BN3498"/>
      <c r="BO3498"/>
      <c r="BP3498"/>
      <c r="BQ3498"/>
      <c r="BR3498"/>
      <c r="BS3498"/>
      <c r="BT3498"/>
      <c r="BU3498"/>
      <c r="BV3498"/>
      <c r="BW3498"/>
      <c r="BX3498"/>
      <c r="BY3498"/>
      <c r="BZ3498"/>
      <c r="CA3498"/>
      <c r="CB3498"/>
      <c r="CC3498"/>
    </row>
    <row r="3499" spans="54:81" s="325" customFormat="1" ht="15" customHeight="1" x14ac:dyDescent="0.25">
      <c r="BB3499"/>
      <c r="BC3499"/>
      <c r="BD3499"/>
      <c r="BE3499"/>
      <c r="BF3499"/>
      <c r="BG3499"/>
      <c r="BH3499"/>
      <c r="BI3499"/>
      <c r="BJ3499"/>
      <c r="BK3499"/>
      <c r="BL3499"/>
      <c r="BM3499"/>
      <c r="BN3499"/>
      <c r="BO3499"/>
      <c r="BP3499"/>
      <c r="BQ3499"/>
      <c r="BR3499"/>
      <c r="BS3499"/>
      <c r="BT3499"/>
      <c r="BU3499"/>
      <c r="BV3499"/>
      <c r="BW3499"/>
      <c r="BX3499"/>
      <c r="BY3499"/>
      <c r="BZ3499"/>
      <c r="CA3499"/>
      <c r="CB3499"/>
      <c r="CC3499"/>
    </row>
    <row r="3500" spans="54:81" s="325" customFormat="1" ht="15" customHeight="1" x14ac:dyDescent="0.25">
      <c r="BB3500"/>
      <c r="BC3500"/>
      <c r="BD3500"/>
      <c r="BE3500"/>
      <c r="BF3500"/>
      <c r="BG3500"/>
      <c r="BH3500"/>
      <c r="BI3500"/>
      <c r="BJ3500"/>
      <c r="BK3500"/>
      <c r="BL3500"/>
      <c r="BM3500"/>
      <c r="BN3500"/>
      <c r="BO3500"/>
      <c r="BP3500"/>
      <c r="BQ3500"/>
      <c r="BR3500"/>
      <c r="BS3500"/>
      <c r="BT3500"/>
      <c r="BU3500"/>
      <c r="BV3500"/>
      <c r="BW3500"/>
      <c r="BX3500"/>
      <c r="BY3500"/>
      <c r="BZ3500"/>
      <c r="CA3500"/>
      <c r="CB3500"/>
      <c r="CC3500"/>
    </row>
    <row r="3501" spans="54:81" s="325" customFormat="1" ht="15" customHeight="1" x14ac:dyDescent="0.25">
      <c r="BB3501"/>
      <c r="BC3501"/>
      <c r="BD3501"/>
      <c r="BE3501"/>
      <c r="BF3501"/>
      <c r="BG3501"/>
      <c r="BH3501"/>
      <c r="BI3501"/>
      <c r="BJ3501"/>
      <c r="BK3501"/>
      <c r="BL3501"/>
      <c r="BM3501"/>
      <c r="BN3501"/>
      <c r="BO3501"/>
      <c r="BP3501"/>
      <c r="BQ3501"/>
      <c r="BR3501"/>
      <c r="BS3501"/>
      <c r="BT3501"/>
      <c r="BU3501"/>
      <c r="BV3501"/>
      <c r="BW3501"/>
      <c r="BX3501"/>
      <c r="BY3501"/>
      <c r="BZ3501"/>
      <c r="CA3501"/>
      <c r="CB3501"/>
      <c r="CC3501"/>
    </row>
    <row r="3502" spans="54:81" s="325" customFormat="1" ht="15" customHeight="1" x14ac:dyDescent="0.25">
      <c r="BB3502"/>
      <c r="BC3502"/>
      <c r="BD3502"/>
      <c r="BE3502"/>
      <c r="BF3502"/>
      <c r="BG3502"/>
      <c r="BH3502"/>
      <c r="BI3502"/>
      <c r="BJ3502"/>
      <c r="BK3502"/>
      <c r="BL3502"/>
      <c r="BM3502"/>
      <c r="BN3502"/>
      <c r="BO3502"/>
      <c r="BP3502"/>
      <c r="BQ3502"/>
      <c r="BR3502"/>
      <c r="BS3502"/>
      <c r="BT3502"/>
      <c r="BU3502"/>
      <c r="BV3502"/>
      <c r="BW3502"/>
      <c r="BX3502"/>
      <c r="BY3502"/>
      <c r="BZ3502"/>
      <c r="CA3502"/>
      <c r="CB3502"/>
      <c r="CC3502"/>
    </row>
    <row r="3503" spans="54:81" s="325" customFormat="1" ht="15" customHeight="1" x14ac:dyDescent="0.25">
      <c r="BB3503"/>
      <c r="BC3503"/>
      <c r="BD3503"/>
      <c r="BE3503"/>
      <c r="BF3503"/>
      <c r="BG3503"/>
      <c r="BH3503"/>
      <c r="BI3503"/>
      <c r="BJ3503"/>
      <c r="BK3503"/>
      <c r="BL3503"/>
      <c r="BM3503"/>
      <c r="BN3503"/>
      <c r="BO3503"/>
      <c r="BP3503"/>
      <c r="BQ3503"/>
      <c r="BR3503"/>
      <c r="BS3503"/>
      <c r="BT3503"/>
      <c r="BU3503"/>
      <c r="BV3503"/>
      <c r="BW3503"/>
      <c r="BX3503"/>
      <c r="BY3503"/>
      <c r="BZ3503"/>
      <c r="CA3503"/>
      <c r="CB3503"/>
      <c r="CC3503"/>
    </row>
    <row r="3504" spans="54:81" s="325" customFormat="1" ht="15" customHeight="1" x14ac:dyDescent="0.25">
      <c r="BB3504"/>
      <c r="BC3504"/>
      <c r="BD3504"/>
      <c r="BE3504"/>
      <c r="BF3504"/>
      <c r="BG3504"/>
      <c r="BH3504"/>
      <c r="BI3504"/>
      <c r="BJ3504"/>
      <c r="BK3504"/>
      <c r="BL3504"/>
      <c r="BM3504"/>
      <c r="BN3504"/>
      <c r="BO3504"/>
      <c r="BP3504"/>
      <c r="BQ3504"/>
      <c r="BR3504"/>
      <c r="BS3504"/>
      <c r="BT3504"/>
      <c r="BU3504"/>
      <c r="BV3504"/>
      <c r="BW3504"/>
      <c r="BX3504"/>
      <c r="BY3504"/>
      <c r="BZ3504"/>
      <c r="CA3504"/>
      <c r="CB3504"/>
      <c r="CC3504"/>
    </row>
    <row r="3505" spans="54:81" s="325" customFormat="1" ht="15" customHeight="1" x14ac:dyDescent="0.25">
      <c r="BB3505"/>
      <c r="BC3505"/>
      <c r="BD3505"/>
      <c r="BE3505"/>
      <c r="BF3505"/>
      <c r="BG3505"/>
      <c r="BH3505"/>
      <c r="BI3505"/>
      <c r="BJ3505"/>
      <c r="BK3505"/>
      <c r="BL3505"/>
      <c r="BM3505"/>
      <c r="BN3505"/>
      <c r="BO3505"/>
      <c r="BP3505"/>
      <c r="BQ3505"/>
      <c r="BR3505"/>
      <c r="BS3505"/>
      <c r="BT3505"/>
      <c r="BU3505"/>
      <c r="BV3505"/>
      <c r="BW3505"/>
      <c r="BX3505"/>
      <c r="BY3505"/>
      <c r="BZ3505"/>
      <c r="CA3505"/>
      <c r="CB3505"/>
      <c r="CC3505"/>
    </row>
    <row r="3506" spans="54:81" s="325" customFormat="1" ht="15" customHeight="1" x14ac:dyDescent="0.25">
      <c r="BB3506"/>
      <c r="BC3506"/>
      <c r="BD3506"/>
      <c r="BE3506"/>
      <c r="BF3506"/>
      <c r="BG3506"/>
      <c r="BH3506"/>
      <c r="BI3506"/>
      <c r="BJ3506"/>
      <c r="BK3506"/>
      <c r="BL3506"/>
      <c r="BM3506"/>
      <c r="BN3506"/>
      <c r="BO3506"/>
      <c r="BP3506"/>
      <c r="BQ3506"/>
      <c r="BR3506"/>
      <c r="BS3506"/>
      <c r="BT3506"/>
      <c r="BU3506"/>
      <c r="BV3506"/>
      <c r="BW3506"/>
      <c r="BX3506"/>
      <c r="BY3506"/>
      <c r="BZ3506"/>
      <c r="CA3506"/>
      <c r="CB3506"/>
      <c r="CC3506"/>
    </row>
    <row r="3507" spans="54:81" s="325" customFormat="1" ht="15" customHeight="1" x14ac:dyDescent="0.25">
      <c r="BB3507"/>
      <c r="BC3507"/>
      <c r="BD3507"/>
      <c r="BE3507"/>
      <c r="BF3507"/>
      <c r="BG3507"/>
      <c r="BH3507"/>
      <c r="BI3507"/>
      <c r="BJ3507"/>
      <c r="BK3507"/>
      <c r="BL3507"/>
      <c r="BM3507"/>
      <c r="BN3507"/>
      <c r="BO3507"/>
      <c r="BP3507"/>
      <c r="BQ3507"/>
      <c r="BR3507"/>
      <c r="BS3507"/>
      <c r="BT3507"/>
      <c r="BU3507"/>
      <c r="BV3507"/>
      <c r="BW3507"/>
      <c r="BX3507"/>
      <c r="BY3507"/>
      <c r="BZ3507"/>
      <c r="CA3507"/>
      <c r="CB3507"/>
      <c r="CC3507"/>
    </row>
    <row r="3508" spans="54:81" s="325" customFormat="1" ht="15" customHeight="1" x14ac:dyDescent="0.25">
      <c r="BB3508"/>
      <c r="BC3508"/>
      <c r="BD3508"/>
      <c r="BE3508"/>
      <c r="BF3508"/>
      <c r="BG3508"/>
      <c r="BH3508"/>
      <c r="BI3508"/>
      <c r="BJ3508"/>
      <c r="BK3508"/>
      <c r="BL3508"/>
      <c r="BM3508"/>
      <c r="BN3508"/>
      <c r="BO3508"/>
      <c r="BP3508"/>
      <c r="BQ3508"/>
      <c r="BR3508"/>
      <c r="BS3508"/>
      <c r="BT3508"/>
      <c r="BU3508"/>
      <c r="BV3508"/>
      <c r="BW3508"/>
      <c r="BX3508"/>
      <c r="BY3508"/>
      <c r="BZ3508"/>
      <c r="CA3508"/>
      <c r="CB3508"/>
      <c r="CC3508"/>
    </row>
    <row r="3509" spans="54:81" s="325" customFormat="1" ht="15" customHeight="1" x14ac:dyDescent="0.25">
      <c r="BB3509"/>
      <c r="BC3509"/>
      <c r="BD3509"/>
      <c r="BE3509"/>
      <c r="BF3509"/>
      <c r="BG3509"/>
      <c r="BH3509"/>
      <c r="BI3509"/>
      <c r="BJ3509"/>
      <c r="BK3509"/>
      <c r="BL3509"/>
      <c r="BM3509"/>
      <c r="BN3509"/>
      <c r="BO3509"/>
      <c r="BP3509"/>
      <c r="BQ3509"/>
      <c r="BR3509"/>
      <c r="BS3509"/>
      <c r="BT3509"/>
      <c r="BU3509"/>
      <c r="BV3509"/>
      <c r="BW3509"/>
      <c r="BX3509"/>
      <c r="BY3509"/>
      <c r="BZ3509"/>
      <c r="CA3509"/>
      <c r="CB3509"/>
      <c r="CC3509"/>
    </row>
    <row r="3510" spans="54:81" s="325" customFormat="1" ht="15" customHeight="1" x14ac:dyDescent="0.25">
      <c r="BB3510"/>
      <c r="BC3510"/>
      <c r="BD3510"/>
      <c r="BE3510"/>
      <c r="BF3510"/>
      <c r="BG3510"/>
      <c r="BH3510"/>
      <c r="BI3510"/>
      <c r="BJ3510"/>
      <c r="BK3510"/>
      <c r="BL3510"/>
      <c r="BM3510"/>
      <c r="BN3510"/>
      <c r="BO3510"/>
      <c r="BP3510"/>
      <c r="BQ3510"/>
      <c r="BR3510"/>
      <c r="BS3510"/>
      <c r="BT3510"/>
      <c r="BU3510"/>
      <c r="BV3510"/>
      <c r="BW3510"/>
      <c r="BX3510"/>
      <c r="BY3510"/>
      <c r="BZ3510"/>
      <c r="CA3510"/>
      <c r="CB3510"/>
      <c r="CC3510"/>
    </row>
    <row r="3511" spans="54:81" s="325" customFormat="1" ht="15" customHeight="1" x14ac:dyDescent="0.25">
      <c r="BB3511"/>
      <c r="BC3511"/>
      <c r="BD3511"/>
      <c r="BE3511"/>
      <c r="BF3511"/>
      <c r="BG3511"/>
      <c r="BH3511"/>
      <c r="BI3511"/>
      <c r="BJ3511"/>
      <c r="BK3511"/>
      <c r="BL3511"/>
      <c r="BM3511"/>
      <c r="BN3511"/>
      <c r="BO3511"/>
      <c r="BP3511"/>
      <c r="BQ3511"/>
      <c r="BR3511"/>
      <c r="BS3511"/>
      <c r="BT3511"/>
      <c r="BU3511"/>
      <c r="BV3511"/>
      <c r="BW3511"/>
      <c r="BX3511"/>
      <c r="BY3511"/>
      <c r="BZ3511"/>
      <c r="CA3511"/>
      <c r="CB3511"/>
      <c r="CC3511"/>
    </row>
    <row r="3512" spans="54:81" s="325" customFormat="1" ht="15" customHeight="1" x14ac:dyDescent="0.25">
      <c r="BB3512"/>
      <c r="BC3512"/>
      <c r="BD3512"/>
      <c r="BE3512"/>
      <c r="BF3512"/>
      <c r="BG3512"/>
      <c r="BH3512"/>
      <c r="BI3512"/>
      <c r="BJ3512"/>
      <c r="BK3512"/>
      <c r="BL3512"/>
      <c r="BM3512"/>
      <c r="BN3512"/>
      <c r="BO3512"/>
      <c r="BP3512"/>
      <c r="BQ3512"/>
      <c r="BR3512"/>
      <c r="BS3512"/>
      <c r="BT3512"/>
      <c r="BU3512"/>
      <c r="BV3512"/>
      <c r="BW3512"/>
      <c r="BX3512"/>
      <c r="BY3512"/>
      <c r="BZ3512"/>
      <c r="CA3512"/>
      <c r="CB3512"/>
      <c r="CC3512"/>
    </row>
    <row r="3513" spans="54:81" s="325" customFormat="1" ht="15" customHeight="1" x14ac:dyDescent="0.25">
      <c r="BB3513"/>
      <c r="BC3513"/>
      <c r="BD3513"/>
      <c r="BE3513"/>
      <c r="BF3513"/>
      <c r="BG3513"/>
      <c r="BH3513"/>
      <c r="BI3513"/>
      <c r="BJ3513"/>
      <c r="BK3513"/>
      <c r="BL3513"/>
      <c r="BM3513"/>
      <c r="BN3513"/>
      <c r="BO3513"/>
      <c r="BP3513"/>
      <c r="BQ3513"/>
      <c r="BR3513"/>
      <c r="BS3513"/>
      <c r="BT3513"/>
      <c r="BU3513"/>
      <c r="BV3513"/>
      <c r="BW3513"/>
      <c r="BX3513"/>
      <c r="BY3513"/>
      <c r="BZ3513"/>
      <c r="CA3513"/>
      <c r="CB3513"/>
      <c r="CC3513"/>
    </row>
    <row r="3514" spans="54:81" s="325" customFormat="1" ht="15" customHeight="1" x14ac:dyDescent="0.25">
      <c r="BB3514"/>
      <c r="BC3514"/>
      <c r="BD3514"/>
      <c r="BE3514"/>
      <c r="BF3514"/>
      <c r="BG3514"/>
      <c r="BH3514"/>
      <c r="BI3514"/>
      <c r="BJ3514"/>
      <c r="BK3514"/>
      <c r="BL3514"/>
      <c r="BM3514"/>
      <c r="BN3514"/>
      <c r="BO3514"/>
      <c r="BP3514"/>
      <c r="BQ3514"/>
      <c r="BR3514"/>
      <c r="BS3514"/>
      <c r="BT3514"/>
      <c r="BU3514"/>
      <c r="BV3514"/>
      <c r="BW3514"/>
      <c r="BX3514"/>
      <c r="BY3514"/>
      <c r="BZ3514"/>
      <c r="CA3514"/>
      <c r="CB3514"/>
      <c r="CC3514"/>
    </row>
    <row r="3515" spans="54:81" s="325" customFormat="1" ht="15" customHeight="1" x14ac:dyDescent="0.25">
      <c r="BB3515"/>
      <c r="BC3515"/>
      <c r="BD3515"/>
      <c r="BE3515"/>
      <c r="BF3515"/>
      <c r="BG3515"/>
      <c r="BH3515"/>
      <c r="BI3515"/>
      <c r="BJ3515"/>
      <c r="BK3515"/>
      <c r="BL3515"/>
      <c r="BM3515"/>
      <c r="BN3515"/>
      <c r="BO3515"/>
      <c r="BP3515"/>
      <c r="BQ3515"/>
      <c r="BR3515"/>
      <c r="BS3515"/>
      <c r="BT3515"/>
      <c r="BU3515"/>
      <c r="BV3515"/>
      <c r="BW3515"/>
      <c r="BX3515"/>
      <c r="BY3515"/>
      <c r="BZ3515"/>
      <c r="CA3515"/>
      <c r="CB3515"/>
      <c r="CC3515"/>
    </row>
    <row r="3516" spans="54:81" s="325" customFormat="1" ht="15" customHeight="1" x14ac:dyDescent="0.25">
      <c r="BB3516"/>
      <c r="BC3516"/>
      <c r="BD3516"/>
      <c r="BE3516"/>
      <c r="BF3516"/>
      <c r="BG3516"/>
      <c r="BH3516"/>
      <c r="BI3516"/>
      <c r="BJ3516"/>
      <c r="BK3516"/>
      <c r="BL3516"/>
      <c r="BM3516"/>
      <c r="BN3516"/>
      <c r="BO3516"/>
      <c r="BP3516"/>
      <c r="BQ3516"/>
      <c r="BR3516"/>
      <c r="BS3516"/>
      <c r="BT3516"/>
      <c r="BU3516"/>
      <c r="BV3516"/>
      <c r="BW3516"/>
      <c r="BX3516"/>
      <c r="BY3516"/>
      <c r="BZ3516"/>
      <c r="CA3516"/>
      <c r="CB3516"/>
      <c r="CC3516"/>
    </row>
    <row r="3517" spans="54:81" s="325" customFormat="1" ht="15" customHeight="1" x14ac:dyDescent="0.25">
      <c r="BB3517"/>
      <c r="BC3517"/>
      <c r="BD3517"/>
      <c r="BE3517"/>
      <c r="BF3517"/>
      <c r="BG3517"/>
      <c r="BH3517"/>
      <c r="BI3517"/>
      <c r="BJ3517"/>
      <c r="BK3517"/>
      <c r="BL3517"/>
      <c r="BM3517"/>
      <c r="BN3517"/>
      <c r="BO3517"/>
      <c r="BP3517"/>
      <c r="BQ3517"/>
      <c r="BR3517"/>
      <c r="BS3517"/>
      <c r="BT3517"/>
      <c r="BU3517"/>
      <c r="BV3517"/>
      <c r="BW3517"/>
      <c r="BX3517"/>
      <c r="BY3517"/>
      <c r="BZ3517"/>
      <c r="CA3517"/>
      <c r="CB3517"/>
      <c r="CC3517"/>
    </row>
    <row r="3518" spans="54:81" s="325" customFormat="1" ht="15" customHeight="1" x14ac:dyDescent="0.25">
      <c r="BB3518"/>
      <c r="BC3518"/>
      <c r="BD3518"/>
      <c r="BE3518"/>
      <c r="BF3518"/>
      <c r="BG3518"/>
      <c r="BH3518"/>
      <c r="BI3518"/>
      <c r="BJ3518"/>
      <c r="BK3518"/>
      <c r="BL3518"/>
      <c r="BM3518"/>
      <c r="BN3518"/>
      <c r="BO3518"/>
      <c r="BP3518"/>
      <c r="BQ3518"/>
      <c r="BR3518"/>
      <c r="BS3518"/>
      <c r="BT3518"/>
      <c r="BU3518"/>
      <c r="BV3518"/>
      <c r="BW3518"/>
      <c r="BX3518"/>
      <c r="BY3518"/>
      <c r="BZ3518"/>
      <c r="CA3518"/>
      <c r="CB3518"/>
      <c r="CC3518"/>
    </row>
    <row r="3519" spans="54:81" s="325" customFormat="1" ht="15" customHeight="1" x14ac:dyDescent="0.25">
      <c r="BB3519"/>
      <c r="BC3519"/>
      <c r="BD3519"/>
      <c r="BE3519"/>
      <c r="BF3519"/>
      <c r="BG3519"/>
      <c r="BH3519"/>
      <c r="BI3519"/>
      <c r="BJ3519"/>
      <c r="BK3519"/>
      <c r="BL3519"/>
      <c r="BM3519"/>
      <c r="BN3519"/>
      <c r="BO3519"/>
      <c r="BP3519"/>
      <c r="BQ3519"/>
      <c r="BR3519"/>
      <c r="BS3519"/>
      <c r="BT3519"/>
      <c r="BU3519"/>
      <c r="BV3519"/>
      <c r="BW3519"/>
      <c r="BX3519"/>
      <c r="BY3519"/>
      <c r="BZ3519"/>
      <c r="CA3519"/>
      <c r="CB3519"/>
      <c r="CC3519"/>
    </row>
    <row r="3520" spans="54:81" s="325" customFormat="1" ht="15" customHeight="1" x14ac:dyDescent="0.25">
      <c r="BB3520"/>
      <c r="BC3520"/>
      <c r="BD3520"/>
      <c r="BE3520"/>
      <c r="BF3520"/>
      <c r="BG3520"/>
      <c r="BH3520"/>
      <c r="BI3520"/>
      <c r="BJ3520"/>
      <c r="BK3520"/>
      <c r="BL3520"/>
      <c r="BM3520"/>
      <c r="BN3520"/>
      <c r="BO3520"/>
      <c r="BP3520"/>
      <c r="BQ3520"/>
      <c r="BR3520"/>
      <c r="BS3520"/>
      <c r="BT3520"/>
      <c r="BU3520"/>
      <c r="BV3520"/>
      <c r="BW3520"/>
      <c r="BX3520"/>
      <c r="BY3520"/>
      <c r="BZ3520"/>
      <c r="CA3520"/>
      <c r="CB3520"/>
      <c r="CC3520"/>
    </row>
    <row r="3521" spans="54:81" s="325" customFormat="1" ht="15" customHeight="1" x14ac:dyDescent="0.25">
      <c r="BB3521"/>
      <c r="BC3521"/>
      <c r="BD3521"/>
      <c r="BE3521"/>
      <c r="BF3521"/>
      <c r="BG3521"/>
      <c r="BH3521"/>
      <c r="BI3521"/>
      <c r="BJ3521"/>
      <c r="BK3521"/>
      <c r="BL3521"/>
      <c r="BM3521"/>
      <c r="BN3521"/>
      <c r="BO3521"/>
      <c r="BP3521"/>
      <c r="BQ3521"/>
      <c r="BR3521"/>
      <c r="BS3521"/>
      <c r="BT3521"/>
      <c r="BU3521"/>
      <c r="BV3521"/>
      <c r="BW3521"/>
      <c r="BX3521"/>
      <c r="BY3521"/>
      <c r="BZ3521"/>
      <c r="CA3521"/>
      <c r="CB3521"/>
      <c r="CC3521"/>
    </row>
    <row r="3522" spans="54:81" s="325" customFormat="1" ht="15" customHeight="1" x14ac:dyDescent="0.25">
      <c r="BB3522"/>
      <c r="BC3522"/>
      <c r="BD3522"/>
      <c r="BE3522"/>
      <c r="BF3522"/>
      <c r="BG3522"/>
      <c r="BH3522"/>
      <c r="BI3522"/>
      <c r="BJ3522"/>
      <c r="BK3522"/>
      <c r="BL3522"/>
      <c r="BM3522"/>
      <c r="BN3522"/>
      <c r="BO3522"/>
      <c r="BP3522"/>
      <c r="BQ3522"/>
      <c r="BR3522"/>
      <c r="BS3522"/>
      <c r="BT3522"/>
      <c r="BU3522"/>
      <c r="BV3522"/>
      <c r="BW3522"/>
      <c r="BX3522"/>
      <c r="BY3522"/>
      <c r="BZ3522"/>
      <c r="CA3522"/>
      <c r="CB3522"/>
      <c r="CC3522"/>
    </row>
    <row r="3523" spans="54:81" s="325" customFormat="1" ht="15" customHeight="1" x14ac:dyDescent="0.25">
      <c r="BB3523"/>
      <c r="BC3523"/>
      <c r="BD3523"/>
      <c r="BE3523"/>
      <c r="BF3523"/>
      <c r="BG3523"/>
      <c r="BH3523"/>
      <c r="BI3523"/>
      <c r="BJ3523"/>
      <c r="BK3523"/>
      <c r="BL3523"/>
      <c r="BM3523"/>
      <c r="BN3523"/>
      <c r="BO3523"/>
      <c r="BP3523"/>
      <c r="BQ3523"/>
      <c r="BR3523"/>
      <c r="BS3523"/>
      <c r="BT3523"/>
      <c r="BU3523"/>
      <c r="BV3523"/>
      <c r="BW3523"/>
      <c r="BX3523"/>
      <c r="BY3523"/>
      <c r="BZ3523"/>
      <c r="CA3523"/>
      <c r="CB3523"/>
      <c r="CC3523"/>
    </row>
    <row r="3524" spans="54:81" s="325" customFormat="1" ht="15" customHeight="1" x14ac:dyDescent="0.25">
      <c r="BB3524"/>
      <c r="BC3524"/>
      <c r="BD3524"/>
      <c r="BE3524"/>
      <c r="BF3524"/>
      <c r="BG3524"/>
      <c r="BH3524"/>
      <c r="BI3524"/>
      <c r="BJ3524"/>
      <c r="BK3524"/>
      <c r="BL3524"/>
      <c r="BM3524"/>
      <c r="BN3524"/>
      <c r="BO3524"/>
      <c r="BP3524"/>
      <c r="BQ3524"/>
      <c r="BR3524"/>
      <c r="BS3524"/>
      <c r="BT3524"/>
      <c r="BU3524"/>
      <c r="BV3524"/>
      <c r="BW3524"/>
      <c r="BX3524"/>
      <c r="BY3524"/>
      <c r="BZ3524"/>
      <c r="CA3524"/>
      <c r="CB3524"/>
      <c r="CC3524"/>
    </row>
    <row r="3525" spans="54:81" s="325" customFormat="1" ht="15" customHeight="1" x14ac:dyDescent="0.25">
      <c r="BB3525"/>
      <c r="BC3525"/>
      <c r="BD3525"/>
      <c r="BE3525"/>
      <c r="BF3525"/>
      <c r="BG3525"/>
      <c r="BH3525"/>
      <c r="BI3525"/>
      <c r="BJ3525"/>
      <c r="BK3525"/>
      <c r="BL3525"/>
      <c r="BM3525"/>
      <c r="BN3525"/>
      <c r="BO3525"/>
      <c r="BP3525"/>
      <c r="BQ3525"/>
      <c r="BR3525"/>
      <c r="BS3525"/>
      <c r="BT3525"/>
      <c r="BU3525"/>
      <c r="BV3525"/>
      <c r="BW3525"/>
      <c r="BX3525"/>
      <c r="BY3525"/>
      <c r="BZ3525"/>
      <c r="CA3525"/>
      <c r="CB3525"/>
      <c r="CC3525"/>
    </row>
    <row r="3526" spans="54:81" s="325" customFormat="1" ht="15" customHeight="1" x14ac:dyDescent="0.25">
      <c r="BB3526"/>
      <c r="BC3526"/>
      <c r="BD3526"/>
      <c r="BE3526"/>
      <c r="BF3526"/>
      <c r="BG3526"/>
      <c r="BH3526"/>
      <c r="BI3526"/>
      <c r="BJ3526"/>
      <c r="BK3526"/>
      <c r="BL3526"/>
      <c r="BM3526"/>
      <c r="BN3526"/>
      <c r="BO3526"/>
      <c r="BP3526"/>
      <c r="BQ3526"/>
      <c r="BR3526"/>
      <c r="BS3526"/>
      <c r="BT3526"/>
      <c r="BU3526"/>
      <c r="BV3526"/>
      <c r="BW3526"/>
      <c r="BX3526"/>
      <c r="BY3526"/>
      <c r="BZ3526"/>
      <c r="CA3526"/>
      <c r="CB3526"/>
      <c r="CC3526"/>
    </row>
    <row r="3527" spans="54:81" s="325" customFormat="1" ht="15" customHeight="1" x14ac:dyDescent="0.25">
      <c r="BB3527"/>
      <c r="BC3527"/>
      <c r="BD3527"/>
      <c r="BE3527"/>
      <c r="BF3527"/>
      <c r="BG3527"/>
      <c r="BH3527"/>
      <c r="BI3527"/>
      <c r="BJ3527"/>
      <c r="BK3527"/>
      <c r="BL3527"/>
      <c r="BM3527"/>
      <c r="BN3527"/>
      <c r="BO3527"/>
      <c r="BP3527"/>
      <c r="BQ3527"/>
      <c r="BR3527"/>
      <c r="BS3527"/>
      <c r="BT3527"/>
      <c r="BU3527"/>
      <c r="BV3527"/>
      <c r="BW3527"/>
      <c r="BX3527"/>
      <c r="BY3527"/>
      <c r="BZ3527"/>
      <c r="CA3527"/>
      <c r="CB3527"/>
      <c r="CC3527"/>
    </row>
    <row r="3528" spans="54:81" s="325" customFormat="1" ht="15" customHeight="1" x14ac:dyDescent="0.25">
      <c r="BB3528"/>
      <c r="BC3528"/>
      <c r="BD3528"/>
      <c r="BE3528"/>
      <c r="BF3528"/>
      <c r="BG3528"/>
      <c r="BH3528"/>
      <c r="BI3528"/>
      <c r="BJ3528"/>
      <c r="BK3528"/>
      <c r="BL3528"/>
      <c r="BM3528"/>
      <c r="BN3528"/>
      <c r="BO3528"/>
      <c r="BP3528"/>
      <c r="BQ3528"/>
      <c r="BR3528"/>
      <c r="BS3528"/>
      <c r="BT3528"/>
      <c r="BU3528"/>
      <c r="BV3528"/>
      <c r="BW3528"/>
      <c r="BX3528"/>
      <c r="BY3528"/>
      <c r="BZ3528"/>
      <c r="CA3528"/>
      <c r="CB3528"/>
      <c r="CC3528"/>
    </row>
    <row r="3529" spans="54:81" s="325" customFormat="1" ht="15" customHeight="1" x14ac:dyDescent="0.25">
      <c r="BB3529"/>
      <c r="BC3529"/>
      <c r="BD3529"/>
      <c r="BE3529"/>
      <c r="BF3529"/>
      <c r="BG3529"/>
      <c r="BH3529"/>
      <c r="BI3529"/>
      <c r="BJ3529"/>
      <c r="BK3529"/>
      <c r="BL3529"/>
      <c r="BM3529"/>
      <c r="BN3529"/>
      <c r="BO3529"/>
      <c r="BP3529"/>
      <c r="BQ3529"/>
      <c r="BR3529"/>
      <c r="BS3529"/>
      <c r="BT3529"/>
      <c r="BU3529"/>
      <c r="BV3529"/>
      <c r="BW3529"/>
      <c r="BX3529"/>
      <c r="BY3529"/>
      <c r="BZ3529"/>
      <c r="CA3529"/>
      <c r="CB3529"/>
      <c r="CC3529"/>
    </row>
    <row r="3530" spans="54:81" s="325" customFormat="1" ht="15" customHeight="1" x14ac:dyDescent="0.25">
      <c r="BB3530"/>
      <c r="BC3530"/>
      <c r="BD3530"/>
      <c r="BE3530"/>
      <c r="BF3530"/>
      <c r="BG3530"/>
      <c r="BH3530"/>
      <c r="BI3530"/>
      <c r="BJ3530"/>
      <c r="BK3530"/>
      <c r="BL3530"/>
      <c r="BM3530"/>
      <c r="BN3530"/>
      <c r="BO3530"/>
      <c r="BP3530"/>
      <c r="BQ3530"/>
      <c r="BR3530"/>
      <c r="BS3530"/>
      <c r="BT3530"/>
      <c r="BU3530"/>
      <c r="BV3530"/>
      <c r="BW3530"/>
      <c r="BX3530"/>
      <c r="BY3530"/>
      <c r="BZ3530"/>
      <c r="CA3530"/>
      <c r="CB3530"/>
      <c r="CC3530"/>
    </row>
    <row r="3531" spans="54:81" s="325" customFormat="1" ht="15" customHeight="1" x14ac:dyDescent="0.25">
      <c r="BB3531"/>
      <c r="BC3531"/>
      <c r="BD3531"/>
      <c r="BE3531"/>
      <c r="BF3531"/>
      <c r="BG3531"/>
      <c r="BH3531"/>
      <c r="BI3531"/>
      <c r="BJ3531"/>
      <c r="BK3531"/>
      <c r="BL3531"/>
      <c r="BM3531"/>
      <c r="BN3531"/>
      <c r="BO3531"/>
      <c r="BP3531"/>
      <c r="BQ3531"/>
      <c r="BR3531"/>
      <c r="BS3531"/>
      <c r="BT3531"/>
      <c r="BU3531"/>
      <c r="BV3531"/>
      <c r="BW3531"/>
      <c r="BX3531"/>
      <c r="BY3531"/>
      <c r="BZ3531"/>
      <c r="CA3531"/>
      <c r="CB3531"/>
      <c r="CC3531"/>
    </row>
    <row r="3532" spans="54:81" s="325" customFormat="1" ht="15" customHeight="1" x14ac:dyDescent="0.25">
      <c r="BB3532"/>
      <c r="BC3532"/>
      <c r="BD3532"/>
      <c r="BE3532"/>
      <c r="BF3532"/>
      <c r="BG3532"/>
      <c r="BH3532"/>
      <c r="BI3532"/>
      <c r="BJ3532"/>
      <c r="BK3532"/>
      <c r="BL3532"/>
      <c r="BM3532"/>
      <c r="BN3532"/>
      <c r="BO3532"/>
      <c r="BP3532"/>
      <c r="BQ3532"/>
      <c r="BR3532"/>
      <c r="BS3532"/>
      <c r="BT3532"/>
      <c r="BU3532"/>
      <c r="BV3532"/>
      <c r="BW3532"/>
      <c r="BX3532"/>
      <c r="BY3532"/>
      <c r="BZ3532"/>
      <c r="CA3532"/>
      <c r="CB3532"/>
      <c r="CC3532"/>
    </row>
    <row r="3533" spans="54:81" s="325" customFormat="1" ht="15" customHeight="1" x14ac:dyDescent="0.25">
      <c r="BB3533"/>
      <c r="BC3533"/>
      <c r="BD3533"/>
      <c r="BE3533"/>
      <c r="BF3533"/>
      <c r="BG3533"/>
      <c r="BH3533"/>
      <c r="BI3533"/>
      <c r="BJ3533"/>
      <c r="BK3533"/>
      <c r="BL3533"/>
      <c r="BM3533"/>
      <c r="BN3533"/>
      <c r="BO3533"/>
      <c r="BP3533"/>
      <c r="BQ3533"/>
      <c r="BR3533"/>
      <c r="BS3533"/>
      <c r="BT3533"/>
      <c r="BU3533"/>
      <c r="BV3533"/>
      <c r="BW3533"/>
      <c r="BX3533"/>
      <c r="BY3533"/>
      <c r="BZ3533"/>
      <c r="CA3533"/>
      <c r="CB3533"/>
      <c r="CC3533"/>
    </row>
    <row r="3534" spans="54:81" s="325" customFormat="1" ht="15" customHeight="1" x14ac:dyDescent="0.25">
      <c r="BB3534"/>
      <c r="BC3534"/>
      <c r="BD3534"/>
      <c r="BE3534"/>
      <c r="BF3534"/>
      <c r="BG3534"/>
      <c r="BH3534"/>
      <c r="BI3534"/>
      <c r="BJ3534"/>
      <c r="BK3534"/>
      <c r="BL3534"/>
      <c r="BM3534"/>
      <c r="BN3534"/>
      <c r="BO3534"/>
      <c r="BP3534"/>
      <c r="BQ3534"/>
      <c r="BR3534"/>
      <c r="BS3534"/>
      <c r="BT3534"/>
      <c r="BU3534"/>
      <c r="BV3534"/>
      <c r="BW3534"/>
      <c r="BX3534"/>
      <c r="BY3534"/>
      <c r="BZ3534"/>
      <c r="CA3534"/>
      <c r="CB3534"/>
      <c r="CC3534"/>
    </row>
    <row r="3535" spans="54:81" s="325" customFormat="1" ht="15" customHeight="1" x14ac:dyDescent="0.25">
      <c r="BB3535"/>
      <c r="BC3535"/>
      <c r="BD3535"/>
      <c r="BE3535"/>
      <c r="BF3535"/>
      <c r="BG3535"/>
      <c r="BH3535"/>
      <c r="BI3535"/>
      <c r="BJ3535"/>
      <c r="BK3535"/>
      <c r="BL3535"/>
      <c r="BM3535"/>
      <c r="BN3535"/>
      <c r="BO3535"/>
      <c r="BP3535"/>
      <c r="BQ3535"/>
      <c r="BR3535"/>
      <c r="BS3535"/>
      <c r="BT3535"/>
      <c r="BU3535"/>
      <c r="BV3535"/>
      <c r="BW3535"/>
      <c r="BX3535"/>
      <c r="BY3535"/>
      <c r="BZ3535"/>
      <c r="CA3535"/>
      <c r="CB3535"/>
      <c r="CC3535"/>
    </row>
    <row r="3536" spans="54:81" s="325" customFormat="1" ht="15" customHeight="1" x14ac:dyDescent="0.25">
      <c r="BB3536"/>
      <c r="BC3536"/>
      <c r="BD3536"/>
      <c r="BE3536"/>
      <c r="BF3536"/>
      <c r="BG3536"/>
      <c r="BH3536"/>
      <c r="BI3536"/>
      <c r="BJ3536"/>
      <c r="BK3536"/>
      <c r="BL3536"/>
      <c r="BM3536"/>
      <c r="BN3536"/>
      <c r="BO3536"/>
      <c r="BP3536"/>
      <c r="BQ3536"/>
      <c r="BR3536"/>
      <c r="BS3536"/>
      <c r="BT3536"/>
      <c r="BU3536"/>
      <c r="BV3536"/>
      <c r="BW3536"/>
      <c r="BX3536"/>
      <c r="BY3536"/>
      <c r="BZ3536"/>
      <c r="CA3536"/>
      <c r="CB3536"/>
      <c r="CC3536"/>
    </row>
    <row r="3537" spans="54:81" s="325" customFormat="1" ht="15" customHeight="1" x14ac:dyDescent="0.25">
      <c r="BB3537"/>
      <c r="BC3537"/>
      <c r="BD3537"/>
      <c r="BE3537"/>
      <c r="BF3537"/>
      <c r="BG3537"/>
      <c r="BH3537"/>
      <c r="BI3537"/>
      <c r="BJ3537"/>
      <c r="BK3537"/>
      <c r="BL3537"/>
      <c r="BM3537"/>
      <c r="BN3537"/>
      <c r="BO3537"/>
      <c r="BP3537"/>
      <c r="BQ3537"/>
      <c r="BR3537"/>
      <c r="BS3537"/>
      <c r="BT3537"/>
      <c r="BU3537"/>
      <c r="BV3537"/>
      <c r="BW3537"/>
      <c r="BX3537"/>
      <c r="BY3537"/>
      <c r="BZ3537"/>
      <c r="CA3537"/>
      <c r="CB3537"/>
      <c r="CC3537"/>
    </row>
    <row r="3538" spans="54:81" s="325" customFormat="1" ht="15" customHeight="1" x14ac:dyDescent="0.25">
      <c r="BB3538"/>
      <c r="BC3538"/>
      <c r="BD3538"/>
      <c r="BE3538"/>
      <c r="BF3538"/>
      <c r="BG3538"/>
      <c r="BH3538"/>
      <c r="BI3538"/>
      <c r="BJ3538"/>
      <c r="BK3538"/>
      <c r="BL3538"/>
      <c r="BM3538"/>
      <c r="BN3538"/>
      <c r="BO3538"/>
      <c r="BP3538"/>
      <c r="BQ3538"/>
      <c r="BR3538"/>
      <c r="BS3538"/>
      <c r="BT3538"/>
      <c r="BU3538"/>
      <c r="BV3538"/>
      <c r="BW3538"/>
      <c r="BX3538"/>
      <c r="BY3538"/>
      <c r="BZ3538"/>
      <c r="CA3538"/>
      <c r="CB3538"/>
      <c r="CC3538"/>
    </row>
    <row r="3539" spans="54:81" s="325" customFormat="1" ht="15" customHeight="1" x14ac:dyDescent="0.25">
      <c r="BB3539"/>
      <c r="BC3539"/>
      <c r="BD3539"/>
      <c r="BE3539"/>
      <c r="BF3539"/>
      <c r="BG3539"/>
      <c r="BH3539"/>
      <c r="BI3539"/>
      <c r="BJ3539"/>
      <c r="BK3539"/>
      <c r="BL3539"/>
      <c r="BM3539"/>
      <c r="BN3539"/>
      <c r="BO3539"/>
      <c r="BP3539"/>
      <c r="BQ3539"/>
      <c r="BR3539"/>
      <c r="BS3539"/>
      <c r="BT3539"/>
      <c r="BU3539"/>
      <c r="BV3539"/>
      <c r="BW3539"/>
      <c r="BX3539"/>
      <c r="BY3539"/>
      <c r="BZ3539"/>
      <c r="CA3539"/>
      <c r="CB3539"/>
      <c r="CC3539"/>
    </row>
    <row r="3540" spans="54:81" s="325" customFormat="1" ht="15" customHeight="1" x14ac:dyDescent="0.25">
      <c r="BB3540"/>
      <c r="BC3540"/>
      <c r="BD3540"/>
      <c r="BE3540"/>
      <c r="BF3540"/>
      <c r="BG3540"/>
      <c r="BH3540"/>
      <c r="BI3540"/>
      <c r="BJ3540"/>
      <c r="BK3540"/>
      <c r="BL3540"/>
      <c r="BM3540"/>
      <c r="BN3540"/>
      <c r="BO3540"/>
      <c r="BP3540"/>
      <c r="BQ3540"/>
      <c r="BR3540"/>
      <c r="BS3540"/>
      <c r="BT3540"/>
      <c r="BU3540"/>
      <c r="BV3540"/>
      <c r="BW3540"/>
      <c r="BX3540"/>
      <c r="BY3540"/>
      <c r="BZ3540"/>
      <c r="CA3540"/>
      <c r="CB3540"/>
      <c r="CC3540"/>
    </row>
    <row r="3541" spans="54:81" s="325" customFormat="1" ht="15" customHeight="1" x14ac:dyDescent="0.25">
      <c r="BB3541"/>
      <c r="BC3541"/>
      <c r="BD3541"/>
      <c r="BE3541"/>
      <c r="BF3541"/>
      <c r="BG3541"/>
      <c r="BH3541"/>
      <c r="BI3541"/>
      <c r="BJ3541"/>
      <c r="BK3541"/>
      <c r="BL3541"/>
      <c r="BM3541"/>
      <c r="BN3541"/>
      <c r="BO3541"/>
      <c r="BP3541"/>
      <c r="BQ3541"/>
      <c r="BR3541"/>
      <c r="BS3541"/>
      <c r="BT3541"/>
      <c r="BU3541"/>
      <c r="BV3541"/>
      <c r="BW3541"/>
      <c r="BX3541"/>
      <c r="BY3541"/>
      <c r="BZ3541"/>
      <c r="CA3541"/>
      <c r="CB3541"/>
      <c r="CC3541"/>
    </row>
    <row r="3542" spans="54:81" s="325" customFormat="1" ht="15" customHeight="1" x14ac:dyDescent="0.25">
      <c r="BB3542"/>
      <c r="BC3542"/>
      <c r="BD3542"/>
      <c r="BE3542"/>
      <c r="BF3542"/>
      <c r="BG3542"/>
      <c r="BH3542"/>
      <c r="BI3542"/>
      <c r="BJ3542"/>
      <c r="BK3542"/>
      <c r="BL3542"/>
      <c r="BM3542"/>
      <c r="BN3542"/>
      <c r="BO3542"/>
      <c r="BP3542"/>
      <c r="BQ3542"/>
      <c r="BR3542"/>
      <c r="BS3542"/>
      <c r="BT3542"/>
      <c r="BU3542"/>
      <c r="BV3542"/>
      <c r="BW3542"/>
      <c r="BX3542"/>
      <c r="BY3542"/>
      <c r="BZ3542"/>
      <c r="CA3542"/>
      <c r="CB3542"/>
      <c r="CC3542"/>
    </row>
    <row r="3543" spans="54:81" s="325" customFormat="1" ht="15" customHeight="1" x14ac:dyDescent="0.25">
      <c r="BB3543"/>
      <c r="BC3543"/>
      <c r="BD3543"/>
      <c r="BE3543"/>
      <c r="BF3543"/>
      <c r="BG3543"/>
      <c r="BH3543"/>
      <c r="BI3543"/>
      <c r="BJ3543"/>
      <c r="BK3543"/>
      <c r="BL3543"/>
      <c r="BM3543"/>
      <c r="BN3543"/>
      <c r="BO3543"/>
      <c r="BP3543"/>
      <c r="BQ3543"/>
      <c r="BR3543"/>
      <c r="BS3543"/>
      <c r="BT3543"/>
      <c r="BU3543"/>
      <c r="BV3543"/>
      <c r="BW3543"/>
      <c r="BX3543"/>
      <c r="BY3543"/>
      <c r="BZ3543"/>
      <c r="CA3543"/>
      <c r="CB3543"/>
      <c r="CC3543"/>
    </row>
    <row r="3544" spans="54:81" s="325" customFormat="1" ht="15" customHeight="1" x14ac:dyDescent="0.25">
      <c r="BB3544"/>
      <c r="BC3544"/>
      <c r="BD3544"/>
      <c r="BE3544"/>
      <c r="BF3544"/>
      <c r="BG3544"/>
      <c r="BH3544"/>
      <c r="BI3544"/>
      <c r="BJ3544"/>
      <c r="BK3544"/>
      <c r="BL3544"/>
      <c r="BM3544"/>
      <c r="BN3544"/>
      <c r="BO3544"/>
      <c r="BP3544"/>
      <c r="BQ3544"/>
      <c r="BR3544"/>
      <c r="BS3544"/>
      <c r="BT3544"/>
      <c r="BU3544"/>
      <c r="BV3544"/>
      <c r="BW3544"/>
      <c r="BX3544"/>
      <c r="BY3544"/>
      <c r="BZ3544"/>
      <c r="CA3544"/>
      <c r="CB3544"/>
      <c r="CC3544"/>
    </row>
    <row r="3545" spans="54:81" s="325" customFormat="1" ht="15" customHeight="1" x14ac:dyDescent="0.25">
      <c r="BB3545"/>
      <c r="BC3545"/>
      <c r="BD3545"/>
      <c r="BE3545"/>
      <c r="BF3545"/>
      <c r="BG3545"/>
      <c r="BH3545"/>
      <c r="BI3545"/>
      <c r="BJ3545"/>
      <c r="BK3545"/>
      <c r="BL3545"/>
      <c r="BM3545"/>
      <c r="BN3545"/>
      <c r="BO3545"/>
      <c r="BP3545"/>
      <c r="BQ3545"/>
      <c r="BR3545"/>
      <c r="BS3545"/>
      <c r="BT3545"/>
      <c r="BU3545"/>
      <c r="BV3545"/>
      <c r="BW3545"/>
      <c r="BX3545"/>
      <c r="BY3545"/>
      <c r="BZ3545"/>
      <c r="CA3545"/>
      <c r="CB3545"/>
      <c r="CC3545"/>
    </row>
    <row r="3546" spans="54:81" s="325" customFormat="1" ht="15" customHeight="1" x14ac:dyDescent="0.25">
      <c r="BB3546"/>
      <c r="BC3546"/>
      <c r="BD3546"/>
      <c r="BE3546"/>
      <c r="BF3546"/>
      <c r="BG3546"/>
      <c r="BH3546"/>
      <c r="BI3546"/>
      <c r="BJ3546"/>
      <c r="BK3546"/>
      <c r="BL3546"/>
      <c r="BM3546"/>
      <c r="BN3546"/>
      <c r="BO3546"/>
      <c r="BP3546"/>
      <c r="BQ3546"/>
      <c r="BR3546"/>
      <c r="BS3546"/>
      <c r="BT3546"/>
      <c r="BU3546"/>
      <c r="BV3546"/>
      <c r="BW3546"/>
      <c r="BX3546"/>
      <c r="BY3546"/>
      <c r="BZ3546"/>
      <c r="CA3546"/>
      <c r="CB3546"/>
      <c r="CC3546"/>
    </row>
    <row r="3547" spans="54:81" s="325" customFormat="1" ht="15" customHeight="1" x14ac:dyDescent="0.25">
      <c r="BB3547"/>
      <c r="BC3547"/>
      <c r="BD3547"/>
      <c r="BE3547"/>
      <c r="BF3547"/>
      <c r="BG3547"/>
      <c r="BH3547"/>
      <c r="BI3547"/>
      <c r="BJ3547"/>
      <c r="BK3547"/>
      <c r="BL3547"/>
      <c r="BM3547"/>
      <c r="BN3547"/>
      <c r="BO3547"/>
      <c r="BP3547"/>
      <c r="BQ3547"/>
      <c r="BR3547"/>
      <c r="BS3547"/>
      <c r="BT3547"/>
      <c r="BU3547"/>
      <c r="BV3547"/>
      <c r="BW3547"/>
      <c r="BX3547"/>
      <c r="BY3547"/>
      <c r="BZ3547"/>
      <c r="CA3547"/>
      <c r="CB3547"/>
      <c r="CC3547"/>
    </row>
    <row r="3548" spans="54:81" s="325" customFormat="1" ht="15" customHeight="1" x14ac:dyDescent="0.25">
      <c r="BB3548"/>
      <c r="BC3548"/>
      <c r="BD3548"/>
      <c r="BE3548"/>
      <c r="BF3548"/>
      <c r="BG3548"/>
      <c r="BH3548"/>
      <c r="BI3548"/>
      <c r="BJ3548"/>
      <c r="BK3548"/>
      <c r="BL3548"/>
      <c r="BM3548"/>
      <c r="BN3548"/>
      <c r="BO3548"/>
      <c r="BP3548"/>
      <c r="BQ3548"/>
      <c r="BR3548"/>
      <c r="BS3548"/>
      <c r="BT3548"/>
      <c r="BU3548"/>
      <c r="BV3548"/>
      <c r="BW3548"/>
      <c r="BX3548"/>
      <c r="BY3548"/>
      <c r="BZ3548"/>
      <c r="CA3548"/>
      <c r="CB3548"/>
      <c r="CC3548"/>
    </row>
    <row r="3549" spans="54:81" s="325" customFormat="1" ht="15" customHeight="1" x14ac:dyDescent="0.25">
      <c r="BB3549"/>
      <c r="BC3549"/>
      <c r="BD3549"/>
      <c r="BE3549"/>
      <c r="BF3549"/>
      <c r="BG3549"/>
      <c r="BH3549"/>
      <c r="BI3549"/>
      <c r="BJ3549"/>
      <c r="BK3549"/>
      <c r="BL3549"/>
      <c r="BM3549"/>
      <c r="BN3549"/>
      <c r="BO3549"/>
      <c r="BP3549"/>
      <c r="BQ3549"/>
      <c r="BR3549"/>
      <c r="BS3549"/>
      <c r="BT3549"/>
      <c r="BU3549"/>
      <c r="BV3549"/>
      <c r="BW3549"/>
      <c r="BX3549"/>
      <c r="BY3549"/>
      <c r="BZ3549"/>
      <c r="CA3549"/>
      <c r="CB3549"/>
      <c r="CC3549"/>
    </row>
    <row r="3550" spans="54:81" s="325" customFormat="1" ht="15" customHeight="1" x14ac:dyDescent="0.25">
      <c r="BB3550"/>
      <c r="BC3550"/>
      <c r="BD3550"/>
      <c r="BE3550"/>
      <c r="BF3550"/>
      <c r="BG3550"/>
      <c r="BH3550"/>
      <c r="BI3550"/>
      <c r="BJ3550"/>
      <c r="BK3550"/>
      <c r="BL3550"/>
      <c r="BM3550"/>
      <c r="BN3550"/>
      <c r="BO3550"/>
      <c r="BP3550"/>
      <c r="BQ3550"/>
      <c r="BR3550"/>
      <c r="BS3550"/>
      <c r="BT3550"/>
      <c r="BU3550"/>
      <c r="BV3550"/>
      <c r="BW3550"/>
      <c r="BX3550"/>
      <c r="BY3550"/>
      <c r="BZ3550"/>
      <c r="CA3550"/>
      <c r="CB3550"/>
      <c r="CC3550"/>
    </row>
    <row r="3551" spans="54:81" s="325" customFormat="1" ht="15" customHeight="1" x14ac:dyDescent="0.25">
      <c r="BB3551"/>
      <c r="BC3551"/>
      <c r="BD3551"/>
      <c r="BE3551"/>
      <c r="BF3551"/>
      <c r="BG3551"/>
      <c r="BH3551"/>
      <c r="BI3551"/>
      <c r="BJ3551"/>
      <c r="BK3551"/>
      <c r="BL3551"/>
      <c r="BM3551"/>
      <c r="BN3551"/>
      <c r="BO3551"/>
      <c r="BP3551"/>
      <c r="BQ3551"/>
      <c r="BR3551"/>
      <c r="BS3551"/>
      <c r="BT3551"/>
      <c r="BU3551"/>
      <c r="BV3551"/>
      <c r="BW3551"/>
      <c r="BX3551"/>
      <c r="BY3551"/>
      <c r="BZ3551"/>
      <c r="CA3551"/>
      <c r="CB3551"/>
      <c r="CC3551"/>
    </row>
    <row r="3552" spans="54:81" s="325" customFormat="1" ht="15" customHeight="1" x14ac:dyDescent="0.25">
      <c r="BB3552"/>
      <c r="BC3552"/>
      <c r="BD3552"/>
      <c r="BE3552"/>
      <c r="BF3552"/>
      <c r="BG3552"/>
      <c r="BH3552"/>
      <c r="BI3552"/>
      <c r="BJ3552"/>
      <c r="BK3552"/>
      <c r="BL3552"/>
      <c r="BM3552"/>
      <c r="BN3552"/>
      <c r="BO3552"/>
      <c r="BP3552"/>
      <c r="BQ3552"/>
      <c r="BR3552"/>
      <c r="BS3552"/>
      <c r="BT3552"/>
      <c r="BU3552"/>
      <c r="BV3552"/>
      <c r="BW3552"/>
      <c r="BX3552"/>
      <c r="BY3552"/>
      <c r="BZ3552"/>
      <c r="CA3552"/>
      <c r="CB3552"/>
      <c r="CC3552"/>
    </row>
    <row r="3553" spans="54:81" s="325" customFormat="1" ht="15" customHeight="1" x14ac:dyDescent="0.25">
      <c r="BB3553"/>
      <c r="BC3553"/>
      <c r="BD3553"/>
      <c r="BE3553"/>
      <c r="BF3553"/>
      <c r="BG3553"/>
      <c r="BH3553"/>
      <c r="BI3553"/>
      <c r="BJ3553"/>
      <c r="BK3553"/>
      <c r="BL3553"/>
      <c r="BM3553"/>
      <c r="BN3553"/>
      <c r="BO3553"/>
      <c r="BP3553"/>
      <c r="BQ3553"/>
      <c r="BR3553"/>
      <c r="BS3553"/>
      <c r="BT3553"/>
      <c r="BU3553"/>
      <c r="BV3553"/>
      <c r="BW3553"/>
      <c r="BX3553"/>
      <c r="BY3553"/>
      <c r="BZ3553"/>
      <c r="CA3553"/>
      <c r="CB3553"/>
      <c r="CC3553"/>
    </row>
    <row r="3554" spans="54:81" s="325" customFormat="1" ht="15" customHeight="1" x14ac:dyDescent="0.25">
      <c r="BB3554"/>
      <c r="BC3554"/>
      <c r="BD3554"/>
      <c r="BE3554"/>
      <c r="BF3554"/>
      <c r="BG3554"/>
      <c r="BH3554"/>
      <c r="BI3554"/>
      <c r="BJ3554"/>
      <c r="BK3554"/>
      <c r="BL3554"/>
      <c r="BM3554"/>
      <c r="BN3554"/>
      <c r="BO3554"/>
      <c r="BP3554"/>
      <c r="BQ3554"/>
      <c r="BR3554"/>
      <c r="BS3554"/>
      <c r="BT3554"/>
      <c r="BU3554"/>
      <c r="BV3554"/>
      <c r="BW3554"/>
      <c r="BX3554"/>
      <c r="BY3554"/>
      <c r="BZ3554"/>
      <c r="CA3554"/>
      <c r="CB3554"/>
      <c r="CC3554"/>
    </row>
    <row r="3555" spans="54:81" s="325" customFormat="1" ht="15" customHeight="1" x14ac:dyDescent="0.25">
      <c r="BB3555"/>
      <c r="BC3555"/>
      <c r="BD3555"/>
      <c r="BE3555"/>
      <c r="BF3555"/>
      <c r="BG3555"/>
      <c r="BH3555"/>
      <c r="BI3555"/>
      <c r="BJ3555"/>
      <c r="BK3555"/>
      <c r="BL3555"/>
      <c r="BM3555"/>
      <c r="BN3555"/>
      <c r="BO3555"/>
      <c r="BP3555"/>
      <c r="BQ3555"/>
      <c r="BR3555"/>
      <c r="BS3555"/>
      <c r="BT3555"/>
      <c r="BU3555"/>
      <c r="BV3555"/>
      <c r="BW3555"/>
      <c r="BX3555"/>
      <c r="BY3555"/>
      <c r="BZ3555"/>
      <c r="CA3555"/>
      <c r="CB3555"/>
      <c r="CC3555"/>
    </row>
    <row r="3556" spans="54:81" s="325" customFormat="1" ht="15" customHeight="1" x14ac:dyDescent="0.25">
      <c r="BB3556"/>
      <c r="BC3556"/>
      <c r="BD3556"/>
      <c r="BE3556"/>
      <c r="BF3556"/>
      <c r="BG3556"/>
      <c r="BH3556"/>
      <c r="BI3556"/>
      <c r="BJ3556"/>
      <c r="BK3556"/>
      <c r="BL3556"/>
      <c r="BM3556"/>
      <c r="BN3556"/>
      <c r="BO3556"/>
      <c r="BP3556"/>
      <c r="BQ3556"/>
      <c r="BR3556"/>
      <c r="BS3556"/>
      <c r="BT3556"/>
      <c r="BU3556"/>
      <c r="BV3556"/>
      <c r="BW3556"/>
      <c r="BX3556"/>
      <c r="BY3556"/>
      <c r="BZ3556"/>
      <c r="CA3556"/>
      <c r="CB3556"/>
      <c r="CC3556"/>
    </row>
    <row r="3557" spans="54:81" s="325" customFormat="1" ht="15" customHeight="1" x14ac:dyDescent="0.25">
      <c r="BB3557"/>
      <c r="BC3557"/>
      <c r="BD3557"/>
      <c r="BE3557"/>
      <c r="BF3557"/>
      <c r="BG3557"/>
      <c r="BH3557"/>
      <c r="BI3557"/>
      <c r="BJ3557"/>
      <c r="BK3557"/>
      <c r="BL3557"/>
      <c r="BM3557"/>
      <c r="BN3557"/>
      <c r="BO3557"/>
      <c r="BP3557"/>
      <c r="BQ3557"/>
      <c r="BR3557"/>
      <c r="BS3557"/>
      <c r="BT3557"/>
      <c r="BU3557"/>
      <c r="BV3557"/>
      <c r="BW3557"/>
      <c r="BX3557"/>
      <c r="BY3557"/>
      <c r="BZ3557"/>
      <c r="CA3557"/>
      <c r="CB3557"/>
      <c r="CC3557"/>
    </row>
    <row r="3558" spans="54:81" s="325" customFormat="1" ht="15" customHeight="1" x14ac:dyDescent="0.25">
      <c r="BB3558"/>
      <c r="BC3558"/>
      <c r="BD3558"/>
      <c r="BE3558"/>
      <c r="BF3558"/>
      <c r="BG3558"/>
      <c r="BH3558"/>
      <c r="BI3558"/>
      <c r="BJ3558"/>
      <c r="BK3558"/>
      <c r="BL3558"/>
      <c r="BM3558"/>
      <c r="BN3558"/>
      <c r="BO3558"/>
      <c r="BP3558"/>
      <c r="BQ3558"/>
      <c r="BR3558"/>
      <c r="BS3558"/>
      <c r="BT3558"/>
      <c r="BU3558"/>
      <c r="BV3558"/>
      <c r="BW3558"/>
      <c r="BX3558"/>
      <c r="BY3558"/>
      <c r="BZ3558"/>
      <c r="CA3558"/>
      <c r="CB3558"/>
      <c r="CC3558"/>
    </row>
    <row r="3559" spans="54:81" s="325" customFormat="1" ht="15" customHeight="1" x14ac:dyDescent="0.25">
      <c r="BB3559"/>
      <c r="BC3559"/>
      <c r="BD3559"/>
      <c r="BE3559"/>
      <c r="BF3559"/>
      <c r="BG3559"/>
      <c r="BH3559"/>
      <c r="BI3559"/>
      <c r="BJ3559"/>
      <c r="BK3559"/>
      <c r="BL3559"/>
      <c r="BM3559"/>
      <c r="BN3559"/>
      <c r="BO3559"/>
      <c r="BP3559"/>
      <c r="BQ3559"/>
      <c r="BR3559"/>
      <c r="BS3559"/>
      <c r="BT3559"/>
      <c r="BU3559"/>
      <c r="BV3559"/>
      <c r="BW3559"/>
      <c r="BX3559"/>
      <c r="BY3559"/>
      <c r="BZ3559"/>
      <c r="CA3559"/>
      <c r="CB3559"/>
      <c r="CC3559"/>
    </row>
    <row r="3560" spans="54:81" s="325" customFormat="1" ht="15" customHeight="1" x14ac:dyDescent="0.25">
      <c r="BB3560"/>
      <c r="BC3560"/>
      <c r="BD3560"/>
      <c r="BE3560"/>
      <c r="BF3560"/>
      <c r="BG3560"/>
      <c r="BH3560"/>
      <c r="BI3560"/>
      <c r="BJ3560"/>
      <c r="BK3560"/>
      <c r="BL3560"/>
      <c r="BM3560"/>
      <c r="BN3560"/>
      <c r="BO3560"/>
      <c r="BP3560"/>
      <c r="BQ3560"/>
      <c r="BR3560"/>
      <c r="BS3560"/>
      <c r="BT3560"/>
      <c r="BU3560"/>
      <c r="BV3560"/>
      <c r="BW3560"/>
      <c r="BX3560"/>
      <c r="BY3560"/>
      <c r="BZ3560"/>
      <c r="CA3560"/>
      <c r="CB3560"/>
      <c r="CC3560"/>
    </row>
    <row r="3561" spans="54:81" s="325" customFormat="1" ht="15" customHeight="1" x14ac:dyDescent="0.25">
      <c r="BB3561"/>
      <c r="BC3561"/>
      <c r="BD3561"/>
      <c r="BE3561"/>
      <c r="BF3561"/>
      <c r="BG3561"/>
      <c r="BH3561"/>
      <c r="BI3561"/>
      <c r="BJ3561"/>
      <c r="BK3561"/>
      <c r="BL3561"/>
      <c r="BM3561"/>
      <c r="BN3561"/>
      <c r="BO3561"/>
      <c r="BP3561"/>
      <c r="BQ3561"/>
      <c r="BR3561"/>
      <c r="BS3561"/>
      <c r="BT3561"/>
      <c r="BU3561"/>
      <c r="BV3561"/>
      <c r="BW3561"/>
      <c r="BX3561"/>
      <c r="BY3561"/>
      <c r="BZ3561"/>
      <c r="CA3561"/>
      <c r="CB3561"/>
      <c r="CC3561"/>
    </row>
    <row r="3562" spans="54:81" s="325" customFormat="1" ht="15" customHeight="1" x14ac:dyDescent="0.25">
      <c r="BB3562"/>
      <c r="BC3562"/>
      <c r="BD3562"/>
      <c r="BE3562"/>
      <c r="BF3562"/>
      <c r="BG3562"/>
      <c r="BH3562"/>
      <c r="BI3562"/>
      <c r="BJ3562"/>
      <c r="BK3562"/>
      <c r="BL3562"/>
      <c r="BM3562"/>
      <c r="BN3562"/>
      <c r="BO3562"/>
      <c r="BP3562"/>
      <c r="BQ3562"/>
      <c r="BR3562"/>
      <c r="BS3562"/>
      <c r="BT3562"/>
      <c r="BU3562"/>
      <c r="BV3562"/>
      <c r="BW3562"/>
      <c r="BX3562"/>
      <c r="BY3562"/>
      <c r="BZ3562"/>
      <c r="CA3562"/>
      <c r="CB3562"/>
      <c r="CC3562"/>
    </row>
    <row r="3563" spans="54:81" s="325" customFormat="1" ht="15" customHeight="1" x14ac:dyDescent="0.25">
      <c r="BB3563"/>
      <c r="BC3563"/>
      <c r="BD3563"/>
      <c r="BE3563"/>
      <c r="BF3563"/>
      <c r="BG3563"/>
      <c r="BH3563"/>
      <c r="BI3563"/>
      <c r="BJ3563"/>
      <c r="BK3563"/>
      <c r="BL3563"/>
      <c r="BM3563"/>
      <c r="BN3563"/>
      <c r="BO3563"/>
      <c r="BP3563"/>
      <c r="BQ3563"/>
      <c r="BR3563"/>
      <c r="BS3563"/>
      <c r="BT3563"/>
      <c r="BU3563"/>
      <c r="BV3563"/>
      <c r="BW3563"/>
      <c r="BX3563"/>
      <c r="BY3563"/>
      <c r="BZ3563"/>
      <c r="CA3563"/>
      <c r="CB3563"/>
      <c r="CC3563"/>
    </row>
    <row r="3564" spans="54:81" s="325" customFormat="1" ht="15" customHeight="1" x14ac:dyDescent="0.25">
      <c r="BB3564"/>
      <c r="BC3564"/>
      <c r="BD3564"/>
      <c r="BE3564"/>
      <c r="BF3564"/>
      <c r="BG3564"/>
      <c r="BH3564"/>
      <c r="BI3564"/>
      <c r="BJ3564"/>
      <c r="BK3564"/>
      <c r="BL3564"/>
      <c r="BM3564"/>
      <c r="BN3564"/>
      <c r="BO3564"/>
      <c r="BP3564"/>
      <c r="BQ3564"/>
      <c r="BR3564"/>
      <c r="BS3564"/>
      <c r="BT3564"/>
      <c r="BU3564"/>
      <c r="BV3564"/>
      <c r="BW3564"/>
      <c r="BX3564"/>
      <c r="BY3564"/>
      <c r="BZ3564"/>
      <c r="CA3564"/>
      <c r="CB3564"/>
      <c r="CC3564"/>
    </row>
    <row r="3565" spans="54:81" s="325" customFormat="1" ht="15" customHeight="1" x14ac:dyDescent="0.25">
      <c r="BB3565"/>
      <c r="BC3565"/>
      <c r="BD3565"/>
      <c r="BE3565"/>
      <c r="BF3565"/>
      <c r="BG3565"/>
      <c r="BH3565"/>
      <c r="BI3565"/>
      <c r="BJ3565"/>
      <c r="BK3565"/>
      <c r="BL3565"/>
      <c r="BM3565"/>
      <c r="BN3565"/>
      <c r="BO3565"/>
      <c r="BP3565"/>
      <c r="BQ3565"/>
      <c r="BR3565"/>
      <c r="BS3565"/>
      <c r="BT3565"/>
      <c r="BU3565"/>
      <c r="BV3565"/>
      <c r="BW3565"/>
      <c r="BX3565"/>
      <c r="BY3565"/>
      <c r="BZ3565"/>
      <c r="CA3565"/>
      <c r="CB3565"/>
      <c r="CC3565"/>
    </row>
    <row r="3566" spans="54:81" s="325" customFormat="1" ht="15" customHeight="1" x14ac:dyDescent="0.25">
      <c r="BB3566"/>
      <c r="BC3566"/>
      <c r="BD3566"/>
      <c r="BE3566"/>
      <c r="BF3566"/>
      <c r="BG3566"/>
      <c r="BH3566"/>
      <c r="BI3566"/>
      <c r="BJ3566"/>
      <c r="BK3566"/>
      <c r="BL3566"/>
      <c r="BM3566"/>
      <c r="BN3566"/>
      <c r="BO3566"/>
      <c r="BP3566"/>
      <c r="BQ3566"/>
      <c r="BR3566"/>
      <c r="BS3566"/>
      <c r="BT3566"/>
      <c r="BU3566"/>
      <c r="BV3566"/>
      <c r="BW3566"/>
      <c r="BX3566"/>
      <c r="BY3566"/>
      <c r="BZ3566"/>
      <c r="CA3566"/>
      <c r="CB3566"/>
      <c r="CC3566"/>
    </row>
    <row r="3567" spans="54:81" s="325" customFormat="1" ht="15" customHeight="1" x14ac:dyDescent="0.25">
      <c r="BB3567"/>
      <c r="BC3567"/>
      <c r="BD3567"/>
      <c r="BE3567"/>
      <c r="BF3567"/>
      <c r="BG3567"/>
      <c r="BH3567"/>
      <c r="BI3567"/>
      <c r="BJ3567"/>
      <c r="BK3567"/>
      <c r="BL3567"/>
      <c r="BM3567"/>
      <c r="BN3567"/>
      <c r="BO3567"/>
      <c r="BP3567"/>
      <c r="BQ3567"/>
      <c r="BR3567"/>
      <c r="BS3567"/>
      <c r="BT3567"/>
      <c r="BU3567"/>
      <c r="BV3567"/>
      <c r="BW3567"/>
      <c r="BX3567"/>
      <c r="BY3567"/>
      <c r="BZ3567"/>
      <c r="CA3567"/>
      <c r="CB3567"/>
      <c r="CC3567"/>
    </row>
    <row r="3568" spans="54:81" s="325" customFormat="1" ht="15" customHeight="1" x14ac:dyDescent="0.25">
      <c r="BB3568"/>
      <c r="BC3568"/>
      <c r="BD3568"/>
      <c r="BE3568"/>
      <c r="BF3568"/>
      <c r="BG3568"/>
      <c r="BH3568"/>
      <c r="BI3568"/>
      <c r="BJ3568"/>
      <c r="BK3568"/>
      <c r="BL3568"/>
      <c r="BM3568"/>
      <c r="BN3568"/>
      <c r="BO3568"/>
      <c r="BP3568"/>
      <c r="BQ3568"/>
      <c r="BR3568"/>
      <c r="BS3568"/>
      <c r="BT3568"/>
      <c r="BU3568"/>
      <c r="BV3568"/>
      <c r="BW3568"/>
      <c r="BX3568"/>
      <c r="BY3568"/>
      <c r="BZ3568"/>
      <c r="CA3568"/>
      <c r="CB3568"/>
      <c r="CC3568"/>
    </row>
    <row r="3569" spans="54:81" s="325" customFormat="1" ht="15" customHeight="1" x14ac:dyDescent="0.25">
      <c r="BB3569"/>
      <c r="BC3569"/>
      <c r="BD3569"/>
      <c r="BE3569"/>
      <c r="BF3569"/>
      <c r="BG3569"/>
      <c r="BH3569"/>
      <c r="BI3569"/>
      <c r="BJ3569"/>
      <c r="BK3569"/>
      <c r="BL3569"/>
      <c r="BM3569"/>
      <c r="BN3569"/>
      <c r="BO3569"/>
      <c r="BP3569"/>
      <c r="BQ3569"/>
      <c r="BR3569"/>
      <c r="BS3569"/>
      <c r="BT3569"/>
      <c r="BU3569"/>
      <c r="BV3569"/>
      <c r="BW3569"/>
      <c r="BX3569"/>
      <c r="BY3569"/>
      <c r="BZ3569"/>
      <c r="CA3569"/>
      <c r="CB3569"/>
      <c r="CC3569"/>
    </row>
    <row r="3570" spans="54:81" s="325" customFormat="1" ht="15" customHeight="1" x14ac:dyDescent="0.25">
      <c r="BB3570"/>
      <c r="BC3570"/>
      <c r="BD3570"/>
      <c r="BE3570"/>
      <c r="BF3570"/>
      <c r="BG3570"/>
      <c r="BH3570"/>
      <c r="BI3570"/>
      <c r="BJ3570"/>
      <c r="BK3570"/>
      <c r="BL3570"/>
      <c r="BM3570"/>
      <c r="BN3570"/>
      <c r="BO3570"/>
      <c r="BP3570"/>
      <c r="BQ3570"/>
      <c r="BR3570"/>
      <c r="BS3570"/>
      <c r="BT3570"/>
      <c r="BU3570"/>
      <c r="BV3570"/>
      <c r="BW3570"/>
      <c r="BX3570"/>
      <c r="BY3570"/>
      <c r="BZ3570"/>
      <c r="CA3570"/>
      <c r="CB3570"/>
      <c r="CC3570"/>
    </row>
    <row r="3571" spans="54:81" s="325" customFormat="1" ht="15" customHeight="1" x14ac:dyDescent="0.25">
      <c r="BB3571"/>
      <c r="BC3571"/>
      <c r="BD3571"/>
      <c r="BE3571"/>
      <c r="BF3571"/>
      <c r="BG3571"/>
      <c r="BH3571"/>
      <c r="BI3571"/>
      <c r="BJ3571"/>
      <c r="BK3571"/>
      <c r="BL3571"/>
      <c r="BM3571"/>
      <c r="BN3571"/>
      <c r="BO3571"/>
      <c r="BP3571"/>
      <c r="BQ3571"/>
      <c r="BR3571"/>
      <c r="BS3571"/>
      <c r="BT3571"/>
      <c r="BU3571"/>
      <c r="BV3571"/>
      <c r="BW3571"/>
      <c r="BX3571"/>
      <c r="BY3571"/>
      <c r="BZ3571"/>
      <c r="CA3571"/>
      <c r="CB3571"/>
      <c r="CC3571"/>
    </row>
    <row r="3572" spans="54:81" s="325" customFormat="1" ht="15" customHeight="1" x14ac:dyDescent="0.25">
      <c r="BB3572"/>
      <c r="BC3572"/>
      <c r="BD3572"/>
      <c r="BE3572"/>
      <c r="BF3572"/>
      <c r="BG3572"/>
      <c r="BH3572"/>
      <c r="BI3572"/>
      <c r="BJ3572"/>
      <c r="BK3572"/>
      <c r="BL3572"/>
      <c r="BM3572"/>
      <c r="BN3572"/>
      <c r="BO3572"/>
      <c r="BP3572"/>
      <c r="BQ3572"/>
      <c r="BR3572"/>
      <c r="BS3572"/>
      <c r="BT3572"/>
      <c r="BU3572"/>
      <c r="BV3572"/>
      <c r="BW3572"/>
      <c r="BX3572"/>
      <c r="BY3572"/>
      <c r="BZ3572"/>
      <c r="CA3572"/>
      <c r="CB3572"/>
      <c r="CC3572"/>
    </row>
    <row r="3573" spans="54:81" s="325" customFormat="1" ht="15" customHeight="1" x14ac:dyDescent="0.25">
      <c r="BB3573"/>
      <c r="BC3573"/>
      <c r="BD3573"/>
      <c r="BE3573"/>
      <c r="BF3573"/>
      <c r="BG3573"/>
      <c r="BH3573"/>
      <c r="BI3573"/>
      <c r="BJ3573"/>
      <c r="BK3573"/>
      <c r="BL3573"/>
      <c r="BM3573"/>
      <c r="BN3573"/>
      <c r="BO3573"/>
      <c r="BP3573"/>
      <c r="BQ3573"/>
      <c r="BR3573"/>
      <c r="BS3573"/>
      <c r="BT3573"/>
      <c r="BU3573"/>
      <c r="BV3573"/>
      <c r="BW3573"/>
      <c r="BX3573"/>
      <c r="BY3573"/>
      <c r="BZ3573"/>
      <c r="CA3573"/>
      <c r="CB3573"/>
      <c r="CC3573"/>
    </row>
    <row r="3574" spans="54:81" s="325" customFormat="1" ht="15" customHeight="1" x14ac:dyDescent="0.25">
      <c r="BB3574"/>
      <c r="BC3574"/>
      <c r="BD3574"/>
      <c r="BE3574"/>
      <c r="BF3574"/>
      <c r="BG3574"/>
      <c r="BH3574"/>
      <c r="BI3574"/>
      <c r="BJ3574"/>
      <c r="BK3574"/>
      <c r="BL3574"/>
      <c r="BM3574"/>
      <c r="BN3574"/>
      <c r="BO3574"/>
      <c r="BP3574"/>
      <c r="BQ3574"/>
      <c r="BR3574"/>
      <c r="BS3574"/>
      <c r="BT3574"/>
      <c r="BU3574"/>
      <c r="BV3574"/>
      <c r="BW3574"/>
      <c r="BX3574"/>
      <c r="BY3574"/>
      <c r="BZ3574"/>
      <c r="CA3574"/>
      <c r="CB3574"/>
      <c r="CC3574"/>
    </row>
    <row r="3575" spans="54:81" s="325" customFormat="1" ht="15" customHeight="1" x14ac:dyDescent="0.25">
      <c r="BB3575"/>
      <c r="BC3575"/>
      <c r="BD3575"/>
      <c r="BE3575"/>
      <c r="BF3575"/>
      <c r="BG3575"/>
      <c r="BH3575"/>
      <c r="BI3575"/>
      <c r="BJ3575"/>
      <c r="BK3575"/>
      <c r="BL3575"/>
      <c r="BM3575"/>
      <c r="BN3575"/>
      <c r="BO3575"/>
      <c r="BP3575"/>
      <c r="BQ3575"/>
      <c r="BR3575"/>
      <c r="BS3575"/>
      <c r="BT3575"/>
      <c r="BU3575"/>
      <c r="BV3575"/>
      <c r="BW3575"/>
      <c r="BX3575"/>
      <c r="BY3575"/>
      <c r="BZ3575"/>
      <c r="CA3575"/>
      <c r="CB3575"/>
      <c r="CC3575"/>
    </row>
    <row r="3576" spans="54:81" s="325" customFormat="1" ht="15" customHeight="1" x14ac:dyDescent="0.25">
      <c r="BB3576"/>
      <c r="BC3576"/>
      <c r="BD3576"/>
      <c r="BE3576"/>
      <c r="BF3576"/>
      <c r="BG3576"/>
      <c r="BH3576"/>
      <c r="BI3576"/>
      <c r="BJ3576"/>
      <c r="BK3576"/>
      <c r="BL3576"/>
      <c r="BM3576"/>
      <c r="BN3576"/>
      <c r="BO3576"/>
      <c r="BP3576"/>
      <c r="BQ3576"/>
      <c r="BR3576"/>
      <c r="BS3576"/>
      <c r="BT3576"/>
      <c r="BU3576"/>
      <c r="BV3576"/>
      <c r="BW3576"/>
      <c r="BX3576"/>
      <c r="BY3576"/>
      <c r="BZ3576"/>
      <c r="CA3576"/>
      <c r="CB3576"/>
      <c r="CC3576"/>
    </row>
    <row r="3577" spans="54:81" s="325" customFormat="1" ht="15" customHeight="1" x14ac:dyDescent="0.25">
      <c r="BB3577"/>
      <c r="BC3577"/>
      <c r="BD3577"/>
      <c r="BE3577"/>
      <c r="BF3577"/>
      <c r="BG3577"/>
      <c r="BH3577"/>
      <c r="BI3577"/>
      <c r="BJ3577"/>
      <c r="BK3577"/>
      <c r="BL3577"/>
      <c r="BM3577"/>
      <c r="BN3577"/>
      <c r="BO3577"/>
      <c r="BP3577"/>
      <c r="BQ3577"/>
      <c r="BR3577"/>
      <c r="BS3577"/>
      <c r="BT3577"/>
      <c r="BU3577"/>
      <c r="BV3577"/>
      <c r="BW3577"/>
      <c r="BX3577"/>
      <c r="BY3577"/>
      <c r="BZ3577"/>
      <c r="CA3577"/>
      <c r="CB3577"/>
      <c r="CC3577"/>
    </row>
    <row r="3578" spans="54:81" s="325" customFormat="1" ht="15" customHeight="1" x14ac:dyDescent="0.25">
      <c r="BB3578"/>
      <c r="BC3578"/>
      <c r="BD3578"/>
      <c r="BE3578"/>
      <c r="BF3578"/>
      <c r="BG3578"/>
      <c r="BH3578"/>
      <c r="BI3578"/>
      <c r="BJ3578"/>
      <c r="BK3578"/>
      <c r="BL3578"/>
      <c r="BM3578"/>
      <c r="BN3578"/>
      <c r="BO3578"/>
      <c r="BP3578"/>
      <c r="BQ3578"/>
      <c r="BR3578"/>
      <c r="BS3578"/>
      <c r="BT3578"/>
      <c r="BU3578"/>
      <c r="BV3578"/>
      <c r="BW3578"/>
      <c r="BX3578"/>
      <c r="BY3578"/>
      <c r="BZ3578"/>
      <c r="CA3578"/>
      <c r="CB3578"/>
      <c r="CC3578"/>
    </row>
    <row r="3579" spans="54:81" s="325" customFormat="1" ht="15" customHeight="1" x14ac:dyDescent="0.25">
      <c r="BB3579"/>
      <c r="BC3579"/>
      <c r="BD3579"/>
      <c r="BE3579"/>
      <c r="BF3579"/>
      <c r="BG3579"/>
      <c r="BH3579"/>
      <c r="BI3579"/>
      <c r="BJ3579"/>
      <c r="BK3579"/>
      <c r="BL3579"/>
      <c r="BM3579"/>
      <c r="BN3579"/>
      <c r="BO3579"/>
      <c r="BP3579"/>
      <c r="BQ3579"/>
      <c r="BR3579"/>
      <c r="BS3579"/>
      <c r="BT3579"/>
      <c r="BU3579"/>
      <c r="BV3579"/>
      <c r="BW3579"/>
      <c r="BX3579"/>
      <c r="BY3579"/>
      <c r="BZ3579"/>
      <c r="CA3579"/>
      <c r="CB3579"/>
      <c r="CC3579"/>
    </row>
    <row r="3580" spans="54:81" s="325" customFormat="1" ht="15" customHeight="1" x14ac:dyDescent="0.25">
      <c r="BB3580"/>
      <c r="BC3580"/>
      <c r="BD3580"/>
      <c r="BE3580"/>
      <c r="BF3580"/>
      <c r="BG3580"/>
      <c r="BH3580"/>
      <c r="BI3580"/>
      <c r="BJ3580"/>
      <c r="BK3580"/>
      <c r="BL3580"/>
      <c r="BM3580"/>
      <c r="BN3580"/>
      <c r="BO3580"/>
      <c r="BP3580"/>
      <c r="BQ3580"/>
      <c r="BR3580"/>
      <c r="BS3580"/>
      <c r="BT3580"/>
      <c r="BU3580"/>
      <c r="BV3580"/>
      <c r="BW3580"/>
      <c r="BX3580"/>
      <c r="BY3580"/>
      <c r="BZ3580"/>
      <c r="CA3580"/>
      <c r="CB3580"/>
      <c r="CC3580"/>
    </row>
    <row r="3581" spans="54:81" s="325" customFormat="1" ht="15" customHeight="1" x14ac:dyDescent="0.25">
      <c r="BB3581"/>
      <c r="BC3581"/>
      <c r="BD3581"/>
      <c r="BE3581"/>
      <c r="BF3581"/>
      <c r="BG3581"/>
      <c r="BH3581"/>
      <c r="BI3581"/>
      <c r="BJ3581"/>
      <c r="BK3581"/>
      <c r="BL3581"/>
      <c r="BM3581"/>
      <c r="BN3581"/>
      <c r="BO3581"/>
      <c r="BP3581"/>
      <c r="BQ3581"/>
      <c r="BR3581"/>
      <c r="BS3581"/>
      <c r="BT3581"/>
      <c r="BU3581"/>
      <c r="BV3581"/>
      <c r="BW3581"/>
      <c r="BX3581"/>
      <c r="BY3581"/>
      <c r="BZ3581"/>
      <c r="CA3581"/>
      <c r="CB3581"/>
      <c r="CC3581"/>
    </row>
    <row r="3582" spans="54:81" s="325" customFormat="1" ht="15" customHeight="1" x14ac:dyDescent="0.25">
      <c r="BB3582"/>
      <c r="BC3582"/>
      <c r="BD3582"/>
      <c r="BE3582"/>
      <c r="BF3582"/>
      <c r="BG3582"/>
      <c r="BH3582"/>
      <c r="BI3582"/>
      <c r="BJ3582"/>
      <c r="BK3582"/>
      <c r="BL3582"/>
      <c r="BM3582"/>
      <c r="BN3582"/>
      <c r="BO3582"/>
      <c r="BP3582"/>
      <c r="BQ3582"/>
      <c r="BR3582"/>
      <c r="BS3582"/>
      <c r="BT3582"/>
      <c r="BU3582"/>
      <c r="BV3582"/>
      <c r="BW3582"/>
      <c r="BX3582"/>
      <c r="BY3582"/>
      <c r="BZ3582"/>
      <c r="CA3582"/>
      <c r="CB3582"/>
      <c r="CC3582"/>
    </row>
    <row r="3583" spans="54:81" s="325" customFormat="1" ht="15" customHeight="1" x14ac:dyDescent="0.25">
      <c r="BB3583"/>
      <c r="BC3583"/>
      <c r="BD3583"/>
      <c r="BE3583"/>
      <c r="BF3583"/>
      <c r="BG3583"/>
      <c r="BH3583"/>
      <c r="BI3583"/>
      <c r="BJ3583"/>
      <c r="BK3583"/>
      <c r="BL3583"/>
      <c r="BM3583"/>
      <c r="BN3583"/>
      <c r="BO3583"/>
      <c r="BP3583"/>
      <c r="BQ3583"/>
      <c r="BR3583"/>
      <c r="BS3583"/>
      <c r="BT3583"/>
      <c r="BU3583"/>
      <c r="BV3583"/>
      <c r="BW3583"/>
      <c r="BX3583"/>
      <c r="BY3583"/>
      <c r="BZ3583"/>
      <c r="CA3583"/>
      <c r="CB3583"/>
      <c r="CC3583"/>
    </row>
    <row r="3584" spans="54:81" s="325" customFormat="1" ht="15" customHeight="1" x14ac:dyDescent="0.25">
      <c r="BB3584"/>
      <c r="BC3584"/>
      <c r="BD3584"/>
      <c r="BE3584"/>
      <c r="BF3584"/>
      <c r="BG3584"/>
      <c r="BH3584"/>
      <c r="BI3584"/>
      <c r="BJ3584"/>
      <c r="BK3584"/>
      <c r="BL3584"/>
      <c r="BM3584"/>
      <c r="BN3584"/>
      <c r="BO3584"/>
      <c r="BP3584"/>
      <c r="BQ3584"/>
      <c r="BR3584"/>
      <c r="BS3584"/>
      <c r="BT3584"/>
      <c r="BU3584"/>
      <c r="BV3584"/>
      <c r="BW3584"/>
      <c r="BX3584"/>
      <c r="BY3584"/>
      <c r="BZ3584"/>
      <c r="CA3584"/>
      <c r="CB3584"/>
      <c r="CC3584"/>
    </row>
    <row r="3585" spans="54:81" s="325" customFormat="1" ht="15" customHeight="1" x14ac:dyDescent="0.25">
      <c r="BB3585"/>
      <c r="BC3585"/>
      <c r="BD3585"/>
      <c r="BE3585"/>
      <c r="BF3585"/>
      <c r="BG3585"/>
      <c r="BH3585"/>
      <c r="BI3585"/>
      <c r="BJ3585"/>
      <c r="BK3585"/>
      <c r="BL3585"/>
      <c r="BM3585"/>
      <c r="BN3585"/>
      <c r="BO3585"/>
      <c r="BP3585"/>
      <c r="BQ3585"/>
      <c r="BR3585"/>
      <c r="BS3585"/>
      <c r="BT3585"/>
      <c r="BU3585"/>
      <c r="BV3585"/>
      <c r="BW3585"/>
      <c r="BX3585"/>
      <c r="BY3585"/>
      <c r="BZ3585"/>
      <c r="CA3585"/>
      <c r="CB3585"/>
      <c r="CC3585"/>
    </row>
    <row r="3586" spans="54:81" s="325" customFormat="1" ht="15" customHeight="1" x14ac:dyDescent="0.25">
      <c r="BB3586"/>
      <c r="BC3586"/>
      <c r="BD3586"/>
      <c r="BE3586"/>
      <c r="BF3586"/>
      <c r="BG3586"/>
      <c r="BH3586"/>
      <c r="BI3586"/>
      <c r="BJ3586"/>
      <c r="BK3586"/>
      <c r="BL3586"/>
      <c r="BM3586"/>
      <c r="BN3586"/>
      <c r="BO3586"/>
      <c r="BP3586"/>
      <c r="BQ3586"/>
      <c r="BR3586"/>
      <c r="BS3586"/>
      <c r="BT3586"/>
      <c r="BU3586"/>
      <c r="BV3586"/>
      <c r="BW3586"/>
      <c r="BX3586"/>
      <c r="BY3586"/>
      <c r="BZ3586"/>
      <c r="CA3586"/>
      <c r="CB3586"/>
      <c r="CC3586"/>
    </row>
    <row r="3587" spans="54:81" s="325" customFormat="1" ht="15" customHeight="1" x14ac:dyDescent="0.25">
      <c r="BB3587"/>
      <c r="BC3587"/>
      <c r="BD3587"/>
      <c r="BE3587"/>
      <c r="BF3587"/>
      <c r="BG3587"/>
      <c r="BH3587"/>
      <c r="BI3587"/>
      <c r="BJ3587"/>
      <c r="BK3587"/>
      <c r="BL3587"/>
      <c r="BM3587"/>
      <c r="BN3587"/>
      <c r="BO3587"/>
      <c r="BP3587"/>
      <c r="BQ3587"/>
      <c r="BR3587"/>
      <c r="BS3587"/>
      <c r="BT3587"/>
      <c r="BU3587"/>
      <c r="BV3587"/>
      <c r="BW3587"/>
      <c r="BX3587"/>
      <c r="BY3587"/>
      <c r="BZ3587"/>
      <c r="CA3587"/>
      <c r="CB3587"/>
      <c r="CC3587"/>
    </row>
    <row r="3588" spans="54:81" s="325" customFormat="1" ht="15" customHeight="1" x14ac:dyDescent="0.25">
      <c r="BB3588"/>
      <c r="BC3588"/>
      <c r="BD3588"/>
      <c r="BE3588"/>
      <c r="BF3588"/>
      <c r="BG3588"/>
      <c r="BH3588"/>
      <c r="BI3588"/>
      <c r="BJ3588"/>
      <c r="BK3588"/>
      <c r="BL3588"/>
      <c r="BM3588"/>
      <c r="BN3588"/>
      <c r="BO3588"/>
      <c r="BP3588"/>
      <c r="BQ3588"/>
      <c r="BR3588"/>
      <c r="BS3588"/>
      <c r="BT3588"/>
      <c r="BU3588"/>
      <c r="BV3588"/>
      <c r="BW3588"/>
      <c r="BX3588"/>
      <c r="BY3588"/>
      <c r="BZ3588"/>
      <c r="CA3588"/>
      <c r="CB3588"/>
      <c r="CC3588"/>
    </row>
    <row r="3589" spans="54:81" s="325" customFormat="1" ht="15" customHeight="1" x14ac:dyDescent="0.25">
      <c r="BB3589"/>
      <c r="BC3589"/>
      <c r="BD3589"/>
      <c r="BE3589"/>
      <c r="BF3589"/>
      <c r="BG3589"/>
      <c r="BH3589"/>
      <c r="BI3589"/>
      <c r="BJ3589"/>
      <c r="BK3589"/>
      <c r="BL3589"/>
      <c r="BM3589"/>
      <c r="BN3589"/>
      <c r="BO3589"/>
      <c r="BP3589"/>
      <c r="BQ3589"/>
      <c r="BR3589"/>
      <c r="BS3589"/>
      <c r="BT3589"/>
      <c r="BU3589"/>
      <c r="BV3589"/>
      <c r="BW3589"/>
      <c r="BX3589"/>
      <c r="BY3589"/>
      <c r="BZ3589"/>
      <c r="CA3589"/>
      <c r="CB3589"/>
      <c r="CC3589"/>
    </row>
    <row r="3590" spans="54:81" s="325" customFormat="1" ht="15" customHeight="1" x14ac:dyDescent="0.25">
      <c r="BB3590"/>
      <c r="BC3590"/>
      <c r="BD3590"/>
      <c r="BE3590"/>
      <c r="BF3590"/>
      <c r="BG3590"/>
      <c r="BH3590"/>
      <c r="BI3590"/>
      <c r="BJ3590"/>
      <c r="BK3590"/>
      <c r="BL3590"/>
      <c r="BM3590"/>
      <c r="BN3590"/>
      <c r="BO3590"/>
      <c r="BP3590"/>
      <c r="BQ3590"/>
      <c r="BR3590"/>
      <c r="BS3590"/>
      <c r="BT3590"/>
      <c r="BU3590"/>
      <c r="BV3590"/>
      <c r="BW3590"/>
      <c r="BX3590"/>
      <c r="BY3590"/>
      <c r="BZ3590"/>
      <c r="CA3590"/>
      <c r="CB3590"/>
      <c r="CC3590"/>
    </row>
    <row r="3591" spans="54:81" s="325" customFormat="1" ht="15" customHeight="1" x14ac:dyDescent="0.25">
      <c r="BB3591"/>
      <c r="BC3591"/>
      <c r="BD3591"/>
      <c r="BE3591"/>
      <c r="BF3591"/>
      <c r="BG3591"/>
      <c r="BH3591"/>
      <c r="BI3591"/>
      <c r="BJ3591"/>
      <c r="BK3591"/>
      <c r="BL3591"/>
      <c r="BM3591"/>
      <c r="BN3591"/>
      <c r="BO3591"/>
      <c r="BP3591"/>
      <c r="BQ3591"/>
      <c r="BR3591"/>
      <c r="BS3591"/>
      <c r="BT3591"/>
      <c r="BU3591"/>
      <c r="BV3591"/>
      <c r="BW3591"/>
      <c r="BX3591"/>
      <c r="BY3591"/>
      <c r="BZ3591"/>
      <c r="CA3591"/>
      <c r="CB3591"/>
      <c r="CC3591"/>
    </row>
    <row r="3592" spans="54:81" s="325" customFormat="1" ht="15" customHeight="1" x14ac:dyDescent="0.25">
      <c r="BB3592"/>
      <c r="BC3592"/>
      <c r="BD3592"/>
      <c r="BE3592"/>
      <c r="BF3592"/>
      <c r="BG3592"/>
      <c r="BH3592"/>
      <c r="BI3592"/>
      <c r="BJ3592"/>
      <c r="BK3592"/>
      <c r="BL3592"/>
      <c r="BM3592"/>
      <c r="BN3592"/>
      <c r="BO3592"/>
      <c r="BP3592"/>
      <c r="BQ3592"/>
      <c r="BR3592"/>
      <c r="BS3592"/>
      <c r="BT3592"/>
      <c r="BU3592"/>
      <c r="BV3592"/>
      <c r="BW3592"/>
      <c r="BX3592"/>
      <c r="BY3592"/>
      <c r="BZ3592"/>
      <c r="CA3592"/>
      <c r="CB3592"/>
      <c r="CC3592"/>
    </row>
    <row r="3593" spans="54:81" s="325" customFormat="1" ht="15" customHeight="1" x14ac:dyDescent="0.25">
      <c r="BB3593"/>
      <c r="BC3593"/>
      <c r="BD3593"/>
      <c r="BE3593"/>
      <c r="BF3593"/>
      <c r="BG3593"/>
      <c r="BH3593"/>
      <c r="BI3593"/>
      <c r="BJ3593"/>
      <c r="BK3593"/>
      <c r="BL3593"/>
      <c r="BM3593"/>
      <c r="BN3593"/>
      <c r="BO3593"/>
      <c r="BP3593"/>
      <c r="BQ3593"/>
      <c r="BR3593"/>
      <c r="BS3593"/>
      <c r="BT3593"/>
      <c r="BU3593"/>
      <c r="BV3593"/>
      <c r="BW3593"/>
      <c r="BX3593"/>
      <c r="BY3593"/>
      <c r="BZ3593"/>
      <c r="CA3593"/>
      <c r="CB3593"/>
      <c r="CC3593"/>
    </row>
    <row r="3594" spans="54:81" s="325" customFormat="1" ht="15" customHeight="1" x14ac:dyDescent="0.25">
      <c r="BB3594"/>
      <c r="BC3594"/>
      <c r="BD3594"/>
      <c r="BE3594"/>
      <c r="BF3594"/>
      <c r="BG3594"/>
      <c r="BH3594"/>
      <c r="BI3594"/>
      <c r="BJ3594"/>
      <c r="BK3594"/>
      <c r="BL3594"/>
      <c r="BM3594"/>
      <c r="BN3594"/>
      <c r="BO3594"/>
      <c r="BP3594"/>
      <c r="BQ3594"/>
      <c r="BR3594"/>
      <c r="BS3594"/>
      <c r="BT3594"/>
      <c r="BU3594"/>
      <c r="BV3594"/>
      <c r="BW3594"/>
      <c r="BX3594"/>
      <c r="BY3594"/>
      <c r="BZ3594"/>
      <c r="CA3594"/>
      <c r="CB3594"/>
      <c r="CC3594"/>
    </row>
    <row r="3595" spans="54:81" s="325" customFormat="1" ht="15" customHeight="1" x14ac:dyDescent="0.25">
      <c r="BB3595"/>
      <c r="BC3595"/>
      <c r="BD3595"/>
      <c r="BE3595"/>
      <c r="BF3595"/>
      <c r="BG3595"/>
      <c r="BH3595"/>
      <c r="BI3595"/>
      <c r="BJ3595"/>
      <c r="BK3595"/>
      <c r="BL3595"/>
      <c r="BM3595"/>
      <c r="BN3595"/>
      <c r="BO3595"/>
      <c r="BP3595"/>
      <c r="BQ3595"/>
      <c r="BR3595"/>
      <c r="BS3595"/>
      <c r="BT3595"/>
      <c r="BU3595"/>
      <c r="BV3595"/>
      <c r="BW3595"/>
      <c r="BX3595"/>
      <c r="BY3595"/>
      <c r="BZ3595"/>
      <c r="CA3595"/>
      <c r="CB3595"/>
      <c r="CC3595"/>
    </row>
    <row r="3596" spans="54:81" s="325" customFormat="1" ht="15" customHeight="1" x14ac:dyDescent="0.25">
      <c r="BB3596"/>
      <c r="BC3596"/>
      <c r="BD3596"/>
      <c r="BE3596"/>
      <c r="BF3596"/>
      <c r="BG3596"/>
      <c r="BH3596"/>
      <c r="BI3596"/>
      <c r="BJ3596"/>
      <c r="BK3596"/>
      <c r="BL3596"/>
      <c r="BM3596"/>
      <c r="BN3596"/>
      <c r="BO3596"/>
      <c r="BP3596"/>
      <c r="BQ3596"/>
      <c r="BR3596"/>
      <c r="BS3596"/>
      <c r="BT3596"/>
      <c r="BU3596"/>
      <c r="BV3596"/>
      <c r="BW3596"/>
      <c r="BX3596"/>
      <c r="BY3596"/>
      <c r="BZ3596"/>
      <c r="CA3596"/>
      <c r="CB3596"/>
      <c r="CC3596"/>
    </row>
    <row r="3597" spans="54:81" s="325" customFormat="1" ht="15" customHeight="1" x14ac:dyDescent="0.25">
      <c r="BB3597"/>
      <c r="BC3597"/>
      <c r="BD3597"/>
      <c r="BE3597"/>
      <c r="BF3597"/>
      <c r="BG3597"/>
      <c r="BH3597"/>
      <c r="BI3597"/>
      <c r="BJ3597"/>
      <c r="BK3597"/>
      <c r="BL3597"/>
      <c r="BM3597"/>
      <c r="BN3597"/>
      <c r="BO3597"/>
      <c r="BP3597"/>
      <c r="BQ3597"/>
      <c r="BR3597"/>
      <c r="BS3597"/>
      <c r="BT3597"/>
      <c r="BU3597"/>
      <c r="BV3597"/>
      <c r="BW3597"/>
      <c r="BX3597"/>
      <c r="BY3597"/>
      <c r="BZ3597"/>
      <c r="CA3597"/>
      <c r="CB3597"/>
      <c r="CC3597"/>
    </row>
    <row r="3598" spans="54:81" s="325" customFormat="1" ht="15" customHeight="1" x14ac:dyDescent="0.25">
      <c r="BB3598"/>
      <c r="BC3598"/>
      <c r="BD3598"/>
      <c r="BE3598"/>
      <c r="BF3598"/>
      <c r="BG3598"/>
      <c r="BH3598"/>
      <c r="BI3598"/>
      <c r="BJ3598"/>
      <c r="BK3598"/>
      <c r="BL3598"/>
      <c r="BM3598"/>
      <c r="BN3598"/>
      <c r="BO3598"/>
      <c r="BP3598"/>
      <c r="BQ3598"/>
      <c r="BR3598"/>
      <c r="BS3598"/>
      <c r="BT3598"/>
      <c r="BU3598"/>
      <c r="BV3598"/>
      <c r="BW3598"/>
      <c r="BX3598"/>
      <c r="BY3598"/>
      <c r="BZ3598"/>
      <c r="CA3598"/>
      <c r="CB3598"/>
      <c r="CC3598"/>
    </row>
    <row r="3599" spans="54:81" s="325" customFormat="1" ht="15" customHeight="1" x14ac:dyDescent="0.25">
      <c r="BB3599"/>
      <c r="BC3599"/>
      <c r="BD3599"/>
      <c r="BE3599"/>
      <c r="BF3599"/>
      <c r="BG3599"/>
      <c r="BH3599"/>
      <c r="BI3599"/>
      <c r="BJ3599"/>
      <c r="BK3599"/>
      <c r="BL3599"/>
      <c r="BM3599"/>
      <c r="BN3599"/>
      <c r="BO3599"/>
      <c r="BP3599"/>
      <c r="BQ3599"/>
      <c r="BR3599"/>
      <c r="BS3599"/>
      <c r="BT3599"/>
      <c r="BU3599"/>
      <c r="BV3599"/>
      <c r="BW3599"/>
      <c r="BX3599"/>
      <c r="BY3599"/>
      <c r="BZ3599"/>
      <c r="CA3599"/>
      <c r="CB3599"/>
      <c r="CC3599"/>
    </row>
    <row r="3600" spans="54:81" s="325" customFormat="1" ht="15" customHeight="1" x14ac:dyDescent="0.25">
      <c r="BB3600"/>
      <c r="BC3600"/>
      <c r="BD3600"/>
      <c r="BE3600"/>
      <c r="BF3600"/>
      <c r="BG3600"/>
      <c r="BH3600"/>
      <c r="BI3600"/>
      <c r="BJ3600"/>
      <c r="BK3600"/>
      <c r="BL3600"/>
      <c r="BM3600"/>
      <c r="BN3600"/>
      <c r="BO3600"/>
      <c r="BP3600"/>
      <c r="BQ3600"/>
      <c r="BR3600"/>
      <c r="BS3600"/>
      <c r="BT3600"/>
      <c r="BU3600"/>
      <c r="BV3600"/>
      <c r="BW3600"/>
      <c r="BX3600"/>
      <c r="BY3600"/>
      <c r="BZ3600"/>
      <c r="CA3600"/>
      <c r="CB3600"/>
      <c r="CC3600"/>
    </row>
    <row r="3601" spans="54:81" s="325" customFormat="1" ht="15" customHeight="1" x14ac:dyDescent="0.25">
      <c r="BB3601"/>
      <c r="BC3601"/>
      <c r="BD3601"/>
      <c r="BE3601"/>
      <c r="BF3601"/>
      <c r="BG3601"/>
      <c r="BH3601"/>
      <c r="BI3601"/>
      <c r="BJ3601"/>
      <c r="BK3601"/>
      <c r="BL3601"/>
      <c r="BM3601"/>
      <c r="BN3601"/>
      <c r="BO3601"/>
      <c r="BP3601"/>
      <c r="BQ3601"/>
      <c r="BR3601"/>
      <c r="BS3601"/>
      <c r="BT3601"/>
      <c r="BU3601"/>
      <c r="BV3601"/>
      <c r="BW3601"/>
      <c r="BX3601"/>
      <c r="BY3601"/>
      <c r="BZ3601"/>
      <c r="CA3601"/>
      <c r="CB3601"/>
      <c r="CC3601"/>
    </row>
    <row r="3602" spans="54:81" s="325" customFormat="1" ht="15" customHeight="1" x14ac:dyDescent="0.25">
      <c r="BB3602"/>
      <c r="BC3602"/>
      <c r="BD3602"/>
      <c r="BE3602"/>
      <c r="BF3602"/>
      <c r="BG3602"/>
      <c r="BH3602"/>
      <c r="BI3602"/>
      <c r="BJ3602"/>
      <c r="BK3602"/>
      <c r="BL3602"/>
      <c r="BM3602"/>
      <c r="BN3602"/>
      <c r="BO3602"/>
      <c r="BP3602"/>
      <c r="BQ3602"/>
      <c r="BR3602"/>
      <c r="BS3602"/>
      <c r="BT3602"/>
      <c r="BU3602"/>
      <c r="BV3602"/>
      <c r="BW3602"/>
      <c r="BX3602"/>
      <c r="BY3602"/>
      <c r="BZ3602"/>
      <c r="CA3602"/>
      <c r="CB3602"/>
      <c r="CC3602"/>
    </row>
    <row r="3603" spans="54:81" s="325" customFormat="1" ht="15" customHeight="1" x14ac:dyDescent="0.25">
      <c r="BB3603"/>
      <c r="BC3603"/>
      <c r="BD3603"/>
      <c r="BE3603"/>
      <c r="BF3603"/>
      <c r="BG3603"/>
      <c r="BH3603"/>
      <c r="BI3603"/>
      <c r="BJ3603"/>
      <c r="BK3603"/>
      <c r="BL3603"/>
      <c r="BM3603"/>
      <c r="BN3603"/>
      <c r="BO3603"/>
      <c r="BP3603"/>
      <c r="BQ3603"/>
      <c r="BR3603"/>
      <c r="BS3603"/>
      <c r="BT3603"/>
      <c r="BU3603"/>
      <c r="BV3603"/>
      <c r="BW3603"/>
      <c r="BX3603"/>
      <c r="BY3603"/>
      <c r="BZ3603"/>
      <c r="CA3603"/>
      <c r="CB3603"/>
      <c r="CC3603"/>
    </row>
    <row r="3604" spans="54:81" s="325" customFormat="1" ht="15" customHeight="1" x14ac:dyDescent="0.25">
      <c r="BB3604"/>
      <c r="BC3604"/>
      <c r="BD3604"/>
      <c r="BE3604"/>
      <c r="BF3604"/>
      <c r="BG3604"/>
      <c r="BH3604"/>
      <c r="BI3604"/>
      <c r="BJ3604"/>
      <c r="BK3604"/>
      <c r="BL3604"/>
      <c r="BM3604"/>
      <c r="BN3604"/>
      <c r="BO3604"/>
      <c r="BP3604"/>
      <c r="BQ3604"/>
      <c r="BR3604"/>
      <c r="BS3604"/>
      <c r="BT3604"/>
      <c r="BU3604"/>
      <c r="BV3604"/>
      <c r="BW3604"/>
      <c r="BX3604"/>
      <c r="BY3604"/>
      <c r="BZ3604"/>
      <c r="CA3604"/>
      <c r="CB3604"/>
      <c r="CC3604"/>
    </row>
    <row r="3605" spans="54:81" s="325" customFormat="1" ht="15" customHeight="1" x14ac:dyDescent="0.25">
      <c r="BB3605"/>
      <c r="BC3605"/>
      <c r="BD3605"/>
      <c r="BE3605"/>
      <c r="BF3605"/>
      <c r="BG3605"/>
      <c r="BH3605"/>
      <c r="BI3605"/>
      <c r="BJ3605"/>
      <c r="BK3605"/>
      <c r="BL3605"/>
      <c r="BM3605"/>
      <c r="BN3605"/>
      <c r="BO3605"/>
      <c r="BP3605"/>
      <c r="BQ3605"/>
      <c r="BR3605"/>
      <c r="BS3605"/>
      <c r="BT3605"/>
      <c r="BU3605"/>
      <c r="BV3605"/>
      <c r="BW3605"/>
      <c r="BX3605"/>
      <c r="BY3605"/>
      <c r="BZ3605"/>
      <c r="CA3605"/>
      <c r="CB3605"/>
      <c r="CC3605"/>
    </row>
    <row r="3606" spans="54:81" s="325" customFormat="1" ht="15" customHeight="1" x14ac:dyDescent="0.25">
      <c r="BB3606"/>
      <c r="BC3606"/>
      <c r="BD3606"/>
      <c r="BE3606"/>
      <c r="BF3606"/>
      <c r="BG3606"/>
      <c r="BH3606"/>
      <c r="BI3606"/>
      <c r="BJ3606"/>
      <c r="BK3606"/>
      <c r="BL3606"/>
      <c r="BM3606"/>
      <c r="BN3606"/>
      <c r="BO3606"/>
      <c r="BP3606"/>
      <c r="BQ3606"/>
      <c r="BR3606"/>
      <c r="BS3606"/>
      <c r="BT3606"/>
      <c r="BU3606"/>
      <c r="BV3606"/>
      <c r="BW3606"/>
      <c r="BX3606"/>
      <c r="BY3606"/>
      <c r="BZ3606"/>
      <c r="CA3606"/>
      <c r="CB3606"/>
      <c r="CC3606"/>
    </row>
    <row r="3607" spans="54:81" s="325" customFormat="1" ht="15" customHeight="1" x14ac:dyDescent="0.25">
      <c r="BB3607"/>
      <c r="BC3607"/>
      <c r="BD3607"/>
      <c r="BE3607"/>
      <c r="BF3607"/>
      <c r="BG3607"/>
      <c r="BH3607"/>
      <c r="BI3607"/>
      <c r="BJ3607"/>
      <c r="BK3607"/>
      <c r="BL3607"/>
      <c r="BM3607"/>
      <c r="BN3607"/>
      <c r="BO3607"/>
      <c r="BP3607"/>
      <c r="BQ3607"/>
      <c r="BR3607"/>
      <c r="BS3607"/>
      <c r="BT3607"/>
      <c r="BU3607"/>
      <c r="BV3607"/>
      <c r="BW3607"/>
      <c r="BX3607"/>
      <c r="BY3607"/>
      <c r="BZ3607"/>
      <c r="CA3607"/>
      <c r="CB3607"/>
      <c r="CC3607"/>
    </row>
    <row r="3608" spans="54:81" s="325" customFormat="1" ht="15" customHeight="1" x14ac:dyDescent="0.25">
      <c r="BB3608"/>
      <c r="BC3608"/>
      <c r="BD3608"/>
      <c r="BE3608"/>
      <c r="BF3608"/>
      <c r="BG3608"/>
      <c r="BH3608"/>
      <c r="BI3608"/>
      <c r="BJ3608"/>
      <c r="BK3608"/>
      <c r="BL3608"/>
      <c r="BM3608"/>
      <c r="BN3608"/>
      <c r="BO3608"/>
      <c r="BP3608"/>
      <c r="BQ3608"/>
      <c r="BR3608"/>
      <c r="BS3608"/>
      <c r="BT3608"/>
      <c r="BU3608"/>
      <c r="BV3608"/>
      <c r="BW3608"/>
      <c r="BX3608"/>
      <c r="BY3608"/>
      <c r="BZ3608"/>
      <c r="CA3608"/>
      <c r="CB3608"/>
      <c r="CC3608"/>
    </row>
    <row r="3609" spans="54:81" s="325" customFormat="1" ht="15" customHeight="1" x14ac:dyDescent="0.25">
      <c r="BB3609"/>
      <c r="BC3609"/>
      <c r="BD3609"/>
      <c r="BE3609"/>
      <c r="BF3609"/>
      <c r="BG3609"/>
      <c r="BH3609"/>
      <c r="BI3609"/>
      <c r="BJ3609"/>
      <c r="BK3609"/>
      <c r="BL3609"/>
      <c r="BM3609"/>
      <c r="BN3609"/>
      <c r="BO3609"/>
      <c r="BP3609"/>
      <c r="BQ3609"/>
      <c r="BR3609"/>
      <c r="BS3609"/>
      <c r="BT3609"/>
      <c r="BU3609"/>
      <c r="BV3609"/>
      <c r="BW3609"/>
      <c r="BX3609"/>
      <c r="BY3609"/>
      <c r="BZ3609"/>
      <c r="CA3609"/>
      <c r="CB3609"/>
      <c r="CC3609"/>
    </row>
    <row r="3610" spans="54:81" s="325" customFormat="1" ht="15" customHeight="1" x14ac:dyDescent="0.25">
      <c r="BB3610"/>
      <c r="BC3610"/>
      <c r="BD3610"/>
      <c r="BE3610"/>
      <c r="BF3610"/>
      <c r="BG3610"/>
      <c r="BH3610"/>
      <c r="BI3610"/>
      <c r="BJ3610"/>
      <c r="BK3610"/>
      <c r="BL3610"/>
      <c r="BM3610"/>
      <c r="BN3610"/>
      <c r="BO3610"/>
      <c r="BP3610"/>
      <c r="BQ3610"/>
      <c r="BR3610"/>
      <c r="BS3610"/>
      <c r="BT3610"/>
      <c r="BU3610"/>
      <c r="BV3610"/>
      <c r="BW3610"/>
      <c r="BX3610"/>
      <c r="BY3610"/>
      <c r="BZ3610"/>
      <c r="CA3610"/>
      <c r="CB3610"/>
      <c r="CC3610"/>
    </row>
    <row r="3611" spans="54:81" s="325" customFormat="1" ht="15" customHeight="1" x14ac:dyDescent="0.25">
      <c r="BB3611"/>
      <c r="BC3611"/>
      <c r="BD3611"/>
      <c r="BE3611"/>
      <c r="BF3611"/>
      <c r="BG3611"/>
      <c r="BH3611"/>
      <c r="BI3611"/>
      <c r="BJ3611"/>
      <c r="BK3611"/>
      <c r="BL3611"/>
      <c r="BM3611"/>
      <c r="BN3611"/>
      <c r="BO3611"/>
      <c r="BP3611"/>
      <c r="BQ3611"/>
      <c r="BR3611"/>
      <c r="BS3611"/>
      <c r="BT3611"/>
      <c r="BU3611"/>
      <c r="BV3611"/>
      <c r="BW3611"/>
      <c r="BX3611"/>
      <c r="BY3611"/>
      <c r="BZ3611"/>
      <c r="CA3611"/>
      <c r="CB3611"/>
      <c r="CC3611"/>
    </row>
    <row r="3612" spans="54:81" s="325" customFormat="1" ht="15" customHeight="1" x14ac:dyDescent="0.25">
      <c r="BB3612"/>
      <c r="BC3612"/>
      <c r="BD3612"/>
      <c r="BE3612"/>
      <c r="BF3612"/>
      <c r="BG3612"/>
      <c r="BH3612"/>
      <c r="BI3612"/>
      <c r="BJ3612"/>
      <c r="BK3612"/>
      <c r="BL3612"/>
      <c r="BM3612"/>
      <c r="BN3612"/>
      <c r="BO3612"/>
      <c r="BP3612"/>
      <c r="BQ3612"/>
      <c r="BR3612"/>
      <c r="BS3612"/>
      <c r="BT3612"/>
      <c r="BU3612"/>
      <c r="BV3612"/>
      <c r="BW3612"/>
      <c r="BX3612"/>
      <c r="BY3612"/>
      <c r="BZ3612"/>
      <c r="CA3612"/>
      <c r="CB3612"/>
      <c r="CC3612"/>
    </row>
    <row r="3613" spans="54:81" s="325" customFormat="1" ht="15" customHeight="1" x14ac:dyDescent="0.25">
      <c r="BB3613"/>
      <c r="BC3613"/>
      <c r="BD3613"/>
      <c r="BE3613"/>
      <c r="BF3613"/>
      <c r="BG3613"/>
      <c r="BH3613"/>
      <c r="BI3613"/>
      <c r="BJ3613"/>
      <c r="BK3613"/>
      <c r="BL3613"/>
      <c r="BM3613"/>
      <c r="BN3613"/>
      <c r="BO3613"/>
      <c r="BP3613"/>
      <c r="BQ3613"/>
      <c r="BR3613"/>
      <c r="BS3613"/>
      <c r="BT3613"/>
      <c r="BU3613"/>
      <c r="BV3613"/>
      <c r="BW3613"/>
      <c r="BX3613"/>
      <c r="BY3613"/>
      <c r="BZ3613"/>
      <c r="CA3613"/>
      <c r="CB3613"/>
      <c r="CC3613"/>
    </row>
    <row r="3614" spans="54:81" s="325" customFormat="1" ht="15" customHeight="1" x14ac:dyDescent="0.25">
      <c r="BB3614"/>
      <c r="BC3614"/>
      <c r="BD3614"/>
      <c r="BE3614"/>
      <c r="BF3614"/>
      <c r="BG3614"/>
      <c r="BH3614"/>
      <c r="BI3614"/>
      <c r="BJ3614"/>
      <c r="BK3614"/>
      <c r="BL3614"/>
      <c r="BM3614"/>
      <c r="BN3614"/>
      <c r="BO3614"/>
      <c r="BP3614"/>
      <c r="BQ3614"/>
      <c r="BR3614"/>
      <c r="BS3614"/>
      <c r="BT3614"/>
      <c r="BU3614"/>
      <c r="BV3614"/>
      <c r="BW3614"/>
      <c r="BX3614"/>
      <c r="BY3614"/>
      <c r="BZ3614"/>
      <c r="CA3614"/>
      <c r="CB3614"/>
      <c r="CC3614"/>
    </row>
    <row r="3615" spans="54:81" s="325" customFormat="1" ht="15" customHeight="1" x14ac:dyDescent="0.25">
      <c r="BB3615"/>
      <c r="BC3615"/>
      <c r="BD3615"/>
      <c r="BE3615"/>
      <c r="BF3615"/>
      <c r="BG3615"/>
      <c r="BH3615"/>
      <c r="BI3615"/>
      <c r="BJ3615"/>
      <c r="BK3615"/>
      <c r="BL3615"/>
      <c r="BM3615"/>
      <c r="BN3615"/>
      <c r="BO3615"/>
      <c r="BP3615"/>
      <c r="BQ3615"/>
      <c r="BR3615"/>
      <c r="BS3615"/>
      <c r="BT3615"/>
      <c r="BU3615"/>
      <c r="BV3615"/>
      <c r="BW3615"/>
      <c r="BX3615"/>
      <c r="BY3615"/>
      <c r="BZ3615"/>
      <c r="CA3615"/>
      <c r="CB3615"/>
      <c r="CC3615"/>
    </row>
    <row r="3616" spans="54:81" s="325" customFormat="1" ht="15" customHeight="1" x14ac:dyDescent="0.25">
      <c r="BB3616"/>
      <c r="BC3616"/>
      <c r="BD3616"/>
      <c r="BE3616"/>
      <c r="BF3616"/>
      <c r="BG3616"/>
      <c r="BH3616"/>
      <c r="BI3616"/>
      <c r="BJ3616"/>
      <c r="BK3616"/>
      <c r="BL3616"/>
      <c r="BM3616"/>
      <c r="BN3616"/>
      <c r="BO3616"/>
      <c r="BP3616"/>
      <c r="BQ3616"/>
      <c r="BR3616"/>
      <c r="BS3616"/>
      <c r="BT3616"/>
      <c r="BU3616"/>
      <c r="BV3616"/>
      <c r="BW3616"/>
      <c r="BX3616"/>
      <c r="BY3616"/>
      <c r="BZ3616"/>
      <c r="CA3616"/>
      <c r="CB3616"/>
      <c r="CC3616"/>
    </row>
    <row r="3617" spans="54:81" s="325" customFormat="1" ht="15" customHeight="1" x14ac:dyDescent="0.25">
      <c r="BB3617"/>
      <c r="BC3617"/>
      <c r="BD3617"/>
      <c r="BE3617"/>
      <c r="BF3617"/>
      <c r="BG3617"/>
      <c r="BH3617"/>
      <c r="BI3617"/>
      <c r="BJ3617"/>
      <c r="BK3617"/>
      <c r="BL3617"/>
      <c r="BM3617"/>
      <c r="BN3617"/>
      <c r="BO3617"/>
      <c r="BP3617"/>
      <c r="BQ3617"/>
      <c r="BR3617"/>
      <c r="BS3617"/>
      <c r="BT3617"/>
      <c r="BU3617"/>
      <c r="BV3617"/>
      <c r="BW3617"/>
      <c r="BX3617"/>
      <c r="BY3617"/>
      <c r="BZ3617"/>
      <c r="CA3617"/>
      <c r="CB3617"/>
      <c r="CC3617"/>
    </row>
    <row r="3618" spans="54:81" s="325" customFormat="1" ht="15" customHeight="1" x14ac:dyDescent="0.25">
      <c r="BB3618"/>
      <c r="BC3618"/>
      <c r="BD3618"/>
      <c r="BE3618"/>
      <c r="BF3618"/>
      <c r="BG3618"/>
      <c r="BH3618"/>
      <c r="BI3618"/>
      <c r="BJ3618"/>
      <c r="BK3618"/>
      <c r="BL3618"/>
      <c r="BM3618"/>
      <c r="BN3618"/>
      <c r="BO3618"/>
      <c r="BP3618"/>
      <c r="BQ3618"/>
      <c r="BR3618"/>
      <c r="BS3618"/>
      <c r="BT3618"/>
      <c r="BU3618"/>
      <c r="BV3618"/>
      <c r="BW3618"/>
      <c r="BX3618"/>
      <c r="BY3618"/>
      <c r="BZ3618"/>
      <c r="CA3618"/>
      <c r="CB3618"/>
      <c r="CC3618"/>
    </row>
    <row r="3619" spans="54:81" s="325" customFormat="1" ht="15" customHeight="1" x14ac:dyDescent="0.25">
      <c r="BB3619"/>
      <c r="BC3619"/>
      <c r="BD3619"/>
      <c r="BE3619"/>
      <c r="BF3619"/>
      <c r="BG3619"/>
      <c r="BH3619"/>
      <c r="BI3619"/>
      <c r="BJ3619"/>
      <c r="BK3619"/>
      <c r="BL3619"/>
      <c r="BM3619"/>
      <c r="BN3619"/>
      <c r="BO3619"/>
      <c r="BP3619"/>
      <c r="BQ3619"/>
      <c r="BR3619"/>
      <c r="BS3619"/>
      <c r="BT3619"/>
      <c r="BU3619"/>
      <c r="BV3619"/>
      <c r="BW3619"/>
      <c r="BX3619"/>
      <c r="BY3619"/>
      <c r="BZ3619"/>
      <c r="CA3619"/>
      <c r="CB3619"/>
      <c r="CC3619"/>
    </row>
    <row r="3620" spans="54:81" s="325" customFormat="1" ht="15" customHeight="1" x14ac:dyDescent="0.25">
      <c r="BB3620"/>
      <c r="BC3620"/>
      <c r="BD3620"/>
      <c r="BE3620"/>
      <c r="BF3620"/>
      <c r="BG3620"/>
      <c r="BH3620"/>
      <c r="BI3620"/>
      <c r="BJ3620"/>
      <c r="BK3620"/>
      <c r="BL3620"/>
      <c r="BM3620"/>
      <c r="BN3620"/>
      <c r="BO3620"/>
      <c r="BP3620"/>
      <c r="BQ3620"/>
      <c r="BR3620"/>
      <c r="BS3620"/>
      <c r="BT3620"/>
      <c r="BU3620"/>
      <c r="BV3620"/>
      <c r="BW3620"/>
      <c r="BX3620"/>
      <c r="BY3620"/>
      <c r="BZ3620"/>
      <c r="CA3620"/>
      <c r="CB3620"/>
      <c r="CC3620"/>
    </row>
    <row r="3621" spans="54:81" s="325" customFormat="1" ht="15" customHeight="1" x14ac:dyDescent="0.25">
      <c r="BB3621"/>
      <c r="BC3621"/>
      <c r="BD3621"/>
      <c r="BE3621"/>
      <c r="BF3621"/>
      <c r="BG3621"/>
      <c r="BH3621"/>
      <c r="BI3621"/>
      <c r="BJ3621"/>
      <c r="BK3621"/>
      <c r="BL3621"/>
      <c r="BM3621"/>
      <c r="BN3621"/>
      <c r="BO3621"/>
      <c r="BP3621"/>
      <c r="BQ3621"/>
      <c r="BR3621"/>
      <c r="BS3621"/>
      <c r="BT3621"/>
      <c r="BU3621"/>
      <c r="BV3621"/>
      <c r="BW3621"/>
      <c r="BX3621"/>
      <c r="BY3621"/>
      <c r="BZ3621"/>
      <c r="CA3621"/>
      <c r="CB3621"/>
      <c r="CC3621"/>
    </row>
    <row r="3622" spans="54:81" s="325" customFormat="1" ht="15" customHeight="1" x14ac:dyDescent="0.25">
      <c r="BB3622"/>
      <c r="BC3622"/>
      <c r="BD3622"/>
      <c r="BE3622"/>
      <c r="BF3622"/>
      <c r="BG3622"/>
      <c r="BH3622"/>
      <c r="BI3622"/>
      <c r="BJ3622"/>
      <c r="BK3622"/>
      <c r="BL3622"/>
      <c r="BM3622"/>
      <c r="BN3622"/>
      <c r="BO3622"/>
      <c r="BP3622"/>
      <c r="BQ3622"/>
      <c r="BR3622"/>
      <c r="BS3622"/>
      <c r="BT3622"/>
      <c r="BU3622"/>
      <c r="BV3622"/>
      <c r="BW3622"/>
      <c r="BX3622"/>
      <c r="BY3622"/>
      <c r="BZ3622"/>
      <c r="CA3622"/>
      <c r="CB3622"/>
      <c r="CC3622"/>
    </row>
    <row r="3623" spans="54:81" s="325" customFormat="1" ht="15" customHeight="1" x14ac:dyDescent="0.25">
      <c r="BB3623"/>
      <c r="BC3623"/>
      <c r="BD3623"/>
      <c r="BE3623"/>
      <c r="BF3623"/>
      <c r="BG3623"/>
      <c r="BH3623"/>
      <c r="BI3623"/>
      <c r="BJ3623"/>
      <c r="BK3623"/>
      <c r="BL3623"/>
      <c r="BM3623"/>
      <c r="BN3623"/>
      <c r="BO3623"/>
      <c r="BP3623"/>
      <c r="BQ3623"/>
      <c r="BR3623"/>
      <c r="BS3623"/>
      <c r="BT3623"/>
      <c r="BU3623"/>
      <c r="BV3623"/>
      <c r="BW3623"/>
      <c r="BX3623"/>
      <c r="BY3623"/>
      <c r="BZ3623"/>
      <c r="CA3623"/>
      <c r="CB3623"/>
      <c r="CC3623"/>
    </row>
    <row r="3624" spans="54:81" s="325" customFormat="1" ht="15" customHeight="1" x14ac:dyDescent="0.25">
      <c r="BB3624"/>
      <c r="BC3624"/>
      <c r="BD3624"/>
      <c r="BE3624"/>
      <c r="BF3624"/>
      <c r="BG3624"/>
      <c r="BH3624"/>
      <c r="BI3624"/>
      <c r="BJ3624"/>
      <c r="BK3624"/>
      <c r="BL3624"/>
      <c r="BM3624"/>
      <c r="BN3624"/>
      <c r="BO3624"/>
      <c r="BP3624"/>
      <c r="BQ3624"/>
      <c r="BR3624"/>
      <c r="BS3624"/>
      <c r="BT3624"/>
      <c r="BU3624"/>
      <c r="BV3624"/>
      <c r="BW3624"/>
      <c r="BX3624"/>
      <c r="BY3624"/>
      <c r="BZ3624"/>
      <c r="CA3624"/>
      <c r="CB3624"/>
      <c r="CC3624"/>
    </row>
    <row r="3625" spans="54:81" s="325" customFormat="1" ht="15" customHeight="1" x14ac:dyDescent="0.25">
      <c r="BB3625"/>
      <c r="BC3625"/>
      <c r="BD3625"/>
      <c r="BE3625"/>
      <c r="BF3625"/>
      <c r="BG3625"/>
      <c r="BH3625"/>
      <c r="BI3625"/>
      <c r="BJ3625"/>
      <c r="BK3625"/>
      <c r="BL3625"/>
      <c r="BM3625"/>
      <c r="BN3625"/>
      <c r="BO3625"/>
      <c r="BP3625"/>
      <c r="BQ3625"/>
      <c r="BR3625"/>
      <c r="BS3625"/>
      <c r="BT3625"/>
      <c r="BU3625"/>
      <c r="BV3625"/>
      <c r="BW3625"/>
      <c r="BX3625"/>
      <c r="BY3625"/>
      <c r="BZ3625"/>
      <c r="CA3625"/>
      <c r="CB3625"/>
      <c r="CC3625"/>
    </row>
    <row r="3626" spans="54:81" s="325" customFormat="1" ht="15" customHeight="1" x14ac:dyDescent="0.25">
      <c r="BB3626"/>
      <c r="BC3626"/>
      <c r="BD3626"/>
      <c r="BE3626"/>
      <c r="BF3626"/>
      <c r="BG3626"/>
      <c r="BH3626"/>
      <c r="BI3626"/>
      <c r="BJ3626"/>
      <c r="BK3626"/>
      <c r="BL3626"/>
      <c r="BM3626"/>
      <c r="BN3626"/>
      <c r="BO3626"/>
      <c r="BP3626"/>
      <c r="BQ3626"/>
      <c r="BR3626"/>
      <c r="BS3626"/>
      <c r="BT3626"/>
      <c r="BU3626"/>
      <c r="BV3626"/>
      <c r="BW3626"/>
      <c r="BX3626"/>
      <c r="BY3626"/>
      <c r="BZ3626"/>
      <c r="CA3626"/>
      <c r="CB3626"/>
      <c r="CC3626"/>
    </row>
    <row r="3627" spans="54:81" s="325" customFormat="1" ht="15" customHeight="1" x14ac:dyDescent="0.25">
      <c r="BB3627"/>
      <c r="BC3627"/>
      <c r="BD3627"/>
      <c r="BE3627"/>
      <c r="BF3627"/>
      <c r="BG3627"/>
      <c r="BH3627"/>
      <c r="BI3627"/>
      <c r="BJ3627"/>
      <c r="BK3627"/>
      <c r="BL3627"/>
      <c r="BM3627"/>
      <c r="BN3627"/>
      <c r="BO3627"/>
      <c r="BP3627"/>
      <c r="BQ3627"/>
      <c r="BR3627"/>
      <c r="BS3627"/>
      <c r="BT3627"/>
      <c r="BU3627"/>
      <c r="BV3627"/>
      <c r="BW3627"/>
      <c r="BX3627"/>
      <c r="BY3627"/>
      <c r="BZ3627"/>
      <c r="CA3627"/>
      <c r="CB3627"/>
      <c r="CC3627"/>
    </row>
    <row r="3628" spans="54:81" s="325" customFormat="1" ht="15" customHeight="1" x14ac:dyDescent="0.25">
      <c r="BB3628"/>
      <c r="BC3628"/>
      <c r="BD3628"/>
      <c r="BE3628"/>
      <c r="BF3628"/>
      <c r="BG3628"/>
      <c r="BH3628"/>
      <c r="BI3628"/>
      <c r="BJ3628"/>
      <c r="BK3628"/>
      <c r="BL3628"/>
      <c r="BM3628"/>
      <c r="BN3628"/>
      <c r="BO3628"/>
      <c r="BP3628"/>
      <c r="BQ3628"/>
      <c r="BR3628"/>
      <c r="BS3628"/>
      <c r="BT3628"/>
      <c r="BU3628"/>
      <c r="BV3628"/>
      <c r="BW3628"/>
      <c r="BX3628"/>
      <c r="BY3628"/>
      <c r="BZ3628"/>
      <c r="CA3628"/>
      <c r="CB3628"/>
      <c r="CC3628"/>
    </row>
    <row r="3629" spans="54:81" s="325" customFormat="1" ht="15" customHeight="1" x14ac:dyDescent="0.25">
      <c r="BB3629"/>
      <c r="BC3629"/>
      <c r="BD3629"/>
      <c r="BE3629"/>
      <c r="BF3629"/>
      <c r="BG3629"/>
      <c r="BH3629"/>
      <c r="BI3629"/>
      <c r="BJ3629"/>
      <c r="BK3629"/>
      <c r="BL3629"/>
      <c r="BM3629"/>
      <c r="BN3629"/>
      <c r="BO3629"/>
      <c r="BP3629"/>
      <c r="BQ3629"/>
      <c r="BR3629"/>
      <c r="BS3629"/>
      <c r="BT3629"/>
      <c r="BU3629"/>
      <c r="BV3629"/>
      <c r="BW3629"/>
      <c r="BX3629"/>
      <c r="BY3629"/>
      <c r="BZ3629"/>
      <c r="CA3629"/>
      <c r="CB3629"/>
      <c r="CC3629"/>
    </row>
    <row r="3630" spans="54:81" s="325" customFormat="1" ht="15" customHeight="1" x14ac:dyDescent="0.25">
      <c r="BB3630"/>
      <c r="BC3630"/>
      <c r="BD3630"/>
      <c r="BE3630"/>
      <c r="BF3630"/>
      <c r="BG3630"/>
      <c r="BH3630"/>
      <c r="BI3630"/>
      <c r="BJ3630"/>
      <c r="BK3630"/>
      <c r="BL3630"/>
      <c r="BM3630"/>
      <c r="BN3630"/>
      <c r="BO3630"/>
      <c r="BP3630"/>
      <c r="BQ3630"/>
      <c r="BR3630"/>
      <c r="BS3630"/>
      <c r="BT3630"/>
      <c r="BU3630"/>
      <c r="BV3630"/>
      <c r="BW3630"/>
      <c r="BX3630"/>
      <c r="BY3630"/>
      <c r="BZ3630"/>
      <c r="CA3630"/>
      <c r="CB3630"/>
      <c r="CC3630"/>
    </row>
    <row r="3631" spans="54:81" s="325" customFormat="1" ht="15" customHeight="1" x14ac:dyDescent="0.25">
      <c r="BB3631"/>
      <c r="BC3631"/>
      <c r="BD3631"/>
      <c r="BE3631"/>
      <c r="BF3631"/>
      <c r="BG3631"/>
      <c r="BH3631"/>
      <c r="BI3631"/>
      <c r="BJ3631"/>
      <c r="BK3631"/>
      <c r="BL3631"/>
      <c r="BM3631"/>
      <c r="BN3631"/>
      <c r="BO3631"/>
      <c r="BP3631"/>
      <c r="BQ3631"/>
      <c r="BR3631"/>
      <c r="BS3631"/>
      <c r="BT3631"/>
      <c r="BU3631"/>
      <c r="BV3631"/>
      <c r="BW3631"/>
      <c r="BX3631"/>
      <c r="BY3631"/>
      <c r="BZ3631"/>
      <c r="CA3631"/>
      <c r="CB3631"/>
      <c r="CC3631"/>
    </row>
    <row r="3632" spans="54:81" s="325" customFormat="1" ht="15" customHeight="1" x14ac:dyDescent="0.25">
      <c r="BB3632"/>
      <c r="BC3632"/>
      <c r="BD3632"/>
      <c r="BE3632"/>
      <c r="BF3632"/>
      <c r="BG3632"/>
      <c r="BH3632"/>
      <c r="BI3632"/>
      <c r="BJ3632"/>
      <c r="BK3632"/>
      <c r="BL3632"/>
      <c r="BM3632"/>
      <c r="BN3632"/>
      <c r="BO3632"/>
      <c r="BP3632"/>
      <c r="BQ3632"/>
      <c r="BR3632"/>
      <c r="BS3632"/>
      <c r="BT3632"/>
      <c r="BU3632"/>
      <c r="BV3632"/>
      <c r="BW3632"/>
      <c r="BX3632"/>
      <c r="BY3632"/>
      <c r="BZ3632"/>
      <c r="CA3632"/>
      <c r="CB3632"/>
      <c r="CC3632"/>
    </row>
    <row r="3633" spans="54:81" s="325" customFormat="1" ht="15" customHeight="1" x14ac:dyDescent="0.25">
      <c r="BB3633"/>
      <c r="BC3633"/>
      <c r="BD3633"/>
      <c r="BE3633"/>
      <c r="BF3633"/>
      <c r="BG3633"/>
      <c r="BH3633"/>
      <c r="BI3633"/>
      <c r="BJ3633"/>
      <c r="BK3633"/>
      <c r="BL3633"/>
      <c r="BM3633"/>
      <c r="BN3633"/>
      <c r="BO3633"/>
      <c r="BP3633"/>
      <c r="BQ3633"/>
      <c r="BR3633"/>
      <c r="BS3633"/>
      <c r="BT3633"/>
      <c r="BU3633"/>
      <c r="BV3633"/>
      <c r="BW3633"/>
      <c r="BX3633"/>
      <c r="BY3633"/>
      <c r="BZ3633"/>
      <c r="CA3633"/>
      <c r="CB3633"/>
      <c r="CC3633"/>
    </row>
    <row r="3634" spans="54:81" s="325" customFormat="1" ht="15" customHeight="1" x14ac:dyDescent="0.25">
      <c r="BB3634"/>
      <c r="BC3634"/>
      <c r="BD3634"/>
      <c r="BE3634"/>
      <c r="BF3634"/>
      <c r="BG3634"/>
      <c r="BH3634"/>
      <c r="BI3634"/>
      <c r="BJ3634"/>
      <c r="BK3634"/>
      <c r="BL3634"/>
      <c r="BM3634"/>
      <c r="BN3634"/>
      <c r="BO3634"/>
      <c r="BP3634"/>
      <c r="BQ3634"/>
      <c r="BR3634"/>
      <c r="BS3634"/>
      <c r="BT3634"/>
      <c r="BU3634"/>
      <c r="BV3634"/>
      <c r="BW3634"/>
      <c r="BX3634"/>
      <c r="BY3634"/>
      <c r="BZ3634"/>
      <c r="CA3634"/>
      <c r="CB3634"/>
      <c r="CC3634"/>
    </row>
    <row r="3635" spans="54:81" s="325" customFormat="1" ht="15" customHeight="1" x14ac:dyDescent="0.25">
      <c r="BB3635"/>
      <c r="BC3635"/>
      <c r="BD3635"/>
      <c r="BE3635"/>
      <c r="BF3635"/>
      <c r="BG3635"/>
      <c r="BH3635"/>
      <c r="BI3635"/>
      <c r="BJ3635"/>
      <c r="BK3635"/>
      <c r="BL3635"/>
      <c r="BM3635"/>
      <c r="BN3635"/>
      <c r="BO3635"/>
      <c r="BP3635"/>
      <c r="BQ3635"/>
      <c r="BR3635"/>
      <c r="BS3635"/>
      <c r="BT3635"/>
      <c r="BU3635"/>
      <c r="BV3635"/>
      <c r="BW3635"/>
      <c r="BX3635"/>
      <c r="BY3635"/>
      <c r="BZ3635"/>
      <c r="CA3635"/>
      <c r="CB3635"/>
      <c r="CC3635"/>
    </row>
    <row r="3636" spans="54:81" s="325" customFormat="1" ht="15" customHeight="1" x14ac:dyDescent="0.25">
      <c r="BB3636"/>
      <c r="BC3636"/>
      <c r="BD3636"/>
      <c r="BE3636"/>
      <c r="BF3636"/>
      <c r="BG3636"/>
      <c r="BH3636"/>
      <c r="BI3636"/>
      <c r="BJ3636"/>
      <c r="BK3636"/>
      <c r="BL3636"/>
      <c r="BM3636"/>
      <c r="BN3636"/>
      <c r="BO3636"/>
      <c r="BP3636"/>
      <c r="BQ3636"/>
      <c r="BR3636"/>
      <c r="BS3636"/>
      <c r="BT3636"/>
      <c r="BU3636"/>
      <c r="BV3636"/>
      <c r="BW3636"/>
      <c r="BX3636"/>
      <c r="BY3636"/>
      <c r="BZ3636"/>
      <c r="CA3636"/>
      <c r="CB3636"/>
      <c r="CC3636"/>
    </row>
    <row r="3637" spans="54:81" s="325" customFormat="1" ht="15" customHeight="1" x14ac:dyDescent="0.25">
      <c r="BB3637"/>
      <c r="BC3637"/>
      <c r="BD3637"/>
      <c r="BE3637"/>
      <c r="BF3637"/>
      <c r="BG3637"/>
      <c r="BH3637"/>
      <c r="BI3637"/>
      <c r="BJ3637"/>
      <c r="BK3637"/>
      <c r="BL3637"/>
      <c r="BM3637"/>
      <c r="BN3637"/>
      <c r="BO3637"/>
      <c r="BP3637"/>
      <c r="BQ3637"/>
      <c r="BR3637"/>
      <c r="BS3637"/>
      <c r="BT3637"/>
      <c r="BU3637"/>
      <c r="BV3637"/>
      <c r="BW3637"/>
      <c r="BX3637"/>
      <c r="BY3637"/>
      <c r="BZ3637"/>
      <c r="CA3637"/>
      <c r="CB3637"/>
      <c r="CC3637"/>
    </row>
    <row r="3638" spans="54:81" s="325" customFormat="1" ht="15" customHeight="1" x14ac:dyDescent="0.25">
      <c r="BB3638"/>
      <c r="BC3638"/>
      <c r="BD3638"/>
      <c r="BE3638"/>
      <c r="BF3638"/>
      <c r="BG3638"/>
      <c r="BH3638"/>
      <c r="BI3638"/>
      <c r="BJ3638"/>
      <c r="BK3638"/>
      <c r="BL3638"/>
      <c r="BM3638"/>
      <c r="BN3638"/>
      <c r="BO3638"/>
      <c r="BP3638"/>
      <c r="BQ3638"/>
      <c r="BR3638"/>
      <c r="BS3638"/>
      <c r="BT3638"/>
      <c r="BU3638"/>
      <c r="BV3638"/>
      <c r="BW3638"/>
      <c r="BX3638"/>
      <c r="BY3638"/>
      <c r="BZ3638"/>
      <c r="CA3638"/>
      <c r="CB3638"/>
      <c r="CC3638"/>
    </row>
    <row r="3639" spans="54:81" s="325" customFormat="1" ht="15" customHeight="1" x14ac:dyDescent="0.25">
      <c r="BB3639"/>
      <c r="BC3639"/>
      <c r="BD3639"/>
      <c r="BE3639"/>
      <c r="BF3639"/>
      <c r="BG3639"/>
      <c r="BH3639"/>
      <c r="BI3639"/>
      <c r="BJ3639"/>
      <c r="BK3639"/>
      <c r="BL3639"/>
      <c r="BM3639"/>
      <c r="BN3639"/>
      <c r="BO3639"/>
      <c r="BP3639"/>
      <c r="BQ3639"/>
      <c r="BR3639"/>
      <c r="BS3639"/>
      <c r="BT3639"/>
      <c r="BU3639"/>
      <c r="BV3639"/>
      <c r="BW3639"/>
      <c r="BX3639"/>
      <c r="BY3639"/>
      <c r="BZ3639"/>
      <c r="CA3639"/>
      <c r="CB3639"/>
      <c r="CC3639"/>
    </row>
    <row r="3640" spans="54:81" s="325" customFormat="1" ht="15" customHeight="1" x14ac:dyDescent="0.25">
      <c r="BB3640"/>
      <c r="BC3640"/>
      <c r="BD3640"/>
      <c r="BE3640"/>
      <c r="BF3640"/>
      <c r="BG3640"/>
      <c r="BH3640"/>
      <c r="BI3640"/>
      <c r="BJ3640"/>
      <c r="BK3640"/>
      <c r="BL3640"/>
      <c r="BM3640"/>
      <c r="BN3640"/>
      <c r="BO3640"/>
      <c r="BP3640"/>
      <c r="BQ3640"/>
      <c r="BR3640"/>
      <c r="BS3640"/>
      <c r="BT3640"/>
      <c r="BU3640"/>
      <c r="BV3640"/>
      <c r="BW3640"/>
      <c r="BX3640"/>
      <c r="BY3640"/>
      <c r="BZ3640"/>
      <c r="CA3640"/>
      <c r="CB3640"/>
      <c r="CC3640"/>
    </row>
    <row r="3641" spans="54:81" s="325" customFormat="1" ht="15" customHeight="1" x14ac:dyDescent="0.25">
      <c r="BB3641"/>
      <c r="BC3641"/>
      <c r="BD3641"/>
      <c r="BE3641"/>
      <c r="BF3641"/>
      <c r="BG3641"/>
      <c r="BH3641"/>
      <c r="BI3641"/>
      <c r="BJ3641"/>
      <c r="BK3641"/>
      <c r="BL3641"/>
      <c r="BM3641"/>
      <c r="BN3641"/>
      <c r="BO3641"/>
      <c r="BP3641"/>
      <c r="BQ3641"/>
      <c r="BR3641"/>
      <c r="BS3641"/>
      <c r="BT3641"/>
      <c r="BU3641"/>
      <c r="BV3641"/>
      <c r="BW3641"/>
      <c r="BX3641"/>
      <c r="BY3641"/>
      <c r="BZ3641"/>
      <c r="CA3641"/>
      <c r="CB3641"/>
      <c r="CC3641"/>
    </row>
    <row r="3642" spans="54:81" s="325" customFormat="1" ht="15" customHeight="1" x14ac:dyDescent="0.25">
      <c r="BB3642"/>
      <c r="BC3642"/>
      <c r="BD3642"/>
      <c r="BE3642"/>
      <c r="BF3642"/>
      <c r="BG3642"/>
      <c r="BH3642"/>
      <c r="BI3642"/>
      <c r="BJ3642"/>
      <c r="BK3642"/>
      <c r="BL3642"/>
      <c r="BM3642"/>
      <c r="BN3642"/>
      <c r="BO3642"/>
      <c r="BP3642"/>
      <c r="BQ3642"/>
      <c r="BR3642"/>
      <c r="BS3642"/>
      <c r="BT3642"/>
      <c r="BU3642"/>
      <c r="BV3642"/>
      <c r="BW3642"/>
      <c r="BX3642"/>
      <c r="BY3642"/>
      <c r="BZ3642"/>
      <c r="CA3642"/>
      <c r="CB3642"/>
      <c r="CC3642"/>
    </row>
    <row r="3643" spans="54:81" s="325" customFormat="1" ht="15" customHeight="1" x14ac:dyDescent="0.25">
      <c r="BB3643"/>
      <c r="BC3643"/>
      <c r="BD3643"/>
      <c r="BE3643"/>
      <c r="BF3643"/>
      <c r="BG3643"/>
      <c r="BH3643"/>
      <c r="BI3643"/>
      <c r="BJ3643"/>
      <c r="BK3643"/>
      <c r="BL3643"/>
      <c r="BM3643"/>
      <c r="BN3643"/>
      <c r="BO3643"/>
      <c r="BP3643"/>
      <c r="BQ3643"/>
      <c r="BR3643"/>
      <c r="BS3643"/>
      <c r="BT3643"/>
      <c r="BU3643"/>
      <c r="BV3643"/>
      <c r="BW3643"/>
      <c r="BX3643"/>
      <c r="BY3643"/>
      <c r="BZ3643"/>
      <c r="CA3643"/>
      <c r="CB3643"/>
      <c r="CC3643"/>
    </row>
    <row r="3644" spans="54:81" s="325" customFormat="1" ht="15" customHeight="1" x14ac:dyDescent="0.25">
      <c r="BB3644"/>
      <c r="BC3644"/>
      <c r="BD3644"/>
      <c r="BE3644"/>
      <c r="BF3644"/>
      <c r="BG3644"/>
      <c r="BH3644"/>
      <c r="BI3644"/>
      <c r="BJ3644"/>
      <c r="BK3644"/>
      <c r="BL3644"/>
      <c r="BM3644"/>
      <c r="BN3644"/>
      <c r="BO3644"/>
      <c r="BP3644"/>
      <c r="BQ3644"/>
      <c r="BR3644"/>
      <c r="BS3644"/>
      <c r="BT3644"/>
      <c r="BU3644"/>
      <c r="BV3644"/>
      <c r="BW3644"/>
      <c r="BX3644"/>
      <c r="BY3644"/>
      <c r="BZ3644"/>
      <c r="CA3644"/>
      <c r="CB3644"/>
      <c r="CC3644"/>
    </row>
    <row r="3645" spans="54:81" s="325" customFormat="1" ht="15" customHeight="1" x14ac:dyDescent="0.25">
      <c r="BB3645"/>
      <c r="BC3645"/>
      <c r="BD3645"/>
      <c r="BE3645"/>
      <c r="BF3645"/>
      <c r="BG3645"/>
      <c r="BH3645"/>
      <c r="BI3645"/>
      <c r="BJ3645"/>
      <c r="BK3645"/>
      <c r="BL3645"/>
      <c r="BM3645"/>
      <c r="BN3645"/>
      <c r="BO3645"/>
      <c r="BP3645"/>
      <c r="BQ3645"/>
      <c r="BR3645"/>
      <c r="BS3645"/>
      <c r="BT3645"/>
      <c r="BU3645"/>
      <c r="BV3645"/>
      <c r="BW3645"/>
      <c r="BX3645"/>
      <c r="BY3645"/>
      <c r="BZ3645"/>
      <c r="CA3645"/>
      <c r="CB3645"/>
      <c r="CC3645"/>
    </row>
    <row r="3646" spans="54:81" s="325" customFormat="1" ht="15" customHeight="1" x14ac:dyDescent="0.25">
      <c r="BB3646"/>
      <c r="BC3646"/>
      <c r="BD3646"/>
      <c r="BE3646"/>
      <c r="BF3646"/>
      <c r="BG3646"/>
      <c r="BH3646"/>
      <c r="BI3646"/>
      <c r="BJ3646"/>
      <c r="BK3646"/>
      <c r="BL3646"/>
      <c r="BM3646"/>
      <c r="BN3646"/>
      <c r="BO3646"/>
      <c r="BP3646"/>
      <c r="BQ3646"/>
      <c r="BR3646"/>
      <c r="BS3646"/>
      <c r="BT3646"/>
      <c r="BU3646"/>
      <c r="BV3646"/>
      <c r="BW3646"/>
      <c r="BX3646"/>
      <c r="BY3646"/>
      <c r="BZ3646"/>
      <c r="CA3646"/>
      <c r="CB3646"/>
      <c r="CC3646"/>
    </row>
    <row r="3647" spans="54:81" s="325" customFormat="1" ht="15" customHeight="1" x14ac:dyDescent="0.25">
      <c r="BB3647"/>
      <c r="BC3647"/>
      <c r="BD3647"/>
      <c r="BE3647"/>
      <c r="BF3647"/>
      <c r="BG3647"/>
      <c r="BH3647"/>
      <c r="BI3647"/>
      <c r="BJ3647"/>
      <c r="BK3647"/>
      <c r="BL3647"/>
      <c r="BM3647"/>
      <c r="BN3647"/>
      <c r="BO3647"/>
      <c r="BP3647"/>
      <c r="BQ3647"/>
      <c r="BR3647"/>
      <c r="BS3647"/>
      <c r="BT3647"/>
      <c r="BU3647"/>
      <c r="BV3647"/>
      <c r="BW3647"/>
      <c r="BX3647"/>
      <c r="BY3647"/>
      <c r="BZ3647"/>
      <c r="CA3647"/>
      <c r="CB3647"/>
      <c r="CC3647"/>
    </row>
    <row r="3648" spans="54:81" s="325" customFormat="1" ht="15" customHeight="1" x14ac:dyDescent="0.25">
      <c r="BB3648"/>
      <c r="BC3648"/>
      <c r="BD3648"/>
      <c r="BE3648"/>
      <c r="BF3648"/>
      <c r="BG3648"/>
      <c r="BH3648"/>
      <c r="BI3648"/>
      <c r="BJ3648"/>
      <c r="BK3648"/>
      <c r="BL3648"/>
      <c r="BM3648"/>
      <c r="BN3648"/>
      <c r="BO3648"/>
      <c r="BP3648"/>
      <c r="BQ3648"/>
      <c r="BR3648"/>
      <c r="BS3648"/>
      <c r="BT3648"/>
      <c r="BU3648"/>
      <c r="BV3648"/>
      <c r="BW3648"/>
      <c r="BX3648"/>
      <c r="BY3648"/>
      <c r="BZ3648"/>
      <c r="CA3648"/>
      <c r="CB3648"/>
      <c r="CC3648"/>
    </row>
    <row r="3649" spans="54:81" s="325" customFormat="1" ht="15" customHeight="1" x14ac:dyDescent="0.25">
      <c r="BB3649"/>
      <c r="BC3649"/>
      <c r="BD3649"/>
      <c r="BE3649"/>
      <c r="BF3649"/>
      <c r="BG3649"/>
      <c r="BH3649"/>
      <c r="BI3649"/>
      <c r="BJ3649"/>
      <c r="BK3649"/>
      <c r="BL3649"/>
      <c r="BM3649"/>
      <c r="BN3649"/>
      <c r="BO3649"/>
      <c r="BP3649"/>
      <c r="BQ3649"/>
      <c r="BR3649"/>
      <c r="BS3649"/>
      <c r="BT3649"/>
      <c r="BU3649"/>
      <c r="BV3649"/>
      <c r="BW3649"/>
      <c r="BX3649"/>
      <c r="BY3649"/>
      <c r="BZ3649"/>
      <c r="CA3649"/>
      <c r="CB3649"/>
      <c r="CC3649"/>
    </row>
    <row r="3650" spans="54:81" s="325" customFormat="1" ht="15" customHeight="1" x14ac:dyDescent="0.25">
      <c r="BB3650"/>
      <c r="BC3650"/>
      <c r="BD3650"/>
      <c r="BE3650"/>
      <c r="BF3650"/>
      <c r="BG3650"/>
      <c r="BH3650"/>
      <c r="BI3650"/>
      <c r="BJ3650"/>
      <c r="BK3650"/>
      <c r="BL3650"/>
      <c r="BM3650"/>
      <c r="BN3650"/>
      <c r="BO3650"/>
      <c r="BP3650"/>
      <c r="BQ3650"/>
      <c r="BR3650"/>
      <c r="BS3650"/>
      <c r="BT3650"/>
      <c r="BU3650"/>
      <c r="BV3650"/>
      <c r="BW3650"/>
      <c r="BX3650"/>
      <c r="BY3650"/>
      <c r="BZ3650"/>
      <c r="CA3650"/>
      <c r="CB3650"/>
      <c r="CC3650"/>
    </row>
    <row r="3651" spans="54:81" s="325" customFormat="1" ht="15" customHeight="1" x14ac:dyDescent="0.25">
      <c r="BB3651"/>
      <c r="BC3651"/>
      <c r="BD3651"/>
      <c r="BE3651"/>
      <c r="BF3651"/>
      <c r="BG3651"/>
      <c r="BH3651"/>
      <c r="BI3651"/>
      <c r="BJ3651"/>
      <c r="BK3651"/>
      <c r="BL3651"/>
      <c r="BM3651"/>
      <c r="BN3651"/>
      <c r="BO3651"/>
      <c r="BP3651"/>
      <c r="BQ3651"/>
      <c r="BR3651"/>
      <c r="BS3651"/>
      <c r="BT3651"/>
      <c r="BU3651"/>
      <c r="BV3651"/>
      <c r="BW3651"/>
      <c r="BX3651"/>
      <c r="BY3651"/>
      <c r="BZ3651"/>
      <c r="CA3651"/>
      <c r="CB3651"/>
      <c r="CC3651"/>
    </row>
    <row r="3652" spans="54:81" s="325" customFormat="1" ht="15" customHeight="1" x14ac:dyDescent="0.25">
      <c r="BB3652"/>
      <c r="BC3652"/>
      <c r="BD3652"/>
      <c r="BE3652"/>
      <c r="BF3652"/>
      <c r="BG3652"/>
      <c r="BH3652"/>
      <c r="BI3652"/>
      <c r="BJ3652"/>
      <c r="BK3652"/>
      <c r="BL3652"/>
      <c r="BM3652"/>
      <c r="BN3652"/>
      <c r="BO3652"/>
      <c r="BP3652"/>
      <c r="BQ3652"/>
      <c r="BR3652"/>
      <c r="BS3652"/>
      <c r="BT3652"/>
      <c r="BU3652"/>
      <c r="BV3652"/>
      <c r="BW3652"/>
      <c r="BX3652"/>
      <c r="BY3652"/>
      <c r="BZ3652"/>
      <c r="CA3652"/>
      <c r="CB3652"/>
      <c r="CC3652"/>
    </row>
    <row r="3653" spans="54:81" s="325" customFormat="1" ht="15" customHeight="1" x14ac:dyDescent="0.25">
      <c r="BB3653"/>
      <c r="BC3653"/>
      <c r="BD3653"/>
      <c r="BE3653"/>
      <c r="BF3653"/>
      <c r="BG3653"/>
      <c r="BH3653"/>
      <c r="BI3653"/>
      <c r="BJ3653"/>
      <c r="BK3653"/>
      <c r="BL3653"/>
      <c r="BM3653"/>
      <c r="BN3653"/>
      <c r="BO3653"/>
      <c r="BP3653"/>
      <c r="BQ3653"/>
      <c r="BR3653"/>
      <c r="BS3653"/>
      <c r="BT3653"/>
      <c r="BU3653"/>
      <c r="BV3653"/>
      <c r="BW3653"/>
      <c r="BX3653"/>
      <c r="BY3653"/>
      <c r="BZ3653"/>
      <c r="CA3653"/>
      <c r="CB3653"/>
      <c r="CC3653"/>
    </row>
    <row r="3654" spans="54:81" s="325" customFormat="1" ht="15" customHeight="1" x14ac:dyDescent="0.25">
      <c r="BB3654"/>
      <c r="BC3654"/>
      <c r="BD3654"/>
      <c r="BE3654"/>
      <c r="BF3654"/>
      <c r="BG3654"/>
      <c r="BH3654"/>
      <c r="BI3654"/>
      <c r="BJ3654"/>
      <c r="BK3654"/>
      <c r="BL3654"/>
      <c r="BM3654"/>
      <c r="BN3654"/>
      <c r="BO3654"/>
      <c r="BP3654"/>
      <c r="BQ3654"/>
      <c r="BR3654"/>
      <c r="BS3654"/>
      <c r="BT3654"/>
      <c r="BU3654"/>
      <c r="BV3654"/>
      <c r="BW3654"/>
      <c r="BX3654"/>
      <c r="BY3654"/>
      <c r="BZ3654"/>
      <c r="CA3654"/>
      <c r="CB3654"/>
      <c r="CC3654"/>
    </row>
    <row r="3655" spans="54:81" s="325" customFormat="1" ht="15" customHeight="1" x14ac:dyDescent="0.25">
      <c r="BB3655"/>
      <c r="BC3655"/>
      <c r="BD3655"/>
      <c r="BE3655"/>
      <c r="BF3655"/>
      <c r="BG3655"/>
      <c r="BH3655"/>
      <c r="BI3655"/>
      <c r="BJ3655"/>
      <c r="BK3655"/>
      <c r="BL3655"/>
      <c r="BM3655"/>
      <c r="BN3655"/>
      <c r="BO3655"/>
      <c r="BP3655"/>
      <c r="BQ3655"/>
      <c r="BR3655"/>
      <c r="BS3655"/>
      <c r="BT3655"/>
      <c r="BU3655"/>
      <c r="BV3655"/>
      <c r="BW3655"/>
      <c r="BX3655"/>
      <c r="BY3655"/>
      <c r="BZ3655"/>
      <c r="CA3655"/>
      <c r="CB3655"/>
      <c r="CC3655"/>
    </row>
    <row r="3656" spans="54:81" s="325" customFormat="1" ht="15" customHeight="1" x14ac:dyDescent="0.25">
      <c r="BB3656"/>
      <c r="BC3656"/>
      <c r="BD3656"/>
      <c r="BE3656"/>
      <c r="BF3656"/>
      <c r="BG3656"/>
      <c r="BH3656"/>
      <c r="BI3656"/>
      <c r="BJ3656"/>
      <c r="BK3656"/>
      <c r="BL3656"/>
      <c r="BM3656"/>
      <c r="BN3656"/>
      <c r="BO3656"/>
      <c r="BP3656"/>
      <c r="BQ3656"/>
      <c r="BR3656"/>
      <c r="BS3656"/>
      <c r="BT3656"/>
      <c r="BU3656"/>
      <c r="BV3656"/>
      <c r="BW3656"/>
      <c r="BX3656"/>
      <c r="BY3656"/>
      <c r="BZ3656"/>
      <c r="CA3656"/>
      <c r="CB3656"/>
      <c r="CC3656"/>
    </row>
    <row r="3657" spans="54:81" s="325" customFormat="1" ht="15" customHeight="1" x14ac:dyDescent="0.25">
      <c r="BB3657"/>
      <c r="BC3657"/>
      <c r="BD3657"/>
      <c r="BE3657"/>
      <c r="BF3657"/>
      <c r="BG3657"/>
      <c r="BH3657"/>
      <c r="BI3657"/>
      <c r="BJ3657"/>
      <c r="BK3657"/>
      <c r="BL3657"/>
      <c r="BM3657"/>
      <c r="BN3657"/>
      <c r="BO3657"/>
      <c r="BP3657"/>
      <c r="BQ3657"/>
      <c r="BR3657"/>
      <c r="BS3657"/>
      <c r="BT3657"/>
      <c r="BU3657"/>
      <c r="BV3657"/>
      <c r="BW3657"/>
      <c r="BX3657"/>
      <c r="BY3657"/>
      <c r="BZ3657"/>
      <c r="CA3657"/>
      <c r="CB3657"/>
      <c r="CC3657"/>
    </row>
    <row r="3658" spans="54:81" s="325" customFormat="1" ht="15" customHeight="1" x14ac:dyDescent="0.25">
      <c r="BB3658"/>
      <c r="BC3658"/>
      <c r="BD3658"/>
      <c r="BE3658"/>
      <c r="BF3658"/>
      <c r="BG3658"/>
      <c r="BH3658"/>
      <c r="BI3658"/>
      <c r="BJ3658"/>
      <c r="BK3658"/>
      <c r="BL3658"/>
      <c r="BM3658"/>
      <c r="BN3658"/>
      <c r="BO3658"/>
      <c r="BP3658"/>
      <c r="BQ3658"/>
      <c r="BR3658"/>
      <c r="BS3658"/>
      <c r="BT3658"/>
      <c r="BU3658"/>
      <c r="BV3658"/>
      <c r="BW3658"/>
      <c r="BX3658"/>
      <c r="BY3658"/>
      <c r="BZ3658"/>
      <c r="CA3658"/>
      <c r="CB3658"/>
      <c r="CC3658"/>
    </row>
    <row r="3659" spans="54:81" s="325" customFormat="1" ht="15" customHeight="1" x14ac:dyDescent="0.25">
      <c r="BB3659"/>
      <c r="BC3659"/>
      <c r="BD3659"/>
      <c r="BE3659"/>
      <c r="BF3659"/>
      <c r="BG3659"/>
      <c r="BH3659"/>
      <c r="BI3659"/>
      <c r="BJ3659"/>
      <c r="BK3659"/>
      <c r="BL3659"/>
      <c r="BM3659"/>
      <c r="BN3659"/>
      <c r="BO3659"/>
      <c r="BP3659"/>
      <c r="BQ3659"/>
      <c r="BR3659"/>
      <c r="BS3659"/>
      <c r="BT3659"/>
      <c r="BU3659"/>
      <c r="BV3659"/>
      <c r="BW3659"/>
      <c r="BX3659"/>
      <c r="BY3659"/>
      <c r="BZ3659"/>
      <c r="CA3659"/>
      <c r="CB3659"/>
      <c r="CC3659"/>
    </row>
    <row r="3660" spans="54:81" s="325" customFormat="1" ht="15" customHeight="1" x14ac:dyDescent="0.25">
      <c r="BB3660"/>
      <c r="BC3660"/>
      <c r="BD3660"/>
      <c r="BE3660"/>
      <c r="BF3660"/>
      <c r="BG3660"/>
      <c r="BH3660"/>
      <c r="BI3660"/>
      <c r="BJ3660"/>
      <c r="BK3660"/>
      <c r="BL3660"/>
      <c r="BM3660"/>
      <c r="BN3660"/>
      <c r="BO3660"/>
      <c r="BP3660"/>
      <c r="BQ3660"/>
      <c r="BR3660"/>
      <c r="BS3660"/>
      <c r="BT3660"/>
      <c r="BU3660"/>
      <c r="BV3660"/>
      <c r="BW3660"/>
      <c r="BX3660"/>
      <c r="BY3660"/>
      <c r="BZ3660"/>
      <c r="CA3660"/>
      <c r="CB3660"/>
      <c r="CC3660"/>
    </row>
    <row r="3661" spans="54:81" s="325" customFormat="1" ht="15" customHeight="1" x14ac:dyDescent="0.25">
      <c r="BB3661"/>
      <c r="BC3661"/>
      <c r="BD3661"/>
      <c r="BE3661"/>
      <c r="BF3661"/>
      <c r="BG3661"/>
      <c r="BH3661"/>
      <c r="BI3661"/>
      <c r="BJ3661"/>
      <c r="BK3661"/>
      <c r="BL3661"/>
      <c r="BM3661"/>
      <c r="BN3661"/>
      <c r="BO3661"/>
      <c r="BP3661"/>
      <c r="BQ3661"/>
      <c r="BR3661"/>
      <c r="BS3661"/>
      <c r="BT3661"/>
      <c r="BU3661"/>
      <c r="BV3661"/>
      <c r="BW3661"/>
      <c r="BX3661"/>
      <c r="BY3661"/>
      <c r="BZ3661"/>
      <c r="CA3661"/>
      <c r="CB3661"/>
      <c r="CC3661"/>
    </row>
    <row r="3662" spans="54:81" s="325" customFormat="1" ht="15" customHeight="1" x14ac:dyDescent="0.25">
      <c r="BB3662"/>
      <c r="BC3662"/>
      <c r="BD3662"/>
      <c r="BE3662"/>
      <c r="BF3662"/>
      <c r="BG3662"/>
      <c r="BH3662"/>
      <c r="BI3662"/>
      <c r="BJ3662"/>
      <c r="BK3662"/>
      <c r="BL3662"/>
      <c r="BM3662"/>
      <c r="BN3662"/>
      <c r="BO3662"/>
      <c r="BP3662"/>
      <c r="BQ3662"/>
      <c r="BR3662"/>
      <c r="BS3662"/>
      <c r="BT3662"/>
      <c r="BU3662"/>
      <c r="BV3662"/>
      <c r="BW3662"/>
      <c r="BX3662"/>
      <c r="BY3662"/>
      <c r="BZ3662"/>
      <c r="CA3662"/>
      <c r="CB3662"/>
      <c r="CC3662"/>
    </row>
    <row r="3663" spans="54:81" s="325" customFormat="1" ht="15" customHeight="1" x14ac:dyDescent="0.25">
      <c r="BB3663"/>
      <c r="BC3663"/>
      <c r="BD3663"/>
      <c r="BE3663"/>
      <c r="BF3663"/>
      <c r="BG3663"/>
      <c r="BH3663"/>
      <c r="BI3663"/>
      <c r="BJ3663"/>
      <c r="BK3663"/>
      <c r="BL3663"/>
      <c r="BM3663"/>
      <c r="BN3663"/>
      <c r="BO3663"/>
      <c r="BP3663"/>
      <c r="BQ3663"/>
      <c r="BR3663"/>
      <c r="BS3663"/>
      <c r="BT3663"/>
      <c r="BU3663"/>
      <c r="BV3663"/>
      <c r="BW3663"/>
      <c r="BX3663"/>
      <c r="BY3663"/>
      <c r="BZ3663"/>
      <c r="CA3663"/>
      <c r="CB3663"/>
      <c r="CC3663"/>
    </row>
    <row r="3664" spans="54:81" s="325" customFormat="1" ht="15" customHeight="1" x14ac:dyDescent="0.25">
      <c r="BB3664"/>
      <c r="BC3664"/>
      <c r="BD3664"/>
      <c r="BE3664"/>
      <c r="BF3664"/>
      <c r="BG3664"/>
      <c r="BH3664"/>
      <c r="BI3664"/>
      <c r="BJ3664"/>
      <c r="BK3664"/>
      <c r="BL3664"/>
      <c r="BM3664"/>
      <c r="BN3664"/>
      <c r="BO3664"/>
      <c r="BP3664"/>
      <c r="BQ3664"/>
      <c r="BR3664"/>
      <c r="BS3664"/>
      <c r="BT3664"/>
      <c r="BU3664"/>
      <c r="BV3664"/>
      <c r="BW3664"/>
      <c r="BX3664"/>
      <c r="BY3664"/>
      <c r="BZ3664"/>
      <c r="CA3664"/>
      <c r="CB3664"/>
      <c r="CC3664"/>
    </row>
    <row r="3665" spans="54:81" s="325" customFormat="1" ht="15" customHeight="1" x14ac:dyDescent="0.25">
      <c r="BB3665"/>
      <c r="BC3665"/>
      <c r="BD3665"/>
      <c r="BE3665"/>
      <c r="BF3665"/>
      <c r="BG3665"/>
      <c r="BH3665"/>
      <c r="BI3665"/>
      <c r="BJ3665"/>
      <c r="BK3665"/>
      <c r="BL3665"/>
      <c r="BM3665"/>
      <c r="BN3665"/>
      <c r="BO3665"/>
      <c r="BP3665"/>
      <c r="BQ3665"/>
      <c r="BR3665"/>
      <c r="BS3665"/>
      <c r="BT3665"/>
      <c r="BU3665"/>
      <c r="BV3665"/>
      <c r="BW3665"/>
      <c r="BX3665"/>
      <c r="BY3665"/>
      <c r="BZ3665"/>
      <c r="CA3665"/>
      <c r="CB3665"/>
      <c r="CC3665"/>
    </row>
    <row r="3666" spans="54:81" s="325" customFormat="1" ht="15" customHeight="1" x14ac:dyDescent="0.25">
      <c r="BB3666"/>
      <c r="BC3666"/>
      <c r="BD3666"/>
      <c r="BE3666"/>
      <c r="BF3666"/>
      <c r="BG3666"/>
      <c r="BH3666"/>
      <c r="BI3666"/>
      <c r="BJ3666"/>
      <c r="BK3666"/>
      <c r="BL3666"/>
      <c r="BM3666"/>
      <c r="BN3666"/>
      <c r="BO3666"/>
      <c r="BP3666"/>
      <c r="BQ3666"/>
      <c r="BR3666"/>
      <c r="BS3666"/>
      <c r="BT3666"/>
      <c r="BU3666"/>
      <c r="BV3666"/>
      <c r="BW3666"/>
      <c r="BX3666"/>
      <c r="BY3666"/>
      <c r="BZ3666"/>
      <c r="CA3666"/>
      <c r="CB3666"/>
      <c r="CC3666"/>
    </row>
    <row r="3667" spans="54:81" s="325" customFormat="1" ht="15" customHeight="1" x14ac:dyDescent="0.25">
      <c r="BB3667"/>
      <c r="BC3667"/>
      <c r="BD3667"/>
      <c r="BE3667"/>
      <c r="BF3667"/>
      <c r="BG3667"/>
      <c r="BH3667"/>
      <c r="BI3667"/>
      <c r="BJ3667"/>
      <c r="BK3667"/>
      <c r="BL3667"/>
      <c r="BM3667"/>
      <c r="BN3667"/>
      <c r="BO3667"/>
      <c r="BP3667"/>
      <c r="BQ3667"/>
      <c r="BR3667"/>
      <c r="BS3667"/>
      <c r="BT3667"/>
      <c r="BU3667"/>
      <c r="BV3667"/>
      <c r="BW3667"/>
      <c r="BX3667"/>
      <c r="BY3667"/>
      <c r="BZ3667"/>
      <c r="CA3667"/>
      <c r="CB3667"/>
      <c r="CC3667"/>
    </row>
    <row r="3668" spans="54:81" s="325" customFormat="1" ht="15" customHeight="1" x14ac:dyDescent="0.25">
      <c r="BB3668"/>
      <c r="BC3668"/>
      <c r="BD3668"/>
      <c r="BE3668"/>
      <c r="BF3668"/>
      <c r="BG3668"/>
      <c r="BH3668"/>
      <c r="BI3668"/>
      <c r="BJ3668"/>
      <c r="BK3668"/>
      <c r="BL3668"/>
      <c r="BM3668"/>
      <c r="BN3668"/>
      <c r="BO3668"/>
      <c r="BP3668"/>
      <c r="BQ3668"/>
      <c r="BR3668"/>
      <c r="BS3668"/>
      <c r="BT3668"/>
      <c r="BU3668"/>
      <c r="BV3668"/>
      <c r="BW3668"/>
      <c r="BX3668"/>
      <c r="BY3668"/>
      <c r="BZ3668"/>
      <c r="CA3668"/>
      <c r="CB3668"/>
      <c r="CC3668"/>
    </row>
    <row r="3669" spans="54:81" s="325" customFormat="1" ht="15" customHeight="1" x14ac:dyDescent="0.25">
      <c r="BB3669"/>
      <c r="BC3669"/>
      <c r="BD3669"/>
      <c r="BE3669"/>
      <c r="BF3669"/>
      <c r="BG3669"/>
      <c r="BH3669"/>
      <c r="BI3669"/>
      <c r="BJ3669"/>
      <c r="BK3669"/>
      <c r="BL3669"/>
      <c r="BM3669"/>
      <c r="BN3669"/>
      <c r="BO3669"/>
      <c r="BP3669"/>
      <c r="BQ3669"/>
      <c r="BR3669"/>
      <c r="BS3669"/>
      <c r="BT3669"/>
      <c r="BU3669"/>
      <c r="BV3669"/>
      <c r="BW3669"/>
      <c r="BX3669"/>
      <c r="BY3669"/>
      <c r="BZ3669"/>
      <c r="CA3669"/>
      <c r="CB3669"/>
      <c r="CC3669"/>
    </row>
    <row r="3670" spans="54:81" s="325" customFormat="1" ht="15" customHeight="1" x14ac:dyDescent="0.25">
      <c r="BB3670"/>
      <c r="BC3670"/>
      <c r="BD3670"/>
      <c r="BE3670"/>
      <c r="BF3670"/>
      <c r="BG3670"/>
      <c r="BH3670"/>
      <c r="BI3670"/>
      <c r="BJ3670"/>
      <c r="BK3670"/>
      <c r="BL3670"/>
      <c r="BM3670"/>
      <c r="BN3670"/>
      <c r="BO3670"/>
      <c r="BP3670"/>
      <c r="BQ3670"/>
      <c r="BR3670"/>
      <c r="BS3670"/>
      <c r="BT3670"/>
      <c r="BU3670"/>
      <c r="BV3670"/>
      <c r="BW3670"/>
      <c r="BX3670"/>
      <c r="BY3670"/>
      <c r="BZ3670"/>
      <c r="CA3670"/>
      <c r="CB3670"/>
      <c r="CC3670"/>
    </row>
    <row r="3671" spans="54:81" s="325" customFormat="1" ht="15" customHeight="1" x14ac:dyDescent="0.25">
      <c r="BB3671"/>
      <c r="BC3671"/>
      <c r="BD3671"/>
      <c r="BE3671"/>
      <c r="BF3671"/>
      <c r="BG3671"/>
      <c r="BH3671"/>
      <c r="BI3671"/>
      <c r="BJ3671"/>
      <c r="BK3671"/>
      <c r="BL3671"/>
      <c r="BM3671"/>
      <c r="BN3671"/>
      <c r="BO3671"/>
      <c r="BP3671"/>
      <c r="BQ3671"/>
      <c r="BR3671"/>
      <c r="BS3671"/>
      <c r="BT3671"/>
      <c r="BU3671"/>
      <c r="BV3671"/>
      <c r="BW3671"/>
      <c r="BX3671"/>
      <c r="BY3671"/>
      <c r="BZ3671"/>
      <c r="CA3671"/>
      <c r="CB3671"/>
      <c r="CC3671"/>
    </row>
    <row r="3672" spans="54:81" s="325" customFormat="1" ht="15" customHeight="1" x14ac:dyDescent="0.25">
      <c r="BB3672"/>
      <c r="BC3672"/>
      <c r="BD3672"/>
      <c r="BE3672"/>
      <c r="BF3672"/>
      <c r="BG3672"/>
      <c r="BH3672"/>
      <c r="BI3672"/>
      <c r="BJ3672"/>
      <c r="BK3672"/>
      <c r="BL3672"/>
      <c r="BM3672"/>
      <c r="BN3672"/>
      <c r="BO3672"/>
      <c r="BP3672"/>
      <c r="BQ3672"/>
      <c r="BR3672"/>
      <c r="BS3672"/>
      <c r="BT3672"/>
      <c r="BU3672"/>
      <c r="BV3672"/>
      <c r="BW3672"/>
      <c r="BX3672"/>
      <c r="BY3672"/>
      <c r="BZ3672"/>
      <c r="CA3672"/>
      <c r="CB3672"/>
      <c r="CC3672"/>
    </row>
    <row r="3673" spans="54:81" s="325" customFormat="1" ht="15" customHeight="1" x14ac:dyDescent="0.25">
      <c r="BB3673"/>
      <c r="BC3673"/>
      <c r="BD3673"/>
      <c r="BE3673"/>
      <c r="BF3673"/>
      <c r="BG3673"/>
      <c r="BH3673"/>
      <c r="BI3673"/>
      <c r="BJ3673"/>
      <c r="BK3673"/>
      <c r="BL3673"/>
      <c r="BM3673"/>
      <c r="BN3673"/>
      <c r="BO3673"/>
      <c r="BP3673"/>
      <c r="BQ3673"/>
      <c r="BR3673"/>
      <c r="BS3673"/>
      <c r="BT3673"/>
      <c r="BU3673"/>
      <c r="BV3673"/>
      <c r="BW3673"/>
      <c r="BX3673"/>
      <c r="BY3673"/>
      <c r="BZ3673"/>
      <c r="CA3673"/>
      <c r="CB3673"/>
      <c r="CC3673"/>
    </row>
    <row r="3674" spans="54:81" s="325" customFormat="1" ht="15" customHeight="1" x14ac:dyDescent="0.25">
      <c r="BB3674"/>
      <c r="BC3674"/>
      <c r="BD3674"/>
      <c r="BE3674"/>
      <c r="BF3674"/>
      <c r="BG3674"/>
      <c r="BH3674"/>
      <c r="BI3674"/>
      <c r="BJ3674"/>
      <c r="BK3674"/>
      <c r="BL3674"/>
      <c r="BM3674"/>
      <c r="BN3674"/>
      <c r="BO3674"/>
      <c r="BP3674"/>
      <c r="BQ3674"/>
      <c r="BR3674"/>
      <c r="BS3674"/>
      <c r="BT3674"/>
      <c r="BU3674"/>
      <c r="BV3674"/>
      <c r="BW3674"/>
      <c r="BX3674"/>
      <c r="BY3674"/>
      <c r="BZ3674"/>
      <c r="CA3674"/>
      <c r="CB3674"/>
      <c r="CC3674"/>
    </row>
    <row r="3675" spans="54:81" s="325" customFormat="1" ht="15" customHeight="1" x14ac:dyDescent="0.25">
      <c r="BB3675"/>
      <c r="BC3675"/>
      <c r="BD3675"/>
      <c r="BE3675"/>
      <c r="BF3675"/>
      <c r="BG3675"/>
      <c r="BH3675"/>
      <c r="BI3675"/>
      <c r="BJ3675"/>
      <c r="BK3675"/>
      <c r="BL3675"/>
      <c r="BM3675"/>
      <c r="BN3675"/>
      <c r="BO3675"/>
      <c r="BP3675"/>
      <c r="BQ3675"/>
      <c r="BR3675"/>
      <c r="BS3675"/>
      <c r="BT3675"/>
      <c r="BU3675"/>
      <c r="BV3675"/>
      <c r="BW3675"/>
      <c r="BX3675"/>
      <c r="BY3675"/>
      <c r="BZ3675"/>
      <c r="CA3675"/>
      <c r="CB3675"/>
      <c r="CC3675"/>
    </row>
    <row r="3676" spans="54:81" s="325" customFormat="1" ht="15" customHeight="1" x14ac:dyDescent="0.25">
      <c r="BB3676"/>
      <c r="BC3676"/>
      <c r="BD3676"/>
      <c r="BE3676"/>
      <c r="BF3676"/>
      <c r="BG3676"/>
      <c r="BH3676"/>
      <c r="BI3676"/>
      <c r="BJ3676"/>
      <c r="BK3676"/>
      <c r="BL3676"/>
      <c r="BM3676"/>
      <c r="BN3676"/>
      <c r="BO3676"/>
      <c r="BP3676"/>
      <c r="BQ3676"/>
      <c r="BR3676"/>
      <c r="BS3676"/>
      <c r="BT3676"/>
      <c r="BU3676"/>
      <c r="BV3676"/>
      <c r="BW3676"/>
      <c r="BX3676"/>
      <c r="BY3676"/>
      <c r="BZ3676"/>
      <c r="CA3676"/>
      <c r="CB3676"/>
      <c r="CC3676"/>
    </row>
    <row r="3677" spans="54:81" s="325" customFormat="1" ht="15" customHeight="1" x14ac:dyDescent="0.25">
      <c r="BB3677"/>
      <c r="BC3677"/>
      <c r="BD3677"/>
      <c r="BE3677"/>
      <c r="BF3677"/>
      <c r="BG3677"/>
      <c r="BH3677"/>
      <c r="BI3677"/>
      <c r="BJ3677"/>
      <c r="BK3677"/>
      <c r="BL3677"/>
      <c r="BM3677"/>
      <c r="BN3677"/>
      <c r="BO3677"/>
      <c r="BP3677"/>
      <c r="BQ3677"/>
      <c r="BR3677"/>
      <c r="BS3677"/>
      <c r="BT3677"/>
      <c r="BU3677"/>
      <c r="BV3677"/>
      <c r="BW3677"/>
      <c r="BX3677"/>
      <c r="BY3677"/>
      <c r="BZ3677"/>
      <c r="CA3677"/>
      <c r="CB3677"/>
      <c r="CC3677"/>
    </row>
    <row r="3678" spans="54:81" s="325" customFormat="1" ht="15" customHeight="1" x14ac:dyDescent="0.25">
      <c r="BB3678"/>
      <c r="BC3678"/>
      <c r="BD3678"/>
      <c r="BE3678"/>
      <c r="BF3678"/>
      <c r="BG3678"/>
      <c r="BH3678"/>
      <c r="BI3678"/>
      <c r="BJ3678"/>
      <c r="BK3678"/>
      <c r="BL3678"/>
      <c r="BM3678"/>
      <c r="BN3678"/>
      <c r="BO3678"/>
      <c r="BP3678"/>
      <c r="BQ3678"/>
      <c r="BR3678"/>
      <c r="BS3678"/>
      <c r="BT3678"/>
      <c r="BU3678"/>
      <c r="BV3678"/>
      <c r="BW3678"/>
      <c r="BX3678"/>
      <c r="BY3678"/>
      <c r="BZ3678"/>
      <c r="CA3678"/>
      <c r="CB3678"/>
      <c r="CC3678"/>
    </row>
    <row r="3679" spans="54:81" s="325" customFormat="1" ht="15" customHeight="1" x14ac:dyDescent="0.25">
      <c r="BB3679"/>
      <c r="BC3679"/>
      <c r="BD3679"/>
      <c r="BE3679"/>
      <c r="BF3679"/>
      <c r="BG3679"/>
      <c r="BH3679"/>
      <c r="BI3679"/>
      <c r="BJ3679"/>
      <c r="BK3679"/>
      <c r="BL3679"/>
      <c r="BM3679"/>
      <c r="BN3679"/>
      <c r="BO3679"/>
      <c r="BP3679"/>
      <c r="BQ3679"/>
      <c r="BR3679"/>
      <c r="BS3679"/>
      <c r="BT3679"/>
      <c r="BU3679"/>
      <c r="BV3679"/>
      <c r="BW3679"/>
      <c r="BX3679"/>
      <c r="BY3679"/>
      <c r="BZ3679"/>
      <c r="CA3679"/>
      <c r="CB3679"/>
      <c r="CC3679"/>
    </row>
    <row r="3680" spans="54:81" s="325" customFormat="1" ht="15" customHeight="1" x14ac:dyDescent="0.25">
      <c r="BB3680"/>
      <c r="BC3680"/>
      <c r="BD3680"/>
      <c r="BE3680"/>
      <c r="BF3680"/>
      <c r="BG3680"/>
      <c r="BH3680"/>
      <c r="BI3680"/>
      <c r="BJ3680"/>
      <c r="BK3680"/>
      <c r="BL3680"/>
      <c r="BM3680"/>
      <c r="BN3680"/>
      <c r="BO3680"/>
      <c r="BP3680"/>
      <c r="BQ3680"/>
      <c r="BR3680"/>
      <c r="BS3680"/>
      <c r="BT3680"/>
      <c r="BU3680"/>
      <c r="BV3680"/>
      <c r="BW3680"/>
      <c r="BX3680"/>
      <c r="BY3680"/>
      <c r="BZ3680"/>
      <c r="CA3680"/>
      <c r="CB3680"/>
      <c r="CC3680"/>
    </row>
    <row r="3681" spans="54:81" s="325" customFormat="1" ht="15" customHeight="1" x14ac:dyDescent="0.25">
      <c r="BB3681"/>
      <c r="BC3681"/>
      <c r="BD3681"/>
      <c r="BE3681"/>
      <c r="BF3681"/>
      <c r="BG3681"/>
      <c r="BH3681"/>
      <c r="BI3681"/>
      <c r="BJ3681"/>
      <c r="BK3681"/>
      <c r="BL3681"/>
      <c r="BM3681"/>
      <c r="BN3681"/>
      <c r="BO3681"/>
      <c r="BP3681"/>
      <c r="BQ3681"/>
      <c r="BR3681"/>
      <c r="BS3681"/>
      <c r="BT3681"/>
      <c r="BU3681"/>
      <c r="BV3681"/>
      <c r="BW3681"/>
      <c r="BX3681"/>
      <c r="BY3681"/>
      <c r="BZ3681"/>
      <c r="CA3681"/>
      <c r="CB3681"/>
      <c r="CC3681"/>
    </row>
    <row r="3682" spans="54:81" s="325" customFormat="1" ht="15" customHeight="1" x14ac:dyDescent="0.25">
      <c r="BB3682"/>
      <c r="BC3682"/>
      <c r="BD3682"/>
      <c r="BE3682"/>
      <c r="BF3682"/>
      <c r="BG3682"/>
      <c r="BH3682"/>
      <c r="BI3682"/>
      <c r="BJ3682"/>
      <c r="BK3682"/>
      <c r="BL3682"/>
      <c r="BM3682"/>
      <c r="BN3682"/>
      <c r="BO3682"/>
      <c r="BP3682"/>
      <c r="BQ3682"/>
      <c r="BR3682"/>
      <c r="BS3682"/>
      <c r="BT3682"/>
      <c r="BU3682"/>
      <c r="BV3682"/>
      <c r="BW3682"/>
      <c r="BX3682"/>
      <c r="BY3682"/>
      <c r="BZ3682"/>
      <c r="CA3682"/>
      <c r="CB3682"/>
      <c r="CC3682"/>
    </row>
    <row r="3683" spans="54:81" s="325" customFormat="1" ht="15" customHeight="1" x14ac:dyDescent="0.25">
      <c r="BB3683"/>
      <c r="BC3683"/>
      <c r="BD3683"/>
      <c r="BE3683"/>
      <c r="BF3683"/>
      <c r="BG3683"/>
      <c r="BH3683"/>
      <c r="BI3683"/>
      <c r="BJ3683"/>
      <c r="BK3683"/>
      <c r="BL3683"/>
      <c r="BM3683"/>
      <c r="BN3683"/>
      <c r="BO3683"/>
      <c r="BP3683"/>
      <c r="BQ3683"/>
      <c r="BR3683"/>
      <c r="BS3683"/>
      <c r="BT3683"/>
      <c r="BU3683"/>
      <c r="BV3683"/>
      <c r="BW3683"/>
      <c r="BX3683"/>
      <c r="BY3683"/>
      <c r="BZ3683"/>
      <c r="CA3683"/>
      <c r="CB3683"/>
      <c r="CC3683"/>
    </row>
    <row r="3684" spans="54:81" s="325" customFormat="1" ht="15" customHeight="1" x14ac:dyDescent="0.25">
      <c r="BB3684"/>
      <c r="BC3684"/>
      <c r="BD3684"/>
      <c r="BE3684"/>
      <c r="BF3684"/>
      <c r="BG3684"/>
      <c r="BH3684"/>
      <c r="BI3684"/>
      <c r="BJ3684"/>
      <c r="BK3684"/>
      <c r="BL3684"/>
      <c r="BM3684"/>
      <c r="BN3684"/>
      <c r="BO3684"/>
      <c r="BP3684"/>
      <c r="BQ3684"/>
      <c r="BR3684"/>
      <c r="BS3684"/>
      <c r="BT3684"/>
      <c r="BU3684"/>
      <c r="BV3684"/>
      <c r="BW3684"/>
      <c r="BX3684"/>
      <c r="BY3684"/>
      <c r="BZ3684"/>
      <c r="CA3684"/>
      <c r="CB3684"/>
      <c r="CC3684"/>
    </row>
    <row r="3685" spans="54:81" s="325" customFormat="1" ht="15" customHeight="1" x14ac:dyDescent="0.25">
      <c r="BB3685"/>
      <c r="BC3685"/>
      <c r="BD3685"/>
      <c r="BE3685"/>
      <c r="BF3685"/>
      <c r="BG3685"/>
      <c r="BH3685"/>
      <c r="BI3685"/>
      <c r="BJ3685"/>
      <c r="BK3685"/>
      <c r="BL3685"/>
      <c r="BM3685"/>
      <c r="BN3685"/>
      <c r="BO3685"/>
      <c r="BP3685"/>
      <c r="BQ3685"/>
      <c r="BR3685"/>
      <c r="BS3685"/>
      <c r="BT3685"/>
      <c r="BU3685"/>
      <c r="BV3685"/>
      <c r="BW3685"/>
      <c r="BX3685"/>
      <c r="BY3685"/>
      <c r="BZ3685"/>
      <c r="CA3685"/>
      <c r="CB3685"/>
      <c r="CC3685"/>
    </row>
    <row r="3686" spans="54:81" s="325" customFormat="1" ht="15" customHeight="1" x14ac:dyDescent="0.25">
      <c r="BB3686"/>
      <c r="BC3686"/>
      <c r="BD3686"/>
      <c r="BE3686"/>
      <c r="BF3686"/>
      <c r="BG3686"/>
      <c r="BH3686"/>
      <c r="BI3686"/>
      <c r="BJ3686"/>
      <c r="BK3686"/>
      <c r="BL3686"/>
      <c r="BM3686"/>
      <c r="BN3686"/>
      <c r="BO3686"/>
      <c r="BP3686"/>
      <c r="BQ3686"/>
      <c r="BR3686"/>
      <c r="BS3686"/>
      <c r="BT3686"/>
      <c r="BU3686"/>
      <c r="BV3686"/>
      <c r="BW3686"/>
      <c r="BX3686"/>
      <c r="BY3686"/>
      <c r="BZ3686"/>
      <c r="CA3686"/>
      <c r="CB3686"/>
      <c r="CC3686"/>
    </row>
    <row r="3687" spans="54:81" s="325" customFormat="1" ht="15" customHeight="1" x14ac:dyDescent="0.25">
      <c r="BB3687"/>
      <c r="BC3687"/>
      <c r="BD3687"/>
      <c r="BE3687"/>
      <c r="BF3687"/>
      <c r="BG3687"/>
      <c r="BH3687"/>
      <c r="BI3687"/>
      <c r="BJ3687"/>
      <c r="BK3687"/>
      <c r="BL3687"/>
      <c r="BM3687"/>
      <c r="BN3687"/>
      <c r="BO3687"/>
      <c r="BP3687"/>
      <c r="BQ3687"/>
      <c r="BR3687"/>
      <c r="BS3687"/>
      <c r="BT3687"/>
      <c r="BU3687"/>
      <c r="BV3687"/>
      <c r="BW3687"/>
      <c r="BX3687"/>
      <c r="BY3687"/>
      <c r="BZ3687"/>
      <c r="CA3687"/>
      <c r="CB3687"/>
      <c r="CC3687"/>
    </row>
    <row r="3688" spans="54:81" s="325" customFormat="1" ht="15" customHeight="1" x14ac:dyDescent="0.25">
      <c r="BB3688"/>
      <c r="BC3688"/>
      <c r="BD3688"/>
      <c r="BE3688"/>
      <c r="BF3688"/>
      <c r="BG3688"/>
      <c r="BH3688"/>
      <c r="BI3688"/>
      <c r="BJ3688"/>
      <c r="BK3688"/>
      <c r="BL3688"/>
      <c r="BM3688"/>
      <c r="BN3688"/>
      <c r="BO3688"/>
      <c r="BP3688"/>
      <c r="BQ3688"/>
      <c r="BR3688"/>
      <c r="BS3688"/>
      <c r="BT3688"/>
      <c r="BU3688"/>
      <c r="BV3688"/>
      <c r="BW3688"/>
      <c r="BX3688"/>
      <c r="BY3688"/>
      <c r="BZ3688"/>
      <c r="CA3688"/>
      <c r="CB3688"/>
      <c r="CC3688"/>
    </row>
    <row r="3689" spans="54:81" s="325" customFormat="1" ht="15" customHeight="1" x14ac:dyDescent="0.25">
      <c r="BB3689"/>
      <c r="BC3689"/>
      <c r="BD3689"/>
      <c r="BE3689"/>
      <c r="BF3689"/>
      <c r="BG3689"/>
      <c r="BH3689"/>
      <c r="BI3689"/>
      <c r="BJ3689"/>
      <c r="BK3689"/>
      <c r="BL3689"/>
      <c r="BM3689"/>
      <c r="BN3689"/>
      <c r="BO3689"/>
      <c r="BP3689"/>
      <c r="BQ3689"/>
      <c r="BR3689"/>
      <c r="BS3689"/>
      <c r="BT3689"/>
      <c r="BU3689"/>
      <c r="BV3689"/>
      <c r="BW3689"/>
      <c r="BX3689"/>
      <c r="BY3689"/>
      <c r="BZ3689"/>
      <c r="CA3689"/>
      <c r="CB3689"/>
      <c r="CC3689"/>
    </row>
    <row r="3690" spans="54:81" s="325" customFormat="1" ht="15" customHeight="1" x14ac:dyDescent="0.25">
      <c r="BB3690"/>
      <c r="BC3690"/>
      <c r="BD3690"/>
      <c r="BE3690"/>
      <c r="BF3690"/>
      <c r="BG3690"/>
      <c r="BH3690"/>
      <c r="BI3690"/>
      <c r="BJ3690"/>
      <c r="BK3690"/>
      <c r="BL3690"/>
      <c r="BM3690"/>
      <c r="BN3690"/>
      <c r="BO3690"/>
      <c r="BP3690"/>
      <c r="BQ3690"/>
      <c r="BR3690"/>
      <c r="BS3690"/>
      <c r="BT3690"/>
      <c r="BU3690"/>
      <c r="BV3690"/>
      <c r="BW3690"/>
      <c r="BX3690"/>
      <c r="BY3690"/>
      <c r="BZ3690"/>
      <c r="CA3690"/>
      <c r="CB3690"/>
      <c r="CC3690"/>
    </row>
    <row r="3691" spans="54:81" s="325" customFormat="1" ht="15" customHeight="1" x14ac:dyDescent="0.25">
      <c r="BB3691"/>
      <c r="BC3691"/>
      <c r="BD3691"/>
      <c r="BE3691"/>
      <c r="BF3691"/>
      <c r="BG3691"/>
      <c r="BH3691"/>
      <c r="BI3691"/>
      <c r="BJ3691"/>
      <c r="BK3691"/>
      <c r="BL3691"/>
      <c r="BM3691"/>
      <c r="BN3691"/>
      <c r="BO3691"/>
      <c r="BP3691"/>
      <c r="BQ3691"/>
      <c r="BR3691"/>
      <c r="BS3691"/>
      <c r="BT3691"/>
      <c r="BU3691"/>
      <c r="BV3691"/>
      <c r="BW3691"/>
      <c r="BX3691"/>
      <c r="BY3691"/>
      <c r="BZ3691"/>
      <c r="CA3691"/>
      <c r="CB3691"/>
      <c r="CC3691"/>
    </row>
    <row r="3692" spans="54:81" s="325" customFormat="1" ht="15" customHeight="1" x14ac:dyDescent="0.25">
      <c r="BB3692"/>
      <c r="BC3692"/>
      <c r="BD3692"/>
      <c r="BE3692"/>
      <c r="BF3692"/>
      <c r="BG3692"/>
      <c r="BH3692"/>
      <c r="BI3692"/>
      <c r="BJ3692"/>
      <c r="BK3692"/>
      <c r="BL3692"/>
      <c r="BM3692"/>
      <c r="BN3692"/>
      <c r="BO3692"/>
      <c r="BP3692"/>
      <c r="BQ3692"/>
      <c r="BR3692"/>
      <c r="BS3692"/>
      <c r="BT3692"/>
      <c r="BU3692"/>
      <c r="BV3692"/>
      <c r="BW3692"/>
      <c r="BX3692"/>
      <c r="BY3692"/>
      <c r="BZ3692"/>
      <c r="CA3692"/>
      <c r="CB3692"/>
      <c r="CC3692"/>
    </row>
    <row r="3693" spans="54:81" s="325" customFormat="1" ht="15" customHeight="1" x14ac:dyDescent="0.25">
      <c r="BB3693"/>
      <c r="BC3693"/>
      <c r="BD3693"/>
      <c r="BE3693"/>
      <c r="BF3693"/>
      <c r="BG3693"/>
      <c r="BH3693"/>
      <c r="BI3693"/>
      <c r="BJ3693"/>
      <c r="BK3693"/>
      <c r="BL3693"/>
      <c r="BM3693"/>
      <c r="BN3693"/>
      <c r="BO3693"/>
      <c r="BP3693"/>
      <c r="BQ3693"/>
      <c r="BR3693"/>
      <c r="BS3693"/>
      <c r="BT3693"/>
      <c r="BU3693"/>
      <c r="BV3693"/>
      <c r="BW3693"/>
      <c r="BX3693"/>
      <c r="BY3693"/>
      <c r="BZ3693"/>
      <c r="CA3693"/>
      <c r="CB3693"/>
      <c r="CC3693"/>
    </row>
    <row r="3694" spans="54:81" s="325" customFormat="1" ht="15" customHeight="1" x14ac:dyDescent="0.25">
      <c r="BB3694"/>
      <c r="BC3694"/>
      <c r="BD3694"/>
      <c r="BE3694"/>
      <c r="BF3694"/>
      <c r="BG3694"/>
      <c r="BH3694"/>
      <c r="BI3694"/>
      <c r="BJ3694"/>
      <c r="BK3694"/>
      <c r="BL3694"/>
      <c r="BM3694"/>
      <c r="BN3694"/>
      <c r="BO3694"/>
      <c r="BP3694"/>
      <c r="BQ3694"/>
      <c r="BR3694"/>
      <c r="BS3694"/>
      <c r="BT3694"/>
      <c r="BU3694"/>
      <c r="BV3694"/>
      <c r="BW3694"/>
      <c r="BX3694"/>
      <c r="BY3694"/>
      <c r="BZ3694"/>
      <c r="CA3694"/>
      <c r="CB3694"/>
      <c r="CC3694"/>
    </row>
    <row r="3695" spans="54:81" s="325" customFormat="1" ht="15" customHeight="1" x14ac:dyDescent="0.25">
      <c r="BB3695"/>
      <c r="BC3695"/>
      <c r="BD3695"/>
      <c r="BE3695"/>
      <c r="BF3695"/>
      <c r="BG3695"/>
      <c r="BH3695"/>
      <c r="BI3695"/>
      <c r="BJ3695"/>
      <c r="BK3695"/>
      <c r="BL3695"/>
      <c r="BM3695"/>
      <c r="BN3695"/>
      <c r="BO3695"/>
      <c r="BP3695"/>
      <c r="BQ3695"/>
      <c r="BR3695"/>
      <c r="BS3695"/>
      <c r="BT3695"/>
      <c r="BU3695"/>
      <c r="BV3695"/>
      <c r="BW3695"/>
      <c r="BX3695"/>
      <c r="BY3695"/>
      <c r="BZ3695"/>
      <c r="CA3695"/>
      <c r="CB3695"/>
      <c r="CC3695"/>
    </row>
    <row r="3696" spans="54:81" s="325" customFormat="1" ht="15" customHeight="1" x14ac:dyDescent="0.25">
      <c r="BB3696"/>
      <c r="BC3696"/>
      <c r="BD3696"/>
      <c r="BE3696"/>
      <c r="BF3696"/>
      <c r="BG3696"/>
      <c r="BH3696"/>
      <c r="BI3696"/>
      <c r="BJ3696"/>
      <c r="BK3696"/>
      <c r="BL3696"/>
      <c r="BM3696"/>
      <c r="BN3696"/>
      <c r="BO3696"/>
      <c r="BP3696"/>
      <c r="BQ3696"/>
      <c r="BR3696"/>
      <c r="BS3696"/>
      <c r="BT3696"/>
      <c r="BU3696"/>
      <c r="BV3696"/>
      <c r="BW3696"/>
      <c r="BX3696"/>
      <c r="BY3696"/>
      <c r="BZ3696"/>
      <c r="CA3696"/>
      <c r="CB3696"/>
      <c r="CC3696"/>
    </row>
    <row r="3697" spans="54:81" s="325" customFormat="1" ht="15" customHeight="1" x14ac:dyDescent="0.25">
      <c r="BB3697"/>
      <c r="BC3697"/>
      <c r="BD3697"/>
      <c r="BE3697"/>
      <c r="BF3697"/>
      <c r="BG3697"/>
      <c r="BH3697"/>
      <c r="BI3697"/>
      <c r="BJ3697"/>
      <c r="BK3697"/>
      <c r="BL3697"/>
      <c r="BM3697"/>
      <c r="BN3697"/>
      <c r="BO3697"/>
      <c r="BP3697"/>
      <c r="BQ3697"/>
      <c r="BR3697"/>
      <c r="BS3697"/>
      <c r="BT3697"/>
      <c r="BU3697"/>
      <c r="BV3697"/>
      <c r="BW3697"/>
      <c r="BX3697"/>
      <c r="BY3697"/>
      <c r="BZ3697"/>
      <c r="CA3697"/>
      <c r="CB3697"/>
      <c r="CC3697"/>
    </row>
    <row r="3698" spans="54:81" s="325" customFormat="1" ht="15" customHeight="1" x14ac:dyDescent="0.25">
      <c r="BB3698"/>
      <c r="BC3698"/>
      <c r="BD3698"/>
      <c r="BE3698"/>
      <c r="BF3698"/>
      <c r="BG3698"/>
      <c r="BH3698"/>
      <c r="BI3698"/>
      <c r="BJ3698"/>
      <c r="BK3698"/>
      <c r="BL3698"/>
      <c r="BM3698"/>
      <c r="BN3698"/>
      <c r="BO3698"/>
      <c r="BP3698"/>
      <c r="BQ3698"/>
      <c r="BR3698"/>
      <c r="BS3698"/>
      <c r="BT3698"/>
      <c r="BU3698"/>
      <c r="BV3698"/>
      <c r="BW3698"/>
      <c r="BX3698"/>
      <c r="BY3698"/>
      <c r="BZ3698"/>
      <c r="CA3698"/>
      <c r="CB3698"/>
      <c r="CC3698"/>
    </row>
    <row r="3699" spans="54:81" s="325" customFormat="1" ht="15" customHeight="1" x14ac:dyDescent="0.25">
      <c r="BB3699"/>
      <c r="BC3699"/>
      <c r="BD3699"/>
      <c r="BE3699"/>
      <c r="BF3699"/>
      <c r="BG3699"/>
      <c r="BH3699"/>
      <c r="BI3699"/>
      <c r="BJ3699"/>
      <c r="BK3699"/>
      <c r="BL3699"/>
      <c r="BM3699"/>
      <c r="BN3699"/>
      <c r="BO3699"/>
      <c r="BP3699"/>
      <c r="BQ3699"/>
      <c r="BR3699"/>
      <c r="BS3699"/>
      <c r="BT3699"/>
      <c r="BU3699"/>
      <c r="BV3699"/>
      <c r="BW3699"/>
      <c r="BX3699"/>
      <c r="BY3699"/>
      <c r="BZ3699"/>
      <c r="CA3699"/>
      <c r="CB3699"/>
      <c r="CC3699"/>
    </row>
    <row r="3700" spans="54:81" s="325" customFormat="1" ht="15" customHeight="1" x14ac:dyDescent="0.25">
      <c r="BB3700"/>
      <c r="BC3700"/>
      <c r="BD3700"/>
      <c r="BE3700"/>
      <c r="BF3700"/>
      <c r="BG3700"/>
      <c r="BH3700"/>
      <c r="BI3700"/>
      <c r="BJ3700"/>
      <c r="BK3700"/>
      <c r="BL3700"/>
      <c r="BM3700"/>
      <c r="BN3700"/>
      <c r="BO3700"/>
      <c r="BP3700"/>
      <c r="BQ3700"/>
      <c r="BR3700"/>
      <c r="BS3700"/>
      <c r="BT3700"/>
      <c r="BU3700"/>
      <c r="BV3700"/>
      <c r="BW3700"/>
      <c r="BX3700"/>
      <c r="BY3700"/>
      <c r="BZ3700"/>
      <c r="CA3700"/>
      <c r="CB3700"/>
      <c r="CC3700"/>
    </row>
    <row r="3701" spans="54:81" s="325" customFormat="1" ht="15" customHeight="1" x14ac:dyDescent="0.25">
      <c r="BB3701"/>
      <c r="BC3701"/>
      <c r="BD3701"/>
      <c r="BE3701"/>
      <c r="BF3701"/>
      <c r="BG3701"/>
      <c r="BH3701"/>
      <c r="BI3701"/>
      <c r="BJ3701"/>
      <c r="BK3701"/>
      <c r="BL3701"/>
      <c r="BM3701"/>
      <c r="BN3701"/>
      <c r="BO3701"/>
      <c r="BP3701"/>
      <c r="BQ3701"/>
      <c r="BR3701"/>
      <c r="BS3701"/>
      <c r="BT3701"/>
      <c r="BU3701"/>
      <c r="BV3701"/>
      <c r="BW3701"/>
      <c r="BX3701"/>
      <c r="BY3701"/>
      <c r="BZ3701"/>
      <c r="CA3701"/>
      <c r="CB3701"/>
      <c r="CC3701"/>
    </row>
    <row r="3702" spans="54:81" s="325" customFormat="1" ht="15" customHeight="1" x14ac:dyDescent="0.25">
      <c r="BB3702"/>
      <c r="BC3702"/>
      <c r="BD3702"/>
      <c r="BE3702"/>
      <c r="BF3702"/>
      <c r="BG3702"/>
      <c r="BH3702"/>
      <c r="BI3702"/>
      <c r="BJ3702"/>
      <c r="BK3702"/>
      <c r="BL3702"/>
      <c r="BM3702"/>
      <c r="BN3702"/>
      <c r="BO3702"/>
      <c r="BP3702"/>
      <c r="BQ3702"/>
      <c r="BR3702"/>
      <c r="BS3702"/>
      <c r="BT3702"/>
      <c r="BU3702"/>
      <c r="BV3702"/>
      <c r="BW3702"/>
      <c r="BX3702"/>
      <c r="BY3702"/>
      <c r="BZ3702"/>
      <c r="CA3702"/>
      <c r="CB3702"/>
      <c r="CC3702"/>
    </row>
    <row r="3703" spans="54:81" s="325" customFormat="1" ht="15" customHeight="1" x14ac:dyDescent="0.25">
      <c r="BB3703"/>
      <c r="BC3703"/>
      <c r="BD3703"/>
      <c r="BE3703"/>
      <c r="BF3703"/>
      <c r="BG3703"/>
      <c r="BH3703"/>
      <c r="BI3703"/>
      <c r="BJ3703"/>
      <c r="BK3703"/>
      <c r="BL3703"/>
      <c r="BM3703"/>
      <c r="BN3703"/>
      <c r="BO3703"/>
      <c r="BP3703"/>
      <c r="BQ3703"/>
      <c r="BR3703"/>
      <c r="BS3703"/>
      <c r="BT3703"/>
      <c r="BU3703"/>
      <c r="BV3703"/>
      <c r="BW3703"/>
      <c r="BX3703"/>
      <c r="BY3703"/>
      <c r="BZ3703"/>
      <c r="CA3703"/>
      <c r="CB3703"/>
      <c r="CC3703"/>
    </row>
    <row r="3704" spans="54:81" s="325" customFormat="1" ht="15" customHeight="1" x14ac:dyDescent="0.25">
      <c r="BB3704"/>
      <c r="BC3704"/>
      <c r="BD3704"/>
      <c r="BE3704"/>
      <c r="BF3704"/>
      <c r="BG3704"/>
      <c r="BH3704"/>
      <c r="BI3704"/>
      <c r="BJ3704"/>
      <c r="BK3704"/>
      <c r="BL3704"/>
      <c r="BM3704"/>
      <c r="BN3704"/>
      <c r="BO3704"/>
      <c r="BP3704"/>
      <c r="BQ3704"/>
      <c r="BR3704"/>
      <c r="BS3704"/>
      <c r="BT3704"/>
      <c r="BU3704"/>
      <c r="BV3704"/>
      <c r="BW3704"/>
      <c r="BX3704"/>
      <c r="BY3704"/>
      <c r="BZ3704"/>
      <c r="CA3704"/>
      <c r="CB3704"/>
      <c r="CC3704"/>
    </row>
    <row r="3705" spans="54:81" s="325" customFormat="1" ht="15" customHeight="1" x14ac:dyDescent="0.25">
      <c r="BB3705"/>
      <c r="BC3705"/>
      <c r="BD3705"/>
      <c r="BE3705"/>
      <c r="BF3705"/>
      <c r="BG3705"/>
      <c r="BH3705"/>
      <c r="BI3705"/>
      <c r="BJ3705"/>
      <c r="BK3705"/>
      <c r="BL3705"/>
      <c r="BM3705"/>
      <c r="BN3705"/>
      <c r="BO3705"/>
      <c r="BP3705"/>
      <c r="BQ3705"/>
      <c r="BR3705"/>
      <c r="BS3705"/>
      <c r="BT3705"/>
      <c r="BU3705"/>
      <c r="BV3705"/>
      <c r="BW3705"/>
      <c r="BX3705"/>
      <c r="BY3705"/>
      <c r="BZ3705"/>
      <c r="CA3705"/>
      <c r="CB3705"/>
      <c r="CC3705"/>
    </row>
    <row r="3706" spans="54:81" s="325" customFormat="1" ht="15" customHeight="1" x14ac:dyDescent="0.25">
      <c r="BB3706"/>
      <c r="BC3706"/>
      <c r="BD3706"/>
      <c r="BE3706"/>
      <c r="BF3706"/>
      <c r="BG3706"/>
      <c r="BH3706"/>
      <c r="BI3706"/>
      <c r="BJ3706"/>
      <c r="BK3706"/>
      <c r="BL3706"/>
      <c r="BM3706"/>
      <c r="BN3706"/>
      <c r="BO3706"/>
      <c r="BP3706"/>
      <c r="BQ3706"/>
      <c r="BR3706"/>
      <c r="BS3706"/>
      <c r="BT3706"/>
      <c r="BU3706"/>
      <c r="BV3706"/>
      <c r="BW3706"/>
      <c r="BX3706"/>
      <c r="BY3706"/>
      <c r="BZ3706"/>
      <c r="CA3706"/>
      <c r="CB3706"/>
      <c r="CC3706"/>
    </row>
    <row r="3707" spans="54:81" s="325" customFormat="1" ht="15" customHeight="1" x14ac:dyDescent="0.25">
      <c r="BB3707"/>
      <c r="BC3707"/>
      <c r="BD3707"/>
      <c r="BE3707"/>
      <c r="BF3707"/>
      <c r="BG3707"/>
      <c r="BH3707"/>
      <c r="BI3707"/>
      <c r="BJ3707"/>
      <c r="BK3707"/>
      <c r="BL3707"/>
      <c r="BM3707"/>
      <c r="BN3707"/>
      <c r="BO3707"/>
      <c r="BP3707"/>
      <c r="BQ3707"/>
      <c r="BR3707"/>
      <c r="BS3707"/>
      <c r="BT3707"/>
      <c r="BU3707"/>
      <c r="BV3707"/>
      <c r="BW3707"/>
      <c r="BX3707"/>
      <c r="BY3707"/>
      <c r="BZ3707"/>
      <c r="CA3707"/>
      <c r="CB3707"/>
      <c r="CC3707"/>
    </row>
    <row r="3708" spans="54:81" s="325" customFormat="1" ht="15" customHeight="1" x14ac:dyDescent="0.25">
      <c r="BB3708"/>
      <c r="BC3708"/>
      <c r="BD3708"/>
      <c r="BE3708"/>
      <c r="BF3708"/>
      <c r="BG3708"/>
      <c r="BH3708"/>
      <c r="BI3708"/>
      <c r="BJ3708"/>
      <c r="BK3708"/>
      <c r="BL3708"/>
      <c r="BM3708"/>
      <c r="BN3708"/>
      <c r="BO3708"/>
      <c r="BP3708"/>
      <c r="BQ3708"/>
      <c r="BR3708"/>
      <c r="BS3708"/>
      <c r="BT3708"/>
      <c r="BU3708"/>
      <c r="BV3708"/>
      <c r="BW3708"/>
      <c r="BX3708"/>
      <c r="BY3708"/>
      <c r="BZ3708"/>
      <c r="CA3708"/>
      <c r="CB3708"/>
      <c r="CC3708"/>
    </row>
    <row r="3709" spans="54:81" s="325" customFormat="1" ht="15" customHeight="1" x14ac:dyDescent="0.25">
      <c r="BB3709"/>
      <c r="BC3709"/>
      <c r="BD3709"/>
      <c r="BE3709"/>
      <c r="BF3709"/>
      <c r="BG3709"/>
      <c r="BH3709"/>
      <c r="BI3709"/>
      <c r="BJ3709"/>
      <c r="BK3709"/>
      <c r="BL3709"/>
      <c r="BM3709"/>
      <c r="BN3709"/>
      <c r="BO3709"/>
      <c r="BP3709"/>
      <c r="BQ3709"/>
      <c r="BR3709"/>
      <c r="BS3709"/>
      <c r="BT3709"/>
      <c r="BU3709"/>
      <c r="BV3709"/>
      <c r="BW3709"/>
      <c r="BX3709"/>
      <c r="BY3709"/>
      <c r="BZ3709"/>
      <c r="CA3709"/>
      <c r="CB3709"/>
      <c r="CC3709"/>
    </row>
    <row r="3710" spans="54:81" s="325" customFormat="1" ht="15" customHeight="1" x14ac:dyDescent="0.25">
      <c r="BB3710"/>
      <c r="BC3710"/>
      <c r="BD3710"/>
      <c r="BE3710"/>
      <c r="BF3710"/>
      <c r="BG3710"/>
      <c r="BH3710"/>
      <c r="BI3710"/>
      <c r="BJ3710"/>
      <c r="BK3710"/>
      <c r="BL3710"/>
      <c r="BM3710"/>
      <c r="BN3710"/>
      <c r="BO3710"/>
      <c r="BP3710"/>
      <c r="BQ3710"/>
      <c r="BR3710"/>
      <c r="BS3710"/>
      <c r="BT3710"/>
      <c r="BU3710"/>
      <c r="BV3710"/>
      <c r="BW3710"/>
      <c r="BX3710"/>
      <c r="BY3710"/>
      <c r="BZ3710"/>
      <c r="CA3710"/>
      <c r="CB3710"/>
      <c r="CC3710"/>
    </row>
    <row r="3711" spans="54:81" s="325" customFormat="1" ht="15" customHeight="1" x14ac:dyDescent="0.25">
      <c r="BB3711"/>
      <c r="BC3711"/>
      <c r="BD3711"/>
      <c r="BE3711"/>
      <c r="BF3711"/>
      <c r="BG3711"/>
      <c r="BH3711"/>
      <c r="BI3711"/>
      <c r="BJ3711"/>
      <c r="BK3711"/>
      <c r="BL3711"/>
      <c r="BM3711"/>
      <c r="BN3711"/>
      <c r="BO3711"/>
      <c r="BP3711"/>
      <c r="BQ3711"/>
      <c r="BR3711"/>
      <c r="BS3711"/>
      <c r="BT3711"/>
      <c r="BU3711"/>
      <c r="BV3711"/>
      <c r="BW3711"/>
      <c r="BX3711"/>
      <c r="BY3711"/>
      <c r="BZ3711"/>
      <c r="CA3711"/>
      <c r="CB3711"/>
      <c r="CC3711"/>
    </row>
    <row r="3712" spans="54:81" s="325" customFormat="1" ht="15" customHeight="1" x14ac:dyDescent="0.25">
      <c r="BB3712"/>
      <c r="BC3712"/>
      <c r="BD3712"/>
      <c r="BE3712"/>
      <c r="BF3712"/>
      <c r="BG3712"/>
      <c r="BH3712"/>
      <c r="BI3712"/>
      <c r="BJ3712"/>
      <c r="BK3712"/>
      <c r="BL3712"/>
      <c r="BM3712"/>
      <c r="BN3712"/>
      <c r="BO3712"/>
      <c r="BP3712"/>
      <c r="BQ3712"/>
      <c r="BR3712"/>
      <c r="BS3712"/>
      <c r="BT3712"/>
      <c r="BU3712"/>
      <c r="BV3712"/>
      <c r="BW3712"/>
      <c r="BX3712"/>
      <c r="BY3712"/>
      <c r="BZ3712"/>
      <c r="CA3712"/>
      <c r="CB3712"/>
      <c r="CC3712"/>
    </row>
    <row r="3713" spans="54:81" s="325" customFormat="1" ht="15" customHeight="1" x14ac:dyDescent="0.25">
      <c r="BB3713"/>
      <c r="BC3713"/>
      <c r="BD3713"/>
      <c r="BE3713"/>
      <c r="BF3713"/>
      <c r="BG3713"/>
      <c r="BH3713"/>
      <c r="BI3713"/>
      <c r="BJ3713"/>
      <c r="BK3713"/>
      <c r="BL3713"/>
      <c r="BM3713"/>
      <c r="BN3713"/>
      <c r="BO3713"/>
      <c r="BP3713"/>
      <c r="BQ3713"/>
      <c r="BR3713"/>
      <c r="BS3713"/>
      <c r="BT3713"/>
      <c r="BU3713"/>
      <c r="BV3713"/>
      <c r="BW3713"/>
      <c r="BX3713"/>
      <c r="BY3713"/>
      <c r="BZ3713"/>
      <c r="CA3713"/>
      <c r="CB3713"/>
      <c r="CC3713"/>
    </row>
    <row r="3714" spans="54:81" s="325" customFormat="1" ht="15" customHeight="1" x14ac:dyDescent="0.25">
      <c r="BB3714"/>
      <c r="BC3714"/>
      <c r="BD3714"/>
      <c r="BE3714"/>
      <c r="BF3714"/>
      <c r="BG3714"/>
      <c r="BH3714"/>
      <c r="BI3714"/>
      <c r="BJ3714"/>
      <c r="BK3714"/>
      <c r="BL3714"/>
      <c r="BM3714"/>
      <c r="BN3714"/>
      <c r="BO3714"/>
      <c r="BP3714"/>
      <c r="BQ3714"/>
      <c r="BR3714"/>
      <c r="BS3714"/>
      <c r="BT3714"/>
      <c r="BU3714"/>
      <c r="BV3714"/>
      <c r="BW3714"/>
      <c r="BX3714"/>
      <c r="BY3714"/>
      <c r="BZ3714"/>
      <c r="CA3714"/>
      <c r="CB3714"/>
      <c r="CC3714"/>
    </row>
    <row r="3715" spans="54:81" s="325" customFormat="1" ht="15" customHeight="1" x14ac:dyDescent="0.25">
      <c r="BB3715"/>
      <c r="BC3715"/>
      <c r="BD3715"/>
      <c r="BE3715"/>
      <c r="BF3715"/>
      <c r="BG3715"/>
      <c r="BH3715"/>
      <c r="BI3715"/>
      <c r="BJ3715"/>
      <c r="BK3715"/>
      <c r="BL3715"/>
      <c r="BM3715"/>
      <c r="BN3715"/>
      <c r="BO3715"/>
      <c r="BP3715"/>
      <c r="BQ3715"/>
      <c r="BR3715"/>
      <c r="BS3715"/>
      <c r="BT3715"/>
      <c r="BU3715"/>
      <c r="BV3715"/>
      <c r="BW3715"/>
      <c r="BX3715"/>
      <c r="BY3715"/>
      <c r="BZ3715"/>
      <c r="CA3715"/>
      <c r="CB3715"/>
      <c r="CC3715"/>
    </row>
    <row r="3716" spans="54:81" s="325" customFormat="1" ht="15" customHeight="1" x14ac:dyDescent="0.25">
      <c r="BB3716"/>
      <c r="BC3716"/>
      <c r="BD3716"/>
      <c r="BE3716"/>
      <c r="BF3716"/>
      <c r="BG3716"/>
      <c r="BH3716"/>
      <c r="BI3716"/>
      <c r="BJ3716"/>
      <c r="BK3716"/>
      <c r="BL3716"/>
      <c r="BM3716"/>
      <c r="BN3716"/>
      <c r="BO3716"/>
      <c r="BP3716"/>
      <c r="BQ3716"/>
      <c r="BR3716"/>
      <c r="BS3716"/>
      <c r="BT3716"/>
      <c r="BU3716"/>
      <c r="BV3716"/>
      <c r="BW3716"/>
      <c r="BX3716"/>
      <c r="BY3716"/>
      <c r="BZ3716"/>
      <c r="CA3716"/>
      <c r="CB3716"/>
      <c r="CC3716"/>
    </row>
    <row r="3717" spans="54:81" s="325" customFormat="1" ht="15" customHeight="1" x14ac:dyDescent="0.25">
      <c r="BB3717"/>
      <c r="BC3717"/>
      <c r="BD3717"/>
      <c r="BE3717"/>
      <c r="BF3717"/>
      <c r="BG3717"/>
      <c r="BH3717"/>
      <c r="BI3717"/>
      <c r="BJ3717"/>
      <c r="BK3717"/>
      <c r="BL3717"/>
      <c r="BM3717"/>
      <c r="BN3717"/>
      <c r="BO3717"/>
      <c r="BP3717"/>
      <c r="BQ3717"/>
      <c r="BR3717"/>
      <c r="BS3717"/>
      <c r="BT3717"/>
      <c r="BU3717"/>
      <c r="BV3717"/>
      <c r="BW3717"/>
      <c r="BX3717"/>
      <c r="BY3717"/>
      <c r="BZ3717"/>
      <c r="CA3717"/>
      <c r="CB3717"/>
      <c r="CC3717"/>
    </row>
    <row r="3718" spans="54:81" s="325" customFormat="1" ht="15" customHeight="1" x14ac:dyDescent="0.25">
      <c r="BB3718"/>
      <c r="BC3718"/>
      <c r="BD3718"/>
      <c r="BE3718"/>
      <c r="BF3718"/>
      <c r="BG3718"/>
      <c r="BH3718"/>
      <c r="BI3718"/>
      <c r="BJ3718"/>
      <c r="BK3718"/>
      <c r="BL3718"/>
      <c r="BM3718"/>
      <c r="BN3718"/>
      <c r="BO3718"/>
      <c r="BP3718"/>
      <c r="BQ3718"/>
      <c r="BR3718"/>
      <c r="BS3718"/>
      <c r="BT3718"/>
      <c r="BU3718"/>
      <c r="BV3718"/>
      <c r="BW3718"/>
      <c r="BX3718"/>
      <c r="BY3718"/>
      <c r="BZ3718"/>
      <c r="CA3718"/>
      <c r="CB3718"/>
      <c r="CC3718"/>
    </row>
    <row r="3719" spans="54:81" s="325" customFormat="1" ht="15" customHeight="1" x14ac:dyDescent="0.25">
      <c r="BB3719"/>
      <c r="BC3719"/>
      <c r="BD3719"/>
      <c r="BE3719"/>
      <c r="BF3719"/>
      <c r="BG3719"/>
      <c r="BH3719"/>
      <c r="BI3719"/>
      <c r="BJ3719"/>
      <c r="BK3719"/>
      <c r="BL3719"/>
      <c r="BM3719"/>
      <c r="BN3719"/>
      <c r="BO3719"/>
      <c r="BP3719"/>
      <c r="BQ3719"/>
      <c r="BR3719"/>
      <c r="BS3719"/>
      <c r="BT3719"/>
      <c r="BU3719"/>
      <c r="BV3719"/>
      <c r="BW3719"/>
      <c r="BX3719"/>
      <c r="BY3719"/>
      <c r="BZ3719"/>
      <c r="CA3719"/>
      <c r="CB3719"/>
      <c r="CC3719"/>
    </row>
    <row r="3720" spans="54:81" s="325" customFormat="1" ht="15" customHeight="1" x14ac:dyDescent="0.25">
      <c r="BB3720"/>
      <c r="BC3720"/>
      <c r="BD3720"/>
      <c r="BE3720"/>
      <c r="BF3720"/>
      <c r="BG3720"/>
      <c r="BH3720"/>
      <c r="BI3720"/>
      <c r="BJ3720"/>
      <c r="BK3720"/>
      <c r="BL3720"/>
      <c r="BM3720"/>
      <c r="BN3720"/>
      <c r="BO3720"/>
      <c r="BP3720"/>
      <c r="BQ3720"/>
      <c r="BR3720"/>
      <c r="BS3720"/>
      <c r="BT3720"/>
      <c r="BU3720"/>
      <c r="BV3720"/>
      <c r="BW3720"/>
      <c r="BX3720"/>
      <c r="BY3720"/>
      <c r="BZ3720"/>
      <c r="CA3720"/>
      <c r="CB3720"/>
      <c r="CC3720"/>
    </row>
    <row r="3721" spans="54:81" s="325" customFormat="1" ht="15" customHeight="1" x14ac:dyDescent="0.25">
      <c r="BB3721"/>
      <c r="BC3721"/>
      <c r="BD3721"/>
      <c r="BE3721"/>
      <c r="BF3721"/>
      <c r="BG3721"/>
      <c r="BH3721"/>
      <c r="BI3721"/>
      <c r="BJ3721"/>
      <c r="BK3721"/>
      <c r="BL3721"/>
      <c r="BM3721"/>
      <c r="BN3721"/>
      <c r="BO3721"/>
      <c r="BP3721"/>
      <c r="BQ3721"/>
      <c r="BR3721"/>
      <c r="BS3721"/>
      <c r="BT3721"/>
      <c r="BU3721"/>
      <c r="BV3721"/>
      <c r="BW3721"/>
      <c r="BX3721"/>
      <c r="BY3721"/>
      <c r="BZ3721"/>
      <c r="CA3721"/>
      <c r="CB3721"/>
      <c r="CC3721"/>
    </row>
    <row r="3722" spans="54:81" s="325" customFormat="1" ht="15" customHeight="1" x14ac:dyDescent="0.25">
      <c r="BB3722"/>
      <c r="BC3722"/>
      <c r="BD3722"/>
      <c r="BE3722"/>
      <c r="BF3722"/>
      <c r="BG3722"/>
      <c r="BH3722"/>
      <c r="BI3722"/>
      <c r="BJ3722"/>
      <c r="BK3722"/>
      <c r="BL3722"/>
      <c r="BM3722"/>
      <c r="BN3722"/>
      <c r="BO3722"/>
      <c r="BP3722"/>
      <c r="BQ3722"/>
      <c r="BR3722"/>
      <c r="BS3722"/>
      <c r="BT3722"/>
      <c r="BU3722"/>
      <c r="BV3722"/>
      <c r="BW3722"/>
      <c r="BX3722"/>
      <c r="BY3722"/>
      <c r="BZ3722"/>
      <c r="CA3722"/>
      <c r="CB3722"/>
      <c r="CC3722"/>
    </row>
    <row r="3723" spans="54:81" s="325" customFormat="1" ht="15" customHeight="1" x14ac:dyDescent="0.25">
      <c r="BB3723"/>
      <c r="BC3723"/>
      <c r="BD3723"/>
      <c r="BE3723"/>
      <c r="BF3723"/>
      <c r="BG3723"/>
      <c r="BH3723"/>
      <c r="BI3723"/>
      <c r="BJ3723"/>
      <c r="BK3723"/>
      <c r="BL3723"/>
      <c r="BM3723"/>
      <c r="BN3723"/>
      <c r="BO3723"/>
      <c r="BP3723"/>
      <c r="BQ3723"/>
      <c r="BR3723"/>
      <c r="BS3723"/>
      <c r="BT3723"/>
      <c r="BU3723"/>
      <c r="BV3723"/>
      <c r="BW3723"/>
      <c r="BX3723"/>
      <c r="BY3723"/>
      <c r="BZ3723"/>
      <c r="CA3723"/>
      <c r="CB3723"/>
      <c r="CC3723"/>
    </row>
    <row r="3724" spans="54:81" s="325" customFormat="1" ht="15" customHeight="1" x14ac:dyDescent="0.25">
      <c r="BB3724"/>
      <c r="BC3724"/>
      <c r="BD3724"/>
      <c r="BE3724"/>
      <c r="BF3724"/>
      <c r="BG3724"/>
      <c r="BH3724"/>
      <c r="BI3724"/>
      <c r="BJ3724"/>
      <c r="BK3724"/>
      <c r="BL3724"/>
      <c r="BM3724"/>
      <c r="BN3724"/>
      <c r="BO3724"/>
      <c r="BP3724"/>
      <c r="BQ3724"/>
      <c r="BR3724"/>
      <c r="BS3724"/>
      <c r="BT3724"/>
      <c r="BU3724"/>
      <c r="BV3724"/>
      <c r="BW3724"/>
      <c r="BX3724"/>
      <c r="BY3724"/>
      <c r="BZ3724"/>
      <c r="CA3724"/>
      <c r="CB3724"/>
      <c r="CC3724"/>
    </row>
    <row r="3725" spans="54:81" s="325" customFormat="1" ht="15" customHeight="1" x14ac:dyDescent="0.25">
      <c r="BB3725"/>
      <c r="BC3725"/>
      <c r="BD3725"/>
      <c r="BE3725"/>
      <c r="BF3725"/>
      <c r="BG3725"/>
      <c r="BH3725"/>
      <c r="BI3725"/>
      <c r="BJ3725"/>
      <c r="BK3725"/>
      <c r="BL3725"/>
      <c r="BM3725"/>
      <c r="BN3725"/>
      <c r="BO3725"/>
      <c r="BP3725"/>
      <c r="BQ3725"/>
      <c r="BR3725"/>
      <c r="BS3725"/>
      <c r="BT3725"/>
      <c r="BU3725"/>
      <c r="BV3725"/>
      <c r="BW3725"/>
      <c r="BX3725"/>
      <c r="BY3725"/>
      <c r="BZ3725"/>
      <c r="CA3725"/>
      <c r="CB3725"/>
      <c r="CC3725"/>
    </row>
    <row r="3726" spans="54:81" s="325" customFormat="1" ht="15" customHeight="1" x14ac:dyDescent="0.25">
      <c r="BB3726"/>
      <c r="BC3726"/>
      <c r="BD3726"/>
      <c r="BE3726"/>
      <c r="BF3726"/>
      <c r="BG3726"/>
      <c r="BH3726"/>
      <c r="BI3726"/>
      <c r="BJ3726"/>
      <c r="BK3726"/>
      <c r="BL3726"/>
      <c r="BM3726"/>
      <c r="BN3726"/>
      <c r="BO3726"/>
      <c r="BP3726"/>
      <c r="BQ3726"/>
      <c r="BR3726"/>
      <c r="BS3726"/>
      <c r="BT3726"/>
      <c r="BU3726"/>
      <c r="BV3726"/>
      <c r="BW3726"/>
      <c r="BX3726"/>
      <c r="BY3726"/>
      <c r="BZ3726"/>
      <c r="CA3726"/>
      <c r="CB3726"/>
      <c r="CC3726"/>
    </row>
    <row r="3727" spans="54:81" s="325" customFormat="1" ht="15" customHeight="1" x14ac:dyDescent="0.25">
      <c r="BB3727"/>
      <c r="BC3727"/>
      <c r="BD3727"/>
      <c r="BE3727"/>
      <c r="BF3727"/>
      <c r="BG3727"/>
      <c r="BH3727"/>
      <c r="BI3727"/>
      <c r="BJ3727"/>
      <c r="BK3727"/>
      <c r="BL3727"/>
      <c r="BM3727"/>
      <c r="BN3727"/>
      <c r="BO3727"/>
      <c r="BP3727"/>
      <c r="BQ3727"/>
      <c r="BR3727"/>
      <c r="BS3727"/>
      <c r="BT3727"/>
      <c r="BU3727"/>
      <c r="BV3727"/>
      <c r="BW3727"/>
      <c r="BX3727"/>
      <c r="BY3727"/>
      <c r="BZ3727"/>
      <c r="CA3727"/>
      <c r="CB3727"/>
      <c r="CC3727"/>
    </row>
    <row r="3728" spans="54:81" s="325" customFormat="1" ht="15" customHeight="1" x14ac:dyDescent="0.25">
      <c r="BB3728"/>
      <c r="BC3728"/>
      <c r="BD3728"/>
      <c r="BE3728"/>
      <c r="BF3728"/>
      <c r="BG3728"/>
      <c r="BH3728"/>
      <c r="BI3728"/>
      <c r="BJ3728"/>
      <c r="BK3728"/>
      <c r="BL3728"/>
      <c r="BM3728"/>
      <c r="BN3728"/>
      <c r="BO3728"/>
      <c r="BP3728"/>
      <c r="BQ3728"/>
      <c r="BR3728"/>
      <c r="BS3728"/>
      <c r="BT3728"/>
      <c r="BU3728"/>
      <c r="BV3728"/>
      <c r="BW3728"/>
      <c r="BX3728"/>
      <c r="BY3728"/>
      <c r="BZ3728"/>
      <c r="CA3728"/>
      <c r="CB3728"/>
      <c r="CC3728"/>
    </row>
    <row r="3729" spans="54:81" s="325" customFormat="1" ht="15" customHeight="1" x14ac:dyDescent="0.25">
      <c r="BB3729"/>
      <c r="BC3729"/>
      <c r="BD3729"/>
      <c r="BE3729"/>
      <c r="BF3729"/>
      <c r="BG3729"/>
      <c r="BH3729"/>
      <c r="BI3729"/>
      <c r="BJ3729"/>
      <c r="BK3729"/>
      <c r="BL3729"/>
      <c r="BM3729"/>
      <c r="BN3729"/>
      <c r="BO3729"/>
      <c r="BP3729"/>
      <c r="BQ3729"/>
      <c r="BR3729"/>
      <c r="BS3729"/>
      <c r="BT3729"/>
      <c r="BU3729"/>
      <c r="BV3729"/>
      <c r="BW3729"/>
      <c r="BX3729"/>
      <c r="BY3729"/>
      <c r="BZ3729"/>
      <c r="CA3729"/>
      <c r="CB3729"/>
      <c r="CC3729"/>
    </row>
    <row r="3730" spans="54:81" s="325" customFormat="1" ht="15" customHeight="1" x14ac:dyDescent="0.25">
      <c r="BB3730"/>
      <c r="BC3730"/>
      <c r="BD3730"/>
      <c r="BE3730"/>
      <c r="BF3730"/>
      <c r="BG3730"/>
      <c r="BH3730"/>
      <c r="BI3730"/>
      <c r="BJ3730"/>
      <c r="BK3730"/>
      <c r="BL3730"/>
      <c r="BM3730"/>
      <c r="BN3730"/>
      <c r="BO3730"/>
      <c r="BP3730"/>
      <c r="BQ3730"/>
      <c r="BR3730"/>
      <c r="BS3730"/>
      <c r="BT3730"/>
      <c r="BU3730"/>
      <c r="BV3730"/>
      <c r="BW3730"/>
      <c r="BX3730"/>
      <c r="BY3730"/>
      <c r="BZ3730"/>
      <c r="CA3730"/>
      <c r="CB3730"/>
      <c r="CC3730"/>
    </row>
    <row r="3731" spans="54:81" s="325" customFormat="1" ht="15" customHeight="1" x14ac:dyDescent="0.25">
      <c r="BB3731"/>
      <c r="BC3731"/>
      <c r="BD3731"/>
      <c r="BE3731"/>
      <c r="BF3731"/>
      <c r="BG3731"/>
      <c r="BH3731"/>
      <c r="BI3731"/>
      <c r="BJ3731"/>
      <c r="BK3731"/>
      <c r="BL3731"/>
      <c r="BM3731"/>
      <c r="BN3731"/>
      <c r="BO3731"/>
      <c r="BP3731"/>
      <c r="BQ3731"/>
      <c r="BR3731"/>
      <c r="BS3731"/>
      <c r="BT3731"/>
      <c r="BU3731"/>
      <c r="BV3731"/>
      <c r="BW3731"/>
      <c r="BX3731"/>
      <c r="BY3731"/>
      <c r="BZ3731"/>
      <c r="CA3731"/>
      <c r="CB3731"/>
      <c r="CC3731"/>
    </row>
    <row r="3732" spans="54:81" s="325" customFormat="1" ht="15" customHeight="1" x14ac:dyDescent="0.25">
      <c r="BB3732"/>
      <c r="BC3732"/>
      <c r="BD3732"/>
      <c r="BE3732"/>
      <c r="BF3732"/>
      <c r="BG3732"/>
      <c r="BH3732"/>
      <c r="BI3732"/>
      <c r="BJ3732"/>
      <c r="BK3732"/>
      <c r="BL3732"/>
      <c r="BM3732"/>
      <c r="BN3732"/>
      <c r="BO3732"/>
      <c r="BP3732"/>
      <c r="BQ3732"/>
      <c r="BR3732"/>
      <c r="BS3732"/>
      <c r="BT3732"/>
      <c r="BU3732"/>
      <c r="BV3732"/>
      <c r="BW3732"/>
      <c r="BX3732"/>
      <c r="BY3732"/>
      <c r="BZ3732"/>
      <c r="CA3732"/>
      <c r="CB3732"/>
      <c r="CC3732"/>
    </row>
    <row r="3733" spans="54:81" s="325" customFormat="1" ht="15" customHeight="1" x14ac:dyDescent="0.25">
      <c r="BB3733"/>
      <c r="BC3733"/>
      <c r="BD3733"/>
      <c r="BE3733"/>
      <c r="BF3733"/>
      <c r="BG3733"/>
      <c r="BH3733"/>
      <c r="BI3733"/>
      <c r="BJ3733"/>
      <c r="BK3733"/>
      <c r="BL3733"/>
      <c r="BM3733"/>
      <c r="BN3733"/>
      <c r="BO3733"/>
      <c r="BP3733"/>
      <c r="BQ3733"/>
      <c r="BR3733"/>
      <c r="BS3733"/>
      <c r="BT3733"/>
      <c r="BU3733"/>
      <c r="BV3733"/>
      <c r="BW3733"/>
      <c r="BX3733"/>
      <c r="BY3733"/>
      <c r="BZ3733"/>
      <c r="CA3733"/>
      <c r="CB3733"/>
      <c r="CC3733"/>
    </row>
    <row r="3734" spans="54:81" s="325" customFormat="1" ht="15" customHeight="1" x14ac:dyDescent="0.25">
      <c r="BB3734"/>
      <c r="BC3734"/>
      <c r="BD3734"/>
      <c r="BE3734"/>
      <c r="BF3734"/>
      <c r="BG3734"/>
      <c r="BH3734"/>
      <c r="BI3734"/>
      <c r="BJ3734"/>
      <c r="BK3734"/>
      <c r="BL3734"/>
      <c r="BM3734"/>
      <c r="BN3734"/>
      <c r="BO3734"/>
      <c r="BP3734"/>
      <c r="BQ3734"/>
      <c r="BR3734"/>
      <c r="BS3734"/>
      <c r="BT3734"/>
      <c r="BU3734"/>
      <c r="BV3734"/>
      <c r="BW3734"/>
      <c r="BX3734"/>
      <c r="BY3734"/>
      <c r="BZ3734"/>
      <c r="CA3734"/>
      <c r="CB3734"/>
      <c r="CC3734"/>
    </row>
    <row r="3735" spans="54:81" s="325" customFormat="1" ht="15" customHeight="1" x14ac:dyDescent="0.25">
      <c r="BB3735"/>
      <c r="BC3735"/>
      <c r="BD3735"/>
      <c r="BE3735"/>
      <c r="BF3735"/>
      <c r="BG3735"/>
      <c r="BH3735"/>
      <c r="BI3735"/>
      <c r="BJ3735"/>
      <c r="BK3735"/>
      <c r="BL3735"/>
      <c r="BM3735"/>
      <c r="BN3735"/>
      <c r="BO3735"/>
      <c r="BP3735"/>
      <c r="BQ3735"/>
      <c r="BR3735"/>
      <c r="BS3735"/>
      <c r="BT3735"/>
      <c r="BU3735"/>
      <c r="BV3735"/>
      <c r="BW3735"/>
      <c r="BX3735"/>
      <c r="BY3735"/>
      <c r="BZ3735"/>
      <c r="CA3735"/>
      <c r="CB3735"/>
      <c r="CC3735"/>
    </row>
    <row r="3736" spans="54:81" s="325" customFormat="1" ht="15" customHeight="1" x14ac:dyDescent="0.25">
      <c r="BB3736"/>
      <c r="BC3736"/>
      <c r="BD3736"/>
      <c r="BE3736"/>
      <c r="BF3736"/>
      <c r="BG3736"/>
      <c r="BH3736"/>
      <c r="BI3736"/>
      <c r="BJ3736"/>
      <c r="BK3736"/>
      <c r="BL3736"/>
      <c r="BM3736"/>
      <c r="BN3736"/>
      <c r="BO3736"/>
      <c r="BP3736"/>
      <c r="BQ3736"/>
      <c r="BR3736"/>
      <c r="BS3736"/>
      <c r="BT3736"/>
      <c r="BU3736"/>
      <c r="BV3736"/>
      <c r="BW3736"/>
      <c r="BX3736"/>
      <c r="BY3736"/>
      <c r="BZ3736"/>
      <c r="CA3736"/>
      <c r="CB3736"/>
      <c r="CC3736"/>
    </row>
    <row r="3737" spans="54:81" s="325" customFormat="1" ht="15" customHeight="1" x14ac:dyDescent="0.25">
      <c r="BB3737"/>
      <c r="BC3737"/>
      <c r="BD3737"/>
      <c r="BE3737"/>
      <c r="BF3737"/>
      <c r="BG3737"/>
      <c r="BH3737"/>
      <c r="BI3737"/>
      <c r="BJ3737"/>
      <c r="BK3737"/>
      <c r="BL3737"/>
      <c r="BM3737"/>
      <c r="BN3737"/>
      <c r="BO3737"/>
      <c r="BP3737"/>
      <c r="BQ3737"/>
      <c r="BR3737"/>
      <c r="BS3737"/>
      <c r="BT3737"/>
      <c r="BU3737"/>
      <c r="BV3737"/>
      <c r="BW3737"/>
      <c r="BX3737"/>
      <c r="BY3737"/>
      <c r="BZ3737"/>
      <c r="CA3737"/>
      <c r="CB3737"/>
      <c r="CC3737"/>
    </row>
    <row r="3738" spans="54:81" s="325" customFormat="1" ht="15" customHeight="1" x14ac:dyDescent="0.25">
      <c r="BB3738"/>
      <c r="BC3738"/>
      <c r="BD3738"/>
      <c r="BE3738"/>
      <c r="BF3738"/>
      <c r="BG3738"/>
      <c r="BH3738"/>
      <c r="BI3738"/>
      <c r="BJ3738"/>
      <c r="BK3738"/>
      <c r="BL3738"/>
      <c r="BM3738"/>
      <c r="BN3738"/>
      <c r="BO3738"/>
      <c r="BP3738"/>
      <c r="BQ3738"/>
      <c r="BR3738"/>
      <c r="BS3738"/>
      <c r="BT3738"/>
      <c r="BU3738"/>
      <c r="BV3738"/>
      <c r="BW3738"/>
      <c r="BX3738"/>
      <c r="BY3738"/>
      <c r="BZ3738"/>
      <c r="CA3738"/>
      <c r="CB3738"/>
      <c r="CC3738"/>
    </row>
    <row r="3739" spans="54:81" s="325" customFormat="1" ht="15" customHeight="1" x14ac:dyDescent="0.25">
      <c r="BB3739"/>
      <c r="BC3739"/>
      <c r="BD3739"/>
      <c r="BE3739"/>
      <c r="BF3739"/>
      <c r="BG3739"/>
      <c r="BH3739"/>
      <c r="BI3739"/>
      <c r="BJ3739"/>
      <c r="BK3739"/>
      <c r="BL3739"/>
      <c r="BM3739"/>
      <c r="BN3739"/>
      <c r="BO3739"/>
      <c r="BP3739"/>
      <c r="BQ3739"/>
      <c r="BR3739"/>
      <c r="BS3739"/>
      <c r="BT3739"/>
      <c r="BU3739"/>
      <c r="BV3739"/>
      <c r="BW3739"/>
      <c r="BX3739"/>
      <c r="BY3739"/>
      <c r="BZ3739"/>
      <c r="CA3739"/>
      <c r="CB3739"/>
      <c r="CC3739"/>
    </row>
    <row r="3740" spans="54:81" s="325" customFormat="1" ht="15" customHeight="1" x14ac:dyDescent="0.25">
      <c r="BB3740"/>
      <c r="BC3740"/>
      <c r="BD3740"/>
      <c r="BE3740"/>
      <c r="BF3740"/>
      <c r="BG3740"/>
      <c r="BH3740"/>
      <c r="BI3740"/>
      <c r="BJ3740"/>
      <c r="BK3740"/>
      <c r="BL3740"/>
      <c r="BM3740"/>
      <c r="BN3740"/>
      <c r="BO3740"/>
      <c r="BP3740"/>
      <c r="BQ3740"/>
      <c r="BR3740"/>
      <c r="BS3740"/>
      <c r="BT3740"/>
      <c r="BU3740"/>
      <c r="BV3740"/>
      <c r="BW3740"/>
      <c r="BX3740"/>
      <c r="BY3740"/>
      <c r="BZ3740"/>
      <c r="CA3740"/>
      <c r="CB3740"/>
      <c r="CC3740"/>
    </row>
    <row r="3741" spans="54:81" s="325" customFormat="1" ht="15" customHeight="1" x14ac:dyDescent="0.25">
      <c r="BB3741"/>
      <c r="BC3741"/>
      <c r="BD3741"/>
      <c r="BE3741"/>
      <c r="BF3741"/>
      <c r="BG3741"/>
      <c r="BH3741"/>
      <c r="BI3741"/>
      <c r="BJ3741"/>
      <c r="BK3741"/>
      <c r="BL3741"/>
      <c r="BM3741"/>
      <c r="BN3741"/>
      <c r="BO3741"/>
      <c r="BP3741"/>
      <c r="BQ3741"/>
      <c r="BR3741"/>
      <c r="BS3741"/>
      <c r="BT3741"/>
      <c r="BU3741"/>
      <c r="BV3741"/>
      <c r="BW3741"/>
      <c r="BX3741"/>
      <c r="BY3741"/>
      <c r="BZ3741"/>
      <c r="CA3741"/>
      <c r="CB3741"/>
      <c r="CC3741"/>
    </row>
    <row r="3742" spans="54:81" s="325" customFormat="1" ht="15" customHeight="1" x14ac:dyDescent="0.25">
      <c r="BB3742"/>
      <c r="BC3742"/>
      <c r="BD3742"/>
      <c r="BE3742"/>
      <c r="BF3742"/>
      <c r="BG3742"/>
      <c r="BH3742"/>
      <c r="BI3742"/>
      <c r="BJ3742"/>
      <c r="BK3742"/>
      <c r="BL3742"/>
      <c r="BM3742"/>
      <c r="BN3742"/>
      <c r="BO3742"/>
      <c r="BP3742"/>
      <c r="BQ3742"/>
      <c r="BR3742"/>
      <c r="BS3742"/>
      <c r="BT3742"/>
      <c r="BU3742"/>
      <c r="BV3742"/>
      <c r="BW3742"/>
      <c r="BX3742"/>
      <c r="BY3742"/>
      <c r="BZ3742"/>
      <c r="CA3742"/>
      <c r="CB3742"/>
      <c r="CC3742"/>
    </row>
    <row r="3743" spans="54:81" s="325" customFormat="1" ht="15" customHeight="1" x14ac:dyDescent="0.25">
      <c r="BB3743"/>
      <c r="BC3743"/>
      <c r="BD3743"/>
      <c r="BE3743"/>
      <c r="BF3743"/>
      <c r="BG3743"/>
      <c r="BH3743"/>
      <c r="BI3743"/>
      <c r="BJ3743"/>
      <c r="BK3743"/>
      <c r="BL3743"/>
      <c r="BM3743"/>
      <c r="BN3743"/>
      <c r="BO3743"/>
      <c r="BP3743"/>
      <c r="BQ3743"/>
      <c r="BR3743"/>
      <c r="BS3743"/>
      <c r="BT3743"/>
      <c r="BU3743"/>
      <c r="BV3743"/>
      <c r="BW3743"/>
      <c r="BX3743"/>
      <c r="BY3743"/>
      <c r="BZ3743"/>
      <c r="CA3743"/>
      <c r="CB3743"/>
      <c r="CC3743"/>
    </row>
    <row r="3744" spans="54:81" s="325" customFormat="1" ht="15" customHeight="1" x14ac:dyDescent="0.25">
      <c r="BB3744"/>
      <c r="BC3744"/>
      <c r="BD3744"/>
      <c r="BE3744"/>
      <c r="BF3744"/>
      <c r="BG3744"/>
      <c r="BH3744"/>
      <c r="BI3744"/>
      <c r="BJ3744"/>
      <c r="BK3744"/>
      <c r="BL3744"/>
      <c r="BM3744"/>
      <c r="BN3744"/>
      <c r="BO3744"/>
      <c r="BP3744"/>
      <c r="BQ3744"/>
      <c r="BR3744"/>
      <c r="BS3744"/>
      <c r="BT3744"/>
      <c r="BU3744"/>
      <c r="BV3744"/>
      <c r="BW3744"/>
      <c r="BX3744"/>
      <c r="BY3744"/>
      <c r="BZ3744"/>
      <c r="CA3744"/>
      <c r="CB3744"/>
      <c r="CC3744"/>
    </row>
    <row r="3745" spans="54:81" s="325" customFormat="1" ht="15" customHeight="1" x14ac:dyDescent="0.25">
      <c r="BB3745"/>
      <c r="BC3745"/>
      <c r="BD3745"/>
      <c r="BE3745"/>
      <c r="BF3745"/>
      <c r="BG3745"/>
      <c r="BH3745"/>
      <c r="BI3745"/>
      <c r="BJ3745"/>
      <c r="BK3745"/>
      <c r="BL3745"/>
      <c r="BM3745"/>
      <c r="BN3745"/>
      <c r="BO3745"/>
      <c r="BP3745"/>
      <c r="BQ3745"/>
      <c r="BR3745"/>
      <c r="BS3745"/>
      <c r="BT3745"/>
      <c r="BU3745"/>
      <c r="BV3745"/>
      <c r="BW3745"/>
      <c r="BX3745"/>
      <c r="BY3745"/>
      <c r="BZ3745"/>
      <c r="CA3745"/>
      <c r="CB3745"/>
      <c r="CC3745"/>
    </row>
    <row r="3746" spans="54:81" s="325" customFormat="1" ht="15" customHeight="1" x14ac:dyDescent="0.25">
      <c r="BB3746"/>
      <c r="BC3746"/>
      <c r="BD3746"/>
      <c r="BE3746"/>
      <c r="BF3746"/>
      <c r="BG3746"/>
      <c r="BH3746"/>
      <c r="BI3746"/>
      <c r="BJ3746"/>
      <c r="BK3746"/>
      <c r="BL3746"/>
      <c r="BM3746"/>
      <c r="BN3746"/>
      <c r="BO3746"/>
      <c r="BP3746"/>
      <c r="BQ3746"/>
      <c r="BR3746"/>
      <c r="BS3746"/>
      <c r="BT3746"/>
      <c r="BU3746"/>
      <c r="BV3746"/>
      <c r="BW3746"/>
      <c r="BX3746"/>
      <c r="BY3746"/>
      <c r="BZ3746"/>
      <c r="CA3746"/>
      <c r="CB3746"/>
      <c r="CC3746"/>
    </row>
    <row r="3747" spans="54:81" s="325" customFormat="1" ht="15" customHeight="1" x14ac:dyDescent="0.25">
      <c r="BB3747"/>
      <c r="BC3747"/>
      <c r="BD3747"/>
      <c r="BE3747"/>
      <c r="BF3747"/>
      <c r="BG3747"/>
      <c r="BH3747"/>
      <c r="BI3747"/>
      <c r="BJ3747"/>
      <c r="BK3747"/>
      <c r="BL3747"/>
      <c r="BM3747"/>
      <c r="BN3747"/>
      <c r="BO3747"/>
      <c r="BP3747"/>
      <c r="BQ3747"/>
      <c r="BR3747"/>
      <c r="BS3747"/>
      <c r="BT3747"/>
      <c r="BU3747"/>
      <c r="BV3747"/>
      <c r="BW3747"/>
      <c r="BX3747"/>
      <c r="BY3747"/>
      <c r="BZ3747"/>
      <c r="CA3747"/>
      <c r="CB3747"/>
      <c r="CC3747"/>
    </row>
    <row r="3748" spans="54:81" s="325" customFormat="1" ht="15" customHeight="1" x14ac:dyDescent="0.25">
      <c r="BB3748"/>
      <c r="BC3748"/>
      <c r="BD3748"/>
      <c r="BE3748"/>
      <c r="BF3748"/>
      <c r="BG3748"/>
      <c r="BH3748"/>
      <c r="BI3748"/>
      <c r="BJ3748"/>
      <c r="BK3748"/>
      <c r="BL3748"/>
      <c r="BM3748"/>
      <c r="BN3748"/>
      <c r="BO3748"/>
      <c r="BP3748"/>
      <c r="BQ3748"/>
      <c r="BR3748"/>
      <c r="BS3748"/>
      <c r="BT3748"/>
      <c r="BU3748"/>
      <c r="BV3748"/>
      <c r="BW3748"/>
      <c r="BX3748"/>
      <c r="BY3748"/>
      <c r="BZ3748"/>
      <c r="CA3748"/>
      <c r="CB3748"/>
      <c r="CC3748"/>
    </row>
    <row r="3749" spans="54:81" s="325" customFormat="1" ht="15" customHeight="1" x14ac:dyDescent="0.25">
      <c r="BB3749"/>
      <c r="BC3749"/>
      <c r="BD3749"/>
      <c r="BE3749"/>
      <c r="BF3749"/>
      <c r="BG3749"/>
      <c r="BH3749"/>
      <c r="BI3749"/>
      <c r="BJ3749"/>
      <c r="BK3749"/>
      <c r="BL3749"/>
      <c r="BM3749"/>
      <c r="BN3749"/>
      <c r="BO3749"/>
      <c r="BP3749"/>
      <c r="BQ3749"/>
      <c r="BR3749"/>
      <c r="BS3749"/>
      <c r="BT3749"/>
      <c r="BU3749"/>
      <c r="BV3749"/>
      <c r="BW3749"/>
      <c r="BX3749"/>
      <c r="BY3749"/>
      <c r="BZ3749"/>
      <c r="CA3749"/>
      <c r="CB3749"/>
      <c r="CC3749"/>
    </row>
    <row r="3750" spans="54:81" s="325" customFormat="1" ht="15" customHeight="1" x14ac:dyDescent="0.25">
      <c r="BB3750"/>
      <c r="BC3750"/>
      <c r="BD3750"/>
      <c r="BE3750"/>
      <c r="BF3750"/>
      <c r="BG3750"/>
      <c r="BH3750"/>
      <c r="BI3750"/>
      <c r="BJ3750"/>
      <c r="BK3750"/>
      <c r="BL3750"/>
      <c r="BM3750"/>
      <c r="BN3750"/>
      <c r="BO3750"/>
      <c r="BP3750"/>
      <c r="BQ3750"/>
      <c r="BR3750"/>
      <c r="BS3750"/>
      <c r="BT3750"/>
      <c r="BU3750"/>
      <c r="BV3750"/>
      <c r="BW3750"/>
      <c r="BX3750"/>
      <c r="BY3750"/>
      <c r="BZ3750"/>
      <c r="CA3750"/>
      <c r="CB3750"/>
      <c r="CC3750"/>
    </row>
    <row r="3751" spans="54:81" s="325" customFormat="1" ht="15" customHeight="1" x14ac:dyDescent="0.25">
      <c r="BB3751"/>
      <c r="BC3751"/>
      <c r="BD3751"/>
      <c r="BE3751"/>
      <c r="BF3751"/>
      <c r="BG3751"/>
      <c r="BH3751"/>
      <c r="BI3751"/>
      <c r="BJ3751"/>
      <c r="BK3751"/>
      <c r="BL3751"/>
      <c r="BM3751"/>
      <c r="BN3751"/>
      <c r="BO3751"/>
      <c r="BP3751"/>
      <c r="BQ3751"/>
      <c r="BR3751"/>
      <c r="BS3751"/>
      <c r="BT3751"/>
      <c r="BU3751"/>
      <c r="BV3751"/>
      <c r="BW3751"/>
      <c r="BX3751"/>
      <c r="BY3751"/>
      <c r="BZ3751"/>
      <c r="CA3751"/>
      <c r="CB3751"/>
      <c r="CC3751"/>
    </row>
    <row r="3752" spans="54:81" s="325" customFormat="1" ht="15" customHeight="1" x14ac:dyDescent="0.25">
      <c r="BB3752"/>
      <c r="BC3752"/>
      <c r="BD3752"/>
      <c r="BE3752"/>
      <c r="BF3752"/>
      <c r="BG3752"/>
      <c r="BH3752"/>
      <c r="BI3752"/>
      <c r="BJ3752"/>
      <c r="BK3752"/>
      <c r="BL3752"/>
      <c r="BM3752"/>
      <c r="BN3752"/>
      <c r="BO3752"/>
      <c r="BP3752"/>
      <c r="BQ3752"/>
      <c r="BR3752"/>
      <c r="BS3752"/>
      <c r="BT3752"/>
      <c r="BU3752"/>
      <c r="BV3752"/>
      <c r="BW3752"/>
      <c r="BX3752"/>
      <c r="BY3752"/>
      <c r="BZ3752"/>
      <c r="CA3752"/>
      <c r="CB3752"/>
      <c r="CC3752"/>
    </row>
    <row r="3753" spans="54:81" s="325" customFormat="1" ht="15" customHeight="1" x14ac:dyDescent="0.25">
      <c r="BB3753"/>
      <c r="BC3753"/>
      <c r="BD3753"/>
      <c r="BE3753"/>
      <c r="BF3753"/>
      <c r="BG3753"/>
      <c r="BH3753"/>
      <c r="BI3753"/>
      <c r="BJ3753"/>
      <c r="BK3753"/>
      <c r="BL3753"/>
      <c r="BM3753"/>
      <c r="BN3753"/>
      <c r="BO3753"/>
      <c r="BP3753"/>
      <c r="BQ3753"/>
      <c r="BR3753"/>
      <c r="BS3753"/>
      <c r="BT3753"/>
      <c r="BU3753"/>
      <c r="BV3753"/>
      <c r="BW3753"/>
      <c r="BX3753"/>
      <c r="BY3753"/>
      <c r="BZ3753"/>
      <c r="CA3753"/>
      <c r="CB3753"/>
      <c r="CC3753"/>
    </row>
    <row r="3754" spans="54:81" s="325" customFormat="1" ht="15" customHeight="1" x14ac:dyDescent="0.25">
      <c r="BB3754"/>
      <c r="BC3754"/>
      <c r="BD3754"/>
      <c r="BE3754"/>
      <c r="BF3754"/>
      <c r="BG3754"/>
      <c r="BH3754"/>
      <c r="BI3754"/>
      <c r="BJ3754"/>
      <c r="BK3754"/>
      <c r="BL3754"/>
      <c r="BM3754"/>
      <c r="BN3754"/>
      <c r="BO3754"/>
      <c r="BP3754"/>
      <c r="BQ3754"/>
      <c r="BR3754"/>
      <c r="BS3754"/>
      <c r="BT3754"/>
      <c r="BU3754"/>
      <c r="BV3754"/>
      <c r="BW3754"/>
      <c r="BX3754"/>
      <c r="BY3754"/>
      <c r="BZ3754"/>
      <c r="CA3754"/>
      <c r="CB3754"/>
      <c r="CC3754"/>
    </row>
    <row r="3755" spans="54:81" s="325" customFormat="1" ht="15" customHeight="1" x14ac:dyDescent="0.25">
      <c r="BB3755"/>
      <c r="BC3755"/>
      <c r="BD3755"/>
      <c r="BE3755"/>
      <c r="BF3755"/>
      <c r="BG3755"/>
      <c r="BH3755"/>
      <c r="BI3755"/>
      <c r="BJ3755"/>
      <c r="BK3755"/>
      <c r="BL3755"/>
      <c r="BM3755"/>
      <c r="BN3755"/>
      <c r="BO3755"/>
      <c r="BP3755"/>
      <c r="BQ3755"/>
      <c r="BR3755"/>
      <c r="BS3755"/>
      <c r="BT3755"/>
      <c r="BU3755"/>
      <c r="BV3755"/>
      <c r="BW3755"/>
      <c r="BX3755"/>
      <c r="BY3755"/>
      <c r="BZ3755"/>
      <c r="CA3755"/>
      <c r="CB3755"/>
      <c r="CC3755"/>
    </row>
    <row r="3756" spans="54:81" s="325" customFormat="1" ht="15" customHeight="1" x14ac:dyDescent="0.25">
      <c r="BB3756"/>
      <c r="BC3756"/>
      <c r="BD3756"/>
      <c r="BE3756"/>
      <c r="BF3756"/>
      <c r="BG3756"/>
      <c r="BH3756"/>
      <c r="BI3756"/>
      <c r="BJ3756"/>
      <c r="BK3756"/>
      <c r="BL3756"/>
      <c r="BM3756"/>
      <c r="BN3756"/>
      <c r="BO3756"/>
      <c r="BP3756"/>
      <c r="BQ3756"/>
      <c r="BR3756"/>
      <c r="BS3756"/>
      <c r="BT3756"/>
      <c r="BU3756"/>
      <c r="BV3756"/>
      <c r="BW3756"/>
      <c r="BX3756"/>
      <c r="BY3756"/>
      <c r="BZ3756"/>
      <c r="CA3756"/>
      <c r="CB3756"/>
      <c r="CC3756"/>
    </row>
    <row r="3757" spans="54:81" s="325" customFormat="1" ht="15" customHeight="1" x14ac:dyDescent="0.25">
      <c r="BB3757"/>
      <c r="BC3757"/>
      <c r="BD3757"/>
      <c r="BE3757"/>
      <c r="BF3757"/>
      <c r="BG3757"/>
      <c r="BH3757"/>
      <c r="BI3757"/>
      <c r="BJ3757"/>
      <c r="BK3757"/>
      <c r="BL3757"/>
      <c r="BM3757"/>
      <c r="BN3757"/>
      <c r="BO3757"/>
      <c r="BP3757"/>
      <c r="BQ3757"/>
      <c r="BR3757"/>
      <c r="BS3757"/>
      <c r="BT3757"/>
      <c r="BU3757"/>
      <c r="BV3757"/>
      <c r="BW3757"/>
      <c r="BX3757"/>
      <c r="BY3757"/>
      <c r="BZ3757"/>
      <c r="CA3757"/>
      <c r="CB3757"/>
      <c r="CC3757"/>
    </row>
    <row r="3758" spans="54:81" s="325" customFormat="1" ht="15" customHeight="1" x14ac:dyDescent="0.25">
      <c r="BB3758"/>
      <c r="BC3758"/>
      <c r="BD3758"/>
      <c r="BE3758"/>
      <c r="BF3758"/>
      <c r="BG3758"/>
      <c r="BH3758"/>
      <c r="BI3758"/>
      <c r="BJ3758"/>
      <c r="BK3758"/>
      <c r="BL3758"/>
      <c r="BM3758"/>
      <c r="BN3758"/>
      <c r="BO3758"/>
      <c r="BP3758"/>
      <c r="BQ3758"/>
      <c r="BR3758"/>
      <c r="BS3758"/>
      <c r="BT3758"/>
      <c r="BU3758"/>
      <c r="BV3758"/>
      <c r="BW3758"/>
      <c r="BX3758"/>
      <c r="BY3758"/>
      <c r="BZ3758"/>
      <c r="CA3758"/>
      <c r="CB3758"/>
      <c r="CC3758"/>
    </row>
    <row r="3759" spans="54:81" s="325" customFormat="1" ht="15" customHeight="1" x14ac:dyDescent="0.25">
      <c r="BB3759"/>
      <c r="BC3759"/>
      <c r="BD3759"/>
      <c r="BE3759"/>
      <c r="BF3759"/>
      <c r="BG3759"/>
      <c r="BH3759"/>
      <c r="BI3759"/>
      <c r="BJ3759"/>
      <c r="BK3759"/>
      <c r="BL3759"/>
      <c r="BM3759"/>
      <c r="BN3759"/>
      <c r="BO3759"/>
      <c r="BP3759"/>
      <c r="BQ3759"/>
      <c r="BR3759"/>
      <c r="BS3759"/>
      <c r="BT3759"/>
      <c r="BU3759"/>
      <c r="BV3759"/>
      <c r="BW3759"/>
      <c r="BX3759"/>
      <c r="BY3759"/>
      <c r="BZ3759"/>
      <c r="CA3759"/>
      <c r="CB3759"/>
      <c r="CC3759"/>
    </row>
    <row r="3760" spans="54:81" s="325" customFormat="1" ht="15" customHeight="1" x14ac:dyDescent="0.25">
      <c r="BB3760"/>
      <c r="BC3760"/>
      <c r="BD3760"/>
      <c r="BE3760"/>
      <c r="BF3760"/>
      <c r="BG3760"/>
      <c r="BH3760"/>
      <c r="BI3760"/>
      <c r="BJ3760"/>
      <c r="BK3760"/>
      <c r="BL3760"/>
      <c r="BM3760"/>
      <c r="BN3760"/>
      <c r="BO3760"/>
      <c r="BP3760"/>
      <c r="BQ3760"/>
      <c r="BR3760"/>
      <c r="BS3760"/>
      <c r="BT3760"/>
      <c r="BU3760"/>
      <c r="BV3760"/>
      <c r="BW3760"/>
      <c r="BX3760"/>
      <c r="BY3760"/>
      <c r="BZ3760"/>
      <c r="CA3760"/>
      <c r="CB3760"/>
      <c r="CC3760"/>
    </row>
    <row r="3761" spans="54:81" s="325" customFormat="1" ht="15" customHeight="1" x14ac:dyDescent="0.25">
      <c r="BB3761"/>
      <c r="BC3761"/>
      <c r="BD3761"/>
      <c r="BE3761"/>
      <c r="BF3761"/>
      <c r="BG3761"/>
      <c r="BH3761"/>
      <c r="BI3761"/>
      <c r="BJ3761"/>
      <c r="BK3761"/>
      <c r="BL3761"/>
      <c r="BM3761"/>
      <c r="BN3761"/>
      <c r="BO3761"/>
      <c r="BP3761"/>
      <c r="BQ3761"/>
      <c r="BR3761"/>
      <c r="BS3761"/>
      <c r="BT3761"/>
      <c r="BU3761"/>
      <c r="BV3761"/>
      <c r="BW3761"/>
      <c r="BX3761"/>
      <c r="BY3761"/>
      <c r="BZ3761"/>
      <c r="CA3761"/>
      <c r="CB3761"/>
      <c r="CC3761"/>
    </row>
    <row r="3762" spans="54:81" s="325" customFormat="1" ht="15" customHeight="1" x14ac:dyDescent="0.25">
      <c r="BB3762"/>
      <c r="BC3762"/>
      <c r="BD3762"/>
      <c r="BE3762"/>
      <c r="BF3762"/>
      <c r="BG3762"/>
      <c r="BH3762"/>
      <c r="BI3762"/>
      <c r="BJ3762"/>
      <c r="BK3762"/>
      <c r="BL3762"/>
      <c r="BM3762"/>
      <c r="BN3762"/>
      <c r="BO3762"/>
      <c r="BP3762"/>
      <c r="BQ3762"/>
      <c r="BR3762"/>
      <c r="BS3762"/>
      <c r="BT3762"/>
      <c r="BU3762"/>
      <c r="BV3762"/>
      <c r="BW3762"/>
      <c r="BX3762"/>
      <c r="BY3762"/>
      <c r="BZ3762"/>
      <c r="CA3762"/>
      <c r="CB3762"/>
      <c r="CC3762"/>
    </row>
    <row r="3763" spans="54:81" s="325" customFormat="1" ht="15" customHeight="1" x14ac:dyDescent="0.25">
      <c r="BB3763"/>
      <c r="BC3763"/>
      <c r="BD3763"/>
      <c r="BE3763"/>
      <c r="BF3763"/>
      <c r="BG3763"/>
      <c r="BH3763"/>
      <c r="BI3763"/>
      <c r="BJ3763"/>
      <c r="BK3763"/>
      <c r="BL3763"/>
      <c r="BM3763"/>
      <c r="BN3763"/>
      <c r="BO3763"/>
      <c r="BP3763"/>
      <c r="BQ3763"/>
      <c r="BR3763"/>
      <c r="BS3763"/>
      <c r="BT3763"/>
      <c r="BU3763"/>
      <c r="BV3763"/>
      <c r="BW3763"/>
      <c r="BX3763"/>
      <c r="BY3763"/>
      <c r="BZ3763"/>
      <c r="CA3763"/>
      <c r="CB3763"/>
      <c r="CC3763"/>
    </row>
    <row r="3764" spans="54:81" s="325" customFormat="1" ht="15" customHeight="1" x14ac:dyDescent="0.25">
      <c r="BB3764"/>
      <c r="BC3764"/>
      <c r="BD3764"/>
      <c r="BE3764"/>
      <c r="BF3764"/>
      <c r="BG3764"/>
      <c r="BH3764"/>
      <c r="BI3764"/>
      <c r="BJ3764"/>
      <c r="BK3764"/>
      <c r="BL3764"/>
      <c r="BM3764"/>
      <c r="BN3764"/>
      <c r="BO3764"/>
      <c r="BP3764"/>
      <c r="BQ3764"/>
      <c r="BR3764"/>
      <c r="BS3764"/>
      <c r="BT3764"/>
      <c r="BU3764"/>
      <c r="BV3764"/>
      <c r="BW3764"/>
      <c r="BX3764"/>
      <c r="BY3764"/>
      <c r="BZ3764"/>
      <c r="CA3764"/>
      <c r="CB3764"/>
      <c r="CC3764"/>
    </row>
    <row r="3765" spans="54:81" s="325" customFormat="1" ht="15" customHeight="1" x14ac:dyDescent="0.25">
      <c r="BB3765"/>
      <c r="BC3765"/>
      <c r="BD3765"/>
      <c r="BE3765"/>
      <c r="BF3765"/>
      <c r="BG3765"/>
      <c r="BH3765"/>
      <c r="BI3765"/>
      <c r="BJ3765"/>
      <c r="BK3765"/>
      <c r="BL3765"/>
      <c r="BM3765"/>
      <c r="BN3765"/>
      <c r="BO3765"/>
      <c r="BP3765"/>
      <c r="BQ3765"/>
      <c r="BR3765"/>
      <c r="BS3765"/>
      <c r="BT3765"/>
      <c r="BU3765"/>
      <c r="BV3765"/>
      <c r="BW3765"/>
      <c r="BX3765"/>
      <c r="BY3765"/>
      <c r="BZ3765"/>
      <c r="CA3765"/>
      <c r="CB3765"/>
      <c r="CC3765"/>
    </row>
    <row r="3766" spans="54:81" s="325" customFormat="1" ht="15" customHeight="1" x14ac:dyDescent="0.25">
      <c r="BB3766"/>
      <c r="BC3766"/>
      <c r="BD3766"/>
      <c r="BE3766"/>
      <c r="BF3766"/>
      <c r="BG3766"/>
      <c r="BH3766"/>
      <c r="BI3766"/>
      <c r="BJ3766"/>
      <c r="BK3766"/>
      <c r="BL3766"/>
      <c r="BM3766"/>
      <c r="BN3766"/>
      <c r="BO3766"/>
      <c r="BP3766"/>
      <c r="BQ3766"/>
      <c r="BR3766"/>
      <c r="BS3766"/>
      <c r="BT3766"/>
      <c r="BU3766"/>
      <c r="BV3766"/>
      <c r="BW3766"/>
      <c r="BX3766"/>
      <c r="BY3766"/>
      <c r="BZ3766"/>
      <c r="CA3766"/>
      <c r="CB3766"/>
      <c r="CC3766"/>
    </row>
    <row r="3767" spans="54:81" s="325" customFormat="1" ht="15" customHeight="1" x14ac:dyDescent="0.25">
      <c r="BB3767"/>
      <c r="BC3767"/>
      <c r="BD3767"/>
      <c r="BE3767"/>
      <c r="BF3767"/>
      <c r="BG3767"/>
      <c r="BH3767"/>
      <c r="BI3767"/>
      <c r="BJ3767"/>
      <c r="BK3767"/>
      <c r="BL3767"/>
      <c r="BM3767"/>
      <c r="BN3767"/>
      <c r="BO3767"/>
      <c r="BP3767"/>
      <c r="BQ3767"/>
      <c r="BR3767"/>
      <c r="BS3767"/>
      <c r="BT3767"/>
      <c r="BU3767"/>
      <c r="BV3767"/>
      <c r="BW3767"/>
      <c r="BX3767"/>
      <c r="BY3767"/>
      <c r="BZ3767"/>
      <c r="CA3767"/>
      <c r="CB3767"/>
      <c r="CC3767"/>
    </row>
    <row r="3768" spans="54:81" s="325" customFormat="1" ht="15" customHeight="1" x14ac:dyDescent="0.25">
      <c r="BB3768"/>
      <c r="BC3768"/>
      <c r="BD3768"/>
      <c r="BE3768"/>
      <c r="BF3768"/>
      <c r="BG3768"/>
      <c r="BH3768"/>
      <c r="BI3768"/>
      <c r="BJ3768"/>
      <c r="BK3768"/>
      <c r="BL3768"/>
      <c r="BM3768"/>
      <c r="BN3768"/>
      <c r="BO3768"/>
      <c r="BP3768"/>
      <c r="BQ3768"/>
      <c r="BR3768"/>
      <c r="BS3768"/>
      <c r="BT3768"/>
      <c r="BU3768"/>
      <c r="BV3768"/>
      <c r="BW3768"/>
      <c r="BX3768"/>
      <c r="BY3768"/>
      <c r="BZ3768"/>
      <c r="CA3768"/>
      <c r="CB3768"/>
      <c r="CC3768"/>
    </row>
    <row r="3769" spans="54:81" s="325" customFormat="1" ht="15" customHeight="1" x14ac:dyDescent="0.25">
      <c r="BB3769"/>
      <c r="BC3769"/>
      <c r="BD3769"/>
      <c r="BE3769"/>
      <c r="BF3769"/>
      <c r="BG3769"/>
      <c r="BH3769"/>
      <c r="BI3769"/>
      <c r="BJ3769"/>
      <c r="BK3769"/>
      <c r="BL3769"/>
      <c r="BM3769"/>
      <c r="BN3769"/>
      <c r="BO3769"/>
      <c r="BP3769"/>
      <c r="BQ3769"/>
      <c r="BR3769"/>
      <c r="BS3769"/>
      <c r="BT3769"/>
      <c r="BU3769"/>
      <c r="BV3769"/>
      <c r="BW3769"/>
      <c r="BX3769"/>
      <c r="BY3769"/>
      <c r="BZ3769"/>
      <c r="CA3769"/>
      <c r="CB3769"/>
      <c r="CC3769"/>
    </row>
    <row r="3770" spans="54:81" s="325" customFormat="1" ht="15" customHeight="1" x14ac:dyDescent="0.25">
      <c r="BB3770"/>
      <c r="BC3770"/>
      <c r="BD3770"/>
      <c r="BE3770"/>
      <c r="BF3770"/>
      <c r="BG3770"/>
      <c r="BH3770"/>
      <c r="BI3770"/>
      <c r="BJ3770"/>
      <c r="BK3770"/>
      <c r="BL3770"/>
      <c r="BM3770"/>
      <c r="BN3770"/>
      <c r="BO3770"/>
      <c r="BP3770"/>
      <c r="BQ3770"/>
      <c r="BR3770"/>
      <c r="BS3770"/>
      <c r="BT3770"/>
      <c r="BU3770"/>
      <c r="BV3770"/>
      <c r="BW3770"/>
      <c r="BX3770"/>
      <c r="BY3770"/>
      <c r="BZ3770"/>
      <c r="CA3770"/>
      <c r="CB3770"/>
      <c r="CC3770"/>
    </row>
    <row r="3771" spans="54:81" s="325" customFormat="1" ht="15" customHeight="1" x14ac:dyDescent="0.25">
      <c r="BB3771"/>
      <c r="BC3771"/>
      <c r="BD3771"/>
      <c r="BE3771"/>
      <c r="BF3771"/>
      <c r="BG3771"/>
      <c r="BH3771"/>
      <c r="BI3771"/>
      <c r="BJ3771"/>
      <c r="BK3771"/>
      <c r="BL3771"/>
      <c r="BM3771"/>
      <c r="BN3771"/>
      <c r="BO3771"/>
      <c r="BP3771"/>
      <c r="BQ3771"/>
      <c r="BR3771"/>
      <c r="BS3771"/>
      <c r="BT3771"/>
      <c r="BU3771"/>
      <c r="BV3771"/>
      <c r="BW3771"/>
      <c r="BX3771"/>
      <c r="BY3771"/>
      <c r="BZ3771"/>
      <c r="CA3771"/>
      <c r="CB3771"/>
      <c r="CC3771"/>
    </row>
    <row r="3772" spans="54:81" s="325" customFormat="1" ht="15" customHeight="1" x14ac:dyDescent="0.25">
      <c r="BB3772"/>
      <c r="BC3772"/>
      <c r="BD3772"/>
      <c r="BE3772"/>
      <c r="BF3772"/>
      <c r="BG3772"/>
      <c r="BH3772"/>
      <c r="BI3772"/>
      <c r="BJ3772"/>
      <c r="BK3772"/>
      <c r="BL3772"/>
      <c r="BM3772"/>
      <c r="BN3772"/>
      <c r="BO3772"/>
      <c r="BP3772"/>
      <c r="BQ3772"/>
      <c r="BR3772"/>
      <c r="BS3772"/>
      <c r="BT3772"/>
      <c r="BU3772"/>
      <c r="BV3772"/>
      <c r="BW3772"/>
      <c r="BX3772"/>
      <c r="BY3772"/>
      <c r="BZ3772"/>
      <c r="CA3772"/>
      <c r="CB3772"/>
      <c r="CC3772"/>
    </row>
    <row r="3773" spans="54:81" s="325" customFormat="1" ht="15" customHeight="1" x14ac:dyDescent="0.25">
      <c r="BB3773"/>
      <c r="BC3773"/>
      <c r="BD3773"/>
      <c r="BE3773"/>
      <c r="BF3773"/>
      <c r="BG3773"/>
      <c r="BH3773"/>
      <c r="BI3773"/>
      <c r="BJ3773"/>
      <c r="BK3773"/>
      <c r="BL3773"/>
      <c r="BM3773"/>
      <c r="BN3773"/>
      <c r="BO3773"/>
      <c r="BP3773"/>
      <c r="BQ3773"/>
      <c r="BR3773"/>
      <c r="BS3773"/>
      <c r="BT3773"/>
      <c r="BU3773"/>
      <c r="BV3773"/>
      <c r="BW3773"/>
      <c r="BX3773"/>
      <c r="BY3773"/>
      <c r="BZ3773"/>
      <c r="CA3773"/>
      <c r="CB3773"/>
      <c r="CC3773"/>
    </row>
    <row r="3774" spans="54:81" s="325" customFormat="1" ht="15" customHeight="1" x14ac:dyDescent="0.25">
      <c r="BB3774"/>
      <c r="BC3774"/>
      <c r="BD3774"/>
      <c r="BE3774"/>
      <c r="BF3774"/>
      <c r="BG3774"/>
      <c r="BH3774"/>
      <c r="BI3774"/>
      <c r="BJ3774"/>
      <c r="BK3774"/>
      <c r="BL3774"/>
      <c r="BM3774"/>
      <c r="BN3774"/>
      <c r="BO3774"/>
      <c r="BP3774"/>
      <c r="BQ3774"/>
      <c r="BR3774"/>
      <c r="BS3774"/>
      <c r="BT3774"/>
      <c r="BU3774"/>
      <c r="BV3774"/>
      <c r="BW3774"/>
      <c r="BX3774"/>
      <c r="BY3774"/>
      <c r="BZ3774"/>
      <c r="CA3774"/>
      <c r="CB3774"/>
      <c r="CC3774"/>
    </row>
    <row r="3775" spans="54:81" s="325" customFormat="1" ht="15" customHeight="1" x14ac:dyDescent="0.25">
      <c r="BB3775"/>
      <c r="BC3775"/>
      <c r="BD3775"/>
      <c r="BE3775"/>
      <c r="BF3775"/>
      <c r="BG3775"/>
      <c r="BH3775"/>
      <c r="BI3775"/>
      <c r="BJ3775"/>
      <c r="BK3775"/>
      <c r="BL3775"/>
      <c r="BM3775"/>
      <c r="BN3775"/>
      <c r="BO3775"/>
      <c r="BP3775"/>
      <c r="BQ3775"/>
      <c r="BR3775"/>
      <c r="BS3775"/>
      <c r="BT3775"/>
      <c r="BU3775"/>
      <c r="BV3775"/>
      <c r="BW3775"/>
      <c r="BX3775"/>
      <c r="BY3775"/>
      <c r="BZ3775"/>
      <c r="CA3775"/>
      <c r="CB3775"/>
      <c r="CC3775"/>
    </row>
    <row r="3776" spans="54:81" s="325" customFormat="1" ht="15" customHeight="1" x14ac:dyDescent="0.25">
      <c r="BB3776"/>
      <c r="BC3776"/>
      <c r="BD3776"/>
      <c r="BE3776"/>
      <c r="BF3776"/>
      <c r="BG3776"/>
      <c r="BH3776"/>
      <c r="BI3776"/>
      <c r="BJ3776"/>
      <c r="BK3776"/>
      <c r="BL3776"/>
      <c r="BM3776"/>
      <c r="BN3776"/>
      <c r="BO3776"/>
      <c r="BP3776"/>
      <c r="BQ3776"/>
      <c r="BR3776"/>
      <c r="BS3776"/>
      <c r="BT3776"/>
      <c r="BU3776"/>
      <c r="BV3776"/>
      <c r="BW3776"/>
      <c r="BX3776"/>
      <c r="BY3776"/>
      <c r="BZ3776"/>
      <c r="CA3776"/>
      <c r="CB3776"/>
      <c r="CC3776"/>
    </row>
    <row r="3777" spans="54:81" s="325" customFormat="1" ht="15" customHeight="1" x14ac:dyDescent="0.25">
      <c r="BB3777"/>
      <c r="BC3777"/>
      <c r="BD3777"/>
      <c r="BE3777"/>
      <c r="BF3777"/>
      <c r="BG3777"/>
      <c r="BH3777"/>
      <c r="BI3777"/>
      <c r="BJ3777"/>
      <c r="BK3777"/>
      <c r="BL3777"/>
      <c r="BM3777"/>
      <c r="BN3777"/>
      <c r="BO3777"/>
      <c r="BP3777"/>
      <c r="BQ3777"/>
      <c r="BR3777"/>
      <c r="BS3777"/>
      <c r="BT3777"/>
      <c r="BU3777"/>
      <c r="BV3777"/>
      <c r="BW3777"/>
      <c r="BX3777"/>
      <c r="BY3777"/>
      <c r="BZ3777"/>
      <c r="CA3777"/>
      <c r="CB3777"/>
      <c r="CC3777"/>
    </row>
    <row r="3778" spans="54:81" s="325" customFormat="1" ht="15" customHeight="1" x14ac:dyDescent="0.25">
      <c r="BB3778"/>
      <c r="BC3778"/>
      <c r="BD3778"/>
      <c r="BE3778"/>
      <c r="BF3778"/>
      <c r="BG3778"/>
      <c r="BH3778"/>
      <c r="BI3778"/>
      <c r="BJ3778"/>
      <c r="BK3778"/>
      <c r="BL3778"/>
      <c r="BM3778"/>
      <c r="BN3778"/>
      <c r="BO3778"/>
      <c r="BP3778"/>
      <c r="BQ3778"/>
      <c r="BR3778"/>
      <c r="BS3778"/>
      <c r="BT3778"/>
      <c r="BU3778"/>
      <c r="BV3778"/>
      <c r="BW3778"/>
      <c r="BX3778"/>
      <c r="BY3778"/>
      <c r="BZ3778"/>
      <c r="CA3778"/>
      <c r="CB3778"/>
      <c r="CC3778"/>
    </row>
    <row r="3779" spans="54:81" s="325" customFormat="1" ht="15" customHeight="1" x14ac:dyDescent="0.25">
      <c r="BB3779"/>
      <c r="BC3779"/>
      <c r="BD3779"/>
      <c r="BE3779"/>
      <c r="BF3779"/>
      <c r="BG3779"/>
      <c r="BH3779"/>
      <c r="BI3779"/>
      <c r="BJ3779"/>
      <c r="BK3779"/>
      <c r="BL3779"/>
      <c r="BM3779"/>
      <c r="BN3779"/>
      <c r="BO3779"/>
      <c r="BP3779"/>
      <c r="BQ3779"/>
      <c r="BR3779"/>
      <c r="BS3779"/>
      <c r="BT3779"/>
      <c r="BU3779"/>
      <c r="BV3779"/>
      <c r="BW3779"/>
      <c r="BX3779"/>
      <c r="BY3779"/>
      <c r="BZ3779"/>
      <c r="CA3779"/>
      <c r="CB3779"/>
      <c r="CC3779"/>
    </row>
    <row r="3780" spans="54:81" s="325" customFormat="1" ht="15" customHeight="1" x14ac:dyDescent="0.25">
      <c r="BB3780"/>
      <c r="BC3780"/>
      <c r="BD3780"/>
      <c r="BE3780"/>
      <c r="BF3780"/>
      <c r="BG3780"/>
      <c r="BH3780"/>
      <c r="BI3780"/>
      <c r="BJ3780"/>
      <c r="BK3780"/>
      <c r="BL3780"/>
      <c r="BM3780"/>
      <c r="BN3780"/>
      <c r="BO3780"/>
      <c r="BP3780"/>
      <c r="BQ3780"/>
      <c r="BR3780"/>
      <c r="BS3780"/>
      <c r="BT3780"/>
      <c r="BU3780"/>
      <c r="BV3780"/>
      <c r="BW3780"/>
      <c r="BX3780"/>
      <c r="BY3780"/>
      <c r="BZ3780"/>
      <c r="CA3780"/>
      <c r="CB3780"/>
      <c r="CC3780"/>
    </row>
    <row r="3781" spans="54:81" s="325" customFormat="1" ht="15" customHeight="1" x14ac:dyDescent="0.25">
      <c r="BB3781"/>
      <c r="BC3781"/>
      <c r="BD3781"/>
      <c r="BE3781"/>
      <c r="BF3781"/>
      <c r="BG3781"/>
      <c r="BH3781"/>
      <c r="BI3781"/>
      <c r="BJ3781"/>
      <c r="BK3781"/>
      <c r="BL3781"/>
      <c r="BM3781"/>
      <c r="BN3781"/>
      <c r="BO3781"/>
      <c r="BP3781"/>
      <c r="BQ3781"/>
      <c r="BR3781"/>
      <c r="BS3781"/>
      <c r="BT3781"/>
      <c r="BU3781"/>
      <c r="BV3781"/>
      <c r="BW3781"/>
      <c r="BX3781"/>
      <c r="BY3781"/>
      <c r="BZ3781"/>
      <c r="CA3781"/>
      <c r="CB3781"/>
      <c r="CC3781"/>
    </row>
    <row r="3782" spans="54:81" s="325" customFormat="1" ht="15" customHeight="1" x14ac:dyDescent="0.25">
      <c r="BB3782"/>
      <c r="BC3782"/>
      <c r="BD3782"/>
      <c r="BE3782"/>
      <c r="BF3782"/>
      <c r="BG3782"/>
      <c r="BH3782"/>
      <c r="BI3782"/>
      <c r="BJ3782"/>
      <c r="BK3782"/>
      <c r="BL3782"/>
      <c r="BM3782"/>
      <c r="BN3782"/>
      <c r="BO3782"/>
      <c r="BP3782"/>
      <c r="BQ3782"/>
      <c r="BR3782"/>
      <c r="BS3782"/>
      <c r="BT3782"/>
      <c r="BU3782"/>
      <c r="BV3782"/>
      <c r="BW3782"/>
      <c r="BX3782"/>
      <c r="BY3782"/>
      <c r="BZ3782"/>
      <c r="CA3782"/>
      <c r="CB3782"/>
      <c r="CC3782"/>
    </row>
    <row r="3783" spans="54:81" s="325" customFormat="1" ht="15" customHeight="1" x14ac:dyDescent="0.25">
      <c r="BB3783"/>
      <c r="BC3783"/>
      <c r="BD3783"/>
      <c r="BE3783"/>
      <c r="BF3783"/>
      <c r="BG3783"/>
      <c r="BH3783"/>
      <c r="BI3783"/>
      <c r="BJ3783"/>
      <c r="BK3783"/>
      <c r="BL3783"/>
      <c r="BM3783"/>
      <c r="BN3783"/>
      <c r="BO3783"/>
      <c r="BP3783"/>
      <c r="BQ3783"/>
      <c r="BR3783"/>
      <c r="BS3783"/>
      <c r="BT3783"/>
      <c r="BU3783"/>
      <c r="BV3783"/>
      <c r="BW3783"/>
      <c r="BX3783"/>
      <c r="BY3783"/>
      <c r="BZ3783"/>
      <c r="CA3783"/>
      <c r="CB3783"/>
      <c r="CC3783"/>
    </row>
    <row r="3784" spans="54:81" s="325" customFormat="1" ht="15" customHeight="1" x14ac:dyDescent="0.25">
      <c r="BB3784"/>
      <c r="BC3784"/>
      <c r="BD3784"/>
      <c r="BE3784"/>
      <c r="BF3784"/>
      <c r="BG3784"/>
      <c r="BH3784"/>
      <c r="BI3784"/>
      <c r="BJ3784"/>
      <c r="BK3784"/>
      <c r="BL3784"/>
      <c r="BM3784"/>
      <c r="BN3784"/>
      <c r="BO3784"/>
      <c r="BP3784"/>
      <c r="BQ3784"/>
      <c r="BR3784"/>
      <c r="BS3784"/>
      <c r="BT3784"/>
      <c r="BU3784"/>
      <c r="BV3784"/>
      <c r="BW3784"/>
      <c r="BX3784"/>
      <c r="BY3784"/>
      <c r="BZ3784"/>
      <c r="CA3784"/>
      <c r="CB3784"/>
      <c r="CC3784"/>
    </row>
    <row r="3785" spans="54:81" s="325" customFormat="1" ht="15" customHeight="1" x14ac:dyDescent="0.25">
      <c r="BB3785"/>
      <c r="BC3785"/>
      <c r="BD3785"/>
      <c r="BE3785"/>
      <c r="BF3785"/>
      <c r="BG3785"/>
      <c r="BH3785"/>
      <c r="BI3785"/>
      <c r="BJ3785"/>
      <c r="BK3785"/>
      <c r="BL3785"/>
      <c r="BM3785"/>
      <c r="BN3785"/>
      <c r="BO3785"/>
      <c r="BP3785"/>
      <c r="BQ3785"/>
      <c r="BR3785"/>
      <c r="BS3785"/>
      <c r="BT3785"/>
      <c r="BU3785"/>
      <c r="BV3785"/>
      <c r="BW3785"/>
      <c r="BX3785"/>
      <c r="BY3785"/>
      <c r="BZ3785"/>
      <c r="CA3785"/>
      <c r="CB3785"/>
      <c r="CC3785"/>
    </row>
    <row r="3786" spans="54:81" s="325" customFormat="1" ht="15" customHeight="1" x14ac:dyDescent="0.25">
      <c r="BB3786"/>
      <c r="BC3786"/>
      <c r="BD3786"/>
      <c r="BE3786"/>
      <c r="BF3786"/>
      <c r="BG3786"/>
      <c r="BH3786"/>
      <c r="BI3786"/>
      <c r="BJ3786"/>
      <c r="BK3786"/>
      <c r="BL3786"/>
      <c r="BM3786"/>
      <c r="BN3786"/>
      <c r="BO3786"/>
      <c r="BP3786"/>
      <c r="BQ3786"/>
      <c r="BR3786"/>
      <c r="BS3786"/>
      <c r="BT3786"/>
      <c r="BU3786"/>
      <c r="BV3786"/>
      <c r="BW3786"/>
      <c r="BX3786"/>
      <c r="BY3786"/>
      <c r="BZ3786"/>
      <c r="CA3786"/>
      <c r="CB3786"/>
      <c r="CC3786"/>
    </row>
    <row r="3787" spans="54:81" s="325" customFormat="1" ht="15" customHeight="1" x14ac:dyDescent="0.25">
      <c r="BB3787"/>
      <c r="BC3787"/>
      <c r="BD3787"/>
      <c r="BE3787"/>
      <c r="BF3787"/>
      <c r="BG3787"/>
      <c r="BH3787"/>
      <c r="BI3787"/>
      <c r="BJ3787"/>
      <c r="BK3787"/>
      <c r="BL3787"/>
      <c r="BM3787"/>
      <c r="BN3787"/>
      <c r="BO3787"/>
      <c r="BP3787"/>
      <c r="BQ3787"/>
      <c r="BR3787"/>
      <c r="BS3787"/>
      <c r="BT3787"/>
      <c r="BU3787"/>
      <c r="BV3787"/>
      <c r="BW3787"/>
      <c r="BX3787"/>
      <c r="BY3787"/>
      <c r="BZ3787"/>
      <c r="CA3787"/>
      <c r="CB3787"/>
      <c r="CC3787"/>
    </row>
    <row r="3788" spans="54:81" s="325" customFormat="1" ht="15" customHeight="1" x14ac:dyDescent="0.25">
      <c r="BB3788"/>
      <c r="BC3788"/>
      <c r="BD3788"/>
      <c r="BE3788"/>
      <c r="BF3788"/>
      <c r="BG3788"/>
      <c r="BH3788"/>
      <c r="BI3788"/>
      <c r="BJ3788"/>
      <c r="BK3788"/>
      <c r="BL3788"/>
      <c r="BM3788"/>
      <c r="BN3788"/>
      <c r="BO3788"/>
      <c r="BP3788"/>
      <c r="BQ3788"/>
      <c r="BR3788"/>
      <c r="BS3788"/>
      <c r="BT3788"/>
      <c r="BU3788"/>
      <c r="BV3788"/>
      <c r="BW3788"/>
      <c r="BX3788"/>
      <c r="BY3788"/>
      <c r="BZ3788"/>
      <c r="CA3788"/>
      <c r="CB3788"/>
      <c r="CC3788"/>
    </row>
    <row r="3789" spans="54:81" s="325" customFormat="1" ht="15" customHeight="1" x14ac:dyDescent="0.25">
      <c r="BB3789"/>
      <c r="BC3789"/>
      <c r="BD3789"/>
      <c r="BE3789"/>
      <c r="BF3789"/>
      <c r="BG3789"/>
      <c r="BH3789"/>
      <c r="BI3789"/>
      <c r="BJ3789"/>
      <c r="BK3789"/>
      <c r="BL3789"/>
      <c r="BM3789"/>
      <c r="BN3789"/>
      <c r="BO3789"/>
      <c r="BP3789"/>
      <c r="BQ3789"/>
      <c r="BR3789"/>
      <c r="BS3789"/>
      <c r="BT3789"/>
      <c r="BU3789"/>
      <c r="BV3789"/>
      <c r="BW3789"/>
      <c r="BX3789"/>
      <c r="BY3789"/>
      <c r="BZ3789"/>
      <c r="CA3789"/>
      <c r="CB3789"/>
      <c r="CC3789"/>
    </row>
    <row r="3790" spans="54:81" s="325" customFormat="1" ht="15" customHeight="1" x14ac:dyDescent="0.25">
      <c r="BB3790"/>
      <c r="BC3790"/>
      <c r="BD3790"/>
      <c r="BE3790"/>
      <c r="BF3790"/>
      <c r="BG3790"/>
      <c r="BH3790"/>
      <c r="BI3790"/>
      <c r="BJ3790"/>
      <c r="BK3790"/>
      <c r="BL3790"/>
      <c r="BM3790"/>
      <c r="BN3790"/>
      <c r="BO3790"/>
      <c r="BP3790"/>
      <c r="BQ3790"/>
      <c r="BR3790"/>
      <c r="BS3790"/>
      <c r="BT3790"/>
      <c r="BU3790"/>
      <c r="BV3790"/>
      <c r="BW3790"/>
      <c r="BX3790"/>
      <c r="BY3790"/>
      <c r="BZ3790"/>
      <c r="CA3790"/>
      <c r="CB3790"/>
      <c r="CC3790"/>
    </row>
    <row r="3791" spans="54:81" s="325" customFormat="1" ht="15" customHeight="1" x14ac:dyDescent="0.25">
      <c r="BB3791"/>
      <c r="BC3791"/>
      <c r="BD3791"/>
      <c r="BE3791"/>
      <c r="BF3791"/>
      <c r="BG3791"/>
      <c r="BH3791"/>
      <c r="BI3791"/>
      <c r="BJ3791"/>
      <c r="BK3791"/>
      <c r="BL3791"/>
      <c r="BM3791"/>
      <c r="BN3791"/>
      <c r="BO3791"/>
      <c r="BP3791"/>
      <c r="BQ3791"/>
      <c r="BR3791"/>
      <c r="BS3791"/>
      <c r="BT3791"/>
      <c r="BU3791"/>
      <c r="BV3791"/>
      <c r="BW3791"/>
      <c r="BX3791"/>
      <c r="BY3791"/>
      <c r="BZ3791"/>
      <c r="CA3791"/>
      <c r="CB3791"/>
      <c r="CC3791"/>
    </row>
    <row r="3792" spans="54:81" s="325" customFormat="1" ht="15" customHeight="1" x14ac:dyDescent="0.25">
      <c r="BB3792"/>
      <c r="BC3792"/>
      <c r="BD3792"/>
      <c r="BE3792"/>
      <c r="BF3792"/>
      <c r="BG3792"/>
      <c r="BH3792"/>
      <c r="BI3792"/>
      <c r="BJ3792"/>
      <c r="BK3792"/>
      <c r="BL3792"/>
      <c r="BM3792"/>
      <c r="BN3792"/>
      <c r="BO3792"/>
      <c r="BP3792"/>
      <c r="BQ3792"/>
      <c r="BR3792"/>
      <c r="BS3792"/>
      <c r="BT3792"/>
      <c r="BU3792"/>
      <c r="BV3792"/>
      <c r="BW3792"/>
      <c r="BX3792"/>
      <c r="BY3792"/>
      <c r="BZ3792"/>
      <c r="CA3792"/>
      <c r="CB3792"/>
      <c r="CC3792"/>
    </row>
    <row r="3793" spans="54:81" s="325" customFormat="1" ht="15" customHeight="1" x14ac:dyDescent="0.25">
      <c r="BB3793"/>
      <c r="BC3793"/>
      <c r="BD3793"/>
      <c r="BE3793"/>
      <c r="BF3793"/>
      <c r="BG3793"/>
      <c r="BH3793"/>
      <c r="BI3793"/>
      <c r="BJ3793"/>
      <c r="BK3793"/>
      <c r="BL3793"/>
      <c r="BM3793"/>
      <c r="BN3793"/>
      <c r="BO3793"/>
      <c r="BP3793"/>
      <c r="BQ3793"/>
      <c r="BR3793"/>
      <c r="BS3793"/>
      <c r="BT3793"/>
      <c r="BU3793"/>
      <c r="BV3793"/>
      <c r="BW3793"/>
      <c r="BX3793"/>
      <c r="BY3793"/>
      <c r="BZ3793"/>
      <c r="CA3793"/>
      <c r="CB3793"/>
      <c r="CC3793"/>
    </row>
    <row r="3794" spans="54:81" s="325" customFormat="1" ht="15" customHeight="1" x14ac:dyDescent="0.25">
      <c r="BB3794"/>
      <c r="BC3794"/>
      <c r="BD3794"/>
      <c r="BE3794"/>
      <c r="BF3794"/>
      <c r="BG3794"/>
      <c r="BH3794"/>
      <c r="BI3794"/>
      <c r="BJ3794"/>
      <c r="BK3794"/>
      <c r="BL3794"/>
      <c r="BM3794"/>
      <c r="BN3794"/>
      <c r="BO3794"/>
      <c r="BP3794"/>
      <c r="BQ3794"/>
      <c r="BR3794"/>
      <c r="BS3794"/>
      <c r="BT3794"/>
      <c r="BU3794"/>
      <c r="BV3794"/>
      <c r="BW3794"/>
      <c r="BX3794"/>
      <c r="BY3794"/>
      <c r="BZ3794"/>
      <c r="CA3794"/>
      <c r="CB3794"/>
      <c r="CC3794"/>
    </row>
    <row r="3795" spans="54:81" s="325" customFormat="1" ht="15" customHeight="1" x14ac:dyDescent="0.25">
      <c r="BB3795"/>
      <c r="BC3795"/>
      <c r="BD3795"/>
      <c r="BE3795"/>
      <c r="BF3795"/>
      <c r="BG3795"/>
      <c r="BH3795"/>
      <c r="BI3795"/>
      <c r="BJ3795"/>
      <c r="BK3795"/>
      <c r="BL3795"/>
      <c r="BM3795"/>
      <c r="BN3795"/>
      <c r="BO3795"/>
      <c r="BP3795"/>
      <c r="BQ3795"/>
      <c r="BR3795"/>
      <c r="BS3795"/>
      <c r="BT3795"/>
      <c r="BU3795"/>
      <c r="BV3795"/>
      <c r="BW3795"/>
      <c r="BX3795"/>
      <c r="BY3795"/>
      <c r="BZ3795"/>
      <c r="CA3795"/>
      <c r="CB3795"/>
      <c r="CC3795"/>
    </row>
    <row r="3796" spans="54:81" s="325" customFormat="1" ht="15" customHeight="1" x14ac:dyDescent="0.25">
      <c r="BB3796"/>
      <c r="BC3796"/>
      <c r="BD3796"/>
      <c r="BE3796"/>
      <c r="BF3796"/>
      <c r="BG3796"/>
      <c r="BH3796"/>
      <c r="BI3796"/>
      <c r="BJ3796"/>
      <c r="BK3796"/>
      <c r="BL3796"/>
      <c r="BM3796"/>
      <c r="BN3796"/>
      <c r="BO3796"/>
      <c r="BP3796"/>
      <c r="BQ3796"/>
      <c r="BR3796"/>
      <c r="BS3796"/>
      <c r="BT3796"/>
      <c r="BU3796"/>
      <c r="BV3796"/>
      <c r="BW3796"/>
      <c r="BX3796"/>
      <c r="BY3796"/>
      <c r="BZ3796"/>
      <c r="CA3796"/>
      <c r="CB3796"/>
      <c r="CC3796"/>
    </row>
    <row r="3797" spans="54:81" s="325" customFormat="1" ht="15" customHeight="1" x14ac:dyDescent="0.25">
      <c r="BB3797"/>
      <c r="BC3797"/>
      <c r="BD3797"/>
      <c r="BE3797"/>
      <c r="BF3797"/>
      <c r="BG3797"/>
      <c r="BH3797"/>
      <c r="BI3797"/>
      <c r="BJ3797"/>
      <c r="BK3797"/>
      <c r="BL3797"/>
      <c r="BM3797"/>
      <c r="BN3797"/>
      <c r="BO3797"/>
      <c r="BP3797"/>
      <c r="BQ3797"/>
      <c r="BR3797"/>
      <c r="BS3797"/>
      <c r="BT3797"/>
      <c r="BU3797"/>
      <c r="BV3797"/>
      <c r="BW3797"/>
      <c r="BX3797"/>
      <c r="BY3797"/>
      <c r="BZ3797"/>
      <c r="CA3797"/>
      <c r="CB3797"/>
      <c r="CC3797"/>
    </row>
    <row r="3798" spans="54:81" s="325" customFormat="1" ht="15" customHeight="1" x14ac:dyDescent="0.25">
      <c r="BB3798"/>
      <c r="BC3798"/>
      <c r="BD3798"/>
      <c r="BE3798"/>
      <c r="BF3798"/>
      <c r="BG3798"/>
      <c r="BH3798"/>
      <c r="BI3798"/>
      <c r="BJ3798"/>
      <c r="BK3798"/>
      <c r="BL3798"/>
      <c r="BM3798"/>
      <c r="BN3798"/>
      <c r="BO3798"/>
      <c r="BP3798"/>
      <c r="BQ3798"/>
      <c r="BR3798"/>
      <c r="BS3798"/>
      <c r="BT3798"/>
      <c r="BU3798"/>
      <c r="BV3798"/>
      <c r="BW3798"/>
      <c r="BX3798"/>
      <c r="BY3798"/>
      <c r="BZ3798"/>
      <c r="CA3798"/>
      <c r="CB3798"/>
      <c r="CC3798"/>
    </row>
    <row r="3799" spans="54:81" s="325" customFormat="1" ht="15" customHeight="1" x14ac:dyDescent="0.25">
      <c r="BB3799"/>
      <c r="BC3799"/>
      <c r="BD3799"/>
      <c r="BE3799"/>
      <c r="BF3799"/>
      <c r="BG3799"/>
      <c r="BH3799"/>
      <c r="BI3799"/>
      <c r="BJ3799"/>
      <c r="BK3799"/>
      <c r="BL3799"/>
      <c r="BM3799"/>
      <c r="BN3799"/>
      <c r="BO3799"/>
      <c r="BP3799"/>
      <c r="BQ3799"/>
      <c r="BR3799"/>
      <c r="BS3799"/>
      <c r="BT3799"/>
      <c r="BU3799"/>
      <c r="BV3799"/>
      <c r="BW3799"/>
      <c r="BX3799"/>
      <c r="BY3799"/>
      <c r="BZ3799"/>
      <c r="CA3799"/>
      <c r="CB3799"/>
      <c r="CC3799"/>
    </row>
    <row r="3800" spans="54:81" s="325" customFormat="1" ht="15" customHeight="1" x14ac:dyDescent="0.25">
      <c r="BB3800"/>
      <c r="BC3800"/>
      <c r="BD3800"/>
      <c r="BE3800"/>
      <c r="BF3800"/>
      <c r="BG3800"/>
      <c r="BH3800"/>
      <c r="BI3800"/>
      <c r="BJ3800"/>
      <c r="BK3800"/>
      <c r="BL3800"/>
      <c r="BM3800"/>
      <c r="BN3800"/>
      <c r="BO3800"/>
      <c r="BP3800"/>
      <c r="BQ3800"/>
      <c r="BR3800"/>
      <c r="BS3800"/>
      <c r="BT3800"/>
      <c r="BU3800"/>
      <c r="BV3800"/>
      <c r="BW3800"/>
      <c r="BX3800"/>
      <c r="BY3800"/>
      <c r="BZ3800"/>
      <c r="CA3800"/>
      <c r="CB3800"/>
      <c r="CC3800"/>
    </row>
    <row r="3801" spans="54:81" s="325" customFormat="1" ht="15" customHeight="1" x14ac:dyDescent="0.25">
      <c r="BB3801"/>
      <c r="BC3801"/>
      <c r="BD3801"/>
      <c r="BE3801"/>
      <c r="BF3801"/>
      <c r="BG3801"/>
      <c r="BH3801"/>
      <c r="BI3801"/>
      <c r="BJ3801"/>
      <c r="BK3801"/>
      <c r="BL3801"/>
      <c r="BM3801"/>
      <c r="BN3801"/>
      <c r="BO3801"/>
      <c r="BP3801"/>
      <c r="BQ3801"/>
      <c r="BR3801"/>
      <c r="BS3801"/>
      <c r="BT3801"/>
      <c r="BU3801"/>
      <c r="BV3801"/>
      <c r="BW3801"/>
      <c r="BX3801"/>
      <c r="BY3801"/>
      <c r="BZ3801"/>
      <c r="CA3801"/>
      <c r="CB3801"/>
      <c r="CC3801"/>
    </row>
    <row r="3802" spans="54:81" s="325" customFormat="1" ht="15" customHeight="1" x14ac:dyDescent="0.25">
      <c r="BB3802"/>
      <c r="BC3802"/>
      <c r="BD3802"/>
      <c r="BE3802"/>
      <c r="BF3802"/>
      <c r="BG3802"/>
      <c r="BH3802"/>
      <c r="BI3802"/>
      <c r="BJ3802"/>
      <c r="BK3802"/>
      <c r="BL3802"/>
      <c r="BM3802"/>
      <c r="BN3802"/>
      <c r="BO3802"/>
      <c r="BP3802"/>
      <c r="BQ3802"/>
      <c r="BR3802"/>
      <c r="BS3802"/>
      <c r="BT3802"/>
      <c r="BU3802"/>
      <c r="BV3802"/>
      <c r="BW3802"/>
      <c r="BX3802"/>
      <c r="BY3802"/>
      <c r="BZ3802"/>
      <c r="CA3802"/>
      <c r="CB3802"/>
      <c r="CC3802"/>
    </row>
    <row r="3803" spans="54:81" s="325" customFormat="1" ht="15" customHeight="1" x14ac:dyDescent="0.25">
      <c r="BB3803"/>
      <c r="BC3803"/>
      <c r="BD3803"/>
      <c r="BE3803"/>
      <c r="BF3803"/>
      <c r="BG3803"/>
      <c r="BH3803"/>
      <c r="BI3803"/>
      <c r="BJ3803"/>
      <c r="BK3803"/>
      <c r="BL3803"/>
      <c r="BM3803"/>
      <c r="BN3803"/>
      <c r="BO3803"/>
      <c r="BP3803"/>
      <c r="BQ3803"/>
      <c r="BR3803"/>
      <c r="BS3803"/>
      <c r="BT3803"/>
      <c r="BU3803"/>
      <c r="BV3803"/>
      <c r="BW3803"/>
      <c r="BX3803"/>
      <c r="BY3803"/>
      <c r="BZ3803"/>
      <c r="CA3803"/>
      <c r="CB3803"/>
      <c r="CC3803"/>
    </row>
    <row r="3804" spans="54:81" s="325" customFormat="1" ht="15" customHeight="1" x14ac:dyDescent="0.25">
      <c r="BB3804"/>
      <c r="BC3804"/>
      <c r="BD3804"/>
      <c r="BE3804"/>
      <c r="BF3804"/>
      <c r="BG3804"/>
      <c r="BH3804"/>
      <c r="BI3804"/>
      <c r="BJ3804"/>
      <c r="BK3804"/>
      <c r="BL3804"/>
      <c r="BM3804"/>
      <c r="BN3804"/>
      <c r="BO3804"/>
      <c r="BP3804"/>
      <c r="BQ3804"/>
      <c r="BR3804"/>
      <c r="BS3804"/>
      <c r="BT3804"/>
      <c r="BU3804"/>
      <c r="BV3804"/>
      <c r="BW3804"/>
      <c r="BX3804"/>
      <c r="BY3804"/>
      <c r="BZ3804"/>
      <c r="CA3804"/>
      <c r="CB3804"/>
      <c r="CC3804"/>
    </row>
    <row r="3805" spans="54:81" s="325" customFormat="1" ht="15" customHeight="1" x14ac:dyDescent="0.25">
      <c r="BB3805"/>
      <c r="BC3805"/>
      <c r="BD3805"/>
      <c r="BE3805"/>
      <c r="BF3805"/>
      <c r="BG3805"/>
      <c r="BH3805"/>
      <c r="BI3805"/>
      <c r="BJ3805"/>
      <c r="BK3805"/>
      <c r="BL3805"/>
      <c r="BM3805"/>
      <c r="BN3805"/>
      <c r="BO3805"/>
      <c r="BP3805"/>
      <c r="BQ3805"/>
      <c r="BR3805"/>
      <c r="BS3805"/>
      <c r="BT3805"/>
      <c r="BU3805"/>
      <c r="BV3805"/>
      <c r="BW3805"/>
      <c r="BX3805"/>
      <c r="BY3805"/>
      <c r="BZ3805"/>
      <c r="CA3805"/>
      <c r="CB3805"/>
      <c r="CC3805"/>
    </row>
    <row r="3806" spans="54:81" s="325" customFormat="1" ht="15" customHeight="1" x14ac:dyDescent="0.25">
      <c r="BB3806"/>
      <c r="BC3806"/>
      <c r="BD3806"/>
      <c r="BE3806"/>
      <c r="BF3806"/>
      <c r="BG3806"/>
      <c r="BH3806"/>
      <c r="BI3806"/>
      <c r="BJ3806"/>
      <c r="BK3806"/>
      <c r="BL3806"/>
      <c r="BM3806"/>
      <c r="BN3806"/>
      <c r="BO3806"/>
      <c r="BP3806"/>
      <c r="BQ3806"/>
      <c r="BR3806"/>
      <c r="BS3806"/>
      <c r="BT3806"/>
      <c r="BU3806"/>
      <c r="BV3806"/>
      <c r="BW3806"/>
      <c r="BX3806"/>
      <c r="BY3806"/>
      <c r="BZ3806"/>
      <c r="CA3806"/>
      <c r="CB3806"/>
      <c r="CC3806"/>
    </row>
    <row r="3807" spans="54:81" s="325" customFormat="1" ht="15" customHeight="1" x14ac:dyDescent="0.25">
      <c r="BB3807"/>
      <c r="BC3807"/>
      <c r="BD3807"/>
      <c r="BE3807"/>
      <c r="BF3807"/>
      <c r="BG3807"/>
      <c r="BH3807"/>
      <c r="BI3807"/>
      <c r="BJ3807"/>
      <c r="BK3807"/>
      <c r="BL3807"/>
      <c r="BM3807"/>
      <c r="BN3807"/>
      <c r="BO3807"/>
      <c r="BP3807"/>
      <c r="BQ3807"/>
      <c r="BR3807"/>
      <c r="BS3807"/>
      <c r="BT3807"/>
      <c r="BU3807"/>
      <c r="BV3807"/>
      <c r="BW3807"/>
      <c r="BX3807"/>
      <c r="BY3807"/>
      <c r="BZ3807"/>
      <c r="CA3807"/>
      <c r="CB3807"/>
      <c r="CC3807"/>
    </row>
    <row r="3808" spans="54:81" s="325" customFormat="1" ht="15" customHeight="1" x14ac:dyDescent="0.25">
      <c r="BB3808"/>
      <c r="BC3808"/>
      <c r="BD3808"/>
      <c r="BE3808"/>
      <c r="BF3808"/>
      <c r="BG3808"/>
      <c r="BH3808"/>
      <c r="BI3808"/>
      <c r="BJ3808"/>
      <c r="BK3808"/>
      <c r="BL3808"/>
      <c r="BM3808"/>
      <c r="BN3808"/>
      <c r="BO3808"/>
      <c r="BP3808"/>
      <c r="BQ3808"/>
      <c r="BR3808"/>
      <c r="BS3808"/>
      <c r="BT3808"/>
      <c r="BU3808"/>
      <c r="BV3808"/>
      <c r="BW3808"/>
      <c r="BX3808"/>
      <c r="BY3808"/>
      <c r="BZ3808"/>
      <c r="CA3808"/>
      <c r="CB3808"/>
      <c r="CC3808"/>
    </row>
    <row r="3809" spans="54:81" s="325" customFormat="1" ht="15" customHeight="1" x14ac:dyDescent="0.25">
      <c r="BB3809"/>
      <c r="BC3809"/>
      <c r="BD3809"/>
      <c r="BE3809"/>
      <c r="BF3809"/>
      <c r="BG3809"/>
      <c r="BH3809"/>
      <c r="BI3809"/>
      <c r="BJ3809"/>
      <c r="BK3809"/>
      <c r="BL3809"/>
      <c r="BM3809"/>
      <c r="BN3809"/>
      <c r="BO3809"/>
      <c r="BP3809"/>
      <c r="BQ3809"/>
      <c r="BR3809"/>
      <c r="BS3809"/>
      <c r="BT3809"/>
      <c r="BU3809"/>
      <c r="BV3809"/>
      <c r="BW3809"/>
      <c r="BX3809"/>
      <c r="BY3809"/>
      <c r="BZ3809"/>
      <c r="CA3809"/>
      <c r="CB3809"/>
      <c r="CC3809"/>
    </row>
    <row r="3810" spans="54:81" s="325" customFormat="1" ht="15" customHeight="1" x14ac:dyDescent="0.25">
      <c r="BB3810"/>
      <c r="BC3810"/>
      <c r="BD3810"/>
      <c r="BE3810"/>
      <c r="BF3810"/>
      <c r="BG3810"/>
      <c r="BH3810"/>
      <c r="BI3810"/>
      <c r="BJ3810"/>
      <c r="BK3810"/>
      <c r="BL3810"/>
      <c r="BM3810"/>
      <c r="BN3810"/>
      <c r="BO3810"/>
      <c r="BP3810"/>
      <c r="BQ3810"/>
      <c r="BR3810"/>
      <c r="BS3810"/>
      <c r="BT3810"/>
      <c r="BU3810"/>
      <c r="BV3810"/>
      <c r="BW3810"/>
      <c r="BX3810"/>
      <c r="BY3810"/>
      <c r="BZ3810"/>
      <c r="CA3810"/>
      <c r="CB3810"/>
      <c r="CC3810"/>
    </row>
    <row r="3811" spans="54:81" s="325" customFormat="1" ht="15" customHeight="1" x14ac:dyDescent="0.25">
      <c r="BB3811"/>
      <c r="BC3811"/>
      <c r="BD3811"/>
      <c r="BE3811"/>
      <c r="BF3811"/>
      <c r="BG3811"/>
      <c r="BH3811"/>
      <c r="BI3811"/>
      <c r="BJ3811"/>
      <c r="BK3811"/>
      <c r="BL3811"/>
      <c r="BM3811"/>
      <c r="BN3811"/>
      <c r="BO3811"/>
      <c r="BP3811"/>
      <c r="BQ3811"/>
      <c r="BR3811"/>
      <c r="BS3811"/>
      <c r="BT3811"/>
      <c r="BU3811"/>
      <c r="BV3811"/>
      <c r="BW3811"/>
      <c r="BX3811"/>
      <c r="BY3811"/>
      <c r="BZ3811"/>
      <c r="CA3811"/>
      <c r="CB3811"/>
      <c r="CC3811"/>
    </row>
    <row r="3812" spans="54:81" s="325" customFormat="1" ht="15" customHeight="1" x14ac:dyDescent="0.25">
      <c r="BB3812"/>
      <c r="BC3812"/>
      <c r="BD3812"/>
      <c r="BE3812"/>
      <c r="BF3812"/>
      <c r="BG3812"/>
      <c r="BH3812"/>
      <c r="BI3812"/>
      <c r="BJ3812"/>
      <c r="BK3812"/>
      <c r="BL3812"/>
      <c r="BM3812"/>
      <c r="BN3812"/>
      <c r="BO3812"/>
      <c r="BP3812"/>
      <c r="BQ3812"/>
      <c r="BR3812"/>
      <c r="BS3812"/>
      <c r="BT3812"/>
      <c r="BU3812"/>
      <c r="BV3812"/>
      <c r="BW3812"/>
      <c r="BX3812"/>
      <c r="BY3812"/>
      <c r="BZ3812"/>
      <c r="CA3812"/>
      <c r="CB3812"/>
      <c r="CC3812"/>
    </row>
    <row r="3813" spans="54:81" s="325" customFormat="1" ht="15" customHeight="1" x14ac:dyDescent="0.25">
      <c r="BB3813"/>
      <c r="BC3813"/>
      <c r="BD3813"/>
      <c r="BE3813"/>
      <c r="BF3813"/>
      <c r="BG3813"/>
      <c r="BH3813"/>
      <c r="BI3813"/>
      <c r="BJ3813"/>
      <c r="BK3813"/>
      <c r="BL3813"/>
      <c r="BM3813"/>
      <c r="BN3813"/>
      <c r="BO3813"/>
      <c r="BP3813"/>
      <c r="BQ3813"/>
      <c r="BR3813"/>
      <c r="BS3813"/>
      <c r="BT3813"/>
      <c r="BU3813"/>
      <c r="BV3813"/>
      <c r="BW3813"/>
      <c r="BX3813"/>
      <c r="BY3813"/>
      <c r="BZ3813"/>
      <c r="CA3813"/>
      <c r="CB3813"/>
      <c r="CC3813"/>
    </row>
    <row r="3814" spans="54:81" s="325" customFormat="1" ht="15" customHeight="1" x14ac:dyDescent="0.25">
      <c r="BB3814"/>
      <c r="BC3814"/>
      <c r="BD3814"/>
      <c r="BE3814"/>
      <c r="BF3814"/>
      <c r="BG3814"/>
      <c r="BH3814"/>
      <c r="BI3814"/>
      <c r="BJ3814"/>
      <c r="BK3814"/>
      <c r="BL3814"/>
      <c r="BM3814"/>
      <c r="BN3814"/>
      <c r="BO3814"/>
      <c r="BP3814"/>
      <c r="BQ3814"/>
      <c r="BR3814"/>
      <c r="BS3814"/>
      <c r="BT3814"/>
      <c r="BU3814"/>
      <c r="BV3814"/>
      <c r="BW3814"/>
      <c r="BX3814"/>
      <c r="BY3814"/>
      <c r="BZ3814"/>
      <c r="CA3814"/>
      <c r="CB3814"/>
      <c r="CC3814"/>
    </row>
    <row r="3815" spans="54:81" s="325" customFormat="1" ht="15" customHeight="1" x14ac:dyDescent="0.25">
      <c r="BB3815"/>
      <c r="BC3815"/>
      <c r="BD3815"/>
      <c r="BE3815"/>
      <c r="BF3815"/>
      <c r="BG3815"/>
      <c r="BH3815"/>
      <c r="BI3815"/>
      <c r="BJ3815"/>
      <c r="BK3815"/>
      <c r="BL3815"/>
      <c r="BM3815"/>
      <c r="BN3815"/>
      <c r="BO3815"/>
      <c r="BP3815"/>
      <c r="BQ3815"/>
      <c r="BR3815"/>
      <c r="BS3815"/>
      <c r="BT3815"/>
      <c r="BU3815"/>
      <c r="BV3815"/>
      <c r="BW3815"/>
      <c r="BX3815"/>
      <c r="BY3815"/>
      <c r="BZ3815"/>
      <c r="CA3815"/>
      <c r="CB3815"/>
      <c r="CC3815"/>
    </row>
    <row r="3816" spans="54:81" s="325" customFormat="1" ht="15" customHeight="1" x14ac:dyDescent="0.25">
      <c r="BB3816"/>
      <c r="BC3816"/>
      <c r="BD3816"/>
      <c r="BE3816"/>
      <c r="BF3816"/>
      <c r="BG3816"/>
      <c r="BH3816"/>
      <c r="BI3816"/>
      <c r="BJ3816"/>
      <c r="BK3816"/>
      <c r="BL3816"/>
      <c r="BM3816"/>
      <c r="BN3816"/>
      <c r="BO3816"/>
      <c r="BP3816"/>
      <c r="BQ3816"/>
      <c r="BR3816"/>
      <c r="BS3816"/>
      <c r="BT3816"/>
      <c r="BU3816"/>
      <c r="BV3816"/>
      <c r="BW3816"/>
      <c r="BX3816"/>
      <c r="BY3816"/>
      <c r="BZ3816"/>
      <c r="CA3816"/>
      <c r="CB3816"/>
      <c r="CC3816"/>
    </row>
    <row r="3817" spans="54:81" s="325" customFormat="1" ht="15" customHeight="1" x14ac:dyDescent="0.25">
      <c r="BB3817"/>
      <c r="BC3817"/>
      <c r="BD3817"/>
      <c r="BE3817"/>
      <c r="BF3817"/>
      <c r="BG3817"/>
      <c r="BH3817"/>
      <c r="BI3817"/>
      <c r="BJ3817"/>
      <c r="BK3817"/>
      <c r="BL3817"/>
      <c r="BM3817"/>
      <c r="BN3817"/>
      <c r="BO3817"/>
      <c r="BP3817"/>
      <c r="BQ3817"/>
      <c r="BR3817"/>
      <c r="BS3817"/>
      <c r="BT3817"/>
      <c r="BU3817"/>
      <c r="BV3817"/>
      <c r="BW3817"/>
      <c r="BX3817"/>
      <c r="BY3817"/>
      <c r="BZ3817"/>
      <c r="CA3817"/>
      <c r="CB3817"/>
      <c r="CC3817"/>
    </row>
    <row r="3818" spans="54:81" s="325" customFormat="1" ht="15" customHeight="1" x14ac:dyDescent="0.25">
      <c r="BB3818"/>
      <c r="BC3818"/>
      <c r="BD3818"/>
      <c r="BE3818"/>
      <c r="BF3818"/>
      <c r="BG3818"/>
      <c r="BH3818"/>
      <c r="BI3818"/>
      <c r="BJ3818"/>
      <c r="BK3818"/>
      <c r="BL3818"/>
      <c r="BM3818"/>
      <c r="BN3818"/>
      <c r="BO3818"/>
      <c r="BP3818"/>
      <c r="BQ3818"/>
      <c r="BR3818"/>
      <c r="BS3818"/>
      <c r="BT3818"/>
      <c r="BU3818"/>
      <c r="BV3818"/>
      <c r="BW3818"/>
      <c r="BX3818"/>
      <c r="BY3818"/>
      <c r="BZ3818"/>
      <c r="CA3818"/>
      <c r="CB3818"/>
      <c r="CC3818"/>
    </row>
    <row r="3819" spans="54:81" s="325" customFormat="1" ht="15" customHeight="1" x14ac:dyDescent="0.25">
      <c r="BB3819"/>
      <c r="BC3819"/>
      <c r="BD3819"/>
      <c r="BE3819"/>
      <c r="BF3819"/>
      <c r="BG3819"/>
      <c r="BH3819"/>
      <c r="BI3819"/>
      <c r="BJ3819"/>
      <c r="BK3819"/>
      <c r="BL3819"/>
      <c r="BM3819"/>
      <c r="BN3819"/>
      <c r="BO3819"/>
      <c r="BP3819"/>
      <c r="BQ3819"/>
      <c r="BR3819"/>
      <c r="BS3819"/>
      <c r="BT3819"/>
      <c r="BU3819"/>
      <c r="BV3819"/>
      <c r="BW3819"/>
      <c r="BX3819"/>
      <c r="BY3819"/>
      <c r="BZ3819"/>
      <c r="CA3819"/>
      <c r="CB3819"/>
      <c r="CC3819"/>
    </row>
    <row r="3820" spans="54:81" s="325" customFormat="1" ht="15" customHeight="1" x14ac:dyDescent="0.25">
      <c r="BB3820"/>
      <c r="BC3820"/>
      <c r="BD3820"/>
      <c r="BE3820"/>
      <c r="BF3820"/>
      <c r="BG3820"/>
      <c r="BH3820"/>
      <c r="BI3820"/>
      <c r="BJ3820"/>
      <c r="BK3820"/>
      <c r="BL3820"/>
      <c r="BM3820"/>
      <c r="BN3820"/>
      <c r="BO3820"/>
      <c r="BP3820"/>
      <c r="BQ3820"/>
      <c r="BR3820"/>
      <c r="BS3820"/>
      <c r="BT3820"/>
      <c r="BU3820"/>
      <c r="BV3820"/>
      <c r="BW3820"/>
      <c r="BX3820"/>
      <c r="BY3820"/>
      <c r="BZ3820"/>
      <c r="CA3820"/>
      <c r="CB3820"/>
      <c r="CC3820"/>
    </row>
    <row r="3821" spans="54:81" s="325" customFormat="1" ht="15" customHeight="1" x14ac:dyDescent="0.25">
      <c r="BB3821"/>
      <c r="BC3821"/>
      <c r="BD3821"/>
      <c r="BE3821"/>
      <c r="BF3821"/>
      <c r="BG3821"/>
      <c r="BH3821"/>
      <c r="BI3821"/>
      <c r="BJ3821"/>
      <c r="BK3821"/>
      <c r="BL3821"/>
      <c r="BM3821"/>
      <c r="BN3821"/>
      <c r="BO3821"/>
      <c r="BP3821"/>
      <c r="BQ3821"/>
      <c r="BR3821"/>
      <c r="BS3821"/>
      <c r="BT3821"/>
      <c r="BU3821"/>
      <c r="BV3821"/>
      <c r="BW3821"/>
      <c r="BX3821"/>
      <c r="BY3821"/>
      <c r="BZ3821"/>
      <c r="CA3821"/>
      <c r="CB3821"/>
      <c r="CC3821"/>
    </row>
    <row r="3822" spans="54:81" s="325" customFormat="1" ht="15" customHeight="1" x14ac:dyDescent="0.25">
      <c r="BB3822"/>
      <c r="BC3822"/>
      <c r="BD3822"/>
      <c r="BE3822"/>
      <c r="BF3822"/>
      <c r="BG3822"/>
      <c r="BH3822"/>
      <c r="BI3822"/>
      <c r="BJ3822"/>
      <c r="BK3822"/>
      <c r="BL3822"/>
      <c r="BM3822"/>
      <c r="BN3822"/>
      <c r="BO3822"/>
      <c r="BP3822"/>
      <c r="BQ3822"/>
      <c r="BR3822"/>
      <c r="BS3822"/>
      <c r="BT3822"/>
      <c r="BU3822"/>
      <c r="BV3822"/>
      <c r="BW3822"/>
      <c r="BX3822"/>
      <c r="BY3822"/>
      <c r="BZ3822"/>
      <c r="CA3822"/>
      <c r="CB3822"/>
      <c r="CC3822"/>
    </row>
    <row r="3823" spans="54:81" s="325" customFormat="1" ht="15" customHeight="1" x14ac:dyDescent="0.25">
      <c r="BB3823"/>
      <c r="BC3823"/>
      <c r="BD3823"/>
      <c r="BE3823"/>
      <c r="BF3823"/>
      <c r="BG3823"/>
      <c r="BH3823"/>
      <c r="BI3823"/>
      <c r="BJ3823"/>
      <c r="BK3823"/>
      <c r="BL3823"/>
      <c r="BM3823"/>
      <c r="BN3823"/>
      <c r="BO3823"/>
      <c r="BP3823"/>
      <c r="BQ3823"/>
      <c r="BR3823"/>
      <c r="BS3823"/>
      <c r="BT3823"/>
      <c r="BU3823"/>
      <c r="BV3823"/>
      <c r="BW3823"/>
      <c r="BX3823"/>
      <c r="BY3823"/>
      <c r="BZ3823"/>
      <c r="CA3823"/>
      <c r="CB3823"/>
      <c r="CC3823"/>
    </row>
    <row r="3824" spans="54:81" s="325" customFormat="1" ht="15" customHeight="1" x14ac:dyDescent="0.25">
      <c r="BB3824"/>
      <c r="BC3824"/>
      <c r="BD3824"/>
      <c r="BE3824"/>
      <c r="BF3824"/>
      <c r="BG3824"/>
      <c r="BH3824"/>
      <c r="BI3824"/>
      <c r="BJ3824"/>
      <c r="BK3824"/>
      <c r="BL3824"/>
      <c r="BM3824"/>
      <c r="BN3824"/>
      <c r="BO3824"/>
      <c r="BP3824"/>
      <c r="BQ3824"/>
      <c r="BR3824"/>
      <c r="BS3824"/>
      <c r="BT3824"/>
      <c r="BU3824"/>
      <c r="BV3824"/>
      <c r="BW3824"/>
      <c r="BX3824"/>
      <c r="BY3824"/>
      <c r="BZ3824"/>
      <c r="CA3824"/>
      <c r="CB3824"/>
      <c r="CC3824"/>
    </row>
    <row r="3825" spans="54:81" s="325" customFormat="1" ht="15" customHeight="1" x14ac:dyDescent="0.25">
      <c r="BB3825"/>
      <c r="BC3825"/>
      <c r="BD3825"/>
      <c r="BE3825"/>
      <c r="BF3825"/>
      <c r="BG3825"/>
      <c r="BH3825"/>
      <c r="BI3825"/>
      <c r="BJ3825"/>
      <c r="BK3825"/>
      <c r="BL3825"/>
      <c r="BM3825"/>
      <c r="BN3825"/>
      <c r="BO3825"/>
      <c r="BP3825"/>
      <c r="BQ3825"/>
      <c r="BR3825"/>
      <c r="BS3825"/>
      <c r="BT3825"/>
      <c r="BU3825"/>
      <c r="BV3825"/>
      <c r="BW3825"/>
      <c r="BX3825"/>
      <c r="BY3825"/>
      <c r="BZ3825"/>
      <c r="CA3825"/>
      <c r="CB3825"/>
      <c r="CC3825"/>
    </row>
    <row r="3826" spans="54:81" s="325" customFormat="1" ht="15" customHeight="1" x14ac:dyDescent="0.25">
      <c r="BB3826"/>
      <c r="BC3826"/>
      <c r="BD3826"/>
      <c r="BE3826"/>
      <c r="BF3826"/>
      <c r="BG3826"/>
      <c r="BH3826"/>
      <c r="BI3826"/>
      <c r="BJ3826"/>
      <c r="BK3826"/>
      <c r="BL3826"/>
      <c r="BM3826"/>
      <c r="BN3826"/>
      <c r="BO3826"/>
      <c r="BP3826"/>
      <c r="BQ3826"/>
      <c r="BR3826"/>
      <c r="BS3826"/>
      <c r="BT3826"/>
      <c r="BU3826"/>
      <c r="BV3826"/>
      <c r="BW3826"/>
      <c r="BX3826"/>
      <c r="BY3826"/>
      <c r="BZ3826"/>
      <c r="CA3826"/>
      <c r="CB3826"/>
      <c r="CC3826"/>
    </row>
    <row r="3827" spans="54:81" s="325" customFormat="1" ht="15" customHeight="1" x14ac:dyDescent="0.25">
      <c r="BB3827"/>
      <c r="BC3827"/>
      <c r="BD3827"/>
      <c r="BE3827"/>
      <c r="BF3827"/>
      <c r="BG3827"/>
      <c r="BH3827"/>
      <c r="BI3827"/>
      <c r="BJ3827"/>
      <c r="BK3827"/>
      <c r="BL3827"/>
      <c r="BM3827"/>
      <c r="BN3827"/>
      <c r="BO3827"/>
      <c r="BP3827"/>
      <c r="BQ3827"/>
      <c r="BR3827"/>
      <c r="BS3827"/>
      <c r="BT3827"/>
      <c r="BU3827"/>
      <c r="BV3827"/>
      <c r="BW3827"/>
      <c r="BX3827"/>
      <c r="BY3827"/>
      <c r="BZ3827"/>
      <c r="CA3827"/>
      <c r="CB3827"/>
      <c r="CC3827"/>
    </row>
    <row r="3828" spans="54:81" s="325" customFormat="1" ht="15" customHeight="1" x14ac:dyDescent="0.25">
      <c r="BB3828"/>
      <c r="BC3828"/>
      <c r="BD3828"/>
      <c r="BE3828"/>
      <c r="BF3828"/>
      <c r="BG3828"/>
      <c r="BH3828"/>
      <c r="BI3828"/>
      <c r="BJ3828"/>
      <c r="BK3828"/>
      <c r="BL3828"/>
      <c r="BM3828"/>
      <c r="BN3828"/>
      <c r="BO3828"/>
      <c r="BP3828"/>
      <c r="BQ3828"/>
      <c r="BR3828"/>
      <c r="BS3828"/>
      <c r="BT3828"/>
      <c r="BU3828"/>
      <c r="BV3828"/>
      <c r="BW3828"/>
      <c r="BX3828"/>
      <c r="BY3828"/>
      <c r="BZ3828"/>
      <c r="CA3828"/>
      <c r="CB3828"/>
      <c r="CC3828"/>
    </row>
    <row r="3829" spans="54:81" s="325" customFormat="1" ht="15" customHeight="1" x14ac:dyDescent="0.25">
      <c r="BB3829"/>
      <c r="BC3829"/>
      <c r="BD3829"/>
      <c r="BE3829"/>
      <c r="BF3829"/>
      <c r="BG3829"/>
      <c r="BH3829"/>
      <c r="BI3829"/>
      <c r="BJ3829"/>
      <c r="BK3829"/>
      <c r="BL3829"/>
      <c r="BM3829"/>
      <c r="BN3829"/>
      <c r="BO3829"/>
      <c r="BP3829"/>
      <c r="BQ3829"/>
      <c r="BR3829"/>
      <c r="BS3829"/>
      <c r="BT3829"/>
      <c r="BU3829"/>
      <c r="BV3829"/>
      <c r="BW3829"/>
      <c r="BX3829"/>
      <c r="BY3829"/>
      <c r="BZ3829"/>
      <c r="CA3829"/>
      <c r="CB3829"/>
      <c r="CC3829"/>
    </row>
    <row r="3830" spans="54:81" s="325" customFormat="1" ht="15" customHeight="1" x14ac:dyDescent="0.25">
      <c r="BB3830"/>
      <c r="BC3830"/>
      <c r="BD3830"/>
      <c r="BE3830"/>
      <c r="BF3830"/>
      <c r="BG3830"/>
      <c r="BH3830"/>
      <c r="BI3830"/>
      <c r="BJ3830"/>
      <c r="BK3830"/>
      <c r="BL3830"/>
      <c r="BM3830"/>
      <c r="BN3830"/>
      <c r="BO3830"/>
      <c r="BP3830"/>
      <c r="BQ3830"/>
      <c r="BR3830"/>
      <c r="BS3830"/>
      <c r="BT3830"/>
      <c r="BU3830"/>
      <c r="BV3830"/>
      <c r="BW3830"/>
      <c r="BX3830"/>
      <c r="BY3830"/>
      <c r="BZ3830"/>
      <c r="CA3830"/>
      <c r="CB3830"/>
      <c r="CC3830"/>
    </row>
    <row r="3831" spans="54:81" s="325" customFormat="1" ht="15" customHeight="1" x14ac:dyDescent="0.25">
      <c r="BB3831"/>
      <c r="BC3831"/>
      <c r="BD3831"/>
      <c r="BE3831"/>
      <c r="BF3831"/>
      <c r="BG3831"/>
      <c r="BH3831"/>
      <c r="BI3831"/>
      <c r="BJ3831"/>
      <c r="BK3831"/>
      <c r="BL3831"/>
      <c r="BM3831"/>
      <c r="BN3831"/>
      <c r="BO3831"/>
      <c r="BP3831"/>
      <c r="BQ3831"/>
      <c r="BR3831"/>
      <c r="BS3831"/>
      <c r="BT3831"/>
      <c r="BU3831"/>
      <c r="BV3831"/>
      <c r="BW3831"/>
      <c r="BX3831"/>
      <c r="BY3831"/>
      <c r="BZ3831"/>
      <c r="CA3831"/>
      <c r="CB3831"/>
      <c r="CC3831"/>
    </row>
    <row r="3832" spans="54:81" s="325" customFormat="1" ht="15" customHeight="1" x14ac:dyDescent="0.25">
      <c r="BB3832"/>
      <c r="BC3832"/>
      <c r="BD3832"/>
      <c r="BE3832"/>
      <c r="BF3832"/>
      <c r="BG3832"/>
      <c r="BH3832"/>
      <c r="BI3832"/>
      <c r="BJ3832"/>
      <c r="BK3832"/>
      <c r="BL3832"/>
      <c r="BM3832"/>
      <c r="BN3832"/>
      <c r="BO3832"/>
      <c r="BP3832"/>
      <c r="BQ3832"/>
      <c r="BR3832"/>
      <c r="BS3832"/>
      <c r="BT3832"/>
      <c r="BU3832"/>
      <c r="BV3832"/>
      <c r="BW3832"/>
      <c r="BX3832"/>
      <c r="BY3832"/>
      <c r="BZ3832"/>
      <c r="CA3832"/>
      <c r="CB3832"/>
      <c r="CC3832"/>
    </row>
    <row r="3833" spans="54:81" s="325" customFormat="1" ht="15" customHeight="1" x14ac:dyDescent="0.25">
      <c r="BB3833"/>
      <c r="BC3833"/>
      <c r="BD3833"/>
      <c r="BE3833"/>
      <c r="BF3833"/>
      <c r="BG3833"/>
      <c r="BH3833"/>
      <c r="BI3833"/>
      <c r="BJ3833"/>
      <c r="BK3833"/>
      <c r="BL3833"/>
      <c r="BM3833"/>
      <c r="BN3833"/>
      <c r="BO3833"/>
      <c r="BP3833"/>
      <c r="BQ3833"/>
      <c r="BR3833"/>
      <c r="BS3833"/>
      <c r="BT3833"/>
      <c r="BU3833"/>
      <c r="BV3833"/>
      <c r="BW3833"/>
      <c r="BX3833"/>
      <c r="BY3833"/>
      <c r="BZ3833"/>
      <c r="CA3833"/>
      <c r="CB3833"/>
      <c r="CC3833"/>
    </row>
    <row r="3834" spans="54:81" s="325" customFormat="1" ht="15" customHeight="1" x14ac:dyDescent="0.25">
      <c r="BB3834"/>
      <c r="BC3834"/>
      <c r="BD3834"/>
      <c r="BE3834"/>
      <c r="BF3834"/>
      <c r="BG3834"/>
      <c r="BH3834"/>
      <c r="BI3834"/>
      <c r="BJ3834"/>
      <c r="BK3834"/>
      <c r="BL3834"/>
      <c r="BM3834"/>
      <c r="BN3834"/>
      <c r="BO3834"/>
      <c r="BP3834"/>
      <c r="BQ3834"/>
      <c r="BR3834"/>
      <c r="BS3834"/>
      <c r="BT3834"/>
      <c r="BU3834"/>
      <c r="BV3834"/>
      <c r="BW3834"/>
      <c r="BX3834"/>
      <c r="BY3834"/>
      <c r="BZ3834"/>
      <c r="CA3834"/>
      <c r="CB3834"/>
      <c r="CC3834"/>
    </row>
    <row r="3835" spans="54:81" s="325" customFormat="1" ht="15" customHeight="1" x14ac:dyDescent="0.25">
      <c r="BB3835"/>
      <c r="BC3835"/>
      <c r="BD3835"/>
      <c r="BE3835"/>
      <c r="BF3835"/>
      <c r="BG3835"/>
      <c r="BH3835"/>
      <c r="BI3835"/>
      <c r="BJ3835"/>
      <c r="BK3835"/>
      <c r="BL3835"/>
      <c r="BM3835"/>
      <c r="BN3835"/>
      <c r="BO3835"/>
      <c r="BP3835"/>
      <c r="BQ3835"/>
      <c r="BR3835"/>
      <c r="BS3835"/>
      <c r="BT3835"/>
      <c r="BU3835"/>
      <c r="BV3835"/>
      <c r="BW3835"/>
      <c r="BX3835"/>
      <c r="BY3835"/>
      <c r="BZ3835"/>
      <c r="CA3835"/>
      <c r="CB3835"/>
      <c r="CC3835"/>
    </row>
    <row r="3836" spans="54:81" s="325" customFormat="1" ht="15" customHeight="1" x14ac:dyDescent="0.25">
      <c r="BB3836"/>
      <c r="BC3836"/>
      <c r="BD3836"/>
      <c r="BE3836"/>
      <c r="BF3836"/>
      <c r="BG3836"/>
      <c r="BH3836"/>
      <c r="BI3836"/>
      <c r="BJ3836"/>
      <c r="BK3836"/>
      <c r="BL3836"/>
      <c r="BM3836"/>
      <c r="BN3836"/>
      <c r="BO3836"/>
      <c r="BP3836"/>
      <c r="BQ3836"/>
      <c r="BR3836"/>
      <c r="BS3836"/>
      <c r="BT3836"/>
      <c r="BU3836"/>
      <c r="BV3836"/>
      <c r="BW3836"/>
      <c r="BX3836"/>
      <c r="BY3836"/>
      <c r="BZ3836"/>
      <c r="CA3836"/>
      <c r="CB3836"/>
      <c r="CC3836"/>
    </row>
    <row r="3837" spans="54:81" s="325" customFormat="1" ht="15" customHeight="1" x14ac:dyDescent="0.25">
      <c r="BB3837"/>
      <c r="BC3837"/>
      <c r="BD3837"/>
      <c r="BE3837"/>
      <c r="BF3837"/>
      <c r="BG3837"/>
      <c r="BH3837"/>
      <c r="BI3837"/>
      <c r="BJ3837"/>
      <c r="BK3837"/>
      <c r="BL3837"/>
      <c r="BM3837"/>
      <c r="BN3837"/>
      <c r="BO3837"/>
      <c r="BP3837"/>
      <c r="BQ3837"/>
      <c r="BR3837"/>
      <c r="BS3837"/>
      <c r="BT3837"/>
      <c r="BU3837"/>
      <c r="BV3837"/>
      <c r="BW3837"/>
      <c r="BX3837"/>
      <c r="BY3837"/>
      <c r="BZ3837"/>
      <c r="CA3837"/>
      <c r="CB3837"/>
      <c r="CC3837"/>
    </row>
    <row r="3838" spans="54:81" s="325" customFormat="1" ht="15" customHeight="1" x14ac:dyDescent="0.25">
      <c r="BB3838"/>
      <c r="BC3838"/>
      <c r="BD3838"/>
      <c r="BE3838"/>
      <c r="BF3838"/>
      <c r="BG3838"/>
      <c r="BH3838"/>
      <c r="BI3838"/>
      <c r="BJ3838"/>
      <c r="BK3838"/>
      <c r="BL3838"/>
      <c r="BM3838"/>
      <c r="BN3838"/>
      <c r="BO3838"/>
      <c r="BP3838"/>
      <c r="BQ3838"/>
      <c r="BR3838"/>
      <c r="BS3838"/>
      <c r="BT3838"/>
      <c r="BU3838"/>
      <c r="BV3838"/>
      <c r="BW3838"/>
      <c r="BX3838"/>
      <c r="BY3838"/>
      <c r="BZ3838"/>
      <c r="CA3838"/>
      <c r="CB3838"/>
      <c r="CC3838"/>
    </row>
    <row r="3839" spans="54:81" s="325" customFormat="1" ht="15" customHeight="1" x14ac:dyDescent="0.25">
      <c r="BB3839"/>
      <c r="BC3839"/>
      <c r="BD3839"/>
      <c r="BE3839"/>
      <c r="BF3839"/>
      <c r="BG3839"/>
      <c r="BH3839"/>
      <c r="BI3839"/>
      <c r="BJ3839"/>
      <c r="BK3839"/>
      <c r="BL3839"/>
      <c r="BM3839"/>
      <c r="BN3839"/>
      <c r="BO3839"/>
      <c r="BP3839"/>
      <c r="BQ3839"/>
      <c r="BR3839"/>
      <c r="BS3839"/>
      <c r="BT3839"/>
      <c r="BU3839"/>
      <c r="BV3839"/>
      <c r="BW3839"/>
      <c r="BX3839"/>
      <c r="BY3839"/>
      <c r="BZ3839"/>
      <c r="CA3839"/>
      <c r="CB3839"/>
      <c r="CC3839"/>
    </row>
    <row r="3840" spans="54:81" s="325" customFormat="1" ht="15" customHeight="1" x14ac:dyDescent="0.25">
      <c r="BB3840"/>
      <c r="BC3840"/>
      <c r="BD3840"/>
      <c r="BE3840"/>
      <c r="BF3840"/>
      <c r="BG3840"/>
      <c r="BH3840"/>
      <c r="BI3840"/>
      <c r="BJ3840"/>
      <c r="BK3840"/>
      <c r="BL3840"/>
      <c r="BM3840"/>
      <c r="BN3840"/>
      <c r="BO3840"/>
      <c r="BP3840"/>
      <c r="BQ3840"/>
      <c r="BR3840"/>
      <c r="BS3840"/>
      <c r="BT3840"/>
      <c r="BU3840"/>
      <c r="BV3840"/>
      <c r="BW3840"/>
      <c r="BX3840"/>
      <c r="BY3840"/>
      <c r="BZ3840"/>
      <c r="CA3840"/>
      <c r="CB3840"/>
      <c r="CC3840"/>
    </row>
    <row r="3841" spans="54:81" s="325" customFormat="1" ht="15" customHeight="1" x14ac:dyDescent="0.25">
      <c r="BB3841"/>
      <c r="BC3841"/>
      <c r="BD3841"/>
      <c r="BE3841"/>
      <c r="BF3841"/>
      <c r="BG3841"/>
      <c r="BH3841"/>
      <c r="BI3841"/>
      <c r="BJ3841"/>
      <c r="BK3841"/>
      <c r="BL3841"/>
      <c r="BM3841"/>
      <c r="BN3841"/>
      <c r="BO3841"/>
      <c r="BP3841"/>
      <c r="BQ3841"/>
      <c r="BR3841"/>
      <c r="BS3841"/>
      <c r="BT3841"/>
      <c r="BU3841"/>
      <c r="BV3841"/>
      <c r="BW3841"/>
      <c r="BX3841"/>
      <c r="BY3841"/>
      <c r="BZ3841"/>
      <c r="CA3841"/>
      <c r="CB3841"/>
      <c r="CC3841"/>
    </row>
    <row r="3842" spans="54:81" s="325" customFormat="1" ht="15" customHeight="1" x14ac:dyDescent="0.25">
      <c r="BB3842"/>
      <c r="BC3842"/>
      <c r="BD3842"/>
      <c r="BE3842"/>
      <c r="BF3842"/>
      <c r="BG3842"/>
      <c r="BH3842"/>
      <c r="BI3842"/>
      <c r="BJ3842"/>
      <c r="BK3842"/>
      <c r="BL3842"/>
      <c r="BM3842"/>
      <c r="BN3842"/>
      <c r="BO3842"/>
      <c r="BP3842"/>
      <c r="BQ3842"/>
      <c r="BR3842"/>
      <c r="BS3842"/>
      <c r="BT3842"/>
      <c r="BU3842"/>
      <c r="BV3842"/>
      <c r="BW3842"/>
      <c r="BX3842"/>
      <c r="BY3842"/>
      <c r="BZ3842"/>
      <c r="CA3842"/>
      <c r="CB3842"/>
      <c r="CC3842"/>
    </row>
    <row r="3843" spans="54:81" s="325" customFormat="1" ht="15" customHeight="1" x14ac:dyDescent="0.25">
      <c r="BB3843"/>
      <c r="BC3843"/>
      <c r="BD3843"/>
      <c r="BE3843"/>
      <c r="BF3843"/>
      <c r="BG3843"/>
      <c r="BH3843"/>
      <c r="BI3843"/>
      <c r="BJ3843"/>
      <c r="BK3843"/>
      <c r="BL3843"/>
      <c r="BM3843"/>
      <c r="BN3843"/>
      <c r="BO3843"/>
      <c r="BP3843"/>
      <c r="BQ3843"/>
      <c r="BR3843"/>
      <c r="BS3843"/>
      <c r="BT3843"/>
      <c r="BU3843"/>
      <c r="BV3843"/>
      <c r="BW3843"/>
      <c r="BX3843"/>
      <c r="BY3843"/>
      <c r="BZ3843"/>
      <c r="CA3843"/>
      <c r="CB3843"/>
      <c r="CC3843"/>
    </row>
    <row r="3844" spans="54:81" s="325" customFormat="1" ht="15" customHeight="1" x14ac:dyDescent="0.25">
      <c r="BB3844"/>
      <c r="BC3844"/>
      <c r="BD3844"/>
      <c r="BE3844"/>
      <c r="BF3844"/>
      <c r="BG3844"/>
      <c r="BH3844"/>
      <c r="BI3844"/>
      <c r="BJ3844"/>
      <c r="BK3844"/>
      <c r="BL3844"/>
      <c r="BM3844"/>
      <c r="BN3844"/>
      <c r="BO3844"/>
      <c r="BP3844"/>
      <c r="BQ3844"/>
      <c r="BR3844"/>
      <c r="BS3844"/>
      <c r="BT3844"/>
      <c r="BU3844"/>
      <c r="BV3844"/>
      <c r="BW3844"/>
      <c r="BX3844"/>
      <c r="BY3844"/>
      <c r="BZ3844"/>
      <c r="CA3844"/>
      <c r="CB3844"/>
      <c r="CC3844"/>
    </row>
    <row r="3845" spans="54:81" s="325" customFormat="1" ht="15" customHeight="1" x14ac:dyDescent="0.25">
      <c r="BB3845"/>
      <c r="BC3845"/>
      <c r="BD3845"/>
      <c r="BE3845"/>
      <c r="BF3845"/>
      <c r="BG3845"/>
      <c r="BH3845"/>
      <c r="BI3845"/>
      <c r="BJ3845"/>
      <c r="BK3845"/>
      <c r="BL3845"/>
      <c r="BM3845"/>
      <c r="BN3845"/>
      <c r="BO3845"/>
      <c r="BP3845"/>
      <c r="BQ3845"/>
      <c r="BR3845"/>
      <c r="BS3845"/>
      <c r="BT3845"/>
      <c r="BU3845"/>
      <c r="BV3845"/>
      <c r="BW3845"/>
      <c r="BX3845"/>
      <c r="BY3845"/>
      <c r="BZ3845"/>
      <c r="CA3845"/>
      <c r="CB3845"/>
      <c r="CC3845"/>
    </row>
    <row r="3846" spans="54:81" s="325" customFormat="1" ht="15" customHeight="1" x14ac:dyDescent="0.25">
      <c r="BB3846"/>
      <c r="BC3846"/>
      <c r="BD3846"/>
      <c r="BE3846"/>
      <c r="BF3846"/>
      <c r="BG3846"/>
      <c r="BH3846"/>
      <c r="BI3846"/>
      <c r="BJ3846"/>
      <c r="BK3846"/>
      <c r="BL3846"/>
      <c r="BM3846"/>
      <c r="BN3846"/>
      <c r="BO3846"/>
      <c r="BP3846"/>
      <c r="BQ3846"/>
      <c r="BR3846"/>
      <c r="BS3846"/>
      <c r="BT3846"/>
      <c r="BU3846"/>
      <c r="BV3846"/>
      <c r="BW3846"/>
      <c r="BX3846"/>
      <c r="BY3846"/>
      <c r="BZ3846"/>
      <c r="CA3846"/>
      <c r="CB3846"/>
      <c r="CC3846"/>
    </row>
    <row r="3847" spans="54:81" s="325" customFormat="1" ht="15" customHeight="1" x14ac:dyDescent="0.25">
      <c r="BB3847"/>
      <c r="BC3847"/>
      <c r="BD3847"/>
      <c r="BE3847"/>
      <c r="BF3847"/>
      <c r="BG3847"/>
      <c r="BH3847"/>
      <c r="BI3847"/>
      <c r="BJ3847"/>
      <c r="BK3847"/>
      <c r="BL3847"/>
      <c r="BM3847"/>
      <c r="BN3847"/>
      <c r="BO3847"/>
      <c r="BP3847"/>
      <c r="BQ3847"/>
      <c r="BR3847"/>
      <c r="BS3847"/>
      <c r="BT3847"/>
      <c r="BU3847"/>
      <c r="BV3847"/>
      <c r="BW3847"/>
      <c r="BX3847"/>
      <c r="BY3847"/>
      <c r="BZ3847"/>
      <c r="CA3847"/>
      <c r="CB3847"/>
      <c r="CC3847"/>
    </row>
    <row r="3848" spans="54:81" s="325" customFormat="1" ht="15" customHeight="1" x14ac:dyDescent="0.25">
      <c r="BB3848"/>
      <c r="BC3848"/>
      <c r="BD3848"/>
      <c r="BE3848"/>
      <c r="BF3848"/>
      <c r="BG3848"/>
      <c r="BH3848"/>
      <c r="BI3848"/>
      <c r="BJ3848"/>
      <c r="BK3848"/>
      <c r="BL3848"/>
      <c r="BM3848"/>
      <c r="BN3848"/>
      <c r="BO3848"/>
      <c r="BP3848"/>
      <c r="BQ3848"/>
      <c r="BR3848"/>
      <c r="BS3848"/>
      <c r="BT3848"/>
      <c r="BU3848"/>
      <c r="BV3848"/>
      <c r="BW3848"/>
      <c r="BX3848"/>
      <c r="BY3848"/>
      <c r="BZ3848"/>
      <c r="CA3848"/>
      <c r="CB3848"/>
      <c r="CC3848"/>
    </row>
    <row r="3849" spans="54:81" s="325" customFormat="1" ht="15" customHeight="1" x14ac:dyDescent="0.25">
      <c r="BB3849"/>
      <c r="BC3849"/>
      <c r="BD3849"/>
      <c r="BE3849"/>
      <c r="BF3849"/>
      <c r="BG3849"/>
      <c r="BH3849"/>
      <c r="BI3849"/>
      <c r="BJ3849"/>
      <c r="BK3849"/>
      <c r="BL3849"/>
      <c r="BM3849"/>
      <c r="BN3849"/>
      <c r="BO3849"/>
      <c r="BP3849"/>
      <c r="BQ3849"/>
      <c r="BR3849"/>
      <c r="BS3849"/>
      <c r="BT3849"/>
      <c r="BU3849"/>
      <c r="BV3849"/>
      <c r="BW3849"/>
      <c r="BX3849"/>
      <c r="BY3849"/>
      <c r="BZ3849"/>
      <c r="CA3849"/>
      <c r="CB3849"/>
      <c r="CC3849"/>
    </row>
    <row r="3850" spans="54:81" s="325" customFormat="1" ht="15" customHeight="1" x14ac:dyDescent="0.25">
      <c r="BB3850"/>
      <c r="BC3850"/>
      <c r="BD3850"/>
      <c r="BE3850"/>
      <c r="BF3850"/>
      <c r="BG3850"/>
      <c r="BH3850"/>
      <c r="BI3850"/>
      <c r="BJ3850"/>
      <c r="BK3850"/>
      <c r="BL3850"/>
      <c r="BM3850"/>
      <c r="BN3850"/>
      <c r="BO3850"/>
      <c r="BP3850"/>
      <c r="BQ3850"/>
      <c r="BR3850"/>
      <c r="BS3850"/>
      <c r="BT3850"/>
      <c r="BU3850"/>
      <c r="BV3850"/>
      <c r="BW3850"/>
      <c r="BX3850"/>
      <c r="BY3850"/>
      <c r="BZ3850"/>
      <c r="CA3850"/>
      <c r="CB3850"/>
      <c r="CC3850"/>
    </row>
    <row r="3851" spans="54:81" s="325" customFormat="1" ht="15" customHeight="1" x14ac:dyDescent="0.25">
      <c r="BB3851"/>
      <c r="BC3851"/>
      <c r="BD3851"/>
      <c r="BE3851"/>
      <c r="BF3851"/>
      <c r="BG3851"/>
      <c r="BH3851"/>
      <c r="BI3851"/>
      <c r="BJ3851"/>
      <c r="BK3851"/>
      <c r="BL3851"/>
      <c r="BM3851"/>
      <c r="BN3851"/>
      <c r="BO3851"/>
      <c r="BP3851"/>
      <c r="BQ3851"/>
      <c r="BR3851"/>
      <c r="BS3851"/>
      <c r="BT3851"/>
      <c r="BU3851"/>
      <c r="BV3851"/>
      <c r="BW3851"/>
      <c r="BX3851"/>
      <c r="BY3851"/>
      <c r="BZ3851"/>
      <c r="CA3851"/>
      <c r="CB3851"/>
      <c r="CC3851"/>
    </row>
    <row r="3852" spans="54:81" s="325" customFormat="1" ht="15" customHeight="1" x14ac:dyDescent="0.25">
      <c r="BB3852"/>
      <c r="BC3852"/>
      <c r="BD3852"/>
      <c r="BE3852"/>
      <c r="BF3852"/>
      <c r="BG3852"/>
      <c r="BH3852"/>
      <c r="BI3852"/>
      <c r="BJ3852"/>
      <c r="BK3852"/>
      <c r="BL3852"/>
      <c r="BM3852"/>
      <c r="BN3852"/>
      <c r="BO3852"/>
      <c r="BP3852"/>
      <c r="BQ3852"/>
      <c r="BR3852"/>
      <c r="BS3852"/>
      <c r="BT3852"/>
      <c r="BU3852"/>
      <c r="BV3852"/>
      <c r="BW3852"/>
      <c r="BX3852"/>
      <c r="BY3852"/>
      <c r="BZ3852"/>
      <c r="CA3852"/>
      <c r="CB3852"/>
      <c r="CC3852"/>
    </row>
    <row r="3853" spans="54:81" s="325" customFormat="1" ht="15" customHeight="1" x14ac:dyDescent="0.25">
      <c r="BB3853"/>
      <c r="BC3853"/>
      <c r="BD3853"/>
      <c r="BE3853"/>
      <c r="BF3853"/>
      <c r="BG3853"/>
      <c r="BH3853"/>
      <c r="BI3853"/>
      <c r="BJ3853"/>
      <c r="BK3853"/>
      <c r="BL3853"/>
      <c r="BM3853"/>
      <c r="BN3853"/>
      <c r="BO3853"/>
      <c r="BP3853"/>
      <c r="BQ3853"/>
      <c r="BR3853"/>
      <c r="BS3853"/>
      <c r="BT3853"/>
      <c r="BU3853"/>
      <c r="BV3853"/>
      <c r="BW3853"/>
      <c r="BX3853"/>
      <c r="BY3853"/>
      <c r="BZ3853"/>
      <c r="CA3853"/>
      <c r="CB3853"/>
      <c r="CC3853"/>
    </row>
    <row r="3854" spans="54:81" s="325" customFormat="1" ht="15" customHeight="1" x14ac:dyDescent="0.25">
      <c r="BB3854"/>
      <c r="BC3854"/>
      <c r="BD3854"/>
      <c r="BE3854"/>
      <c r="BF3854"/>
      <c r="BG3854"/>
      <c r="BH3854"/>
      <c r="BI3854"/>
      <c r="BJ3854"/>
      <c r="BK3854"/>
      <c r="BL3854"/>
      <c r="BM3854"/>
      <c r="BN3854"/>
      <c r="BO3854"/>
      <c r="BP3854"/>
      <c r="BQ3854"/>
      <c r="BR3854"/>
      <c r="BS3854"/>
      <c r="BT3854"/>
      <c r="BU3854"/>
      <c r="BV3854"/>
      <c r="BW3854"/>
      <c r="BX3854"/>
      <c r="BY3854"/>
      <c r="BZ3854"/>
      <c r="CA3854"/>
      <c r="CB3854"/>
      <c r="CC3854"/>
    </row>
    <row r="3855" spans="54:81" s="325" customFormat="1" ht="15" customHeight="1" x14ac:dyDescent="0.25">
      <c r="BB3855"/>
      <c r="BC3855"/>
      <c r="BD3855"/>
      <c r="BE3855"/>
      <c r="BF3855"/>
      <c r="BG3855"/>
      <c r="BH3855"/>
      <c r="BI3855"/>
      <c r="BJ3855"/>
      <c r="BK3855"/>
      <c r="BL3855"/>
      <c r="BM3855"/>
      <c r="BN3855"/>
      <c r="BO3855"/>
      <c r="BP3855"/>
      <c r="BQ3855"/>
      <c r="BR3855"/>
      <c r="BS3855"/>
      <c r="BT3855"/>
      <c r="BU3855"/>
      <c r="BV3855"/>
      <c r="BW3855"/>
      <c r="BX3855"/>
      <c r="BY3855"/>
      <c r="BZ3855"/>
      <c r="CA3855"/>
      <c r="CB3855"/>
      <c r="CC3855"/>
    </row>
    <row r="3856" spans="54:81" s="325" customFormat="1" ht="15" customHeight="1" x14ac:dyDescent="0.25">
      <c r="BB3856"/>
      <c r="BC3856"/>
      <c r="BD3856"/>
      <c r="BE3856"/>
      <c r="BF3856"/>
      <c r="BG3856"/>
      <c r="BH3856"/>
      <c r="BI3856"/>
      <c r="BJ3856"/>
      <c r="BK3856"/>
      <c r="BL3856"/>
      <c r="BM3856"/>
      <c r="BN3856"/>
      <c r="BO3856"/>
      <c r="BP3856"/>
      <c r="BQ3856"/>
      <c r="BR3856"/>
      <c r="BS3856"/>
      <c r="BT3856"/>
      <c r="BU3856"/>
      <c r="BV3856"/>
      <c r="BW3856"/>
      <c r="BX3856"/>
      <c r="BY3856"/>
      <c r="BZ3856"/>
      <c r="CA3856"/>
      <c r="CB3856"/>
      <c r="CC3856"/>
    </row>
    <row r="3857" spans="54:81" s="325" customFormat="1" ht="15" customHeight="1" x14ac:dyDescent="0.25">
      <c r="BB3857"/>
      <c r="BC3857"/>
      <c r="BD3857"/>
      <c r="BE3857"/>
      <c r="BF3857"/>
      <c r="BG3857"/>
      <c r="BH3857"/>
      <c r="BI3857"/>
      <c r="BJ3857"/>
      <c r="BK3857"/>
      <c r="BL3857"/>
      <c r="BM3857"/>
      <c r="BN3857"/>
      <c r="BO3857"/>
      <c r="BP3857"/>
      <c r="BQ3857"/>
      <c r="BR3857"/>
      <c r="BS3857"/>
      <c r="BT3857"/>
      <c r="BU3857"/>
      <c r="BV3857"/>
      <c r="BW3857"/>
      <c r="BX3857"/>
      <c r="BY3857"/>
      <c r="BZ3857"/>
      <c r="CA3857"/>
      <c r="CB3857"/>
      <c r="CC3857"/>
    </row>
    <row r="3858" spans="54:81" s="325" customFormat="1" ht="15" customHeight="1" x14ac:dyDescent="0.25">
      <c r="BB3858"/>
      <c r="BC3858"/>
      <c r="BD3858"/>
      <c r="BE3858"/>
      <c r="BF3858"/>
      <c r="BG3858"/>
      <c r="BH3858"/>
      <c r="BI3858"/>
      <c r="BJ3858"/>
      <c r="BK3858"/>
      <c r="BL3858"/>
      <c r="BM3858"/>
      <c r="BN3858"/>
      <c r="BO3858"/>
      <c r="BP3858"/>
      <c r="BQ3858"/>
      <c r="BR3858"/>
      <c r="BS3858"/>
      <c r="BT3858"/>
      <c r="BU3858"/>
      <c r="BV3858"/>
      <c r="BW3858"/>
      <c r="BX3858"/>
      <c r="BY3858"/>
      <c r="BZ3858"/>
      <c r="CA3858"/>
      <c r="CB3858"/>
      <c r="CC3858"/>
    </row>
    <row r="3859" spans="54:81" s="325" customFormat="1" ht="15" customHeight="1" x14ac:dyDescent="0.25">
      <c r="BB3859"/>
      <c r="BC3859"/>
      <c r="BD3859"/>
      <c r="BE3859"/>
      <c r="BF3859"/>
      <c r="BG3859"/>
      <c r="BH3859"/>
      <c r="BI3859"/>
      <c r="BJ3859"/>
      <c r="BK3859"/>
      <c r="BL3859"/>
      <c r="BM3859"/>
      <c r="BN3859"/>
      <c r="BO3859"/>
      <c r="BP3859"/>
      <c r="BQ3859"/>
      <c r="BR3859"/>
      <c r="BS3859"/>
      <c r="BT3859"/>
      <c r="BU3859"/>
      <c r="BV3859"/>
      <c r="BW3859"/>
      <c r="BX3859"/>
      <c r="BY3859"/>
      <c r="BZ3859"/>
      <c r="CA3859"/>
      <c r="CB3859"/>
      <c r="CC3859"/>
    </row>
    <row r="3860" spans="54:81" s="325" customFormat="1" ht="15" customHeight="1" x14ac:dyDescent="0.25">
      <c r="BB3860"/>
      <c r="BC3860"/>
      <c r="BD3860"/>
      <c r="BE3860"/>
      <c r="BF3860"/>
      <c r="BG3860"/>
      <c r="BH3860"/>
      <c r="BI3860"/>
      <c r="BJ3860"/>
      <c r="BK3860"/>
      <c r="BL3860"/>
      <c r="BM3860"/>
      <c r="BN3860"/>
      <c r="BO3860"/>
      <c r="BP3860"/>
      <c r="BQ3860"/>
      <c r="BR3860"/>
      <c r="BS3860"/>
      <c r="BT3860"/>
      <c r="BU3860"/>
      <c r="BV3860"/>
      <c r="BW3860"/>
      <c r="BX3860"/>
      <c r="BY3860"/>
      <c r="BZ3860"/>
      <c r="CA3860"/>
      <c r="CB3860"/>
      <c r="CC3860"/>
    </row>
    <row r="3861" spans="54:81" s="325" customFormat="1" ht="15" customHeight="1" x14ac:dyDescent="0.25">
      <c r="BB3861"/>
      <c r="BC3861"/>
      <c r="BD3861"/>
      <c r="BE3861"/>
      <c r="BF3861"/>
      <c r="BG3861"/>
      <c r="BH3861"/>
      <c r="BI3861"/>
      <c r="BJ3861"/>
      <c r="BK3861"/>
      <c r="BL3861"/>
      <c r="BM3861"/>
      <c r="BN3861"/>
      <c r="BO3861"/>
      <c r="BP3861"/>
      <c r="BQ3861"/>
      <c r="BR3861"/>
      <c r="BS3861"/>
      <c r="BT3861"/>
      <c r="BU3861"/>
      <c r="BV3861"/>
      <c r="BW3861"/>
      <c r="BX3861"/>
      <c r="BY3861"/>
      <c r="BZ3861"/>
      <c r="CA3861"/>
      <c r="CB3861"/>
      <c r="CC3861"/>
    </row>
    <row r="3862" spans="54:81" s="325" customFormat="1" ht="15" customHeight="1" x14ac:dyDescent="0.25">
      <c r="BB3862"/>
      <c r="BC3862"/>
      <c r="BD3862"/>
      <c r="BE3862"/>
      <c r="BF3862"/>
      <c r="BG3862"/>
      <c r="BH3862"/>
      <c r="BI3862"/>
      <c r="BJ3862"/>
      <c r="BK3862"/>
      <c r="BL3862"/>
      <c r="BM3862"/>
      <c r="BN3862"/>
      <c r="BO3862"/>
      <c r="BP3862"/>
      <c r="BQ3862"/>
      <c r="BR3862"/>
      <c r="BS3862"/>
      <c r="BT3862"/>
      <c r="BU3862"/>
      <c r="BV3862"/>
      <c r="BW3862"/>
      <c r="BX3862"/>
      <c r="BY3862"/>
      <c r="BZ3862"/>
      <c r="CA3862"/>
      <c r="CB3862"/>
      <c r="CC3862"/>
    </row>
    <row r="3863" spans="54:81" s="325" customFormat="1" ht="15" customHeight="1" x14ac:dyDescent="0.25">
      <c r="BB3863"/>
      <c r="BC3863"/>
      <c r="BD3863"/>
      <c r="BE3863"/>
      <c r="BF3863"/>
      <c r="BG3863"/>
      <c r="BH3863"/>
      <c r="BI3863"/>
      <c r="BJ3863"/>
      <c r="BK3863"/>
      <c r="BL3863"/>
      <c r="BM3863"/>
      <c r="BN3863"/>
      <c r="BO3863"/>
      <c r="BP3863"/>
      <c r="BQ3863"/>
      <c r="BR3863"/>
      <c r="BS3863"/>
      <c r="BT3863"/>
      <c r="BU3863"/>
      <c r="BV3863"/>
      <c r="BW3863"/>
      <c r="BX3863"/>
      <c r="BY3863"/>
      <c r="BZ3863"/>
      <c r="CA3863"/>
      <c r="CB3863"/>
      <c r="CC3863"/>
    </row>
    <row r="3864" spans="54:81" s="325" customFormat="1" ht="15" customHeight="1" x14ac:dyDescent="0.25">
      <c r="BB3864"/>
      <c r="BC3864"/>
      <c r="BD3864"/>
      <c r="BE3864"/>
      <c r="BF3864"/>
      <c r="BG3864"/>
      <c r="BH3864"/>
      <c r="BI3864"/>
      <c r="BJ3864"/>
      <c r="BK3864"/>
      <c r="BL3864"/>
      <c r="BM3864"/>
      <c r="BN3864"/>
      <c r="BO3864"/>
      <c r="BP3864"/>
      <c r="BQ3864"/>
      <c r="BR3864"/>
      <c r="BS3864"/>
      <c r="BT3864"/>
      <c r="BU3864"/>
      <c r="BV3864"/>
      <c r="BW3864"/>
      <c r="BX3864"/>
      <c r="BY3864"/>
      <c r="BZ3864"/>
      <c r="CA3864"/>
      <c r="CB3864"/>
      <c r="CC3864"/>
    </row>
    <row r="3865" spans="54:81" s="325" customFormat="1" ht="15" customHeight="1" x14ac:dyDescent="0.25">
      <c r="BB3865"/>
      <c r="BC3865"/>
      <c r="BD3865"/>
      <c r="BE3865"/>
      <c r="BF3865"/>
      <c r="BG3865"/>
      <c r="BH3865"/>
      <c r="BI3865"/>
      <c r="BJ3865"/>
      <c r="BK3865"/>
      <c r="BL3865"/>
      <c r="BM3865"/>
      <c r="BN3865"/>
      <c r="BO3865"/>
      <c r="BP3865"/>
      <c r="BQ3865"/>
      <c r="BR3865"/>
      <c r="BS3865"/>
      <c r="BT3865"/>
      <c r="BU3865"/>
      <c r="BV3865"/>
      <c r="BW3865"/>
      <c r="BX3865"/>
      <c r="BY3865"/>
      <c r="BZ3865"/>
      <c r="CA3865"/>
      <c r="CB3865"/>
      <c r="CC3865"/>
    </row>
    <row r="3866" spans="54:81" s="325" customFormat="1" ht="15" customHeight="1" x14ac:dyDescent="0.25">
      <c r="BB3866"/>
      <c r="BC3866"/>
      <c r="BD3866"/>
      <c r="BE3866"/>
      <c r="BF3866"/>
      <c r="BG3866"/>
      <c r="BH3866"/>
      <c r="BI3866"/>
      <c r="BJ3866"/>
      <c r="BK3866"/>
      <c r="BL3866"/>
      <c r="BM3866"/>
      <c r="BN3866"/>
      <c r="BO3866"/>
      <c r="BP3866"/>
      <c r="BQ3866"/>
      <c r="BR3866"/>
      <c r="BS3866"/>
      <c r="BT3866"/>
      <c r="BU3866"/>
      <c r="BV3866"/>
      <c r="BW3866"/>
      <c r="BX3866"/>
      <c r="BY3866"/>
      <c r="BZ3866"/>
      <c r="CA3866"/>
      <c r="CB3866"/>
      <c r="CC3866"/>
    </row>
    <row r="3867" spans="54:81" s="325" customFormat="1" ht="15" customHeight="1" x14ac:dyDescent="0.25">
      <c r="BB3867"/>
      <c r="BC3867"/>
      <c r="BD3867"/>
      <c r="BE3867"/>
      <c r="BF3867"/>
      <c r="BG3867"/>
      <c r="BH3867"/>
      <c r="BI3867"/>
      <c r="BJ3867"/>
      <c r="BK3867"/>
      <c r="BL3867"/>
      <c r="BM3867"/>
      <c r="BN3867"/>
      <c r="BO3867"/>
      <c r="BP3867"/>
      <c r="BQ3867"/>
      <c r="BR3867"/>
      <c r="BS3867"/>
      <c r="BT3867"/>
      <c r="BU3867"/>
      <c r="BV3867"/>
      <c r="BW3867"/>
      <c r="BX3867"/>
      <c r="BY3867"/>
      <c r="BZ3867"/>
      <c r="CA3867"/>
      <c r="CB3867"/>
      <c r="CC3867"/>
    </row>
    <row r="3868" spans="54:81" s="325" customFormat="1" ht="15" customHeight="1" x14ac:dyDescent="0.25">
      <c r="BB3868"/>
      <c r="BC3868"/>
      <c r="BD3868"/>
      <c r="BE3868"/>
      <c r="BF3868"/>
      <c r="BG3868"/>
      <c r="BH3868"/>
      <c r="BI3868"/>
      <c r="BJ3868"/>
      <c r="BK3868"/>
      <c r="BL3868"/>
      <c r="BM3868"/>
      <c r="BN3868"/>
      <c r="BO3868"/>
      <c r="BP3868"/>
      <c r="BQ3868"/>
      <c r="BR3868"/>
      <c r="BS3868"/>
      <c r="BT3868"/>
      <c r="BU3868"/>
      <c r="BV3868"/>
      <c r="BW3868"/>
      <c r="BX3868"/>
      <c r="BY3868"/>
      <c r="BZ3868"/>
      <c r="CA3868"/>
      <c r="CB3868"/>
      <c r="CC3868"/>
    </row>
    <row r="3869" spans="54:81" s="325" customFormat="1" ht="15" customHeight="1" x14ac:dyDescent="0.25">
      <c r="BB3869"/>
      <c r="BC3869"/>
      <c r="BD3869"/>
      <c r="BE3869"/>
      <c r="BF3869"/>
      <c r="BG3869"/>
      <c r="BH3869"/>
      <c r="BI3869"/>
      <c r="BJ3869"/>
      <c r="BK3869"/>
      <c r="BL3869"/>
      <c r="BM3869"/>
      <c r="BN3869"/>
      <c r="BO3869"/>
      <c r="BP3869"/>
      <c r="BQ3869"/>
      <c r="BR3869"/>
      <c r="BS3869"/>
      <c r="BT3869"/>
      <c r="BU3869"/>
      <c r="BV3869"/>
      <c r="BW3869"/>
      <c r="BX3869"/>
      <c r="BY3869"/>
      <c r="BZ3869"/>
      <c r="CA3869"/>
      <c r="CB3869"/>
      <c r="CC3869"/>
    </row>
    <row r="3870" spans="54:81" s="325" customFormat="1" ht="15" customHeight="1" x14ac:dyDescent="0.25">
      <c r="BB3870"/>
      <c r="BC3870"/>
      <c r="BD3870"/>
      <c r="BE3870"/>
      <c r="BF3870"/>
      <c r="BG3870"/>
      <c r="BH3870"/>
      <c r="BI3870"/>
      <c r="BJ3870"/>
      <c r="BK3870"/>
      <c r="BL3870"/>
      <c r="BM3870"/>
      <c r="BN3870"/>
      <c r="BO3870"/>
      <c r="BP3870"/>
      <c r="BQ3870"/>
      <c r="BR3870"/>
      <c r="BS3870"/>
      <c r="BT3870"/>
      <c r="BU3870"/>
      <c r="BV3870"/>
      <c r="BW3870"/>
      <c r="BX3870"/>
      <c r="BY3870"/>
      <c r="BZ3870"/>
      <c r="CA3870"/>
      <c r="CB3870"/>
      <c r="CC3870"/>
    </row>
    <row r="3871" spans="54:81" s="325" customFormat="1" ht="15" customHeight="1" x14ac:dyDescent="0.25">
      <c r="BB3871"/>
      <c r="BC3871"/>
      <c r="BD3871"/>
      <c r="BE3871"/>
      <c r="BF3871"/>
      <c r="BG3871"/>
      <c r="BH3871"/>
      <c r="BI3871"/>
      <c r="BJ3871"/>
      <c r="BK3871"/>
      <c r="BL3871"/>
      <c r="BM3871"/>
      <c r="BN3871"/>
      <c r="BO3871"/>
      <c r="BP3871"/>
      <c r="BQ3871"/>
      <c r="BR3871"/>
      <c r="BS3871"/>
      <c r="BT3871"/>
      <c r="BU3871"/>
      <c r="BV3871"/>
      <c r="BW3871"/>
      <c r="BX3871"/>
      <c r="BY3871"/>
      <c r="BZ3871"/>
      <c r="CA3871"/>
      <c r="CB3871"/>
      <c r="CC3871"/>
    </row>
    <row r="3872" spans="54:81" s="325" customFormat="1" ht="15" customHeight="1" x14ac:dyDescent="0.25">
      <c r="BB3872"/>
      <c r="BC3872"/>
      <c r="BD3872"/>
      <c r="BE3872"/>
      <c r="BF3872"/>
      <c r="BG3872"/>
      <c r="BH3872"/>
      <c r="BI3872"/>
      <c r="BJ3872"/>
      <c r="BK3872"/>
      <c r="BL3872"/>
      <c r="BM3872"/>
      <c r="BN3872"/>
      <c r="BO3872"/>
      <c r="BP3872"/>
      <c r="BQ3872"/>
      <c r="BR3872"/>
      <c r="BS3872"/>
      <c r="BT3872"/>
      <c r="BU3872"/>
      <c r="BV3872"/>
      <c r="BW3872"/>
      <c r="BX3872"/>
      <c r="BY3872"/>
      <c r="BZ3872"/>
      <c r="CA3872"/>
      <c r="CB3872"/>
      <c r="CC3872"/>
    </row>
    <row r="3873" spans="54:81" s="325" customFormat="1" ht="15" customHeight="1" x14ac:dyDescent="0.25">
      <c r="BB3873"/>
      <c r="BC3873"/>
      <c r="BD3873"/>
      <c r="BE3873"/>
      <c r="BF3873"/>
      <c r="BG3873"/>
      <c r="BH3873"/>
      <c r="BI3873"/>
      <c r="BJ3873"/>
      <c r="BK3873"/>
      <c r="BL3873"/>
      <c r="BM3873"/>
      <c r="BN3873"/>
      <c r="BO3873"/>
      <c r="BP3873"/>
      <c r="BQ3873"/>
      <c r="BR3873"/>
      <c r="BS3873"/>
      <c r="BT3873"/>
      <c r="BU3873"/>
      <c r="BV3873"/>
      <c r="BW3873"/>
      <c r="BX3873"/>
      <c r="BY3873"/>
      <c r="BZ3873"/>
      <c r="CA3873"/>
      <c r="CB3873"/>
      <c r="CC3873"/>
    </row>
    <row r="3874" spans="54:81" s="325" customFormat="1" ht="15" customHeight="1" x14ac:dyDescent="0.25">
      <c r="BB3874"/>
      <c r="BC3874"/>
      <c r="BD3874"/>
      <c r="BE3874"/>
      <c r="BF3874"/>
      <c r="BG3874"/>
      <c r="BH3874"/>
      <c r="BI3874"/>
      <c r="BJ3874"/>
      <c r="BK3874"/>
      <c r="BL3874"/>
      <c r="BM3874"/>
      <c r="BN3874"/>
      <c r="BO3874"/>
      <c r="BP3874"/>
      <c r="BQ3874"/>
      <c r="BR3874"/>
      <c r="BS3874"/>
      <c r="BT3874"/>
      <c r="BU3874"/>
      <c r="BV3874"/>
      <c r="BW3874"/>
      <c r="BX3874"/>
      <c r="BY3874"/>
      <c r="BZ3874"/>
      <c r="CA3874"/>
      <c r="CB3874"/>
      <c r="CC3874"/>
    </row>
    <row r="3875" spans="54:81" s="325" customFormat="1" ht="15" customHeight="1" x14ac:dyDescent="0.25">
      <c r="BB3875"/>
      <c r="BC3875"/>
      <c r="BD3875"/>
      <c r="BE3875"/>
      <c r="BF3875"/>
      <c r="BG3875"/>
      <c r="BH3875"/>
      <c r="BI3875"/>
      <c r="BJ3875"/>
      <c r="BK3875"/>
      <c r="BL3875"/>
      <c r="BM3875"/>
      <c r="BN3875"/>
      <c r="BO3875"/>
      <c r="BP3875"/>
      <c r="BQ3875"/>
      <c r="BR3875"/>
      <c r="BS3875"/>
      <c r="BT3875"/>
      <c r="BU3875"/>
      <c r="BV3875"/>
      <c r="BW3875"/>
      <c r="BX3875"/>
      <c r="BY3875"/>
      <c r="BZ3875"/>
      <c r="CA3875"/>
      <c r="CB3875"/>
      <c r="CC3875"/>
    </row>
    <row r="3876" spans="54:81" s="325" customFormat="1" ht="15" customHeight="1" x14ac:dyDescent="0.25">
      <c r="BB3876"/>
      <c r="BC3876"/>
      <c r="BD3876"/>
      <c r="BE3876"/>
      <c r="BF3876"/>
      <c r="BG3876"/>
      <c r="BH3876"/>
      <c r="BI3876"/>
      <c r="BJ3876"/>
      <c r="BK3876"/>
      <c r="BL3876"/>
      <c r="BM3876"/>
      <c r="BN3876"/>
      <c r="BO3876"/>
      <c r="BP3876"/>
      <c r="BQ3876"/>
      <c r="BR3876"/>
      <c r="BS3876"/>
      <c r="BT3876"/>
      <c r="BU3876"/>
      <c r="BV3876"/>
      <c r="BW3876"/>
      <c r="BX3876"/>
      <c r="BY3876"/>
      <c r="BZ3876"/>
      <c r="CA3876"/>
      <c r="CB3876"/>
      <c r="CC3876"/>
    </row>
    <row r="3877" spans="54:81" s="325" customFormat="1" ht="15" customHeight="1" x14ac:dyDescent="0.25">
      <c r="BB3877"/>
      <c r="BC3877"/>
      <c r="BD3877"/>
      <c r="BE3877"/>
      <c r="BF3877"/>
      <c r="BG3877"/>
      <c r="BH3877"/>
      <c r="BI3877"/>
      <c r="BJ3877"/>
      <c r="BK3877"/>
      <c r="BL3877"/>
      <c r="BM3877"/>
      <c r="BN3877"/>
      <c r="BO3877"/>
      <c r="BP3877"/>
      <c r="BQ3877"/>
      <c r="BR3877"/>
      <c r="BS3877"/>
      <c r="BT3877"/>
      <c r="BU3877"/>
      <c r="BV3877"/>
      <c r="BW3877"/>
      <c r="BX3877"/>
      <c r="BY3877"/>
      <c r="BZ3877"/>
      <c r="CA3877"/>
      <c r="CB3877"/>
      <c r="CC3877"/>
    </row>
    <row r="3878" spans="54:81" s="325" customFormat="1" ht="15" customHeight="1" x14ac:dyDescent="0.25">
      <c r="BB3878"/>
      <c r="BC3878"/>
      <c r="BD3878"/>
      <c r="BE3878"/>
      <c r="BF3878"/>
      <c r="BG3878"/>
      <c r="BH3878"/>
      <c r="BI3878"/>
      <c r="BJ3878"/>
      <c r="BK3878"/>
      <c r="BL3878"/>
      <c r="BM3878"/>
      <c r="BN3878"/>
      <c r="BO3878"/>
      <c r="BP3878"/>
      <c r="BQ3878"/>
      <c r="BR3878"/>
      <c r="BS3878"/>
      <c r="BT3878"/>
      <c r="BU3878"/>
      <c r="BV3878"/>
      <c r="BW3878"/>
      <c r="BX3878"/>
      <c r="BY3878"/>
      <c r="BZ3878"/>
      <c r="CA3878"/>
      <c r="CB3878"/>
      <c r="CC3878"/>
    </row>
    <row r="3879" spans="54:81" s="325" customFormat="1" ht="15" customHeight="1" x14ac:dyDescent="0.25">
      <c r="BB3879"/>
      <c r="BC3879"/>
      <c r="BD3879"/>
      <c r="BE3879"/>
      <c r="BF3879"/>
      <c r="BG3879"/>
      <c r="BH3879"/>
      <c r="BI3879"/>
      <c r="BJ3879"/>
      <c r="BK3879"/>
      <c r="BL3879"/>
      <c r="BM3879"/>
      <c r="BN3879"/>
      <c r="BO3879"/>
      <c r="BP3879"/>
      <c r="BQ3879"/>
      <c r="BR3879"/>
      <c r="BS3879"/>
      <c r="BT3879"/>
      <c r="BU3879"/>
      <c r="BV3879"/>
      <c r="BW3879"/>
      <c r="BX3879"/>
      <c r="BY3879"/>
      <c r="BZ3879"/>
      <c r="CA3879"/>
      <c r="CB3879"/>
      <c r="CC3879"/>
    </row>
    <row r="3880" spans="54:81" s="325" customFormat="1" ht="15" customHeight="1" x14ac:dyDescent="0.25">
      <c r="BB3880"/>
      <c r="BC3880"/>
      <c r="BD3880"/>
      <c r="BE3880"/>
      <c r="BF3880"/>
      <c r="BG3880"/>
      <c r="BH3880"/>
      <c r="BI3880"/>
      <c r="BJ3880"/>
      <c r="BK3880"/>
      <c r="BL3880"/>
      <c r="BM3880"/>
      <c r="BN3880"/>
      <c r="BO3880"/>
      <c r="BP3880"/>
      <c r="BQ3880"/>
      <c r="BR3880"/>
      <c r="BS3880"/>
      <c r="BT3880"/>
      <c r="BU3880"/>
      <c r="BV3880"/>
      <c r="BW3880"/>
      <c r="BX3880"/>
      <c r="BY3880"/>
      <c r="BZ3880"/>
      <c r="CA3880"/>
      <c r="CB3880"/>
      <c r="CC3880"/>
    </row>
    <row r="3881" spans="54:81" s="325" customFormat="1" ht="15" customHeight="1" x14ac:dyDescent="0.25">
      <c r="BB3881"/>
      <c r="BC3881"/>
      <c r="BD3881"/>
      <c r="BE3881"/>
      <c r="BF3881"/>
      <c r="BG3881"/>
      <c r="BH3881"/>
      <c r="BI3881"/>
      <c r="BJ3881"/>
      <c r="BK3881"/>
      <c r="BL3881"/>
      <c r="BM3881"/>
      <c r="BN3881"/>
      <c r="BO3881"/>
      <c r="BP3881"/>
      <c r="BQ3881"/>
      <c r="BR3881"/>
      <c r="BS3881"/>
      <c r="BT3881"/>
      <c r="BU3881"/>
      <c r="BV3881"/>
      <c r="BW3881"/>
      <c r="BX3881"/>
      <c r="BY3881"/>
      <c r="BZ3881"/>
      <c r="CA3881"/>
      <c r="CB3881"/>
      <c r="CC3881"/>
    </row>
    <row r="3882" spans="54:81" s="325" customFormat="1" ht="15" customHeight="1" x14ac:dyDescent="0.25">
      <c r="BB3882"/>
      <c r="BC3882"/>
      <c r="BD3882"/>
      <c r="BE3882"/>
      <c r="BF3882"/>
      <c r="BG3882"/>
      <c r="BH3882"/>
      <c r="BI3882"/>
      <c r="BJ3882"/>
      <c r="BK3882"/>
      <c r="BL3882"/>
      <c r="BM3882"/>
      <c r="BN3882"/>
      <c r="BO3882"/>
      <c r="BP3882"/>
      <c r="BQ3882"/>
      <c r="BR3882"/>
      <c r="BS3882"/>
      <c r="BT3882"/>
      <c r="BU3882"/>
      <c r="BV3882"/>
      <c r="BW3882"/>
      <c r="BX3882"/>
      <c r="BY3882"/>
      <c r="BZ3882"/>
      <c r="CA3882"/>
      <c r="CB3882"/>
      <c r="CC3882"/>
    </row>
    <row r="3883" spans="54:81" s="325" customFormat="1" ht="15" customHeight="1" x14ac:dyDescent="0.25">
      <c r="BB3883"/>
      <c r="BC3883"/>
      <c r="BD3883"/>
      <c r="BE3883"/>
      <c r="BF3883"/>
      <c r="BG3883"/>
      <c r="BH3883"/>
      <c r="BI3883"/>
      <c r="BJ3883"/>
      <c r="BK3883"/>
      <c r="BL3883"/>
      <c r="BM3883"/>
      <c r="BN3883"/>
      <c r="BO3883"/>
      <c r="BP3883"/>
      <c r="BQ3883"/>
      <c r="BR3883"/>
      <c r="BS3883"/>
      <c r="BT3883"/>
      <c r="BU3883"/>
      <c r="BV3883"/>
      <c r="BW3883"/>
      <c r="BX3883"/>
      <c r="BY3883"/>
      <c r="BZ3883"/>
      <c r="CA3883"/>
      <c r="CB3883"/>
      <c r="CC3883"/>
    </row>
    <row r="3884" spans="54:81" s="325" customFormat="1" ht="15" customHeight="1" x14ac:dyDescent="0.25">
      <c r="BB3884"/>
      <c r="BC3884"/>
      <c r="BD3884"/>
      <c r="BE3884"/>
      <c r="BF3884"/>
      <c r="BG3884"/>
      <c r="BH3884"/>
      <c r="BI3884"/>
      <c r="BJ3884"/>
      <c r="BK3884"/>
      <c r="BL3884"/>
      <c r="BM3884"/>
      <c r="BN3884"/>
      <c r="BO3884"/>
      <c r="BP3884"/>
      <c r="BQ3884"/>
      <c r="BR3884"/>
      <c r="BS3884"/>
      <c r="BT3884"/>
      <c r="BU3884"/>
      <c r="BV3884"/>
      <c r="BW3884"/>
      <c r="BX3884"/>
      <c r="BY3884"/>
      <c r="BZ3884"/>
      <c r="CA3884"/>
      <c r="CB3884"/>
      <c r="CC3884"/>
    </row>
    <row r="3885" spans="54:81" s="325" customFormat="1" ht="15" customHeight="1" x14ac:dyDescent="0.25">
      <c r="BB3885"/>
      <c r="BC3885"/>
      <c r="BD3885"/>
      <c r="BE3885"/>
      <c r="BF3885"/>
      <c r="BG3885"/>
      <c r="BH3885"/>
      <c r="BI3885"/>
      <c r="BJ3885"/>
      <c r="BK3885"/>
      <c r="BL3885"/>
      <c r="BM3885"/>
      <c r="BN3885"/>
      <c r="BO3885"/>
      <c r="BP3885"/>
      <c r="BQ3885"/>
      <c r="BR3885"/>
      <c r="BS3885"/>
      <c r="BT3885"/>
      <c r="BU3885"/>
      <c r="BV3885"/>
      <c r="BW3885"/>
      <c r="BX3885"/>
      <c r="BY3885"/>
      <c r="BZ3885"/>
      <c r="CA3885"/>
      <c r="CB3885"/>
      <c r="CC3885"/>
    </row>
    <row r="3886" spans="54:81" s="325" customFormat="1" ht="15" customHeight="1" x14ac:dyDescent="0.25">
      <c r="BB3886"/>
      <c r="BC3886"/>
      <c r="BD3886"/>
      <c r="BE3886"/>
      <c r="BF3886"/>
      <c r="BG3886"/>
      <c r="BH3886"/>
      <c r="BI3886"/>
      <c r="BJ3886"/>
      <c r="BK3886"/>
      <c r="BL3886"/>
      <c r="BM3886"/>
      <c r="BN3886"/>
      <c r="BO3886"/>
      <c r="BP3886"/>
      <c r="BQ3886"/>
      <c r="BR3886"/>
      <c r="BS3886"/>
      <c r="BT3886"/>
      <c r="BU3886"/>
      <c r="BV3886"/>
      <c r="BW3886"/>
      <c r="BX3886"/>
      <c r="BY3886"/>
      <c r="BZ3886"/>
      <c r="CA3886"/>
      <c r="CB3886"/>
      <c r="CC3886"/>
    </row>
    <row r="3887" spans="54:81" s="325" customFormat="1" ht="15" customHeight="1" x14ac:dyDescent="0.25">
      <c r="BB3887"/>
      <c r="BC3887"/>
      <c r="BD3887"/>
      <c r="BE3887"/>
      <c r="BF3887"/>
      <c r="BG3887"/>
      <c r="BH3887"/>
      <c r="BI3887"/>
      <c r="BJ3887"/>
      <c r="BK3887"/>
      <c r="BL3887"/>
      <c r="BM3887"/>
      <c r="BN3887"/>
      <c r="BO3887"/>
      <c r="BP3887"/>
      <c r="BQ3887"/>
      <c r="BR3887"/>
      <c r="BS3887"/>
      <c r="BT3887"/>
      <c r="BU3887"/>
      <c r="BV3887"/>
      <c r="BW3887"/>
      <c r="BX3887"/>
      <c r="BY3887"/>
      <c r="BZ3887"/>
      <c r="CA3887"/>
      <c r="CB3887"/>
      <c r="CC3887"/>
    </row>
    <row r="3888" spans="54:81" s="325" customFormat="1" ht="15" customHeight="1" x14ac:dyDescent="0.25">
      <c r="BB3888"/>
      <c r="BC3888"/>
      <c r="BD3888"/>
      <c r="BE3888"/>
      <c r="BF3888"/>
      <c r="BG3888"/>
      <c r="BH3888"/>
      <c r="BI3888"/>
      <c r="BJ3888"/>
      <c r="BK3888"/>
      <c r="BL3888"/>
      <c r="BM3888"/>
      <c r="BN3888"/>
      <c r="BO3888"/>
      <c r="BP3888"/>
      <c r="BQ3888"/>
      <c r="BR3888"/>
      <c r="BS3888"/>
      <c r="BT3888"/>
      <c r="BU3888"/>
      <c r="BV3888"/>
      <c r="BW3888"/>
      <c r="BX3888"/>
      <c r="BY3888"/>
      <c r="BZ3888"/>
      <c r="CA3888"/>
      <c r="CB3888"/>
      <c r="CC3888"/>
    </row>
    <row r="3889" spans="54:81" s="325" customFormat="1" ht="15" customHeight="1" x14ac:dyDescent="0.25">
      <c r="BB3889"/>
      <c r="BC3889"/>
      <c r="BD3889"/>
      <c r="BE3889"/>
      <c r="BF3889"/>
      <c r="BG3889"/>
      <c r="BH3889"/>
      <c r="BI3889"/>
      <c r="BJ3889"/>
      <c r="BK3889"/>
      <c r="BL3889"/>
      <c r="BM3889"/>
      <c r="BN3889"/>
      <c r="BO3889"/>
      <c r="BP3889"/>
      <c r="BQ3889"/>
      <c r="BR3889"/>
      <c r="BS3889"/>
      <c r="BT3889"/>
      <c r="BU3889"/>
      <c r="BV3889"/>
      <c r="BW3889"/>
      <c r="BX3889"/>
      <c r="BY3889"/>
      <c r="BZ3889"/>
      <c r="CA3889"/>
      <c r="CB3889"/>
      <c r="CC3889"/>
    </row>
    <row r="3890" spans="54:81" s="325" customFormat="1" ht="15" customHeight="1" x14ac:dyDescent="0.25">
      <c r="BB3890"/>
      <c r="BC3890"/>
      <c r="BD3890"/>
      <c r="BE3890"/>
      <c r="BF3890"/>
      <c r="BG3890"/>
      <c r="BH3890"/>
      <c r="BI3890"/>
      <c r="BJ3890"/>
      <c r="BK3890"/>
      <c r="BL3890"/>
      <c r="BM3890"/>
      <c r="BN3890"/>
      <c r="BO3890"/>
      <c r="BP3890"/>
      <c r="BQ3890"/>
      <c r="BR3890"/>
      <c r="BS3890"/>
      <c r="BT3890"/>
      <c r="BU3890"/>
      <c r="BV3890"/>
      <c r="BW3890"/>
      <c r="BX3890"/>
      <c r="BY3890"/>
      <c r="BZ3890"/>
      <c r="CA3890"/>
      <c r="CB3890"/>
      <c r="CC3890"/>
    </row>
    <row r="3891" spans="54:81" s="325" customFormat="1" ht="15" customHeight="1" x14ac:dyDescent="0.25">
      <c r="BB3891"/>
      <c r="BC3891"/>
      <c r="BD3891"/>
      <c r="BE3891"/>
      <c r="BF3891"/>
      <c r="BG3891"/>
      <c r="BH3891"/>
      <c r="BI3891"/>
      <c r="BJ3891"/>
      <c r="BK3891"/>
      <c r="BL3891"/>
      <c r="BM3891"/>
      <c r="BN3891"/>
      <c r="BO3891"/>
      <c r="BP3891"/>
      <c r="BQ3891"/>
      <c r="BR3891"/>
      <c r="BS3891"/>
      <c r="BT3891"/>
      <c r="BU3891"/>
      <c r="BV3891"/>
      <c r="BW3891"/>
      <c r="BX3891"/>
      <c r="BY3891"/>
      <c r="BZ3891"/>
      <c r="CA3891"/>
      <c r="CB3891"/>
      <c r="CC3891"/>
    </row>
    <row r="3892" spans="54:81" s="325" customFormat="1" ht="15" customHeight="1" x14ac:dyDescent="0.25">
      <c r="BB3892"/>
      <c r="BC3892"/>
      <c r="BD3892"/>
      <c r="BE3892"/>
      <c r="BF3892"/>
      <c r="BG3892"/>
      <c r="BH3892"/>
      <c r="BI3892"/>
      <c r="BJ3892"/>
      <c r="BK3892"/>
      <c r="BL3892"/>
      <c r="BM3892"/>
      <c r="BN3892"/>
      <c r="BO3892"/>
      <c r="BP3892"/>
      <c r="BQ3892"/>
      <c r="BR3892"/>
      <c r="BS3892"/>
      <c r="BT3892"/>
      <c r="BU3892"/>
      <c r="BV3892"/>
      <c r="BW3892"/>
      <c r="BX3892"/>
      <c r="BY3892"/>
      <c r="BZ3892"/>
      <c r="CA3892"/>
      <c r="CB3892"/>
      <c r="CC3892"/>
    </row>
    <row r="3893" spans="54:81" s="325" customFormat="1" ht="15" customHeight="1" x14ac:dyDescent="0.25">
      <c r="BB3893"/>
      <c r="BC3893"/>
      <c r="BD3893"/>
      <c r="BE3893"/>
      <c r="BF3893"/>
      <c r="BG3893"/>
      <c r="BH3893"/>
      <c r="BI3893"/>
      <c r="BJ3893"/>
      <c r="BK3893"/>
      <c r="BL3893"/>
      <c r="BM3893"/>
      <c r="BN3893"/>
      <c r="BO3893"/>
      <c r="BP3893"/>
      <c r="BQ3893"/>
      <c r="BR3893"/>
      <c r="BS3893"/>
      <c r="BT3893"/>
      <c r="BU3893"/>
      <c r="BV3893"/>
      <c r="BW3893"/>
      <c r="BX3893"/>
      <c r="BY3893"/>
      <c r="BZ3893"/>
      <c r="CA3893"/>
      <c r="CB3893"/>
      <c r="CC3893"/>
    </row>
    <row r="3894" spans="54:81" s="325" customFormat="1" ht="15" customHeight="1" x14ac:dyDescent="0.25">
      <c r="BB3894"/>
      <c r="BC3894"/>
      <c r="BD3894"/>
      <c r="BE3894"/>
      <c r="BF3894"/>
      <c r="BG3894"/>
      <c r="BH3894"/>
      <c r="BI3894"/>
      <c r="BJ3894"/>
      <c r="BK3894"/>
      <c r="BL3894"/>
      <c r="BM3894"/>
      <c r="BN3894"/>
      <c r="BO3894"/>
      <c r="BP3894"/>
      <c r="BQ3894"/>
      <c r="BR3894"/>
      <c r="BS3894"/>
      <c r="BT3894"/>
      <c r="BU3894"/>
      <c r="BV3894"/>
      <c r="BW3894"/>
      <c r="BX3894"/>
      <c r="BY3894"/>
      <c r="BZ3894"/>
      <c r="CA3894"/>
      <c r="CB3894"/>
      <c r="CC3894"/>
    </row>
    <row r="3895" spans="54:81" s="325" customFormat="1" ht="15" customHeight="1" x14ac:dyDescent="0.25">
      <c r="BB3895"/>
      <c r="BC3895"/>
      <c r="BD3895"/>
      <c r="BE3895"/>
      <c r="BF3895"/>
      <c r="BG3895"/>
      <c r="BH3895"/>
      <c r="BI3895"/>
      <c r="BJ3895"/>
      <c r="BK3895"/>
      <c r="BL3895"/>
      <c r="BM3895"/>
      <c r="BN3895"/>
      <c r="BO3895"/>
      <c r="BP3895"/>
      <c r="BQ3895"/>
      <c r="BR3895"/>
      <c r="BS3895"/>
      <c r="BT3895"/>
      <c r="BU3895"/>
      <c r="BV3895"/>
      <c r="BW3895"/>
      <c r="BX3895"/>
      <c r="BY3895"/>
      <c r="BZ3895"/>
      <c r="CA3895"/>
      <c r="CB3895"/>
      <c r="CC3895"/>
    </row>
    <row r="3896" spans="54:81" s="325" customFormat="1" ht="15" customHeight="1" x14ac:dyDescent="0.25">
      <c r="BB3896"/>
      <c r="BC3896"/>
      <c r="BD3896"/>
      <c r="BE3896"/>
      <c r="BF3896"/>
      <c r="BG3896"/>
      <c r="BH3896"/>
      <c r="BI3896"/>
      <c r="BJ3896"/>
      <c r="BK3896"/>
      <c r="BL3896"/>
      <c r="BM3896"/>
      <c r="BN3896"/>
      <c r="BO3896"/>
      <c r="BP3896"/>
      <c r="BQ3896"/>
      <c r="BR3896"/>
      <c r="BS3896"/>
      <c r="BT3896"/>
      <c r="BU3896"/>
      <c r="BV3896"/>
      <c r="BW3896"/>
      <c r="BX3896"/>
      <c r="BY3896"/>
      <c r="BZ3896"/>
      <c r="CA3896"/>
      <c r="CB3896"/>
      <c r="CC3896"/>
    </row>
    <row r="3897" spans="54:81" s="325" customFormat="1" ht="15" customHeight="1" x14ac:dyDescent="0.25">
      <c r="BB3897"/>
      <c r="BC3897"/>
      <c r="BD3897"/>
      <c r="BE3897"/>
      <c r="BF3897"/>
      <c r="BG3897"/>
      <c r="BH3897"/>
      <c r="BI3897"/>
      <c r="BJ3897"/>
      <c r="BK3897"/>
      <c r="BL3897"/>
      <c r="BM3897"/>
      <c r="BN3897"/>
      <c r="BO3897"/>
      <c r="BP3897"/>
      <c r="BQ3897"/>
      <c r="BR3897"/>
      <c r="BS3897"/>
      <c r="BT3897"/>
      <c r="BU3897"/>
      <c r="BV3897"/>
      <c r="BW3897"/>
      <c r="BX3897"/>
      <c r="BY3897"/>
      <c r="BZ3897"/>
      <c r="CA3897"/>
      <c r="CB3897"/>
      <c r="CC3897"/>
    </row>
    <row r="3898" spans="54:81" s="325" customFormat="1" ht="15" customHeight="1" x14ac:dyDescent="0.25">
      <c r="BB3898"/>
      <c r="BC3898"/>
      <c r="BD3898"/>
      <c r="BE3898"/>
      <c r="BF3898"/>
      <c r="BG3898"/>
      <c r="BH3898"/>
      <c r="BI3898"/>
      <c r="BJ3898"/>
      <c r="BK3898"/>
      <c r="BL3898"/>
      <c r="BM3898"/>
      <c r="BN3898"/>
      <c r="BO3898"/>
      <c r="BP3898"/>
      <c r="BQ3898"/>
      <c r="BR3898"/>
      <c r="BS3898"/>
      <c r="BT3898"/>
      <c r="BU3898"/>
      <c r="BV3898"/>
      <c r="BW3898"/>
      <c r="BX3898"/>
      <c r="BY3898"/>
      <c r="BZ3898"/>
      <c r="CA3898"/>
      <c r="CB3898"/>
      <c r="CC3898"/>
    </row>
    <row r="3899" spans="54:81" s="325" customFormat="1" ht="15" customHeight="1" x14ac:dyDescent="0.25">
      <c r="BB3899"/>
      <c r="BC3899"/>
      <c r="BD3899"/>
      <c r="BE3899"/>
      <c r="BF3899"/>
      <c r="BG3899"/>
      <c r="BH3899"/>
      <c r="BI3899"/>
      <c r="BJ3899"/>
      <c r="BK3899"/>
      <c r="BL3899"/>
      <c r="BM3899"/>
      <c r="BN3899"/>
      <c r="BO3899"/>
      <c r="BP3899"/>
      <c r="BQ3899"/>
      <c r="BR3899"/>
      <c r="BS3899"/>
      <c r="BT3899"/>
      <c r="BU3899"/>
      <c r="BV3899"/>
      <c r="BW3899"/>
      <c r="BX3899"/>
      <c r="BY3899"/>
      <c r="BZ3899"/>
      <c r="CA3899"/>
      <c r="CB3899"/>
      <c r="CC3899"/>
    </row>
    <row r="3900" spans="54:81" s="325" customFormat="1" ht="15" customHeight="1" x14ac:dyDescent="0.25">
      <c r="BB3900"/>
      <c r="BC3900"/>
      <c r="BD3900"/>
      <c r="BE3900"/>
      <c r="BF3900"/>
      <c r="BG3900"/>
      <c r="BH3900"/>
      <c r="BI3900"/>
      <c r="BJ3900"/>
      <c r="BK3900"/>
      <c r="BL3900"/>
      <c r="BM3900"/>
      <c r="BN3900"/>
      <c r="BO3900"/>
      <c r="BP3900"/>
      <c r="BQ3900"/>
      <c r="BR3900"/>
      <c r="BS3900"/>
      <c r="BT3900"/>
      <c r="BU3900"/>
      <c r="BV3900"/>
      <c r="BW3900"/>
      <c r="BX3900"/>
      <c r="BY3900"/>
      <c r="BZ3900"/>
      <c r="CA3900"/>
      <c r="CB3900"/>
      <c r="CC3900"/>
    </row>
    <row r="3901" spans="54:81" s="325" customFormat="1" ht="15" customHeight="1" x14ac:dyDescent="0.25">
      <c r="BB3901"/>
      <c r="BC3901"/>
      <c r="BD3901"/>
      <c r="BE3901"/>
      <c r="BF3901"/>
      <c r="BG3901"/>
      <c r="BH3901"/>
      <c r="BI3901"/>
      <c r="BJ3901"/>
      <c r="BK3901"/>
      <c r="BL3901"/>
      <c r="BM3901"/>
      <c r="BN3901"/>
      <c r="BO3901"/>
      <c r="BP3901"/>
      <c r="BQ3901"/>
      <c r="BR3901"/>
      <c r="BS3901"/>
      <c r="BT3901"/>
      <c r="BU3901"/>
      <c r="BV3901"/>
      <c r="BW3901"/>
      <c r="BX3901"/>
      <c r="BY3901"/>
      <c r="BZ3901"/>
      <c r="CA3901"/>
      <c r="CB3901"/>
      <c r="CC3901"/>
    </row>
    <row r="3902" spans="54:81" s="325" customFormat="1" ht="15" customHeight="1" x14ac:dyDescent="0.25">
      <c r="BB3902"/>
      <c r="BC3902"/>
      <c r="BD3902"/>
      <c r="BE3902"/>
      <c r="BF3902"/>
      <c r="BG3902"/>
      <c r="BH3902"/>
      <c r="BI3902"/>
      <c r="BJ3902"/>
      <c r="BK3902"/>
      <c r="BL3902"/>
      <c r="BM3902"/>
      <c r="BN3902"/>
      <c r="BO3902"/>
      <c r="BP3902"/>
      <c r="BQ3902"/>
      <c r="BR3902"/>
      <c r="BS3902"/>
      <c r="BT3902"/>
      <c r="BU3902"/>
      <c r="BV3902"/>
      <c r="BW3902"/>
      <c r="BX3902"/>
      <c r="BY3902"/>
      <c r="BZ3902"/>
      <c r="CA3902"/>
      <c r="CB3902"/>
      <c r="CC3902"/>
    </row>
    <row r="3903" spans="54:81" s="325" customFormat="1" ht="15" customHeight="1" x14ac:dyDescent="0.25">
      <c r="BB3903"/>
      <c r="BC3903"/>
      <c r="BD3903"/>
      <c r="BE3903"/>
      <c r="BF3903"/>
      <c r="BG3903"/>
      <c r="BH3903"/>
      <c r="BI3903"/>
      <c r="BJ3903"/>
      <c r="BK3903"/>
      <c r="BL3903"/>
      <c r="BM3903"/>
      <c r="BN3903"/>
      <c r="BO3903"/>
      <c r="BP3903"/>
      <c r="BQ3903"/>
      <c r="BR3903"/>
      <c r="BS3903"/>
      <c r="BT3903"/>
      <c r="BU3903"/>
      <c r="BV3903"/>
      <c r="BW3903"/>
      <c r="BX3903"/>
      <c r="BY3903"/>
      <c r="BZ3903"/>
      <c r="CA3903"/>
      <c r="CB3903"/>
      <c r="CC3903"/>
    </row>
    <row r="3904" spans="54:81" s="325" customFormat="1" ht="15" customHeight="1" x14ac:dyDescent="0.25">
      <c r="BB3904"/>
      <c r="BC3904"/>
      <c r="BD3904"/>
      <c r="BE3904"/>
      <c r="BF3904"/>
      <c r="BG3904"/>
      <c r="BH3904"/>
      <c r="BI3904"/>
      <c r="BJ3904"/>
      <c r="BK3904"/>
      <c r="BL3904"/>
      <c r="BM3904"/>
      <c r="BN3904"/>
      <c r="BO3904"/>
      <c r="BP3904"/>
      <c r="BQ3904"/>
      <c r="BR3904"/>
      <c r="BS3904"/>
      <c r="BT3904"/>
      <c r="BU3904"/>
      <c r="BV3904"/>
      <c r="BW3904"/>
      <c r="BX3904"/>
      <c r="BY3904"/>
      <c r="BZ3904"/>
      <c r="CA3904"/>
      <c r="CB3904"/>
      <c r="CC3904"/>
    </row>
    <row r="3905" spans="54:81" s="325" customFormat="1" ht="15" customHeight="1" x14ac:dyDescent="0.25">
      <c r="BB3905"/>
      <c r="BC3905"/>
      <c r="BD3905"/>
      <c r="BE3905"/>
      <c r="BF3905"/>
      <c r="BG3905"/>
      <c r="BH3905"/>
      <c r="BI3905"/>
      <c r="BJ3905"/>
      <c r="BK3905"/>
      <c r="BL3905"/>
      <c r="BM3905"/>
      <c r="BN3905"/>
      <c r="BO3905"/>
      <c r="BP3905"/>
      <c r="BQ3905"/>
      <c r="BR3905"/>
      <c r="BS3905"/>
      <c r="BT3905"/>
      <c r="BU3905"/>
      <c r="BV3905"/>
      <c r="BW3905"/>
      <c r="BX3905"/>
      <c r="BY3905"/>
      <c r="BZ3905"/>
      <c r="CA3905"/>
      <c r="CB3905"/>
      <c r="CC3905"/>
    </row>
    <row r="3906" spans="54:81" s="325" customFormat="1" ht="15" customHeight="1" x14ac:dyDescent="0.25">
      <c r="BB3906"/>
      <c r="BC3906"/>
      <c r="BD3906"/>
      <c r="BE3906"/>
      <c r="BF3906"/>
      <c r="BG3906"/>
      <c r="BH3906"/>
      <c r="BI3906"/>
      <c r="BJ3906"/>
      <c r="BK3906"/>
      <c r="BL3906"/>
      <c r="BM3906"/>
      <c r="BN3906"/>
      <c r="BO3906"/>
      <c r="BP3906"/>
      <c r="BQ3906"/>
      <c r="BR3906"/>
      <c r="BS3906"/>
      <c r="BT3906"/>
      <c r="BU3906"/>
      <c r="BV3906"/>
      <c r="BW3906"/>
      <c r="BX3906"/>
      <c r="BY3906"/>
      <c r="BZ3906"/>
      <c r="CA3906"/>
      <c r="CB3906"/>
      <c r="CC3906"/>
    </row>
    <row r="3907" spans="54:81" s="325" customFormat="1" ht="15" customHeight="1" x14ac:dyDescent="0.25">
      <c r="BB3907"/>
      <c r="BC3907"/>
      <c r="BD3907"/>
      <c r="BE3907"/>
      <c r="BF3907"/>
      <c r="BG3907"/>
      <c r="BH3907"/>
      <c r="BI3907"/>
      <c r="BJ3907"/>
      <c r="BK3907"/>
      <c r="BL3907"/>
      <c r="BM3907"/>
      <c r="BN3907"/>
      <c r="BO3907"/>
      <c r="BP3907"/>
      <c r="BQ3907"/>
      <c r="BR3907"/>
      <c r="BS3907"/>
      <c r="BT3907"/>
      <c r="BU3907"/>
      <c r="BV3907"/>
      <c r="BW3907"/>
      <c r="BX3907"/>
      <c r="BY3907"/>
      <c r="BZ3907"/>
      <c r="CA3907"/>
      <c r="CB3907"/>
      <c r="CC3907"/>
    </row>
    <row r="3908" spans="54:81" s="325" customFormat="1" ht="15" customHeight="1" x14ac:dyDescent="0.25">
      <c r="BB3908"/>
      <c r="BC3908"/>
      <c r="BD3908"/>
      <c r="BE3908"/>
      <c r="BF3908"/>
      <c r="BG3908"/>
      <c r="BH3908"/>
      <c r="BI3908"/>
      <c r="BJ3908"/>
      <c r="BK3908"/>
      <c r="BL3908"/>
      <c r="BM3908"/>
      <c r="BN3908"/>
      <c r="BO3908"/>
      <c r="BP3908"/>
      <c r="BQ3908"/>
      <c r="BR3908"/>
      <c r="BS3908"/>
      <c r="BT3908"/>
      <c r="BU3908"/>
      <c r="BV3908"/>
      <c r="BW3908"/>
      <c r="BX3908"/>
      <c r="BY3908"/>
      <c r="BZ3908"/>
      <c r="CA3908"/>
      <c r="CB3908"/>
      <c r="CC3908"/>
    </row>
    <row r="3909" spans="54:81" s="325" customFormat="1" ht="15" customHeight="1" x14ac:dyDescent="0.25">
      <c r="BB3909"/>
      <c r="BC3909"/>
      <c r="BD3909"/>
      <c r="BE3909"/>
      <c r="BF3909"/>
      <c r="BG3909"/>
      <c r="BH3909"/>
      <c r="BI3909"/>
      <c r="BJ3909"/>
      <c r="BK3909"/>
      <c r="BL3909"/>
      <c r="BM3909"/>
      <c r="BN3909"/>
      <c r="BO3909"/>
      <c r="BP3909"/>
      <c r="BQ3909"/>
      <c r="BR3909"/>
      <c r="BS3909"/>
      <c r="BT3909"/>
      <c r="BU3909"/>
      <c r="BV3909"/>
      <c r="BW3909"/>
      <c r="BX3909"/>
      <c r="BY3909"/>
      <c r="BZ3909"/>
      <c r="CA3909"/>
      <c r="CB3909"/>
      <c r="CC3909"/>
    </row>
    <row r="3910" spans="54:81" s="325" customFormat="1" ht="15" customHeight="1" x14ac:dyDescent="0.25">
      <c r="BB3910"/>
      <c r="BC3910"/>
      <c r="BD3910"/>
      <c r="BE3910"/>
      <c r="BF3910"/>
      <c r="BG3910"/>
      <c r="BH3910"/>
      <c r="BI3910"/>
      <c r="BJ3910"/>
      <c r="BK3910"/>
      <c r="BL3910"/>
      <c r="BM3910"/>
      <c r="BN3910"/>
      <c r="BO3910"/>
      <c r="BP3910"/>
      <c r="BQ3910"/>
      <c r="BR3910"/>
      <c r="BS3910"/>
      <c r="BT3910"/>
      <c r="BU3910"/>
      <c r="BV3910"/>
      <c r="BW3910"/>
      <c r="BX3910"/>
      <c r="BY3910"/>
      <c r="BZ3910"/>
      <c r="CA3910"/>
      <c r="CB3910"/>
      <c r="CC3910"/>
    </row>
    <row r="3911" spans="54:81" s="325" customFormat="1" ht="15" customHeight="1" x14ac:dyDescent="0.25">
      <c r="BB3911"/>
      <c r="BC3911"/>
      <c r="BD3911"/>
      <c r="BE3911"/>
      <c r="BF3911"/>
      <c r="BG3911"/>
      <c r="BH3911"/>
      <c r="BI3911"/>
      <c r="BJ3911"/>
      <c r="BK3911"/>
      <c r="BL3911"/>
      <c r="BM3911"/>
      <c r="BN3911"/>
      <c r="BO3911"/>
      <c r="BP3911"/>
      <c r="BQ3911"/>
      <c r="BR3911"/>
      <c r="BS3911"/>
      <c r="BT3911"/>
      <c r="BU3911"/>
      <c r="BV3911"/>
      <c r="BW3911"/>
      <c r="BX3911"/>
      <c r="BY3911"/>
      <c r="BZ3911"/>
      <c r="CA3911"/>
      <c r="CB3911"/>
      <c r="CC3911"/>
    </row>
    <row r="3912" spans="54:81" s="325" customFormat="1" ht="15" customHeight="1" x14ac:dyDescent="0.25">
      <c r="BB3912"/>
      <c r="BC3912"/>
      <c r="BD3912"/>
      <c r="BE3912"/>
      <c r="BF3912"/>
      <c r="BG3912"/>
      <c r="BH3912"/>
      <c r="BI3912"/>
      <c r="BJ3912"/>
      <c r="BK3912"/>
      <c r="BL3912"/>
      <c r="BM3912"/>
      <c r="BN3912"/>
      <c r="BO3912"/>
      <c r="BP3912"/>
      <c r="BQ3912"/>
      <c r="BR3912"/>
      <c r="BS3912"/>
      <c r="BT3912"/>
      <c r="BU3912"/>
      <c r="BV3912"/>
      <c r="BW3912"/>
      <c r="BX3912"/>
      <c r="BY3912"/>
      <c r="BZ3912"/>
      <c r="CA3912"/>
      <c r="CB3912"/>
      <c r="CC3912"/>
    </row>
    <row r="3913" spans="54:81" s="325" customFormat="1" ht="15" customHeight="1" x14ac:dyDescent="0.25">
      <c r="BB3913"/>
      <c r="BC3913"/>
      <c r="BD3913"/>
      <c r="BE3913"/>
      <c r="BF3913"/>
      <c r="BG3913"/>
      <c r="BH3913"/>
      <c r="BI3913"/>
      <c r="BJ3913"/>
      <c r="BK3913"/>
      <c r="BL3913"/>
      <c r="BM3913"/>
      <c r="BN3913"/>
      <c r="BO3913"/>
      <c r="BP3913"/>
      <c r="BQ3913"/>
      <c r="BR3913"/>
      <c r="BS3913"/>
      <c r="BT3913"/>
      <c r="BU3913"/>
      <c r="BV3913"/>
      <c r="BW3913"/>
      <c r="BX3913"/>
      <c r="BY3913"/>
      <c r="BZ3913"/>
      <c r="CA3913"/>
      <c r="CB3913"/>
      <c r="CC3913"/>
    </row>
    <row r="3914" spans="54:81" s="325" customFormat="1" ht="15" customHeight="1" x14ac:dyDescent="0.25">
      <c r="BB3914"/>
      <c r="BC3914"/>
      <c r="BD3914"/>
      <c r="BE3914"/>
      <c r="BF3914"/>
      <c r="BG3914"/>
      <c r="BH3914"/>
      <c r="BI3914"/>
      <c r="BJ3914"/>
      <c r="BK3914"/>
      <c r="BL3914"/>
      <c r="BM3914"/>
      <c r="BN3914"/>
      <c r="BO3914"/>
      <c r="BP3914"/>
      <c r="BQ3914"/>
      <c r="BR3914"/>
      <c r="BS3914"/>
      <c r="BT3914"/>
      <c r="BU3914"/>
      <c r="BV3914"/>
      <c r="BW3914"/>
      <c r="BX3914"/>
      <c r="BY3914"/>
      <c r="BZ3914"/>
      <c r="CA3914"/>
      <c r="CB3914"/>
      <c r="CC3914"/>
    </row>
    <row r="3915" spans="54:81" s="325" customFormat="1" ht="15" customHeight="1" x14ac:dyDescent="0.25">
      <c r="BB3915"/>
      <c r="BC3915"/>
      <c r="BD3915"/>
      <c r="BE3915"/>
      <c r="BF3915"/>
      <c r="BG3915"/>
      <c r="BH3915"/>
      <c r="BI3915"/>
      <c r="BJ3915"/>
      <c r="BK3915"/>
      <c r="BL3915"/>
      <c r="BM3915"/>
      <c r="BN3915"/>
      <c r="BO3915"/>
      <c r="BP3915"/>
      <c r="BQ3915"/>
      <c r="BR3915"/>
      <c r="BS3915"/>
      <c r="BT3915"/>
      <c r="BU3915"/>
      <c r="BV3915"/>
      <c r="BW3915"/>
      <c r="BX3915"/>
      <c r="BY3915"/>
      <c r="BZ3915"/>
      <c r="CA3915"/>
      <c r="CB3915"/>
      <c r="CC3915"/>
    </row>
    <row r="3916" spans="54:81" s="325" customFormat="1" ht="15" customHeight="1" x14ac:dyDescent="0.25">
      <c r="BB3916"/>
      <c r="BC3916"/>
      <c r="BD3916"/>
      <c r="BE3916"/>
      <c r="BF3916"/>
      <c r="BG3916"/>
      <c r="BH3916"/>
      <c r="BI3916"/>
      <c r="BJ3916"/>
      <c r="BK3916"/>
      <c r="BL3916"/>
      <c r="BM3916"/>
      <c r="BN3916"/>
      <c r="BO3916"/>
      <c r="BP3916"/>
      <c r="BQ3916"/>
      <c r="BR3916"/>
      <c r="BS3916"/>
      <c r="BT3916"/>
      <c r="BU3916"/>
      <c r="BV3916"/>
      <c r="BW3916"/>
      <c r="BX3916"/>
      <c r="BY3916"/>
      <c r="BZ3916"/>
      <c r="CA3916"/>
      <c r="CB3916"/>
      <c r="CC3916"/>
    </row>
    <row r="3917" spans="54:81" s="325" customFormat="1" ht="15" customHeight="1" x14ac:dyDescent="0.25">
      <c r="BB3917"/>
      <c r="BC3917"/>
      <c r="BD3917"/>
      <c r="BE3917"/>
      <c r="BF3917"/>
      <c r="BG3917"/>
      <c r="BH3917"/>
      <c r="BI3917"/>
      <c r="BJ3917"/>
      <c r="BK3917"/>
      <c r="BL3917"/>
      <c r="BM3917"/>
      <c r="BN3917"/>
      <c r="BO3917"/>
      <c r="BP3917"/>
      <c r="BQ3917"/>
      <c r="BR3917"/>
      <c r="BS3917"/>
      <c r="BT3917"/>
      <c r="BU3917"/>
      <c r="BV3917"/>
      <c r="BW3917"/>
      <c r="BX3917"/>
      <c r="BY3917"/>
      <c r="BZ3917"/>
      <c r="CA3917"/>
      <c r="CB3917"/>
      <c r="CC3917"/>
    </row>
    <row r="3918" spans="54:81" s="325" customFormat="1" ht="15" customHeight="1" x14ac:dyDescent="0.25">
      <c r="BB3918"/>
      <c r="BC3918"/>
      <c r="BD3918"/>
      <c r="BE3918"/>
      <c r="BF3918"/>
      <c r="BG3918"/>
      <c r="BH3918"/>
      <c r="BI3918"/>
      <c r="BJ3918"/>
      <c r="BK3918"/>
      <c r="BL3918"/>
      <c r="BM3918"/>
      <c r="BN3918"/>
      <c r="BO3918"/>
      <c r="BP3918"/>
      <c r="BQ3918"/>
      <c r="BR3918"/>
      <c r="BS3918"/>
      <c r="BT3918"/>
      <c r="BU3918"/>
      <c r="BV3918"/>
      <c r="BW3918"/>
      <c r="BX3918"/>
      <c r="BY3918"/>
      <c r="BZ3918"/>
      <c r="CA3918"/>
      <c r="CB3918"/>
      <c r="CC3918"/>
    </row>
    <row r="3919" spans="54:81" s="325" customFormat="1" ht="15" customHeight="1" x14ac:dyDescent="0.25">
      <c r="BB3919"/>
      <c r="BC3919"/>
      <c r="BD3919"/>
      <c r="BE3919"/>
      <c r="BF3919"/>
      <c r="BG3919"/>
      <c r="BH3919"/>
      <c r="BI3919"/>
      <c r="BJ3919"/>
      <c r="BK3919"/>
      <c r="BL3919"/>
      <c r="BM3919"/>
      <c r="BN3919"/>
      <c r="BO3919"/>
      <c r="BP3919"/>
      <c r="BQ3919"/>
      <c r="BR3919"/>
      <c r="BS3919"/>
      <c r="BT3919"/>
      <c r="BU3919"/>
      <c r="BV3919"/>
      <c r="BW3919"/>
      <c r="BX3919"/>
      <c r="BY3919"/>
      <c r="BZ3919"/>
      <c r="CA3919"/>
      <c r="CB3919"/>
      <c r="CC3919"/>
    </row>
    <row r="3920" spans="54:81" s="325" customFormat="1" ht="15" customHeight="1" x14ac:dyDescent="0.25">
      <c r="BB3920"/>
      <c r="BC3920"/>
      <c r="BD3920"/>
      <c r="BE3920"/>
      <c r="BF3920"/>
      <c r="BG3920"/>
      <c r="BH3920"/>
      <c r="BI3920"/>
      <c r="BJ3920"/>
      <c r="BK3920"/>
      <c r="BL3920"/>
      <c r="BM3920"/>
      <c r="BN3920"/>
      <c r="BO3920"/>
      <c r="BP3920"/>
      <c r="BQ3920"/>
      <c r="BR3920"/>
      <c r="BS3920"/>
      <c r="BT3920"/>
      <c r="BU3920"/>
      <c r="BV3920"/>
      <c r="BW3920"/>
      <c r="BX3920"/>
      <c r="BY3920"/>
      <c r="BZ3920"/>
      <c r="CA3920"/>
      <c r="CB3920"/>
      <c r="CC3920"/>
    </row>
    <row r="3921" spans="54:81" s="325" customFormat="1" ht="15" customHeight="1" x14ac:dyDescent="0.25">
      <c r="BB3921"/>
      <c r="BC3921"/>
      <c r="BD3921"/>
      <c r="BE3921"/>
      <c r="BF3921"/>
      <c r="BG3921"/>
      <c r="BH3921"/>
      <c r="BI3921"/>
      <c r="BJ3921"/>
      <c r="BK3921"/>
      <c r="BL3921"/>
      <c r="BM3921"/>
      <c r="BN3921"/>
      <c r="BO3921"/>
      <c r="BP3921"/>
      <c r="BQ3921"/>
      <c r="BR3921"/>
      <c r="BS3921"/>
      <c r="BT3921"/>
      <c r="BU3921"/>
      <c r="BV3921"/>
      <c r="BW3921"/>
      <c r="BX3921"/>
      <c r="BY3921"/>
      <c r="BZ3921"/>
      <c r="CA3921"/>
      <c r="CB3921"/>
      <c r="CC3921"/>
    </row>
    <row r="3922" spans="54:81" s="325" customFormat="1" ht="15" customHeight="1" x14ac:dyDescent="0.25">
      <c r="BB3922"/>
      <c r="BC3922"/>
      <c r="BD3922"/>
      <c r="BE3922"/>
      <c r="BF3922"/>
      <c r="BG3922"/>
      <c r="BH3922"/>
      <c r="BI3922"/>
      <c r="BJ3922"/>
      <c r="BK3922"/>
      <c r="BL3922"/>
      <c r="BM3922"/>
      <c r="BN3922"/>
      <c r="BO3922"/>
      <c r="BP3922"/>
      <c r="BQ3922"/>
      <c r="BR3922"/>
      <c r="BS3922"/>
      <c r="BT3922"/>
      <c r="BU3922"/>
      <c r="BV3922"/>
      <c r="BW3922"/>
      <c r="BX3922"/>
      <c r="BY3922"/>
      <c r="BZ3922"/>
      <c r="CA3922"/>
      <c r="CB3922"/>
      <c r="CC3922"/>
    </row>
    <row r="3923" spans="54:81" s="325" customFormat="1" ht="15" customHeight="1" x14ac:dyDescent="0.25">
      <c r="BB3923"/>
      <c r="BC3923"/>
      <c r="BD3923"/>
      <c r="BE3923"/>
      <c r="BF3923"/>
      <c r="BG3923"/>
      <c r="BH3923"/>
      <c r="BI3923"/>
      <c r="BJ3923"/>
      <c r="BK3923"/>
      <c r="BL3923"/>
      <c r="BM3923"/>
      <c r="BN3923"/>
      <c r="BO3923"/>
      <c r="BP3923"/>
      <c r="BQ3923"/>
      <c r="BR3923"/>
      <c r="BS3923"/>
      <c r="BT3923"/>
      <c r="BU3923"/>
      <c r="BV3923"/>
      <c r="BW3923"/>
      <c r="BX3923"/>
      <c r="BY3923"/>
      <c r="BZ3923"/>
      <c r="CA3923"/>
      <c r="CB3923"/>
      <c r="CC3923"/>
    </row>
    <row r="3924" spans="54:81" s="325" customFormat="1" ht="15" customHeight="1" x14ac:dyDescent="0.25">
      <c r="BB3924"/>
      <c r="BC3924"/>
      <c r="BD3924"/>
      <c r="BE3924"/>
      <c r="BF3924"/>
      <c r="BG3924"/>
      <c r="BH3924"/>
      <c r="BI3924"/>
      <c r="BJ3924"/>
      <c r="BK3924"/>
      <c r="BL3924"/>
      <c r="BM3924"/>
      <c r="BN3924"/>
      <c r="BO3924"/>
      <c r="BP3924"/>
      <c r="BQ3924"/>
      <c r="BR3924"/>
      <c r="BS3924"/>
      <c r="BT3924"/>
      <c r="BU3924"/>
      <c r="BV3924"/>
      <c r="BW3924"/>
      <c r="BX3924"/>
      <c r="BY3924"/>
      <c r="BZ3924"/>
      <c r="CA3924"/>
      <c r="CB3924"/>
      <c r="CC3924"/>
    </row>
    <row r="3925" spans="54:81" s="325" customFormat="1" ht="15" customHeight="1" x14ac:dyDescent="0.25">
      <c r="BB3925"/>
      <c r="BC3925"/>
      <c r="BD3925"/>
      <c r="BE3925"/>
      <c r="BF3925"/>
      <c r="BG3925"/>
      <c r="BH3925"/>
      <c r="BI3925"/>
      <c r="BJ3925"/>
      <c r="BK3925"/>
      <c r="BL3925"/>
      <c r="BM3925"/>
      <c r="BN3925"/>
      <c r="BO3925"/>
      <c r="BP3925"/>
      <c r="BQ3925"/>
      <c r="BR3925"/>
      <c r="BS3925"/>
      <c r="BT3925"/>
      <c r="BU3925"/>
      <c r="BV3925"/>
      <c r="BW3925"/>
      <c r="BX3925"/>
      <c r="BY3925"/>
      <c r="BZ3925"/>
      <c r="CA3925"/>
      <c r="CB3925"/>
      <c r="CC3925"/>
    </row>
    <row r="3926" spans="54:81" s="325" customFormat="1" ht="15" customHeight="1" x14ac:dyDescent="0.25">
      <c r="BB3926"/>
      <c r="BC3926"/>
      <c r="BD3926"/>
      <c r="BE3926"/>
      <c r="BF3926"/>
      <c r="BG3926"/>
      <c r="BH3926"/>
      <c r="BI3926"/>
      <c r="BJ3926"/>
      <c r="BK3926"/>
      <c r="BL3926"/>
      <c r="BM3926"/>
      <c r="BN3926"/>
      <c r="BO3926"/>
      <c r="BP3926"/>
      <c r="BQ3926"/>
      <c r="BR3926"/>
      <c r="BS3926"/>
      <c r="BT3926"/>
      <c r="BU3926"/>
      <c r="BV3926"/>
      <c r="BW3926"/>
      <c r="BX3926"/>
      <c r="BY3926"/>
      <c r="BZ3926"/>
      <c r="CA3926"/>
      <c r="CB3926"/>
      <c r="CC3926"/>
    </row>
    <row r="3927" spans="54:81" s="325" customFormat="1" ht="15" customHeight="1" x14ac:dyDescent="0.25">
      <c r="BB3927"/>
      <c r="BC3927"/>
      <c r="BD3927"/>
      <c r="BE3927"/>
      <c r="BF3927"/>
      <c r="BG3927"/>
      <c r="BH3927"/>
      <c r="BI3927"/>
      <c r="BJ3927"/>
      <c r="BK3927"/>
      <c r="BL3927"/>
      <c r="BM3927"/>
      <c r="BN3927"/>
      <c r="BO3927"/>
      <c r="BP3927"/>
      <c r="BQ3927"/>
      <c r="BR3927"/>
      <c r="BS3927"/>
      <c r="BT3927"/>
      <c r="BU3927"/>
      <c r="BV3927"/>
      <c r="BW3927"/>
      <c r="BX3927"/>
      <c r="BY3927"/>
      <c r="BZ3927"/>
      <c r="CA3927"/>
      <c r="CB3927"/>
      <c r="CC3927"/>
    </row>
    <row r="3928" spans="54:81" s="325" customFormat="1" ht="15" customHeight="1" x14ac:dyDescent="0.25">
      <c r="BB3928"/>
      <c r="BC3928"/>
      <c r="BD3928"/>
      <c r="BE3928"/>
      <c r="BF3928"/>
      <c r="BG3928"/>
      <c r="BH3928"/>
      <c r="BI3928"/>
      <c r="BJ3928"/>
      <c r="BK3928"/>
      <c r="BL3928"/>
      <c r="BM3928"/>
      <c r="BN3928"/>
      <c r="BO3928"/>
      <c r="BP3928"/>
      <c r="BQ3928"/>
      <c r="BR3928"/>
      <c r="BS3928"/>
      <c r="BT3928"/>
      <c r="BU3928"/>
      <c r="BV3928"/>
      <c r="BW3928"/>
      <c r="BX3928"/>
      <c r="BY3928"/>
      <c r="BZ3928"/>
      <c r="CA3928"/>
      <c r="CB3928"/>
      <c r="CC3928"/>
    </row>
    <row r="3929" spans="54:81" s="325" customFormat="1" ht="15" customHeight="1" x14ac:dyDescent="0.25">
      <c r="BB3929"/>
      <c r="BC3929"/>
      <c r="BD3929"/>
      <c r="BE3929"/>
      <c r="BF3929"/>
      <c r="BG3929"/>
      <c r="BH3929"/>
      <c r="BI3929"/>
      <c r="BJ3929"/>
      <c r="BK3929"/>
      <c r="BL3929"/>
      <c r="BM3929"/>
      <c r="BN3929"/>
      <c r="BO3929"/>
      <c r="BP3929"/>
      <c r="BQ3929"/>
      <c r="BR3929"/>
      <c r="BS3929"/>
      <c r="BT3929"/>
      <c r="BU3929"/>
      <c r="BV3929"/>
      <c r="BW3929"/>
      <c r="BX3929"/>
      <c r="BY3929"/>
      <c r="BZ3929"/>
      <c r="CA3929"/>
      <c r="CB3929"/>
      <c r="CC3929"/>
    </row>
    <row r="3930" spans="54:81" s="325" customFormat="1" ht="15" customHeight="1" x14ac:dyDescent="0.25">
      <c r="BB3930"/>
      <c r="BC3930"/>
      <c r="BD3930"/>
      <c r="BE3930"/>
      <c r="BF3930"/>
      <c r="BG3930"/>
      <c r="BH3930"/>
      <c r="BI3930"/>
      <c r="BJ3930"/>
      <c r="BK3930"/>
      <c r="BL3930"/>
      <c r="BM3930"/>
      <c r="BN3930"/>
      <c r="BO3930"/>
      <c r="BP3930"/>
      <c r="BQ3930"/>
      <c r="BR3930"/>
      <c r="BS3930"/>
      <c r="BT3930"/>
      <c r="BU3930"/>
      <c r="BV3930"/>
      <c r="BW3930"/>
      <c r="BX3930"/>
      <c r="BY3930"/>
      <c r="BZ3930"/>
      <c r="CA3930"/>
      <c r="CB3930"/>
      <c r="CC3930"/>
    </row>
    <row r="3931" spans="54:81" s="325" customFormat="1" ht="15" customHeight="1" x14ac:dyDescent="0.25">
      <c r="BB3931"/>
      <c r="BC3931"/>
      <c r="BD3931"/>
      <c r="BE3931"/>
      <c r="BF3931"/>
      <c r="BG3931"/>
      <c r="BH3931"/>
      <c r="BI3931"/>
      <c r="BJ3931"/>
      <c r="BK3931"/>
      <c r="BL3931"/>
      <c r="BM3931"/>
      <c r="BN3931"/>
      <c r="BO3931"/>
      <c r="BP3931"/>
      <c r="BQ3931"/>
      <c r="BR3931"/>
      <c r="BS3931"/>
      <c r="BT3931"/>
      <c r="BU3931"/>
      <c r="BV3931"/>
      <c r="BW3931"/>
      <c r="BX3931"/>
      <c r="BY3931"/>
      <c r="BZ3931"/>
      <c r="CA3931"/>
      <c r="CB3931"/>
      <c r="CC3931"/>
    </row>
    <row r="3932" spans="54:81" s="325" customFormat="1" ht="15" customHeight="1" x14ac:dyDescent="0.25">
      <c r="BB3932"/>
      <c r="BC3932"/>
      <c r="BD3932"/>
      <c r="BE3932"/>
      <c r="BF3932"/>
      <c r="BG3932"/>
      <c r="BH3932"/>
      <c r="BI3932"/>
      <c r="BJ3932"/>
      <c r="BK3932"/>
      <c r="BL3932"/>
      <c r="BM3932"/>
      <c r="BN3932"/>
      <c r="BO3932"/>
      <c r="BP3932"/>
      <c r="BQ3932"/>
      <c r="BR3932"/>
      <c r="BS3932"/>
      <c r="BT3932"/>
      <c r="BU3932"/>
      <c r="BV3932"/>
      <c r="BW3932"/>
      <c r="BX3932"/>
      <c r="BY3932"/>
      <c r="BZ3932"/>
      <c r="CA3932"/>
      <c r="CB3932"/>
      <c r="CC3932"/>
    </row>
    <row r="3933" spans="54:81" s="325" customFormat="1" ht="15" customHeight="1" x14ac:dyDescent="0.25">
      <c r="BB3933"/>
      <c r="BC3933"/>
      <c r="BD3933"/>
      <c r="BE3933"/>
      <c r="BF3933"/>
      <c r="BG3933"/>
      <c r="BH3933"/>
      <c r="BI3933"/>
      <c r="BJ3933"/>
      <c r="BK3933"/>
      <c r="BL3933"/>
      <c r="BM3933"/>
      <c r="BN3933"/>
      <c r="BO3933"/>
      <c r="BP3933"/>
      <c r="BQ3933"/>
      <c r="BR3933"/>
      <c r="BS3933"/>
      <c r="BT3933"/>
      <c r="BU3933"/>
      <c r="BV3933"/>
      <c r="BW3933"/>
      <c r="BX3933"/>
      <c r="BY3933"/>
      <c r="BZ3933"/>
      <c r="CA3933"/>
      <c r="CB3933"/>
      <c r="CC3933"/>
    </row>
    <row r="3934" spans="54:81" s="325" customFormat="1" ht="15" customHeight="1" x14ac:dyDescent="0.25">
      <c r="BB3934"/>
      <c r="BC3934"/>
      <c r="BD3934"/>
      <c r="BE3934"/>
      <c r="BF3934"/>
      <c r="BG3934"/>
      <c r="BH3934"/>
      <c r="BI3934"/>
      <c r="BJ3934"/>
      <c r="BK3934"/>
      <c r="BL3934"/>
      <c r="BM3934"/>
      <c r="BN3934"/>
      <c r="BO3934"/>
      <c r="BP3934"/>
      <c r="BQ3934"/>
      <c r="BR3934"/>
      <c r="BS3934"/>
      <c r="BT3934"/>
      <c r="BU3934"/>
      <c r="BV3934"/>
      <c r="BW3934"/>
      <c r="BX3934"/>
      <c r="BY3934"/>
      <c r="BZ3934"/>
      <c r="CA3934"/>
      <c r="CB3934"/>
      <c r="CC3934"/>
    </row>
    <row r="3935" spans="54:81" s="325" customFormat="1" ht="15" customHeight="1" x14ac:dyDescent="0.25">
      <c r="BB3935"/>
      <c r="BC3935"/>
      <c r="BD3935"/>
      <c r="BE3935"/>
      <c r="BF3935"/>
      <c r="BG3935"/>
      <c r="BH3935"/>
      <c r="BI3935"/>
      <c r="BJ3935"/>
      <c r="BK3935"/>
      <c r="BL3935"/>
      <c r="BM3935"/>
      <c r="BN3935"/>
      <c r="BO3935"/>
      <c r="BP3935"/>
      <c r="BQ3935"/>
      <c r="BR3935"/>
      <c r="BS3935"/>
      <c r="BT3935"/>
      <c r="BU3935"/>
      <c r="BV3935"/>
      <c r="BW3935"/>
      <c r="BX3935"/>
      <c r="BY3935"/>
      <c r="BZ3935"/>
      <c r="CA3935"/>
      <c r="CB3935"/>
      <c r="CC3935"/>
    </row>
    <row r="3936" spans="54:81" s="325" customFormat="1" ht="15" customHeight="1" x14ac:dyDescent="0.25">
      <c r="BB3936"/>
      <c r="BC3936"/>
      <c r="BD3936"/>
      <c r="BE3936"/>
      <c r="BF3936"/>
      <c r="BG3936"/>
      <c r="BH3936"/>
      <c r="BI3936"/>
      <c r="BJ3936"/>
      <c r="BK3936"/>
      <c r="BL3936"/>
      <c r="BM3936"/>
      <c r="BN3936"/>
      <c r="BO3936"/>
      <c r="BP3936"/>
      <c r="BQ3936"/>
      <c r="BR3936"/>
      <c r="BS3936"/>
      <c r="BT3936"/>
      <c r="BU3936"/>
      <c r="BV3936"/>
      <c r="BW3936"/>
      <c r="BX3936"/>
      <c r="BY3936"/>
      <c r="BZ3936"/>
      <c r="CA3936"/>
      <c r="CB3936"/>
      <c r="CC3936"/>
    </row>
    <row r="3937" spans="54:81" s="325" customFormat="1" ht="15" customHeight="1" x14ac:dyDescent="0.25">
      <c r="BB3937"/>
      <c r="BC3937"/>
      <c r="BD3937"/>
      <c r="BE3937"/>
      <c r="BF3937"/>
      <c r="BG3937"/>
      <c r="BH3937"/>
      <c r="BI3937"/>
      <c r="BJ3937"/>
      <c r="BK3937"/>
      <c r="BL3937"/>
      <c r="BM3937"/>
      <c r="BN3937"/>
      <c r="BO3937"/>
      <c r="BP3937"/>
      <c r="BQ3937"/>
      <c r="BR3937"/>
      <c r="BS3937"/>
      <c r="BT3937"/>
      <c r="BU3937"/>
      <c r="BV3937"/>
      <c r="BW3937"/>
      <c r="BX3937"/>
      <c r="BY3937"/>
      <c r="BZ3937"/>
      <c r="CA3937"/>
      <c r="CB3937"/>
      <c r="CC3937"/>
    </row>
    <row r="3938" spans="54:81" s="325" customFormat="1" ht="15" customHeight="1" x14ac:dyDescent="0.25">
      <c r="BB3938"/>
      <c r="BC3938"/>
      <c r="BD3938"/>
      <c r="BE3938"/>
      <c r="BF3938"/>
      <c r="BG3938"/>
      <c r="BH3938"/>
      <c r="BI3938"/>
      <c r="BJ3938"/>
      <c r="BK3938"/>
      <c r="BL3938"/>
      <c r="BM3938"/>
      <c r="BN3938"/>
      <c r="BO3938"/>
      <c r="BP3938"/>
      <c r="BQ3938"/>
      <c r="BR3938"/>
      <c r="BS3938"/>
      <c r="BT3938"/>
      <c r="BU3938"/>
      <c r="BV3938"/>
      <c r="BW3938"/>
      <c r="BX3938"/>
      <c r="BY3938"/>
      <c r="BZ3938"/>
      <c r="CA3938"/>
      <c r="CB3938"/>
      <c r="CC3938"/>
    </row>
    <row r="3939" spans="54:81" s="325" customFormat="1" ht="15" customHeight="1" x14ac:dyDescent="0.25">
      <c r="BB3939"/>
      <c r="BC3939"/>
      <c r="BD3939"/>
      <c r="BE3939"/>
      <c r="BF3939"/>
      <c r="BG3939"/>
      <c r="BH3939"/>
      <c r="BI3939"/>
      <c r="BJ3939"/>
      <c r="BK3939"/>
      <c r="BL3939"/>
      <c r="BM3939"/>
      <c r="BN3939"/>
      <c r="BO3939"/>
      <c r="BP3939"/>
      <c r="BQ3939"/>
      <c r="BR3939"/>
      <c r="BS3939"/>
      <c r="BT3939"/>
      <c r="BU3939"/>
      <c r="BV3939"/>
      <c r="BW3939"/>
      <c r="BX3939"/>
      <c r="BY3939"/>
      <c r="BZ3939"/>
      <c r="CA3939"/>
      <c r="CB3939"/>
      <c r="CC3939"/>
    </row>
    <row r="3940" spans="54:81" s="325" customFormat="1" ht="15" customHeight="1" x14ac:dyDescent="0.25">
      <c r="BB3940"/>
      <c r="BC3940"/>
      <c r="BD3940"/>
      <c r="BE3940"/>
      <c r="BF3940"/>
      <c r="BG3940"/>
      <c r="BH3940"/>
      <c r="BI3940"/>
      <c r="BJ3940"/>
      <c r="BK3940"/>
      <c r="BL3940"/>
      <c r="BM3940"/>
      <c r="BN3940"/>
      <c r="BO3940"/>
      <c r="BP3940"/>
      <c r="BQ3940"/>
      <c r="BR3940"/>
      <c r="BS3940"/>
      <c r="BT3940"/>
      <c r="BU3940"/>
      <c r="BV3940"/>
      <c r="BW3940"/>
      <c r="BX3940"/>
      <c r="BY3940"/>
      <c r="BZ3940"/>
      <c r="CA3940"/>
      <c r="CB3940"/>
      <c r="CC3940"/>
    </row>
    <row r="3941" spans="54:81" s="325" customFormat="1" ht="15" customHeight="1" x14ac:dyDescent="0.25">
      <c r="BB3941"/>
      <c r="BC3941"/>
      <c r="BD3941"/>
      <c r="BE3941"/>
      <c r="BF3941"/>
      <c r="BG3941"/>
      <c r="BH3941"/>
      <c r="BI3941"/>
      <c r="BJ3941"/>
      <c r="BK3941"/>
      <c r="BL3941"/>
      <c r="BM3941"/>
      <c r="BN3941"/>
      <c r="BO3941"/>
      <c r="BP3941"/>
      <c r="BQ3941"/>
      <c r="BR3941"/>
      <c r="BS3941"/>
      <c r="BT3941"/>
      <c r="BU3941"/>
      <c r="BV3941"/>
      <c r="BW3941"/>
      <c r="BX3941"/>
      <c r="BY3941"/>
      <c r="BZ3941"/>
      <c r="CA3941"/>
      <c r="CB3941"/>
      <c r="CC3941"/>
    </row>
    <row r="3942" spans="54:81" s="325" customFormat="1" ht="15" customHeight="1" x14ac:dyDescent="0.25">
      <c r="BB3942"/>
      <c r="BC3942"/>
      <c r="BD3942"/>
      <c r="BE3942"/>
      <c r="BF3942"/>
      <c r="BG3942"/>
      <c r="BH3942"/>
      <c r="BI3942"/>
      <c r="BJ3942"/>
      <c r="BK3942"/>
      <c r="BL3942"/>
      <c r="BM3942"/>
      <c r="BN3942"/>
      <c r="BO3942"/>
      <c r="BP3942"/>
      <c r="BQ3942"/>
      <c r="BR3942"/>
      <c r="BS3942"/>
      <c r="BT3942"/>
      <c r="BU3942"/>
      <c r="BV3942"/>
      <c r="BW3942"/>
      <c r="BX3942"/>
      <c r="BY3942"/>
      <c r="BZ3942"/>
      <c r="CA3942"/>
      <c r="CB3942"/>
      <c r="CC3942"/>
    </row>
    <row r="3943" spans="54:81" s="325" customFormat="1" ht="15" customHeight="1" x14ac:dyDescent="0.25">
      <c r="BB3943"/>
      <c r="BC3943"/>
      <c r="BD3943"/>
      <c r="BE3943"/>
      <c r="BF3943"/>
      <c r="BG3943"/>
      <c r="BH3943"/>
      <c r="BI3943"/>
      <c r="BJ3943"/>
      <c r="BK3943"/>
      <c r="BL3943"/>
      <c r="BM3943"/>
      <c r="BN3943"/>
      <c r="BO3943"/>
      <c r="BP3943"/>
      <c r="BQ3943"/>
      <c r="BR3943"/>
      <c r="BS3943"/>
      <c r="BT3943"/>
      <c r="BU3943"/>
      <c r="BV3943"/>
      <c r="BW3943"/>
      <c r="BX3943"/>
      <c r="BY3943"/>
      <c r="BZ3943"/>
      <c r="CA3943"/>
      <c r="CB3943"/>
      <c r="CC3943"/>
    </row>
    <row r="3944" spans="54:81" s="325" customFormat="1" ht="15" customHeight="1" x14ac:dyDescent="0.25">
      <c r="BB3944"/>
      <c r="BC3944"/>
      <c r="BD3944"/>
      <c r="BE3944"/>
      <c r="BF3944"/>
      <c r="BG3944"/>
      <c r="BH3944"/>
      <c r="BI3944"/>
      <c r="BJ3944"/>
      <c r="BK3944"/>
      <c r="BL3944"/>
      <c r="BM3944"/>
      <c r="BN3944"/>
      <c r="BO3944"/>
      <c r="BP3944"/>
      <c r="BQ3944"/>
      <c r="BR3944"/>
      <c r="BS3944"/>
      <c r="BT3944"/>
      <c r="BU3944"/>
      <c r="BV3944"/>
      <c r="BW3944"/>
      <c r="BX3944"/>
      <c r="BY3944"/>
      <c r="BZ3944"/>
      <c r="CA3944"/>
      <c r="CB3944"/>
      <c r="CC3944"/>
    </row>
    <row r="3945" spans="54:81" s="325" customFormat="1" ht="15" customHeight="1" x14ac:dyDescent="0.25">
      <c r="BB3945"/>
      <c r="BC3945"/>
      <c r="BD3945"/>
      <c r="BE3945"/>
      <c r="BF3945"/>
      <c r="BG3945"/>
      <c r="BH3945"/>
      <c r="BI3945"/>
      <c r="BJ3945"/>
      <c r="BK3945"/>
      <c r="BL3945"/>
      <c r="BM3945"/>
      <c r="BN3945"/>
      <c r="BO3945"/>
      <c r="BP3945"/>
      <c r="BQ3945"/>
      <c r="BR3945"/>
      <c r="BS3945"/>
      <c r="BT3945"/>
      <c r="BU3945"/>
      <c r="BV3945"/>
      <c r="BW3945"/>
      <c r="BX3945"/>
      <c r="BY3945"/>
      <c r="BZ3945"/>
      <c r="CA3945"/>
      <c r="CB3945"/>
      <c r="CC3945"/>
    </row>
    <row r="3946" spans="54:81" s="325" customFormat="1" ht="15" customHeight="1" x14ac:dyDescent="0.25">
      <c r="BB3946"/>
      <c r="BC3946"/>
      <c r="BD3946"/>
      <c r="BE3946"/>
      <c r="BF3946"/>
      <c r="BG3946"/>
      <c r="BH3946"/>
      <c r="BI3946"/>
      <c r="BJ3946"/>
      <c r="BK3946"/>
      <c r="BL3946"/>
      <c r="BM3946"/>
      <c r="BN3946"/>
      <c r="BO3946"/>
      <c r="BP3946"/>
      <c r="BQ3946"/>
      <c r="BR3946"/>
      <c r="BS3946"/>
      <c r="BT3946"/>
      <c r="BU3946"/>
      <c r="BV3946"/>
      <c r="BW3946"/>
      <c r="BX3946"/>
      <c r="BY3946"/>
      <c r="BZ3946"/>
      <c r="CA3946"/>
      <c r="CB3946"/>
      <c r="CC3946"/>
    </row>
    <row r="3947" spans="54:81" s="325" customFormat="1" ht="15" customHeight="1" x14ac:dyDescent="0.25">
      <c r="BB3947"/>
      <c r="BC3947"/>
      <c r="BD3947"/>
      <c r="BE3947"/>
      <c r="BF3947"/>
      <c r="BG3947"/>
      <c r="BH3947"/>
      <c r="BI3947"/>
      <c r="BJ3947"/>
      <c r="BK3947"/>
      <c r="BL3947"/>
      <c r="BM3947"/>
      <c r="BN3947"/>
      <c r="BO3947"/>
      <c r="BP3947"/>
      <c r="BQ3947"/>
      <c r="BR3947"/>
      <c r="BS3947"/>
      <c r="BT3947"/>
      <c r="BU3947"/>
      <c r="BV3947"/>
      <c r="BW3947"/>
      <c r="BX3947"/>
      <c r="BY3947"/>
      <c r="BZ3947"/>
      <c r="CA3947"/>
      <c r="CB3947"/>
      <c r="CC3947"/>
    </row>
    <row r="3948" spans="54:81" s="325" customFormat="1" ht="15" customHeight="1" x14ac:dyDescent="0.25">
      <c r="BB3948"/>
      <c r="BC3948"/>
      <c r="BD3948"/>
      <c r="BE3948"/>
      <c r="BF3948"/>
      <c r="BG3948"/>
      <c r="BH3948"/>
      <c r="BI3948"/>
      <c r="BJ3948"/>
      <c r="BK3948"/>
      <c r="BL3948"/>
      <c r="BM3948"/>
      <c r="BN3948"/>
      <c r="BO3948"/>
      <c r="BP3948"/>
      <c r="BQ3948"/>
      <c r="BR3948"/>
      <c r="BS3948"/>
      <c r="BT3948"/>
      <c r="BU3948"/>
      <c r="BV3948"/>
      <c r="BW3948"/>
      <c r="BX3948"/>
      <c r="BY3948"/>
      <c r="BZ3948"/>
      <c r="CA3948"/>
      <c r="CB3948"/>
      <c r="CC3948"/>
    </row>
    <row r="3949" spans="54:81" s="325" customFormat="1" ht="15" customHeight="1" x14ac:dyDescent="0.25">
      <c r="BB3949"/>
      <c r="BC3949"/>
      <c r="BD3949"/>
      <c r="BE3949"/>
      <c r="BF3949"/>
      <c r="BG3949"/>
      <c r="BH3949"/>
      <c r="BI3949"/>
      <c r="BJ3949"/>
      <c r="BK3949"/>
      <c r="BL3949"/>
      <c r="BM3949"/>
      <c r="BN3949"/>
      <c r="BO3949"/>
      <c r="BP3949"/>
      <c r="BQ3949"/>
      <c r="BR3949"/>
      <c r="BS3949"/>
      <c r="BT3949"/>
      <c r="BU3949"/>
      <c r="BV3949"/>
      <c r="BW3949"/>
      <c r="BX3949"/>
      <c r="BY3949"/>
      <c r="BZ3949"/>
      <c r="CA3949"/>
      <c r="CB3949"/>
      <c r="CC3949"/>
    </row>
    <row r="3950" spans="54:81" s="325" customFormat="1" ht="15" customHeight="1" x14ac:dyDescent="0.25">
      <c r="BB3950"/>
      <c r="BC3950"/>
      <c r="BD3950"/>
      <c r="BE3950"/>
      <c r="BF3950"/>
      <c r="BG3950"/>
      <c r="BH3950"/>
      <c r="BI3950"/>
      <c r="BJ3950"/>
      <c r="BK3950"/>
      <c r="BL3950"/>
      <c r="BM3950"/>
      <c r="BN3950"/>
      <c r="BO3950"/>
      <c r="BP3950"/>
      <c r="BQ3950"/>
      <c r="BR3950"/>
      <c r="BS3950"/>
      <c r="BT3950"/>
      <c r="BU3950"/>
      <c r="BV3950"/>
      <c r="BW3950"/>
      <c r="BX3950"/>
      <c r="BY3950"/>
      <c r="BZ3950"/>
      <c r="CA3950"/>
      <c r="CB3950"/>
      <c r="CC3950"/>
    </row>
    <row r="3951" spans="54:81" s="325" customFormat="1" ht="15" customHeight="1" x14ac:dyDescent="0.25">
      <c r="BB3951"/>
      <c r="BC3951"/>
      <c r="BD3951"/>
      <c r="BE3951"/>
      <c r="BF3951"/>
      <c r="BG3951"/>
      <c r="BH3951"/>
      <c r="BI3951"/>
      <c r="BJ3951"/>
      <c r="BK3951"/>
      <c r="BL3951"/>
      <c r="BM3951"/>
      <c r="BN3951"/>
      <c r="BO3951"/>
      <c r="BP3951"/>
      <c r="BQ3951"/>
      <c r="BR3951"/>
      <c r="BS3951"/>
      <c r="BT3951"/>
      <c r="BU3951"/>
      <c r="BV3951"/>
      <c r="BW3951"/>
      <c r="BX3951"/>
      <c r="BY3951"/>
      <c r="BZ3951"/>
      <c r="CA3951"/>
      <c r="CB3951"/>
      <c r="CC3951"/>
    </row>
    <row r="3952" spans="54:81" s="325" customFormat="1" ht="15" customHeight="1" x14ac:dyDescent="0.25">
      <c r="BB3952"/>
      <c r="BC3952"/>
      <c r="BD3952"/>
      <c r="BE3952"/>
      <c r="BF3952"/>
      <c r="BG3952"/>
      <c r="BH3952"/>
      <c r="BI3952"/>
      <c r="BJ3952"/>
      <c r="BK3952"/>
      <c r="BL3952"/>
      <c r="BM3952"/>
      <c r="BN3952"/>
      <c r="BO3952"/>
      <c r="BP3952"/>
      <c r="BQ3952"/>
      <c r="BR3952"/>
      <c r="BS3952"/>
      <c r="BT3952"/>
      <c r="BU3952"/>
      <c r="BV3952"/>
      <c r="BW3952"/>
      <c r="BX3952"/>
      <c r="BY3952"/>
      <c r="BZ3952"/>
      <c r="CA3952"/>
      <c r="CB3952"/>
      <c r="CC3952"/>
    </row>
    <row r="3953" spans="54:81" s="325" customFormat="1" ht="15" customHeight="1" x14ac:dyDescent="0.25">
      <c r="BB3953"/>
      <c r="BC3953"/>
      <c r="BD3953"/>
      <c r="BE3953"/>
      <c r="BF3953"/>
      <c r="BG3953"/>
      <c r="BH3953"/>
      <c r="BI3953"/>
      <c r="BJ3953"/>
      <c r="BK3953"/>
      <c r="BL3953"/>
      <c r="BM3953"/>
      <c r="BN3953"/>
      <c r="BO3953"/>
      <c r="BP3953"/>
      <c r="BQ3953"/>
      <c r="BR3953"/>
      <c r="BS3953"/>
      <c r="BT3953"/>
      <c r="BU3953"/>
      <c r="BV3953"/>
      <c r="BW3953"/>
      <c r="BX3953"/>
      <c r="BY3953"/>
      <c r="BZ3953"/>
      <c r="CA3953"/>
      <c r="CB3953"/>
      <c r="CC3953"/>
    </row>
    <row r="3954" spans="54:81" s="325" customFormat="1" ht="15" customHeight="1" x14ac:dyDescent="0.25">
      <c r="BB3954"/>
      <c r="BC3954"/>
      <c r="BD3954"/>
      <c r="BE3954"/>
      <c r="BF3954"/>
      <c r="BG3954"/>
      <c r="BH3954"/>
      <c r="BI3954"/>
      <c r="BJ3954"/>
      <c r="BK3954"/>
      <c r="BL3954"/>
      <c r="BM3954"/>
      <c r="BN3954"/>
      <c r="BO3954"/>
      <c r="BP3954"/>
      <c r="BQ3954"/>
      <c r="BR3954"/>
      <c r="BS3954"/>
      <c r="BT3954"/>
      <c r="BU3954"/>
      <c r="BV3954"/>
      <c r="BW3954"/>
      <c r="BX3954"/>
      <c r="BY3954"/>
      <c r="BZ3954"/>
      <c r="CA3954"/>
      <c r="CB3954"/>
      <c r="CC3954"/>
    </row>
    <row r="3955" spans="54:81" s="325" customFormat="1" ht="15" customHeight="1" x14ac:dyDescent="0.25">
      <c r="BB3955"/>
      <c r="BC3955"/>
      <c r="BD3955"/>
      <c r="BE3955"/>
      <c r="BF3955"/>
      <c r="BG3955"/>
      <c r="BH3955"/>
      <c r="BI3955"/>
      <c r="BJ3955"/>
      <c r="BK3955"/>
      <c r="BL3955"/>
      <c r="BM3955"/>
      <c r="BN3955"/>
      <c r="BO3955"/>
      <c r="BP3955"/>
      <c r="BQ3955"/>
      <c r="BR3955"/>
      <c r="BS3955"/>
      <c r="BT3955"/>
      <c r="BU3955"/>
      <c r="BV3955"/>
      <c r="BW3955"/>
      <c r="BX3955"/>
      <c r="BY3955"/>
      <c r="BZ3955"/>
      <c r="CA3955"/>
      <c r="CB3955"/>
      <c r="CC3955"/>
    </row>
    <row r="3956" spans="54:81" s="325" customFormat="1" ht="15" customHeight="1" x14ac:dyDescent="0.25">
      <c r="BB3956"/>
      <c r="BC3956"/>
      <c r="BD3956"/>
      <c r="BE3956"/>
      <c r="BF3956"/>
      <c r="BG3956"/>
      <c r="BH3956"/>
      <c r="BI3956"/>
      <c r="BJ3956"/>
      <c r="BK3956"/>
      <c r="BL3956"/>
      <c r="BM3956"/>
      <c r="BN3956"/>
      <c r="BO3956"/>
      <c r="BP3956"/>
      <c r="BQ3956"/>
      <c r="BR3956"/>
      <c r="BS3956"/>
      <c r="BT3956"/>
      <c r="BU3956"/>
      <c r="BV3956"/>
      <c r="BW3956"/>
      <c r="BX3956"/>
      <c r="BY3956"/>
      <c r="BZ3956"/>
      <c r="CA3956"/>
      <c r="CB3956"/>
      <c r="CC3956"/>
    </row>
    <row r="3957" spans="54:81" s="325" customFormat="1" ht="15" customHeight="1" x14ac:dyDescent="0.25">
      <c r="BB3957"/>
      <c r="BC3957"/>
      <c r="BD3957"/>
      <c r="BE3957"/>
      <c r="BF3957"/>
      <c r="BG3957"/>
      <c r="BH3957"/>
      <c r="BI3957"/>
      <c r="BJ3957"/>
      <c r="BK3957"/>
      <c r="BL3957"/>
      <c r="BM3957"/>
      <c r="BN3957"/>
      <c r="BO3957"/>
      <c r="BP3957"/>
      <c r="BQ3957"/>
      <c r="BR3957"/>
      <c r="BS3957"/>
      <c r="BT3957"/>
      <c r="BU3957"/>
      <c r="BV3957"/>
      <c r="BW3957"/>
      <c r="BX3957"/>
      <c r="BY3957"/>
      <c r="BZ3957"/>
      <c r="CA3957"/>
      <c r="CB3957"/>
      <c r="CC3957"/>
    </row>
    <row r="3958" spans="54:81" s="325" customFormat="1" ht="15" customHeight="1" x14ac:dyDescent="0.25">
      <c r="BB3958"/>
      <c r="BC3958"/>
      <c r="BD3958"/>
      <c r="BE3958"/>
      <c r="BF3958"/>
      <c r="BG3958"/>
      <c r="BH3958"/>
      <c r="BI3958"/>
      <c r="BJ3958"/>
      <c r="BK3958"/>
      <c r="BL3958"/>
      <c r="BM3958"/>
      <c r="BN3958"/>
      <c r="BO3958"/>
      <c r="BP3958"/>
      <c r="BQ3958"/>
      <c r="BR3958"/>
      <c r="BS3958"/>
      <c r="BT3958"/>
      <c r="BU3958"/>
      <c r="BV3958"/>
      <c r="BW3958"/>
      <c r="BX3958"/>
      <c r="BY3958"/>
      <c r="BZ3958"/>
      <c r="CA3958"/>
      <c r="CB3958"/>
      <c r="CC3958"/>
    </row>
    <row r="3959" spans="54:81" s="325" customFormat="1" ht="15" customHeight="1" x14ac:dyDescent="0.25">
      <c r="BB3959"/>
      <c r="BC3959"/>
      <c r="BD3959"/>
      <c r="BE3959"/>
      <c r="BF3959"/>
      <c r="BG3959"/>
      <c r="BH3959"/>
      <c r="BI3959"/>
      <c r="BJ3959"/>
      <c r="BK3959"/>
      <c r="BL3959"/>
      <c r="BM3959"/>
      <c r="BN3959"/>
      <c r="BO3959"/>
      <c r="BP3959"/>
      <c r="BQ3959"/>
      <c r="BR3959"/>
      <c r="BS3959"/>
      <c r="BT3959"/>
      <c r="BU3959"/>
      <c r="BV3959"/>
      <c r="BW3959"/>
      <c r="BX3959"/>
      <c r="BY3959"/>
      <c r="BZ3959"/>
      <c r="CA3959"/>
      <c r="CB3959"/>
      <c r="CC3959"/>
    </row>
    <row r="3960" spans="54:81" s="325" customFormat="1" ht="15" customHeight="1" x14ac:dyDescent="0.25">
      <c r="BB3960"/>
      <c r="BC3960"/>
      <c r="BD3960"/>
      <c r="BE3960"/>
      <c r="BF3960"/>
      <c r="BG3960"/>
      <c r="BH3960"/>
      <c r="BI3960"/>
      <c r="BJ3960"/>
      <c r="BK3960"/>
      <c r="BL3960"/>
      <c r="BM3960"/>
      <c r="BN3960"/>
      <c r="BO3960"/>
      <c r="BP3960"/>
      <c r="BQ3960"/>
      <c r="BR3960"/>
      <c r="BS3960"/>
      <c r="BT3960"/>
      <c r="BU3960"/>
      <c r="BV3960"/>
      <c r="BW3960"/>
      <c r="BX3960"/>
      <c r="BY3960"/>
      <c r="BZ3960"/>
      <c r="CA3960"/>
      <c r="CB3960"/>
      <c r="CC3960"/>
    </row>
    <row r="3961" spans="54:81" s="325" customFormat="1" ht="15" customHeight="1" x14ac:dyDescent="0.25">
      <c r="BB3961"/>
      <c r="BC3961"/>
      <c r="BD3961"/>
      <c r="BE3961"/>
      <c r="BF3961"/>
      <c r="BG3961"/>
      <c r="BH3961"/>
      <c r="BI3961"/>
      <c r="BJ3961"/>
      <c r="BK3961"/>
      <c r="BL3961"/>
      <c r="BM3961"/>
      <c r="BN3961"/>
      <c r="BO3961"/>
      <c r="BP3961"/>
      <c r="BQ3961"/>
      <c r="BR3961"/>
      <c r="BS3961"/>
      <c r="BT3961"/>
      <c r="BU3961"/>
      <c r="BV3961"/>
      <c r="BW3961"/>
      <c r="BX3961"/>
      <c r="BY3961"/>
      <c r="BZ3961"/>
      <c r="CA3961"/>
      <c r="CB3961"/>
      <c r="CC3961"/>
    </row>
    <row r="3962" spans="54:81" s="325" customFormat="1" ht="15" customHeight="1" x14ac:dyDescent="0.25">
      <c r="BB3962"/>
      <c r="BC3962"/>
      <c r="BD3962"/>
      <c r="BE3962"/>
      <c r="BF3962"/>
      <c r="BG3962"/>
      <c r="BH3962"/>
      <c r="BI3962"/>
      <c r="BJ3962"/>
      <c r="BK3962"/>
      <c r="BL3962"/>
      <c r="BM3962"/>
      <c r="BN3962"/>
      <c r="BO3962"/>
      <c r="BP3962"/>
      <c r="BQ3962"/>
      <c r="BR3962"/>
      <c r="BS3962"/>
      <c r="BT3962"/>
      <c r="BU3962"/>
      <c r="BV3962"/>
      <c r="BW3962"/>
      <c r="BX3962"/>
      <c r="BY3962"/>
      <c r="BZ3962"/>
      <c r="CA3962"/>
      <c r="CB3962"/>
      <c r="CC3962"/>
    </row>
    <row r="3963" spans="54:81" s="325" customFormat="1" ht="15" customHeight="1" x14ac:dyDescent="0.25">
      <c r="BB3963"/>
      <c r="BC3963"/>
      <c r="BD3963"/>
      <c r="BE3963"/>
      <c r="BF3963"/>
      <c r="BG3963"/>
      <c r="BH3963"/>
      <c r="BI3963"/>
      <c r="BJ3963"/>
      <c r="BK3963"/>
      <c r="BL3963"/>
      <c r="BM3963"/>
      <c r="BN3963"/>
      <c r="BO3963"/>
      <c r="BP3963"/>
      <c r="BQ3963"/>
      <c r="BR3963"/>
      <c r="BS3963"/>
      <c r="BT3963"/>
      <c r="BU3963"/>
      <c r="BV3963"/>
      <c r="BW3963"/>
      <c r="BX3963"/>
      <c r="BY3963"/>
      <c r="BZ3963"/>
      <c r="CA3963"/>
      <c r="CB3963"/>
      <c r="CC3963"/>
    </row>
    <row r="3964" spans="54:81" s="325" customFormat="1" ht="15" customHeight="1" x14ac:dyDescent="0.25">
      <c r="BB3964"/>
      <c r="BC3964"/>
      <c r="BD3964"/>
      <c r="BE3964"/>
      <c r="BF3964"/>
      <c r="BG3964"/>
      <c r="BH3964"/>
      <c r="BI3964"/>
      <c r="BJ3964"/>
      <c r="BK3964"/>
      <c r="BL3964"/>
      <c r="BM3964"/>
      <c r="BN3964"/>
      <c r="BO3964"/>
      <c r="BP3964"/>
      <c r="BQ3964"/>
      <c r="BR3964"/>
      <c r="BS3964"/>
      <c r="BT3964"/>
      <c r="BU3964"/>
      <c r="BV3964"/>
      <c r="BW3964"/>
      <c r="BX3964"/>
      <c r="BY3964"/>
      <c r="BZ3964"/>
      <c r="CA3964"/>
      <c r="CB3964"/>
      <c r="CC3964"/>
    </row>
    <row r="3965" spans="54:81" s="325" customFormat="1" ht="15" customHeight="1" x14ac:dyDescent="0.25">
      <c r="BB3965"/>
      <c r="BC3965"/>
      <c r="BD3965"/>
      <c r="BE3965"/>
      <c r="BF3965"/>
      <c r="BG3965"/>
      <c r="BH3965"/>
      <c r="BI3965"/>
      <c r="BJ3965"/>
      <c r="BK3965"/>
      <c r="BL3965"/>
      <c r="BM3965"/>
      <c r="BN3965"/>
      <c r="BO3965"/>
      <c r="BP3965"/>
      <c r="BQ3965"/>
      <c r="BR3965"/>
      <c r="BS3965"/>
      <c r="BT3965"/>
      <c r="BU3965"/>
      <c r="BV3965"/>
      <c r="BW3965"/>
      <c r="BX3965"/>
      <c r="BY3965"/>
      <c r="BZ3965"/>
      <c r="CA3965"/>
      <c r="CB3965"/>
      <c r="CC3965"/>
    </row>
    <row r="3966" spans="54:81" s="325" customFormat="1" ht="15" customHeight="1" x14ac:dyDescent="0.25">
      <c r="BB3966"/>
      <c r="BC3966"/>
      <c r="BD3966"/>
      <c r="BE3966"/>
      <c r="BF3966"/>
      <c r="BG3966"/>
      <c r="BH3966"/>
      <c r="BI3966"/>
      <c r="BJ3966"/>
      <c r="BK3966"/>
      <c r="BL3966"/>
      <c r="BM3966"/>
      <c r="BN3966"/>
      <c r="BO3966"/>
      <c r="BP3966"/>
      <c r="BQ3966"/>
      <c r="BR3966"/>
      <c r="BS3966"/>
      <c r="BT3966"/>
      <c r="BU3966"/>
      <c r="BV3966"/>
      <c r="BW3966"/>
      <c r="BX3966"/>
      <c r="BY3966"/>
      <c r="BZ3966"/>
      <c r="CA3966"/>
      <c r="CB3966"/>
      <c r="CC3966"/>
    </row>
    <row r="3967" spans="54:81" s="325" customFormat="1" ht="15" customHeight="1" x14ac:dyDescent="0.25">
      <c r="BB3967"/>
      <c r="BC3967"/>
      <c r="BD3967"/>
      <c r="BE3967"/>
      <c r="BF3967"/>
      <c r="BG3967"/>
      <c r="BH3967"/>
      <c r="BI3967"/>
      <c r="BJ3967"/>
      <c r="BK3967"/>
      <c r="BL3967"/>
      <c r="BM3967"/>
      <c r="BN3967"/>
      <c r="BO3967"/>
      <c r="BP3967"/>
      <c r="BQ3967"/>
      <c r="BR3967"/>
      <c r="BS3967"/>
      <c r="BT3967"/>
      <c r="BU3967"/>
      <c r="BV3967"/>
      <c r="BW3967"/>
      <c r="BX3967"/>
      <c r="BY3967"/>
      <c r="BZ3967"/>
      <c r="CA3967"/>
      <c r="CB3967"/>
      <c r="CC3967"/>
    </row>
    <row r="3968" spans="54:81" s="325" customFormat="1" ht="15" customHeight="1" x14ac:dyDescent="0.25">
      <c r="BB3968"/>
      <c r="BC3968"/>
      <c r="BD3968"/>
      <c r="BE3968"/>
      <c r="BF3968"/>
      <c r="BG3968"/>
      <c r="BH3968"/>
      <c r="BI3968"/>
      <c r="BJ3968"/>
      <c r="BK3968"/>
      <c r="BL3968"/>
      <c r="BM3968"/>
      <c r="BN3968"/>
      <c r="BO3968"/>
      <c r="BP3968"/>
      <c r="BQ3968"/>
      <c r="BR3968"/>
      <c r="BS3968"/>
      <c r="BT3968"/>
      <c r="BU3968"/>
      <c r="BV3968"/>
      <c r="BW3968"/>
      <c r="BX3968"/>
      <c r="BY3968"/>
      <c r="BZ3968"/>
      <c r="CA3968"/>
      <c r="CB3968"/>
      <c r="CC3968"/>
    </row>
    <row r="3969" spans="54:81" s="325" customFormat="1" ht="15" customHeight="1" x14ac:dyDescent="0.25">
      <c r="BB3969"/>
      <c r="BC3969"/>
      <c r="BD3969"/>
      <c r="BE3969"/>
      <c r="BF3969"/>
      <c r="BG3969"/>
      <c r="BH3969"/>
      <c r="BI3969"/>
      <c r="BJ3969"/>
      <c r="BK3969"/>
      <c r="BL3969"/>
      <c r="BM3969"/>
      <c r="BN3969"/>
      <c r="BO3969"/>
      <c r="BP3969"/>
      <c r="BQ3969"/>
      <c r="BR3969"/>
      <c r="BS3969"/>
      <c r="BT3969"/>
      <c r="BU3969"/>
      <c r="BV3969"/>
      <c r="BW3969"/>
      <c r="BX3969"/>
      <c r="BY3969"/>
      <c r="BZ3969"/>
      <c r="CA3969"/>
      <c r="CB3969"/>
      <c r="CC3969"/>
    </row>
    <row r="3970" spans="54:81" s="325" customFormat="1" ht="15" customHeight="1" x14ac:dyDescent="0.25">
      <c r="BB3970"/>
      <c r="BC3970"/>
      <c r="BD3970"/>
      <c r="BE3970"/>
      <c r="BF3970"/>
      <c r="BG3970"/>
      <c r="BH3970"/>
      <c r="BI3970"/>
      <c r="BJ3970"/>
      <c r="BK3970"/>
      <c r="BL3970"/>
      <c r="BM3970"/>
      <c r="BN3970"/>
      <c r="BO3970"/>
      <c r="BP3970"/>
      <c r="BQ3970"/>
      <c r="BR3970"/>
      <c r="BS3970"/>
      <c r="BT3970"/>
      <c r="BU3970"/>
      <c r="BV3970"/>
      <c r="BW3970"/>
      <c r="BX3970"/>
      <c r="BY3970"/>
      <c r="BZ3970"/>
      <c r="CA3970"/>
      <c r="CB3970"/>
      <c r="CC3970"/>
    </row>
    <row r="3971" spans="54:81" s="325" customFormat="1" ht="15" customHeight="1" x14ac:dyDescent="0.25">
      <c r="BB3971"/>
      <c r="BC3971"/>
      <c r="BD3971"/>
      <c r="BE3971"/>
      <c r="BF3971"/>
      <c r="BG3971"/>
      <c r="BH3971"/>
      <c r="BI3971"/>
      <c r="BJ3971"/>
      <c r="BK3971"/>
      <c r="BL3971"/>
      <c r="BM3971"/>
      <c r="BN3971"/>
      <c r="BO3971"/>
      <c r="BP3971"/>
      <c r="BQ3971"/>
      <c r="BR3971"/>
      <c r="BS3971"/>
      <c r="BT3971"/>
      <c r="BU3971"/>
      <c r="BV3971"/>
      <c r="BW3971"/>
      <c r="BX3971"/>
      <c r="BY3971"/>
      <c r="BZ3971"/>
      <c r="CA3971"/>
      <c r="CB3971"/>
      <c r="CC3971"/>
    </row>
    <row r="3972" spans="54:81" s="325" customFormat="1" ht="15" customHeight="1" x14ac:dyDescent="0.25">
      <c r="BB3972"/>
      <c r="BC3972"/>
      <c r="BD3972"/>
      <c r="BE3972"/>
      <c r="BF3972"/>
      <c r="BG3972"/>
      <c r="BH3972"/>
      <c r="BI3972"/>
      <c r="BJ3972"/>
      <c r="BK3972"/>
      <c r="BL3972"/>
      <c r="BM3972"/>
      <c r="BN3972"/>
      <c r="BO3972"/>
      <c r="BP3972"/>
      <c r="BQ3972"/>
      <c r="BR3972"/>
      <c r="BS3972"/>
      <c r="BT3972"/>
      <c r="BU3972"/>
      <c r="BV3972"/>
      <c r="BW3972"/>
      <c r="BX3972"/>
      <c r="BY3972"/>
      <c r="BZ3972"/>
      <c r="CA3972"/>
      <c r="CB3972"/>
      <c r="CC3972"/>
    </row>
    <row r="3973" spans="54:81" s="325" customFormat="1" ht="15" customHeight="1" x14ac:dyDescent="0.25">
      <c r="BB3973"/>
      <c r="BC3973"/>
      <c r="BD3973"/>
      <c r="BE3973"/>
      <c r="BF3973"/>
      <c r="BG3973"/>
      <c r="BH3973"/>
      <c r="BI3973"/>
      <c r="BJ3973"/>
      <c r="BK3973"/>
      <c r="BL3973"/>
      <c r="BM3973"/>
      <c r="BN3973"/>
      <c r="BO3973"/>
      <c r="BP3973"/>
      <c r="BQ3973"/>
      <c r="BR3973"/>
      <c r="BS3973"/>
      <c r="BT3973"/>
      <c r="BU3973"/>
      <c r="BV3973"/>
      <c r="BW3973"/>
      <c r="BX3973"/>
      <c r="BY3973"/>
      <c r="BZ3973"/>
      <c r="CA3973"/>
      <c r="CB3973"/>
      <c r="CC3973"/>
    </row>
    <row r="3974" spans="54:81" s="325" customFormat="1" ht="15" customHeight="1" x14ac:dyDescent="0.25">
      <c r="BB3974"/>
      <c r="BC3974"/>
      <c r="BD3974"/>
      <c r="BE3974"/>
      <c r="BF3974"/>
      <c r="BG3974"/>
      <c r="BH3974"/>
      <c r="BI3974"/>
      <c r="BJ3974"/>
      <c r="BK3974"/>
      <c r="BL3974"/>
      <c r="BM3974"/>
      <c r="BN3974"/>
      <c r="BO3974"/>
      <c r="BP3974"/>
      <c r="BQ3974"/>
      <c r="BR3974"/>
      <c r="BS3974"/>
      <c r="BT3974"/>
      <c r="BU3974"/>
      <c r="BV3974"/>
      <c r="BW3974"/>
      <c r="BX3974"/>
      <c r="BY3974"/>
      <c r="BZ3974"/>
      <c r="CA3974"/>
      <c r="CB3974"/>
      <c r="CC3974"/>
    </row>
    <row r="3975" spans="54:81" s="325" customFormat="1" ht="15" customHeight="1" x14ac:dyDescent="0.25">
      <c r="BB3975"/>
      <c r="BC3975"/>
      <c r="BD3975"/>
      <c r="BE3975"/>
      <c r="BF3975"/>
      <c r="BG3975"/>
      <c r="BH3975"/>
      <c r="BI3975"/>
      <c r="BJ3975"/>
      <c r="BK3975"/>
      <c r="BL3975"/>
      <c r="BM3975"/>
      <c r="BN3975"/>
      <c r="BO3975"/>
      <c r="BP3975"/>
      <c r="BQ3975"/>
      <c r="BR3975"/>
      <c r="BS3975"/>
      <c r="BT3975"/>
      <c r="BU3975"/>
      <c r="BV3975"/>
      <c r="BW3975"/>
      <c r="BX3975"/>
      <c r="BY3975"/>
      <c r="BZ3975"/>
      <c r="CA3975"/>
      <c r="CB3975"/>
      <c r="CC3975"/>
    </row>
    <row r="3976" spans="54:81" s="325" customFormat="1" ht="15" customHeight="1" x14ac:dyDescent="0.25">
      <c r="BB3976"/>
      <c r="BC3976"/>
      <c r="BD3976"/>
      <c r="BE3976"/>
      <c r="BF3976"/>
      <c r="BG3976"/>
      <c r="BH3976"/>
      <c r="BI3976"/>
      <c r="BJ3976"/>
      <c r="BK3976"/>
      <c r="BL3976"/>
      <c r="BM3976"/>
      <c r="BN3976"/>
      <c r="BO3976"/>
      <c r="BP3976"/>
      <c r="BQ3976"/>
      <c r="BR3976"/>
      <c r="BS3976"/>
      <c r="BT3976"/>
      <c r="BU3976"/>
      <c r="BV3976"/>
      <c r="BW3976"/>
      <c r="BX3976"/>
      <c r="BY3976"/>
      <c r="BZ3976"/>
      <c r="CA3976"/>
      <c r="CB3976"/>
      <c r="CC3976"/>
    </row>
    <row r="3977" spans="54:81" s="325" customFormat="1" ht="15" customHeight="1" x14ac:dyDescent="0.25">
      <c r="BB3977"/>
      <c r="BC3977"/>
      <c r="BD3977"/>
      <c r="BE3977"/>
      <c r="BF3977"/>
      <c r="BG3977"/>
      <c r="BH3977"/>
      <c r="BI3977"/>
      <c r="BJ3977"/>
      <c r="BK3977"/>
      <c r="BL3977"/>
      <c r="BM3977"/>
      <c r="BN3977"/>
      <c r="BO3977"/>
      <c r="BP3977"/>
      <c r="BQ3977"/>
      <c r="BR3977"/>
      <c r="BS3977"/>
      <c r="BT3977"/>
      <c r="BU3977"/>
      <c r="BV3977"/>
      <c r="BW3977"/>
      <c r="BX3977"/>
      <c r="BY3977"/>
      <c r="BZ3977"/>
      <c r="CA3977"/>
      <c r="CB3977"/>
      <c r="CC3977"/>
    </row>
    <row r="3978" spans="54:81" s="325" customFormat="1" ht="15" customHeight="1" x14ac:dyDescent="0.25">
      <c r="BB3978"/>
      <c r="BC3978"/>
      <c r="BD3978"/>
      <c r="BE3978"/>
      <c r="BF3978"/>
      <c r="BG3978"/>
      <c r="BH3978"/>
      <c r="BI3978"/>
      <c r="BJ3978"/>
      <c r="BK3978"/>
      <c r="BL3978"/>
      <c r="BM3978"/>
      <c r="BN3978"/>
      <c r="BO3978"/>
      <c r="BP3978"/>
      <c r="BQ3978"/>
      <c r="BR3978"/>
      <c r="BS3978"/>
      <c r="BT3978"/>
      <c r="BU3978"/>
      <c r="BV3978"/>
      <c r="BW3978"/>
      <c r="BX3978"/>
      <c r="BY3978"/>
      <c r="BZ3978"/>
      <c r="CA3978"/>
      <c r="CB3978"/>
      <c r="CC3978"/>
    </row>
    <row r="3979" spans="54:81" s="325" customFormat="1" ht="15" customHeight="1" x14ac:dyDescent="0.25">
      <c r="BB3979"/>
      <c r="BC3979"/>
      <c r="BD3979"/>
      <c r="BE3979"/>
      <c r="BF3979"/>
      <c r="BG3979"/>
      <c r="BH3979"/>
      <c r="BI3979"/>
      <c r="BJ3979"/>
      <c r="BK3979"/>
      <c r="BL3979"/>
      <c r="BM3979"/>
      <c r="BN3979"/>
      <c r="BO3979"/>
      <c r="BP3979"/>
      <c r="BQ3979"/>
      <c r="BR3979"/>
      <c r="BS3979"/>
      <c r="BT3979"/>
      <c r="BU3979"/>
      <c r="BV3979"/>
      <c r="BW3979"/>
      <c r="BX3979"/>
      <c r="BY3979"/>
      <c r="BZ3979"/>
      <c r="CA3979"/>
      <c r="CB3979"/>
      <c r="CC3979"/>
    </row>
    <row r="3980" spans="54:81" s="325" customFormat="1" ht="15" customHeight="1" x14ac:dyDescent="0.25">
      <c r="BB3980"/>
      <c r="BC3980"/>
      <c r="BD3980"/>
      <c r="BE3980"/>
      <c r="BF3980"/>
      <c r="BG3980"/>
      <c r="BH3980"/>
      <c r="BI3980"/>
      <c r="BJ3980"/>
      <c r="BK3980"/>
      <c r="BL3980"/>
      <c r="BM3980"/>
      <c r="BN3980"/>
      <c r="BO3980"/>
      <c r="BP3980"/>
      <c r="BQ3980"/>
      <c r="BR3980"/>
      <c r="BS3980"/>
      <c r="BT3980"/>
      <c r="BU3980"/>
      <c r="BV3980"/>
      <c r="BW3980"/>
      <c r="BX3980"/>
      <c r="BY3980"/>
      <c r="BZ3980"/>
      <c r="CA3980"/>
      <c r="CB3980"/>
      <c r="CC3980"/>
    </row>
    <row r="3981" spans="54:81" s="325" customFormat="1" ht="15" customHeight="1" x14ac:dyDescent="0.25">
      <c r="BB3981"/>
      <c r="BC3981"/>
      <c r="BD3981"/>
      <c r="BE3981"/>
      <c r="BF3981"/>
      <c r="BG3981"/>
      <c r="BH3981"/>
      <c r="BI3981"/>
      <c r="BJ3981"/>
      <c r="BK3981"/>
      <c r="BL3981"/>
      <c r="BM3981"/>
      <c r="BN3981"/>
      <c r="BO3981"/>
      <c r="BP3981"/>
      <c r="BQ3981"/>
      <c r="BR3981"/>
      <c r="BS3981"/>
      <c r="BT3981"/>
      <c r="BU3981"/>
      <c r="BV3981"/>
      <c r="BW3981"/>
      <c r="BX3981"/>
      <c r="BY3981"/>
      <c r="BZ3981"/>
      <c r="CA3981"/>
      <c r="CB3981"/>
      <c r="CC3981"/>
    </row>
    <row r="3982" spans="54:81" s="325" customFormat="1" ht="15" customHeight="1" x14ac:dyDescent="0.25">
      <c r="BB3982"/>
      <c r="BC3982"/>
      <c r="BD3982"/>
      <c r="BE3982"/>
      <c r="BF3982"/>
      <c r="BG3982"/>
      <c r="BH3982"/>
      <c r="BI3982"/>
      <c r="BJ3982"/>
      <c r="BK3982"/>
      <c r="BL3982"/>
      <c r="BM3982"/>
      <c r="BN3982"/>
      <c r="BO3982"/>
      <c r="BP3982"/>
      <c r="BQ3982"/>
      <c r="BR3982"/>
      <c r="BS3982"/>
      <c r="BT3982"/>
      <c r="BU3982"/>
      <c r="BV3982"/>
      <c r="BW3982"/>
      <c r="BX3982"/>
      <c r="BY3982"/>
      <c r="BZ3982"/>
      <c r="CA3982"/>
      <c r="CB3982"/>
      <c r="CC3982"/>
    </row>
    <row r="3983" spans="54:81" s="325" customFormat="1" ht="15" customHeight="1" x14ac:dyDescent="0.25">
      <c r="BB3983"/>
      <c r="BC3983"/>
      <c r="BD3983"/>
      <c r="BE3983"/>
      <c r="BF3983"/>
      <c r="BG3983"/>
      <c r="BH3983"/>
      <c r="BI3983"/>
      <c r="BJ3983"/>
      <c r="BK3983"/>
      <c r="BL3983"/>
      <c r="BM3983"/>
      <c r="BN3983"/>
      <c r="BO3983"/>
      <c r="BP3983"/>
      <c r="BQ3983"/>
      <c r="BR3983"/>
      <c r="BS3983"/>
      <c r="BT3983"/>
      <c r="BU3983"/>
      <c r="BV3983"/>
      <c r="BW3983"/>
      <c r="BX3983"/>
      <c r="BY3983"/>
      <c r="BZ3983"/>
      <c r="CA3983"/>
      <c r="CB3983"/>
      <c r="CC3983"/>
    </row>
    <row r="3984" spans="54:81" s="325" customFormat="1" ht="15" customHeight="1" x14ac:dyDescent="0.25">
      <c r="BB3984"/>
      <c r="BC3984"/>
      <c r="BD3984"/>
      <c r="BE3984"/>
      <c r="BF3984"/>
      <c r="BG3984"/>
      <c r="BH3984"/>
      <c r="BI3984"/>
      <c r="BJ3984"/>
      <c r="BK3984"/>
      <c r="BL3984"/>
      <c r="BM3984"/>
      <c r="BN3984"/>
      <c r="BO3984"/>
      <c r="BP3984"/>
      <c r="BQ3984"/>
      <c r="BR3984"/>
      <c r="BS3984"/>
      <c r="BT3984"/>
      <c r="BU3984"/>
      <c r="BV3984"/>
      <c r="BW3984"/>
      <c r="BX3984"/>
      <c r="BY3984"/>
      <c r="BZ3984"/>
      <c r="CA3984"/>
      <c r="CB3984"/>
      <c r="CC3984"/>
    </row>
    <row r="3985" spans="54:81" s="325" customFormat="1" ht="15" customHeight="1" x14ac:dyDescent="0.25">
      <c r="BB3985"/>
      <c r="BC3985"/>
      <c r="BD3985"/>
      <c r="BE3985"/>
      <c r="BF3985"/>
      <c r="BG3985"/>
      <c r="BH3985"/>
      <c r="BI3985"/>
      <c r="BJ3985"/>
      <c r="BK3985"/>
      <c r="BL3985"/>
      <c r="BM3985"/>
      <c r="BN3985"/>
      <c r="BO3985"/>
      <c r="BP3985"/>
      <c r="BQ3985"/>
      <c r="BR3985"/>
      <c r="BS3985"/>
      <c r="BT3985"/>
      <c r="BU3985"/>
      <c r="BV3985"/>
      <c r="BW3985"/>
      <c r="BX3985"/>
      <c r="BY3985"/>
      <c r="BZ3985"/>
      <c r="CA3985"/>
      <c r="CB3985"/>
      <c r="CC3985"/>
    </row>
    <row r="3986" spans="54:81" s="325" customFormat="1" ht="15" customHeight="1" x14ac:dyDescent="0.25">
      <c r="BB3986"/>
      <c r="BC3986"/>
      <c r="BD3986"/>
      <c r="BE3986"/>
      <c r="BF3986"/>
      <c r="BG3986"/>
      <c r="BH3986"/>
      <c r="BI3986"/>
      <c r="BJ3986"/>
      <c r="BK3986"/>
      <c r="BL3986"/>
      <c r="BM3986"/>
      <c r="BN3986"/>
      <c r="BO3986"/>
      <c r="BP3986"/>
      <c r="BQ3986"/>
      <c r="BR3986"/>
      <c r="BS3986"/>
      <c r="BT3986"/>
      <c r="BU3986"/>
      <c r="BV3986"/>
      <c r="BW3986"/>
      <c r="BX3986"/>
      <c r="BY3986"/>
      <c r="BZ3986"/>
      <c r="CA3986"/>
      <c r="CB3986"/>
      <c r="CC3986"/>
    </row>
    <row r="3987" spans="54:81" s="325" customFormat="1" ht="15" customHeight="1" x14ac:dyDescent="0.25">
      <c r="BB3987"/>
      <c r="BC3987"/>
      <c r="BD3987"/>
      <c r="BE3987"/>
      <c r="BF3987"/>
      <c r="BG3987"/>
      <c r="BH3987"/>
      <c r="BI3987"/>
      <c r="BJ3987"/>
      <c r="BK3987"/>
      <c r="BL3987"/>
      <c r="BM3987"/>
      <c r="BN3987"/>
      <c r="BO3987"/>
      <c r="BP3987"/>
      <c r="BQ3987"/>
      <c r="BR3987"/>
      <c r="BS3987"/>
      <c r="BT3987"/>
      <c r="BU3987"/>
      <c r="BV3987"/>
      <c r="BW3987"/>
      <c r="BX3987"/>
      <c r="BY3987"/>
      <c r="BZ3987"/>
      <c r="CA3987"/>
      <c r="CB3987"/>
      <c r="CC3987"/>
    </row>
    <row r="3988" spans="54:81" s="325" customFormat="1" ht="15" customHeight="1" x14ac:dyDescent="0.25">
      <c r="BB3988"/>
      <c r="BC3988"/>
      <c r="BD3988"/>
      <c r="BE3988"/>
      <c r="BF3988"/>
      <c r="BG3988"/>
      <c r="BH3988"/>
      <c r="BI3988"/>
      <c r="BJ3988"/>
      <c r="BK3988"/>
      <c r="BL3988"/>
      <c r="BM3988"/>
      <c r="BN3988"/>
      <c r="BO3988"/>
      <c r="BP3988"/>
      <c r="BQ3988"/>
      <c r="BR3988"/>
      <c r="BS3988"/>
      <c r="BT3988"/>
      <c r="BU3988"/>
      <c r="BV3988"/>
      <c r="BW3988"/>
      <c r="BX3988"/>
      <c r="BY3988"/>
      <c r="BZ3988"/>
      <c r="CA3988"/>
      <c r="CB3988"/>
      <c r="CC3988"/>
    </row>
    <row r="3989" spans="54:81" s="325" customFormat="1" ht="15" customHeight="1" x14ac:dyDescent="0.25">
      <c r="BB3989"/>
      <c r="BC3989"/>
      <c r="BD3989"/>
      <c r="BE3989"/>
      <c r="BF3989"/>
      <c r="BG3989"/>
      <c r="BH3989"/>
      <c r="BI3989"/>
      <c r="BJ3989"/>
      <c r="BK3989"/>
      <c r="BL3989"/>
      <c r="BM3989"/>
      <c r="BN3989"/>
      <c r="BO3989"/>
      <c r="BP3989"/>
      <c r="BQ3989"/>
      <c r="BR3989"/>
      <c r="BS3989"/>
      <c r="BT3989"/>
      <c r="BU3989"/>
      <c r="BV3989"/>
      <c r="BW3989"/>
      <c r="BX3989"/>
      <c r="BY3989"/>
      <c r="BZ3989"/>
      <c r="CA3989"/>
      <c r="CB3989"/>
      <c r="CC3989"/>
    </row>
    <row r="3990" spans="54:81" s="325" customFormat="1" ht="15" customHeight="1" x14ac:dyDescent="0.25">
      <c r="BB3990"/>
      <c r="BC3990"/>
      <c r="BD3990"/>
      <c r="BE3990"/>
      <c r="BF3990"/>
      <c r="BG3990"/>
      <c r="BH3990"/>
      <c r="BI3990"/>
      <c r="BJ3990"/>
      <c r="BK3990"/>
      <c r="BL3990"/>
      <c r="BM3990"/>
      <c r="BN3990"/>
      <c r="BO3990"/>
      <c r="BP3990"/>
      <c r="BQ3990"/>
      <c r="BR3990"/>
      <c r="BS3990"/>
      <c r="BT3990"/>
      <c r="BU3990"/>
      <c r="BV3990"/>
      <c r="BW3990"/>
      <c r="BX3990"/>
      <c r="BY3990"/>
      <c r="BZ3990"/>
      <c r="CA3990"/>
      <c r="CB3990"/>
      <c r="CC3990"/>
    </row>
    <row r="3991" spans="54:81" s="325" customFormat="1" ht="15" customHeight="1" x14ac:dyDescent="0.25">
      <c r="BB3991"/>
      <c r="BC3991"/>
      <c r="BD3991"/>
      <c r="BE3991"/>
      <c r="BF3991"/>
      <c r="BG3991"/>
      <c r="BH3991"/>
      <c r="BI3991"/>
      <c r="BJ3991"/>
      <c r="BK3991"/>
      <c r="BL3991"/>
      <c r="BM3991"/>
      <c r="BN3991"/>
      <c r="BO3991"/>
      <c r="BP3991"/>
      <c r="BQ3991"/>
      <c r="BR3991"/>
      <c r="BS3991"/>
      <c r="BT3991"/>
      <c r="BU3991"/>
      <c r="BV3991"/>
      <c r="BW3991"/>
      <c r="BX3991"/>
      <c r="BY3991"/>
      <c r="BZ3991"/>
      <c r="CA3991"/>
      <c r="CB3991"/>
      <c r="CC3991"/>
    </row>
    <row r="3992" spans="54:81" s="325" customFormat="1" ht="15" customHeight="1" x14ac:dyDescent="0.25">
      <c r="BB3992"/>
      <c r="BC3992"/>
      <c r="BD3992"/>
      <c r="BE3992"/>
      <c r="BF3992"/>
      <c r="BG3992"/>
      <c r="BH3992"/>
      <c r="BI3992"/>
      <c r="BJ3992"/>
      <c r="BK3992"/>
      <c r="BL3992"/>
      <c r="BM3992"/>
      <c r="BN3992"/>
      <c r="BO3992"/>
      <c r="BP3992"/>
      <c r="BQ3992"/>
      <c r="BR3992"/>
      <c r="BS3992"/>
      <c r="BT3992"/>
      <c r="BU3992"/>
      <c r="BV3992"/>
      <c r="BW3992"/>
      <c r="BX3992"/>
      <c r="BY3992"/>
      <c r="BZ3992"/>
      <c r="CA3992"/>
      <c r="CB3992"/>
      <c r="CC3992"/>
    </row>
    <row r="3993" spans="54:81" s="325" customFormat="1" ht="15" customHeight="1" x14ac:dyDescent="0.25">
      <c r="BB3993"/>
      <c r="BC3993"/>
      <c r="BD3993"/>
      <c r="BE3993"/>
      <c r="BF3993"/>
      <c r="BG3993"/>
      <c r="BH3993"/>
      <c r="BI3993"/>
      <c r="BJ3993"/>
      <c r="BK3993"/>
      <c r="BL3993"/>
      <c r="BM3993"/>
      <c r="BN3993"/>
      <c r="BO3993"/>
      <c r="BP3993"/>
      <c r="BQ3993"/>
      <c r="BR3993"/>
      <c r="BS3993"/>
      <c r="BT3993"/>
      <c r="BU3993"/>
      <c r="BV3993"/>
      <c r="BW3993"/>
      <c r="BX3993"/>
      <c r="BY3993"/>
      <c r="BZ3993"/>
      <c r="CA3993"/>
      <c r="CB3993"/>
      <c r="CC3993"/>
    </row>
    <row r="3994" spans="54:81" s="325" customFormat="1" ht="15" customHeight="1" x14ac:dyDescent="0.25">
      <c r="BB3994"/>
      <c r="BC3994"/>
      <c r="BD3994"/>
      <c r="BE3994"/>
      <c r="BF3994"/>
      <c r="BG3994"/>
      <c r="BH3994"/>
      <c r="BI3994"/>
      <c r="BJ3994"/>
      <c r="BK3994"/>
      <c r="BL3994"/>
      <c r="BM3994"/>
      <c r="BN3994"/>
      <c r="BO3994"/>
      <c r="BP3994"/>
      <c r="BQ3994"/>
      <c r="BR3994"/>
      <c r="BS3994"/>
      <c r="BT3994"/>
      <c r="BU3994"/>
      <c r="BV3994"/>
      <c r="BW3994"/>
      <c r="BX3994"/>
      <c r="BY3994"/>
      <c r="BZ3994"/>
      <c r="CA3994"/>
      <c r="CB3994"/>
      <c r="CC3994"/>
    </row>
    <row r="3995" spans="54:81" s="325" customFormat="1" ht="15" customHeight="1" x14ac:dyDescent="0.25">
      <c r="BB3995"/>
      <c r="BC3995"/>
      <c r="BD3995"/>
      <c r="BE3995"/>
      <c r="BF3995"/>
      <c r="BG3995"/>
      <c r="BH3995"/>
      <c r="BI3995"/>
      <c r="BJ3995"/>
      <c r="BK3995"/>
      <c r="BL3995"/>
      <c r="BM3995"/>
      <c r="BN3995"/>
      <c r="BO3995"/>
      <c r="BP3995"/>
      <c r="BQ3995"/>
      <c r="BR3995"/>
      <c r="BS3995"/>
      <c r="BT3995"/>
      <c r="BU3995"/>
      <c r="BV3995"/>
      <c r="BW3995"/>
      <c r="BX3995"/>
      <c r="BY3995"/>
      <c r="BZ3995"/>
      <c r="CA3995"/>
      <c r="CB3995"/>
      <c r="CC3995"/>
    </row>
    <row r="3996" spans="54:81" s="325" customFormat="1" ht="15" customHeight="1" x14ac:dyDescent="0.25">
      <c r="BB3996"/>
      <c r="BC3996"/>
      <c r="BD3996"/>
      <c r="BE3996"/>
      <c r="BF3996"/>
      <c r="BG3996"/>
      <c r="BH3996"/>
      <c r="BI3996"/>
      <c r="BJ3996"/>
      <c r="BK3996"/>
      <c r="BL3996"/>
      <c r="BM3996"/>
      <c r="BN3996"/>
      <c r="BO3996"/>
      <c r="BP3996"/>
      <c r="BQ3996"/>
      <c r="BR3996"/>
      <c r="BS3996"/>
      <c r="BT3996"/>
      <c r="BU3996"/>
      <c r="BV3996"/>
      <c r="BW3996"/>
      <c r="BX3996"/>
      <c r="BY3996"/>
      <c r="BZ3996"/>
      <c r="CA3996"/>
      <c r="CB3996"/>
      <c r="CC3996"/>
    </row>
    <row r="3997" spans="54:81" s="325" customFormat="1" ht="15" customHeight="1" x14ac:dyDescent="0.25">
      <c r="BB3997"/>
      <c r="BC3997"/>
      <c r="BD3997"/>
      <c r="BE3997"/>
      <c r="BF3997"/>
      <c r="BG3997"/>
      <c r="BH3997"/>
      <c r="BI3997"/>
      <c r="BJ3997"/>
      <c r="BK3997"/>
      <c r="BL3997"/>
      <c r="BM3997"/>
      <c r="BN3997"/>
      <c r="BO3997"/>
      <c r="BP3997"/>
      <c r="BQ3997"/>
      <c r="BR3997"/>
      <c r="BS3997"/>
      <c r="BT3997"/>
      <c r="BU3997"/>
      <c r="BV3997"/>
      <c r="BW3997"/>
      <c r="BX3997"/>
      <c r="BY3997"/>
      <c r="BZ3997"/>
      <c r="CA3997"/>
      <c r="CB3997"/>
      <c r="CC3997"/>
    </row>
    <row r="3998" spans="54:81" s="325" customFormat="1" ht="15" customHeight="1" x14ac:dyDescent="0.25">
      <c r="BB3998"/>
      <c r="BC3998"/>
      <c r="BD3998"/>
      <c r="BE3998"/>
      <c r="BF3998"/>
      <c r="BG3998"/>
      <c r="BH3998"/>
      <c r="BI3998"/>
      <c r="BJ3998"/>
      <c r="BK3998"/>
      <c r="BL3998"/>
      <c r="BM3998"/>
      <c r="BN3998"/>
      <c r="BO3998"/>
      <c r="BP3998"/>
      <c r="BQ3998"/>
      <c r="BR3998"/>
      <c r="BS3998"/>
      <c r="BT3998"/>
      <c r="BU3998"/>
      <c r="BV3998"/>
      <c r="BW3998"/>
      <c r="BX3998"/>
      <c r="BY3998"/>
      <c r="BZ3998"/>
      <c r="CA3998"/>
      <c r="CB3998"/>
      <c r="CC3998"/>
    </row>
    <row r="3999" spans="54:81" s="325" customFormat="1" ht="15" customHeight="1" x14ac:dyDescent="0.25">
      <c r="BB3999"/>
      <c r="BC3999"/>
      <c r="BD3999"/>
      <c r="BE3999"/>
      <c r="BF3999"/>
      <c r="BG3999"/>
      <c r="BH3999"/>
      <c r="BI3999"/>
      <c r="BJ3999"/>
      <c r="BK3999"/>
      <c r="BL3999"/>
      <c r="BM3999"/>
      <c r="BN3999"/>
      <c r="BO3999"/>
      <c r="BP3999"/>
      <c r="BQ3999"/>
      <c r="BR3999"/>
      <c r="BS3999"/>
      <c r="BT3999"/>
      <c r="BU3999"/>
      <c r="BV3999"/>
      <c r="BW3999"/>
      <c r="BX3999"/>
      <c r="BY3999"/>
      <c r="BZ3999"/>
      <c r="CA3999"/>
      <c r="CB3999"/>
      <c r="CC3999"/>
    </row>
    <row r="4000" spans="54:81" s="325" customFormat="1" ht="15" customHeight="1" x14ac:dyDescent="0.25">
      <c r="BB4000"/>
      <c r="BC4000"/>
      <c r="BD4000"/>
      <c r="BE4000"/>
      <c r="BF4000"/>
      <c r="BG4000"/>
      <c r="BH4000"/>
      <c r="BI4000"/>
      <c r="BJ4000"/>
      <c r="BK4000"/>
      <c r="BL4000"/>
      <c r="BM4000"/>
      <c r="BN4000"/>
      <c r="BO4000"/>
      <c r="BP4000"/>
      <c r="BQ4000"/>
      <c r="BR4000"/>
      <c r="BS4000"/>
      <c r="BT4000"/>
      <c r="BU4000"/>
      <c r="BV4000"/>
      <c r="BW4000"/>
      <c r="BX4000"/>
      <c r="BY4000"/>
      <c r="BZ4000"/>
      <c r="CA4000"/>
      <c r="CB4000"/>
      <c r="CC4000"/>
    </row>
    <row r="4001" spans="54:81" s="325" customFormat="1" ht="15" customHeight="1" x14ac:dyDescent="0.25">
      <c r="BB4001"/>
      <c r="BC4001"/>
      <c r="BD4001"/>
      <c r="BE4001"/>
      <c r="BF4001"/>
      <c r="BG4001"/>
      <c r="BH4001"/>
      <c r="BI4001"/>
      <c r="BJ4001"/>
      <c r="BK4001"/>
      <c r="BL4001"/>
      <c r="BM4001"/>
      <c r="BN4001"/>
      <c r="BO4001"/>
      <c r="BP4001"/>
      <c r="BQ4001"/>
      <c r="BR4001"/>
      <c r="BS4001"/>
      <c r="BT4001"/>
      <c r="BU4001"/>
      <c r="BV4001"/>
      <c r="BW4001"/>
      <c r="BX4001"/>
      <c r="BY4001"/>
      <c r="BZ4001"/>
      <c r="CA4001"/>
      <c r="CB4001"/>
      <c r="CC4001"/>
    </row>
    <row r="4002" spans="54:81" s="325" customFormat="1" ht="15" customHeight="1" x14ac:dyDescent="0.25">
      <c r="BB4002"/>
      <c r="BC4002"/>
      <c r="BD4002"/>
      <c r="BE4002"/>
      <c r="BF4002"/>
      <c r="BG4002"/>
      <c r="BH4002"/>
      <c r="BI4002"/>
      <c r="BJ4002"/>
      <c r="BK4002"/>
      <c r="BL4002"/>
      <c r="BM4002"/>
      <c r="BN4002"/>
      <c r="BO4002"/>
      <c r="BP4002"/>
      <c r="BQ4002"/>
      <c r="BR4002"/>
      <c r="BS4002"/>
      <c r="BT4002"/>
      <c r="BU4002"/>
      <c r="BV4002"/>
      <c r="BW4002"/>
      <c r="BX4002"/>
      <c r="BY4002"/>
      <c r="BZ4002"/>
      <c r="CA4002"/>
      <c r="CB4002"/>
      <c r="CC4002"/>
    </row>
    <row r="4003" spans="54:81" s="325" customFormat="1" ht="15" customHeight="1" x14ac:dyDescent="0.25">
      <c r="BB4003"/>
      <c r="BC4003"/>
      <c r="BD4003"/>
      <c r="BE4003"/>
      <c r="BF4003"/>
      <c r="BG4003"/>
      <c r="BH4003"/>
      <c r="BI4003"/>
      <c r="BJ4003"/>
      <c r="BK4003"/>
      <c r="BL4003"/>
      <c r="BM4003"/>
      <c r="BN4003"/>
      <c r="BO4003"/>
      <c r="BP4003"/>
      <c r="BQ4003"/>
      <c r="BR4003"/>
      <c r="BS4003"/>
      <c r="BT4003"/>
      <c r="BU4003"/>
      <c r="BV4003"/>
      <c r="BW4003"/>
      <c r="BX4003"/>
      <c r="BY4003"/>
      <c r="BZ4003"/>
      <c r="CA4003"/>
      <c r="CB4003"/>
      <c r="CC4003"/>
    </row>
    <row r="4004" spans="54:81" s="325" customFormat="1" ht="15" customHeight="1" x14ac:dyDescent="0.25">
      <c r="BB4004"/>
      <c r="BC4004"/>
      <c r="BD4004"/>
      <c r="BE4004"/>
      <c r="BF4004"/>
      <c r="BG4004"/>
      <c r="BH4004"/>
      <c r="BI4004"/>
      <c r="BJ4004"/>
      <c r="BK4004"/>
      <c r="BL4004"/>
      <c r="BM4004"/>
      <c r="BN4004"/>
      <c r="BO4004"/>
      <c r="BP4004"/>
      <c r="BQ4004"/>
      <c r="BR4004"/>
      <c r="BS4004"/>
      <c r="BT4004"/>
      <c r="BU4004"/>
      <c r="BV4004"/>
      <c r="BW4004"/>
      <c r="BX4004"/>
      <c r="BY4004"/>
      <c r="BZ4004"/>
      <c r="CA4004"/>
      <c r="CB4004"/>
      <c r="CC4004"/>
    </row>
    <row r="4005" spans="54:81" s="325" customFormat="1" ht="15" customHeight="1" x14ac:dyDescent="0.25">
      <c r="BB4005"/>
      <c r="BC4005"/>
      <c r="BD4005"/>
      <c r="BE4005"/>
      <c r="BF4005"/>
      <c r="BG4005"/>
      <c r="BH4005"/>
      <c r="BI4005"/>
      <c r="BJ4005"/>
      <c r="BK4005"/>
      <c r="BL4005"/>
      <c r="BM4005"/>
      <c r="BN4005"/>
      <c r="BO4005"/>
      <c r="BP4005"/>
      <c r="BQ4005"/>
      <c r="BR4005"/>
      <c r="BS4005"/>
      <c r="BT4005"/>
      <c r="BU4005"/>
      <c r="BV4005"/>
      <c r="BW4005"/>
      <c r="BX4005"/>
      <c r="BY4005"/>
      <c r="BZ4005"/>
      <c r="CA4005"/>
      <c r="CB4005"/>
      <c r="CC4005"/>
    </row>
    <row r="4006" spans="54:81" s="325" customFormat="1" ht="15" customHeight="1" x14ac:dyDescent="0.25">
      <c r="BB4006"/>
      <c r="BC4006"/>
      <c r="BD4006"/>
      <c r="BE4006"/>
      <c r="BF4006"/>
      <c r="BG4006"/>
      <c r="BH4006"/>
      <c r="BI4006"/>
      <c r="BJ4006"/>
      <c r="BK4006"/>
      <c r="BL4006"/>
      <c r="BM4006"/>
      <c r="BN4006"/>
      <c r="BO4006"/>
      <c r="BP4006"/>
      <c r="BQ4006"/>
      <c r="BR4006"/>
      <c r="BS4006"/>
      <c r="BT4006"/>
      <c r="BU4006"/>
      <c r="BV4006"/>
      <c r="BW4006"/>
      <c r="BX4006"/>
      <c r="BY4006"/>
      <c r="BZ4006"/>
      <c r="CA4006"/>
      <c r="CB4006"/>
      <c r="CC4006"/>
    </row>
    <row r="4007" spans="54:81" s="325" customFormat="1" ht="15" customHeight="1" x14ac:dyDescent="0.25">
      <c r="BB4007"/>
      <c r="BC4007"/>
      <c r="BD4007"/>
      <c r="BE4007"/>
      <c r="BF4007"/>
      <c r="BG4007"/>
      <c r="BH4007"/>
      <c r="BI4007"/>
      <c r="BJ4007"/>
      <c r="BK4007"/>
      <c r="BL4007"/>
      <c r="BM4007"/>
      <c r="BN4007"/>
      <c r="BO4007"/>
      <c r="BP4007"/>
      <c r="BQ4007"/>
      <c r="BR4007"/>
      <c r="BS4007"/>
      <c r="BT4007"/>
      <c r="BU4007"/>
      <c r="BV4007"/>
      <c r="BW4007"/>
      <c r="BX4007"/>
      <c r="BY4007"/>
      <c r="BZ4007"/>
      <c r="CA4007"/>
      <c r="CB4007"/>
      <c r="CC4007"/>
    </row>
    <row r="4008" spans="54:81" s="325" customFormat="1" ht="15" customHeight="1" x14ac:dyDescent="0.25">
      <c r="BB4008"/>
      <c r="BC4008"/>
      <c r="BD4008"/>
      <c r="BE4008"/>
      <c r="BF4008"/>
      <c r="BG4008"/>
      <c r="BH4008"/>
      <c r="BI4008"/>
      <c r="BJ4008"/>
      <c r="BK4008"/>
      <c r="BL4008"/>
      <c r="BM4008"/>
      <c r="BN4008"/>
      <c r="BO4008"/>
      <c r="BP4008"/>
      <c r="BQ4008"/>
      <c r="BR4008"/>
      <c r="BS4008"/>
      <c r="BT4008"/>
      <c r="BU4008"/>
      <c r="BV4008"/>
      <c r="BW4008"/>
      <c r="BX4008"/>
      <c r="BY4008"/>
      <c r="BZ4008"/>
      <c r="CA4008"/>
      <c r="CB4008"/>
      <c r="CC4008"/>
    </row>
    <row r="4009" spans="54:81" s="325" customFormat="1" ht="15" customHeight="1" x14ac:dyDescent="0.25">
      <c r="BB4009"/>
      <c r="BC4009"/>
      <c r="BD4009"/>
      <c r="BE4009"/>
      <c r="BF4009"/>
      <c r="BG4009"/>
      <c r="BH4009"/>
      <c r="BI4009"/>
      <c r="BJ4009"/>
      <c r="BK4009"/>
      <c r="BL4009"/>
      <c r="BM4009"/>
      <c r="BN4009"/>
      <c r="BO4009"/>
      <c r="BP4009"/>
      <c r="BQ4009"/>
      <c r="BR4009"/>
      <c r="BS4009"/>
      <c r="BT4009"/>
      <c r="BU4009"/>
      <c r="BV4009"/>
      <c r="BW4009"/>
      <c r="BX4009"/>
      <c r="BY4009"/>
      <c r="BZ4009"/>
      <c r="CA4009"/>
      <c r="CB4009"/>
      <c r="CC4009"/>
    </row>
    <row r="4010" spans="54:81" s="325" customFormat="1" ht="15" customHeight="1" x14ac:dyDescent="0.25">
      <c r="BB4010"/>
      <c r="BC4010"/>
      <c r="BD4010"/>
      <c r="BE4010"/>
      <c r="BF4010"/>
      <c r="BG4010"/>
      <c r="BH4010"/>
      <c r="BI4010"/>
      <c r="BJ4010"/>
      <c r="BK4010"/>
      <c r="BL4010"/>
      <c r="BM4010"/>
      <c r="BN4010"/>
      <c r="BO4010"/>
      <c r="BP4010"/>
      <c r="BQ4010"/>
      <c r="BR4010"/>
      <c r="BS4010"/>
      <c r="BT4010"/>
      <c r="BU4010"/>
      <c r="BV4010"/>
      <c r="BW4010"/>
      <c r="BX4010"/>
      <c r="BY4010"/>
      <c r="BZ4010"/>
      <c r="CA4010"/>
      <c r="CB4010"/>
      <c r="CC4010"/>
    </row>
    <row r="4011" spans="54:81" s="325" customFormat="1" ht="15" customHeight="1" x14ac:dyDescent="0.25">
      <c r="BB4011"/>
      <c r="BC4011"/>
      <c r="BD4011"/>
      <c r="BE4011"/>
      <c r="BF4011"/>
      <c r="BG4011"/>
      <c r="BH4011"/>
      <c r="BI4011"/>
      <c r="BJ4011"/>
      <c r="BK4011"/>
      <c r="BL4011"/>
      <c r="BM4011"/>
      <c r="BN4011"/>
      <c r="BO4011"/>
      <c r="BP4011"/>
      <c r="BQ4011"/>
      <c r="BR4011"/>
      <c r="BS4011"/>
      <c r="BT4011"/>
      <c r="BU4011"/>
      <c r="BV4011"/>
      <c r="BW4011"/>
      <c r="BX4011"/>
      <c r="BY4011"/>
      <c r="BZ4011"/>
      <c r="CA4011"/>
      <c r="CB4011"/>
      <c r="CC4011"/>
    </row>
    <row r="4012" spans="54:81" s="325" customFormat="1" ht="15" customHeight="1" x14ac:dyDescent="0.25">
      <c r="BB4012"/>
      <c r="BC4012"/>
      <c r="BD4012"/>
      <c r="BE4012"/>
      <c r="BF4012"/>
      <c r="BG4012"/>
      <c r="BH4012"/>
      <c r="BI4012"/>
      <c r="BJ4012"/>
      <c r="BK4012"/>
      <c r="BL4012"/>
      <c r="BM4012"/>
      <c r="BN4012"/>
      <c r="BO4012"/>
      <c r="BP4012"/>
      <c r="BQ4012"/>
      <c r="BR4012"/>
      <c r="BS4012"/>
      <c r="BT4012"/>
      <c r="BU4012"/>
      <c r="BV4012"/>
      <c r="BW4012"/>
      <c r="BX4012"/>
      <c r="BY4012"/>
      <c r="BZ4012"/>
      <c r="CA4012"/>
      <c r="CB4012"/>
      <c r="CC4012"/>
    </row>
    <row r="4013" spans="54:81" s="325" customFormat="1" ht="15" customHeight="1" x14ac:dyDescent="0.25">
      <c r="BB4013"/>
      <c r="BC4013"/>
      <c r="BD4013"/>
      <c r="BE4013"/>
      <c r="BF4013"/>
      <c r="BG4013"/>
      <c r="BH4013"/>
      <c r="BI4013"/>
      <c r="BJ4013"/>
      <c r="BK4013"/>
      <c r="BL4013"/>
      <c r="BM4013"/>
      <c r="BN4013"/>
      <c r="BO4013"/>
      <c r="BP4013"/>
      <c r="BQ4013"/>
      <c r="BR4013"/>
      <c r="BS4013"/>
      <c r="BT4013"/>
      <c r="BU4013"/>
      <c r="BV4013"/>
      <c r="BW4013"/>
      <c r="BX4013"/>
      <c r="BY4013"/>
      <c r="BZ4013"/>
      <c r="CA4013"/>
      <c r="CB4013"/>
      <c r="CC4013"/>
    </row>
    <row r="4014" spans="54:81" s="325" customFormat="1" ht="15" customHeight="1" x14ac:dyDescent="0.25">
      <c r="BB4014"/>
      <c r="BC4014"/>
      <c r="BD4014"/>
      <c r="BE4014"/>
      <c r="BF4014"/>
      <c r="BG4014"/>
      <c r="BH4014"/>
      <c r="BI4014"/>
      <c r="BJ4014"/>
      <c r="BK4014"/>
      <c r="BL4014"/>
      <c r="BM4014"/>
      <c r="BN4014"/>
      <c r="BO4014"/>
      <c r="BP4014"/>
      <c r="BQ4014"/>
      <c r="BR4014"/>
      <c r="BS4014"/>
      <c r="BT4014"/>
      <c r="BU4014"/>
      <c r="BV4014"/>
      <c r="BW4014"/>
      <c r="BX4014"/>
      <c r="BY4014"/>
      <c r="BZ4014"/>
      <c r="CA4014"/>
      <c r="CB4014"/>
      <c r="CC4014"/>
    </row>
    <row r="4015" spans="54:81" s="325" customFormat="1" ht="15" customHeight="1" x14ac:dyDescent="0.25">
      <c r="BB4015"/>
      <c r="BC4015"/>
      <c r="BD4015"/>
      <c r="BE4015"/>
      <c r="BF4015"/>
      <c r="BG4015"/>
      <c r="BH4015"/>
      <c r="BI4015"/>
      <c r="BJ4015"/>
      <c r="BK4015"/>
      <c r="BL4015"/>
      <c r="BM4015"/>
      <c r="BN4015"/>
      <c r="BO4015"/>
      <c r="BP4015"/>
      <c r="BQ4015"/>
      <c r="BR4015"/>
      <c r="BS4015"/>
      <c r="BT4015"/>
      <c r="BU4015"/>
      <c r="BV4015"/>
      <c r="BW4015"/>
      <c r="BX4015"/>
      <c r="BY4015"/>
      <c r="BZ4015"/>
      <c r="CA4015"/>
      <c r="CB4015"/>
      <c r="CC4015"/>
    </row>
    <row r="4016" spans="54:81" s="325" customFormat="1" ht="15" customHeight="1" x14ac:dyDescent="0.25">
      <c r="BB4016"/>
      <c r="BC4016"/>
      <c r="BD4016"/>
      <c r="BE4016"/>
      <c r="BF4016"/>
      <c r="BG4016"/>
      <c r="BH4016"/>
      <c r="BI4016"/>
      <c r="BJ4016"/>
      <c r="BK4016"/>
      <c r="BL4016"/>
      <c r="BM4016"/>
      <c r="BN4016"/>
      <c r="BO4016"/>
      <c r="BP4016"/>
      <c r="BQ4016"/>
      <c r="BR4016"/>
      <c r="BS4016"/>
      <c r="BT4016"/>
      <c r="BU4016"/>
      <c r="BV4016"/>
      <c r="BW4016"/>
      <c r="BX4016"/>
      <c r="BY4016"/>
      <c r="BZ4016"/>
      <c r="CA4016"/>
      <c r="CB4016"/>
      <c r="CC4016"/>
    </row>
    <row r="4017" spans="54:81" s="325" customFormat="1" ht="15" customHeight="1" x14ac:dyDescent="0.25">
      <c r="BB4017"/>
      <c r="BC4017"/>
      <c r="BD4017"/>
      <c r="BE4017"/>
      <c r="BF4017"/>
      <c r="BG4017"/>
      <c r="BH4017"/>
      <c r="BI4017"/>
      <c r="BJ4017"/>
      <c r="BK4017"/>
      <c r="BL4017"/>
      <c r="BM4017"/>
      <c r="BN4017"/>
      <c r="BO4017"/>
      <c r="BP4017"/>
      <c r="BQ4017"/>
      <c r="BR4017"/>
      <c r="BS4017"/>
      <c r="BT4017"/>
      <c r="BU4017"/>
      <c r="BV4017"/>
      <c r="BW4017"/>
      <c r="BX4017"/>
      <c r="BY4017"/>
      <c r="BZ4017"/>
      <c r="CA4017"/>
      <c r="CB4017"/>
      <c r="CC4017"/>
    </row>
    <row r="4018" spans="54:81" s="325" customFormat="1" ht="15" customHeight="1" x14ac:dyDescent="0.25">
      <c r="BB4018"/>
      <c r="BC4018"/>
      <c r="BD4018"/>
      <c r="BE4018"/>
      <c r="BF4018"/>
      <c r="BG4018"/>
      <c r="BH4018"/>
      <c r="BI4018"/>
      <c r="BJ4018"/>
      <c r="BK4018"/>
      <c r="BL4018"/>
      <c r="BM4018"/>
      <c r="BN4018"/>
      <c r="BO4018"/>
      <c r="BP4018"/>
      <c r="BQ4018"/>
      <c r="BR4018"/>
      <c r="BS4018"/>
      <c r="BT4018"/>
      <c r="BU4018"/>
      <c r="BV4018"/>
      <c r="BW4018"/>
      <c r="BX4018"/>
      <c r="BY4018"/>
      <c r="BZ4018"/>
      <c r="CA4018"/>
      <c r="CB4018"/>
      <c r="CC4018"/>
    </row>
    <row r="4019" spans="54:81" s="325" customFormat="1" ht="15" customHeight="1" x14ac:dyDescent="0.25">
      <c r="BB4019"/>
      <c r="BC4019"/>
      <c r="BD4019"/>
      <c r="BE4019"/>
      <c r="BF4019"/>
      <c r="BG4019"/>
      <c r="BH4019"/>
      <c r="BI4019"/>
      <c r="BJ4019"/>
      <c r="BK4019"/>
      <c r="BL4019"/>
      <c r="BM4019"/>
      <c r="BN4019"/>
      <c r="BO4019"/>
      <c r="BP4019"/>
      <c r="BQ4019"/>
      <c r="BR4019"/>
      <c r="BS4019"/>
      <c r="BT4019"/>
      <c r="BU4019"/>
      <c r="BV4019"/>
      <c r="BW4019"/>
      <c r="BX4019"/>
      <c r="BY4019"/>
      <c r="BZ4019"/>
      <c r="CA4019"/>
      <c r="CB4019"/>
      <c r="CC4019"/>
    </row>
    <row r="4020" spans="54:81" s="325" customFormat="1" ht="15" customHeight="1" x14ac:dyDescent="0.25">
      <c r="BB4020"/>
      <c r="BC4020"/>
      <c r="BD4020"/>
      <c r="BE4020"/>
      <c r="BF4020"/>
      <c r="BG4020"/>
      <c r="BH4020"/>
      <c r="BI4020"/>
      <c r="BJ4020"/>
      <c r="BK4020"/>
      <c r="BL4020"/>
      <c r="BM4020"/>
      <c r="BN4020"/>
      <c r="BO4020"/>
      <c r="BP4020"/>
      <c r="BQ4020"/>
      <c r="BR4020"/>
      <c r="BS4020"/>
      <c r="BT4020"/>
      <c r="BU4020"/>
      <c r="BV4020"/>
      <c r="BW4020"/>
      <c r="BX4020"/>
      <c r="BY4020"/>
      <c r="BZ4020"/>
      <c r="CA4020"/>
      <c r="CB4020"/>
      <c r="CC4020"/>
    </row>
    <row r="4021" spans="54:81" s="325" customFormat="1" ht="15" customHeight="1" x14ac:dyDescent="0.25">
      <c r="BB4021"/>
      <c r="BC4021"/>
      <c r="BD4021"/>
      <c r="BE4021"/>
      <c r="BF4021"/>
      <c r="BG4021"/>
      <c r="BH4021"/>
      <c r="BI4021"/>
      <c r="BJ4021"/>
      <c r="BK4021"/>
      <c r="BL4021"/>
      <c r="BM4021"/>
      <c r="BN4021"/>
      <c r="BO4021"/>
      <c r="BP4021"/>
      <c r="BQ4021"/>
      <c r="BR4021"/>
      <c r="BS4021"/>
      <c r="BT4021"/>
      <c r="BU4021"/>
      <c r="BV4021"/>
      <c r="BW4021"/>
      <c r="BX4021"/>
      <c r="BY4021"/>
      <c r="BZ4021"/>
      <c r="CA4021"/>
      <c r="CB4021"/>
      <c r="CC4021"/>
    </row>
    <row r="4022" spans="54:81" s="325" customFormat="1" ht="15" customHeight="1" x14ac:dyDescent="0.25">
      <c r="BB4022"/>
      <c r="BC4022"/>
      <c r="BD4022"/>
      <c r="BE4022"/>
      <c r="BF4022"/>
      <c r="BG4022"/>
      <c r="BH4022"/>
      <c r="BI4022"/>
      <c r="BJ4022"/>
      <c r="BK4022"/>
      <c r="BL4022"/>
      <c r="BM4022"/>
      <c r="BN4022"/>
      <c r="BO4022"/>
      <c r="BP4022"/>
      <c r="BQ4022"/>
      <c r="BR4022"/>
      <c r="BS4022"/>
      <c r="BT4022"/>
      <c r="BU4022"/>
      <c r="BV4022"/>
      <c r="BW4022"/>
      <c r="BX4022"/>
      <c r="BY4022"/>
      <c r="BZ4022"/>
      <c r="CA4022"/>
      <c r="CB4022"/>
      <c r="CC4022"/>
    </row>
    <row r="4023" spans="54:81" s="325" customFormat="1" ht="15" customHeight="1" x14ac:dyDescent="0.25">
      <c r="BB4023"/>
      <c r="BC4023"/>
      <c r="BD4023"/>
      <c r="BE4023"/>
      <c r="BF4023"/>
      <c r="BG4023"/>
      <c r="BH4023"/>
      <c r="BI4023"/>
      <c r="BJ4023"/>
      <c r="BK4023"/>
      <c r="BL4023"/>
      <c r="BM4023"/>
      <c r="BN4023"/>
      <c r="BO4023"/>
      <c r="BP4023"/>
      <c r="BQ4023"/>
      <c r="BR4023"/>
      <c r="BS4023"/>
      <c r="BT4023"/>
      <c r="BU4023"/>
      <c r="BV4023"/>
      <c r="BW4023"/>
      <c r="BX4023"/>
      <c r="BY4023"/>
      <c r="BZ4023"/>
      <c r="CA4023"/>
      <c r="CB4023"/>
      <c r="CC4023"/>
    </row>
    <row r="4024" spans="54:81" s="325" customFormat="1" ht="15" customHeight="1" x14ac:dyDescent="0.25">
      <c r="BB4024"/>
      <c r="BC4024"/>
      <c r="BD4024"/>
      <c r="BE4024"/>
      <c r="BF4024"/>
      <c r="BG4024"/>
      <c r="BH4024"/>
      <c r="BI4024"/>
      <c r="BJ4024"/>
      <c r="BK4024"/>
      <c r="BL4024"/>
      <c r="BM4024"/>
      <c r="BN4024"/>
      <c r="BO4024"/>
      <c r="BP4024"/>
      <c r="BQ4024"/>
      <c r="BR4024"/>
      <c r="BS4024"/>
      <c r="BT4024"/>
      <c r="BU4024"/>
      <c r="BV4024"/>
      <c r="BW4024"/>
      <c r="BX4024"/>
      <c r="BY4024"/>
      <c r="BZ4024"/>
      <c r="CA4024"/>
      <c r="CB4024"/>
      <c r="CC4024"/>
    </row>
    <row r="4025" spans="54:81" s="325" customFormat="1" ht="15" customHeight="1" x14ac:dyDescent="0.25">
      <c r="BB4025"/>
      <c r="BC4025"/>
      <c r="BD4025"/>
      <c r="BE4025"/>
      <c r="BF4025"/>
      <c r="BG4025"/>
      <c r="BH4025"/>
      <c r="BI4025"/>
      <c r="BJ4025"/>
      <c r="BK4025"/>
      <c r="BL4025"/>
      <c r="BM4025"/>
      <c r="BN4025"/>
      <c r="BO4025"/>
      <c r="BP4025"/>
      <c r="BQ4025"/>
      <c r="BR4025"/>
      <c r="BS4025"/>
      <c r="BT4025"/>
      <c r="BU4025"/>
      <c r="BV4025"/>
      <c r="BW4025"/>
      <c r="BX4025"/>
      <c r="BY4025"/>
      <c r="BZ4025"/>
      <c r="CA4025"/>
      <c r="CB4025"/>
      <c r="CC4025"/>
    </row>
    <row r="4026" spans="54:81" s="325" customFormat="1" ht="15" customHeight="1" x14ac:dyDescent="0.25">
      <c r="BB4026"/>
      <c r="BC4026"/>
      <c r="BD4026"/>
      <c r="BE4026"/>
      <c r="BF4026"/>
      <c r="BG4026"/>
      <c r="BH4026"/>
      <c r="BI4026"/>
      <c r="BJ4026"/>
      <c r="BK4026"/>
      <c r="BL4026"/>
      <c r="BM4026"/>
      <c r="BN4026"/>
      <c r="BO4026"/>
      <c r="BP4026"/>
      <c r="BQ4026"/>
      <c r="BR4026"/>
      <c r="BS4026"/>
      <c r="BT4026"/>
      <c r="BU4026"/>
      <c r="BV4026"/>
      <c r="BW4026"/>
      <c r="BX4026"/>
      <c r="BY4026"/>
      <c r="BZ4026"/>
      <c r="CA4026"/>
      <c r="CB4026"/>
      <c r="CC4026"/>
    </row>
    <row r="4027" spans="54:81" s="325" customFormat="1" ht="15" customHeight="1" x14ac:dyDescent="0.25">
      <c r="BB4027"/>
      <c r="BC4027"/>
      <c r="BD4027"/>
      <c r="BE4027"/>
      <c r="BF4027"/>
      <c r="BG4027"/>
      <c r="BH4027"/>
      <c r="BI4027"/>
      <c r="BJ4027"/>
      <c r="BK4027"/>
      <c r="BL4027"/>
      <c r="BM4027"/>
      <c r="BN4027"/>
      <c r="BO4027"/>
      <c r="BP4027"/>
      <c r="BQ4027"/>
      <c r="BR4027"/>
      <c r="BS4027"/>
      <c r="BT4027"/>
      <c r="BU4027"/>
      <c r="BV4027"/>
      <c r="BW4027"/>
      <c r="BX4027"/>
      <c r="BY4027"/>
      <c r="BZ4027"/>
      <c r="CA4027"/>
      <c r="CB4027"/>
      <c r="CC4027"/>
    </row>
    <row r="4028" spans="54:81" s="325" customFormat="1" ht="15" customHeight="1" x14ac:dyDescent="0.25">
      <c r="BB4028"/>
      <c r="BC4028"/>
      <c r="BD4028"/>
      <c r="BE4028"/>
      <c r="BF4028"/>
      <c r="BG4028"/>
      <c r="BH4028"/>
      <c r="BI4028"/>
      <c r="BJ4028"/>
      <c r="BK4028"/>
      <c r="BL4028"/>
      <c r="BM4028"/>
      <c r="BN4028"/>
      <c r="BO4028"/>
      <c r="BP4028"/>
      <c r="BQ4028"/>
      <c r="BR4028"/>
      <c r="BS4028"/>
      <c r="BT4028"/>
      <c r="BU4028"/>
      <c r="BV4028"/>
      <c r="BW4028"/>
      <c r="BX4028"/>
      <c r="BY4028"/>
      <c r="BZ4028"/>
      <c r="CA4028"/>
      <c r="CB4028"/>
      <c r="CC4028"/>
    </row>
    <row r="4029" spans="54:81" s="325" customFormat="1" ht="15" customHeight="1" x14ac:dyDescent="0.25">
      <c r="BB4029"/>
      <c r="BC4029"/>
      <c r="BD4029"/>
      <c r="BE4029"/>
      <c r="BF4029"/>
      <c r="BG4029"/>
      <c r="BH4029"/>
      <c r="BI4029"/>
      <c r="BJ4029"/>
      <c r="BK4029"/>
      <c r="BL4029"/>
      <c r="BM4029"/>
      <c r="BN4029"/>
      <c r="BO4029"/>
      <c r="BP4029"/>
      <c r="BQ4029"/>
      <c r="BR4029"/>
      <c r="BS4029"/>
      <c r="BT4029"/>
      <c r="BU4029"/>
      <c r="BV4029"/>
      <c r="BW4029"/>
      <c r="BX4029"/>
      <c r="BY4029"/>
      <c r="BZ4029"/>
      <c r="CA4029"/>
      <c r="CB4029"/>
      <c r="CC4029"/>
    </row>
    <row r="4030" spans="54:81" s="325" customFormat="1" ht="15" customHeight="1" x14ac:dyDescent="0.25">
      <c r="BB4030"/>
      <c r="BC4030"/>
      <c r="BD4030"/>
      <c r="BE4030"/>
      <c r="BF4030"/>
      <c r="BG4030"/>
      <c r="BH4030"/>
      <c r="BI4030"/>
      <c r="BJ4030"/>
      <c r="BK4030"/>
      <c r="BL4030"/>
      <c r="BM4030"/>
      <c r="BN4030"/>
      <c r="BO4030"/>
      <c r="BP4030"/>
      <c r="BQ4030"/>
      <c r="BR4030"/>
      <c r="BS4030"/>
      <c r="BT4030"/>
      <c r="BU4030"/>
      <c r="BV4030"/>
      <c r="BW4030"/>
      <c r="BX4030"/>
      <c r="BY4030"/>
      <c r="BZ4030"/>
      <c r="CA4030"/>
      <c r="CB4030"/>
      <c r="CC4030"/>
    </row>
    <row r="4031" spans="54:81" s="325" customFormat="1" ht="15" customHeight="1" x14ac:dyDescent="0.25">
      <c r="BB4031"/>
      <c r="BC4031"/>
      <c r="BD4031"/>
      <c r="BE4031"/>
      <c r="BF4031"/>
      <c r="BG4031"/>
      <c r="BH4031"/>
      <c r="BI4031"/>
      <c r="BJ4031"/>
      <c r="BK4031"/>
      <c r="BL4031"/>
      <c r="BM4031"/>
      <c r="BN4031"/>
      <c r="BO4031"/>
      <c r="BP4031"/>
      <c r="BQ4031"/>
      <c r="BR4031"/>
      <c r="BS4031"/>
      <c r="BT4031"/>
      <c r="BU4031"/>
      <c r="BV4031"/>
      <c r="BW4031"/>
      <c r="BX4031"/>
      <c r="BY4031"/>
      <c r="BZ4031"/>
      <c r="CA4031"/>
      <c r="CB4031"/>
      <c r="CC4031"/>
    </row>
    <row r="4032" spans="54:81" s="325" customFormat="1" ht="15" customHeight="1" x14ac:dyDescent="0.25">
      <c r="BB4032"/>
      <c r="BC4032"/>
      <c r="BD4032"/>
      <c r="BE4032"/>
      <c r="BF4032"/>
      <c r="BG4032"/>
      <c r="BH4032"/>
      <c r="BI4032"/>
      <c r="BJ4032"/>
      <c r="BK4032"/>
      <c r="BL4032"/>
      <c r="BM4032"/>
      <c r="BN4032"/>
      <c r="BO4032"/>
      <c r="BP4032"/>
      <c r="BQ4032"/>
      <c r="BR4032"/>
      <c r="BS4032"/>
      <c r="BT4032"/>
      <c r="BU4032"/>
      <c r="BV4032"/>
      <c r="BW4032"/>
      <c r="BX4032"/>
      <c r="BY4032"/>
      <c r="BZ4032"/>
      <c r="CA4032"/>
      <c r="CB4032"/>
      <c r="CC4032"/>
    </row>
    <row r="4033" spans="54:81" s="325" customFormat="1" ht="15" customHeight="1" x14ac:dyDescent="0.25">
      <c r="BB4033"/>
      <c r="BC4033"/>
      <c r="BD4033"/>
      <c r="BE4033"/>
      <c r="BF4033"/>
      <c r="BG4033"/>
      <c r="BH4033"/>
      <c r="BI4033"/>
      <c r="BJ4033"/>
      <c r="BK4033"/>
      <c r="BL4033"/>
      <c r="BM4033"/>
      <c r="BN4033"/>
      <c r="BO4033"/>
      <c r="BP4033"/>
      <c r="BQ4033"/>
      <c r="BR4033"/>
      <c r="BS4033"/>
      <c r="BT4033"/>
      <c r="BU4033"/>
      <c r="BV4033"/>
      <c r="BW4033"/>
      <c r="BX4033"/>
      <c r="BY4033"/>
      <c r="BZ4033"/>
      <c r="CA4033"/>
      <c r="CB4033"/>
      <c r="CC4033"/>
    </row>
    <row r="4034" spans="54:81" s="325" customFormat="1" ht="15" customHeight="1" x14ac:dyDescent="0.25">
      <c r="BB4034"/>
      <c r="BC4034"/>
      <c r="BD4034"/>
      <c r="BE4034"/>
      <c r="BF4034"/>
      <c r="BG4034"/>
      <c r="BH4034"/>
      <c r="BI4034"/>
      <c r="BJ4034"/>
      <c r="BK4034"/>
      <c r="BL4034"/>
      <c r="BM4034"/>
      <c r="BN4034"/>
      <c r="BO4034"/>
      <c r="BP4034"/>
      <c r="BQ4034"/>
      <c r="BR4034"/>
      <c r="BS4034"/>
      <c r="BT4034"/>
      <c r="BU4034"/>
      <c r="BV4034"/>
      <c r="BW4034"/>
      <c r="BX4034"/>
      <c r="BY4034"/>
      <c r="BZ4034"/>
      <c r="CA4034"/>
      <c r="CB4034"/>
      <c r="CC4034"/>
    </row>
    <row r="4035" spans="54:81" s="325" customFormat="1" ht="15" customHeight="1" x14ac:dyDescent="0.25">
      <c r="BB4035"/>
      <c r="BC4035"/>
      <c r="BD4035"/>
      <c r="BE4035"/>
      <c r="BF4035"/>
      <c r="BG4035"/>
      <c r="BH4035"/>
      <c r="BI4035"/>
      <c r="BJ4035"/>
      <c r="BK4035"/>
      <c r="BL4035"/>
      <c r="BM4035"/>
      <c r="BN4035"/>
      <c r="BO4035"/>
      <c r="BP4035"/>
      <c r="BQ4035"/>
      <c r="BR4035"/>
      <c r="BS4035"/>
      <c r="BT4035"/>
      <c r="BU4035"/>
      <c r="BV4035"/>
      <c r="BW4035"/>
      <c r="BX4035"/>
      <c r="BY4035"/>
      <c r="BZ4035"/>
      <c r="CA4035"/>
      <c r="CB4035"/>
      <c r="CC4035"/>
    </row>
    <row r="4036" spans="54:81" s="325" customFormat="1" ht="15" customHeight="1" x14ac:dyDescent="0.25">
      <c r="BB4036"/>
      <c r="BC4036"/>
      <c r="BD4036"/>
      <c r="BE4036"/>
      <c r="BF4036"/>
      <c r="BG4036"/>
      <c r="BH4036"/>
      <c r="BI4036"/>
      <c r="BJ4036"/>
      <c r="BK4036"/>
      <c r="BL4036"/>
      <c r="BM4036"/>
      <c r="BN4036"/>
      <c r="BO4036"/>
      <c r="BP4036"/>
      <c r="BQ4036"/>
      <c r="BR4036"/>
      <c r="BS4036"/>
      <c r="BT4036"/>
      <c r="BU4036"/>
      <c r="BV4036"/>
      <c r="BW4036"/>
      <c r="BX4036"/>
      <c r="BY4036"/>
      <c r="BZ4036"/>
      <c r="CA4036"/>
      <c r="CB4036"/>
      <c r="CC4036"/>
    </row>
    <row r="4037" spans="54:81" s="325" customFormat="1" ht="15" customHeight="1" x14ac:dyDescent="0.25">
      <c r="BB4037"/>
      <c r="BC4037"/>
      <c r="BD4037"/>
      <c r="BE4037"/>
      <c r="BF4037"/>
      <c r="BG4037"/>
      <c r="BH4037"/>
      <c r="BI4037"/>
      <c r="BJ4037"/>
      <c r="BK4037"/>
      <c r="BL4037"/>
      <c r="BM4037"/>
      <c r="BN4037"/>
      <c r="BO4037"/>
      <c r="BP4037"/>
      <c r="BQ4037"/>
      <c r="BR4037"/>
      <c r="BS4037"/>
      <c r="BT4037"/>
      <c r="BU4037"/>
      <c r="BV4037"/>
      <c r="BW4037"/>
      <c r="BX4037"/>
      <c r="BY4037"/>
      <c r="BZ4037"/>
      <c r="CA4037"/>
      <c r="CB4037"/>
      <c r="CC4037"/>
    </row>
    <row r="4038" spans="54:81" s="325" customFormat="1" ht="15" customHeight="1" x14ac:dyDescent="0.25">
      <c r="BB4038"/>
      <c r="BC4038"/>
      <c r="BD4038"/>
      <c r="BE4038"/>
      <c r="BF4038"/>
      <c r="BG4038"/>
      <c r="BH4038"/>
      <c r="BI4038"/>
      <c r="BJ4038"/>
      <c r="BK4038"/>
      <c r="BL4038"/>
      <c r="BM4038"/>
      <c r="BN4038"/>
      <c r="BO4038"/>
      <c r="BP4038"/>
      <c r="BQ4038"/>
      <c r="BR4038"/>
      <c r="BS4038"/>
      <c r="BT4038"/>
      <c r="BU4038"/>
      <c r="BV4038"/>
      <c r="BW4038"/>
      <c r="BX4038"/>
      <c r="BY4038"/>
      <c r="BZ4038"/>
      <c r="CA4038"/>
      <c r="CB4038"/>
      <c r="CC4038"/>
    </row>
    <row r="4039" spans="54:81" s="325" customFormat="1" ht="15" customHeight="1" x14ac:dyDescent="0.25">
      <c r="BB4039"/>
      <c r="BC4039"/>
      <c r="BD4039"/>
      <c r="BE4039"/>
      <c r="BF4039"/>
      <c r="BG4039"/>
      <c r="BH4039"/>
      <c r="BI4039"/>
      <c r="BJ4039"/>
      <c r="BK4039"/>
      <c r="BL4039"/>
      <c r="BM4039"/>
      <c r="BN4039"/>
      <c r="BO4039"/>
      <c r="BP4039"/>
      <c r="BQ4039"/>
      <c r="BR4039"/>
      <c r="BS4039"/>
      <c r="BT4039"/>
      <c r="BU4039"/>
      <c r="BV4039"/>
      <c r="BW4039"/>
      <c r="BX4039"/>
      <c r="BY4039"/>
      <c r="BZ4039"/>
      <c r="CA4039"/>
      <c r="CB4039"/>
      <c r="CC4039"/>
    </row>
    <row r="4040" spans="54:81" s="325" customFormat="1" ht="15" customHeight="1" x14ac:dyDescent="0.25">
      <c r="BB4040"/>
      <c r="BC4040"/>
      <c r="BD4040"/>
      <c r="BE4040"/>
      <c r="BF4040"/>
      <c r="BG4040"/>
      <c r="BH4040"/>
      <c r="BI4040"/>
      <c r="BJ4040"/>
      <c r="BK4040"/>
      <c r="BL4040"/>
      <c r="BM4040"/>
      <c r="BN4040"/>
      <c r="BO4040"/>
      <c r="BP4040"/>
      <c r="BQ4040"/>
      <c r="BR4040"/>
      <c r="BS4040"/>
      <c r="BT4040"/>
      <c r="BU4040"/>
      <c r="BV4040"/>
      <c r="BW4040"/>
      <c r="BX4040"/>
      <c r="BY4040"/>
      <c r="BZ4040"/>
      <c r="CA4040"/>
      <c r="CB4040"/>
      <c r="CC4040"/>
    </row>
    <row r="4041" spans="54:81" s="325" customFormat="1" ht="15" customHeight="1" x14ac:dyDescent="0.25">
      <c r="BB4041"/>
      <c r="BC4041"/>
      <c r="BD4041"/>
      <c r="BE4041"/>
      <c r="BF4041"/>
      <c r="BG4041"/>
      <c r="BH4041"/>
      <c r="BI4041"/>
      <c r="BJ4041"/>
      <c r="BK4041"/>
      <c r="BL4041"/>
      <c r="BM4041"/>
      <c r="BN4041"/>
      <c r="BO4041"/>
      <c r="BP4041"/>
      <c r="BQ4041"/>
      <c r="BR4041"/>
      <c r="BS4041"/>
      <c r="BT4041"/>
      <c r="BU4041"/>
      <c r="BV4041"/>
      <c r="BW4041"/>
      <c r="BX4041"/>
      <c r="BY4041"/>
      <c r="BZ4041"/>
      <c r="CA4041"/>
      <c r="CB4041"/>
      <c r="CC4041"/>
    </row>
    <row r="4042" spans="54:81" s="325" customFormat="1" ht="15" customHeight="1" x14ac:dyDescent="0.25">
      <c r="BB4042"/>
      <c r="BC4042"/>
      <c r="BD4042"/>
      <c r="BE4042"/>
      <c r="BF4042"/>
      <c r="BG4042"/>
      <c r="BH4042"/>
      <c r="BI4042"/>
      <c r="BJ4042"/>
      <c r="BK4042"/>
      <c r="BL4042"/>
      <c r="BM4042"/>
      <c r="BN4042"/>
      <c r="BO4042"/>
      <c r="BP4042"/>
      <c r="BQ4042"/>
      <c r="BR4042"/>
      <c r="BS4042"/>
      <c r="BT4042"/>
      <c r="BU4042"/>
      <c r="BV4042"/>
      <c r="BW4042"/>
      <c r="BX4042"/>
      <c r="BY4042"/>
      <c r="BZ4042"/>
      <c r="CA4042"/>
      <c r="CB4042"/>
      <c r="CC4042"/>
    </row>
    <row r="4043" spans="54:81" s="325" customFormat="1" ht="15" customHeight="1" x14ac:dyDescent="0.25">
      <c r="BB4043"/>
      <c r="BC4043"/>
      <c r="BD4043"/>
      <c r="BE4043"/>
      <c r="BF4043"/>
      <c r="BG4043"/>
      <c r="BH4043"/>
      <c r="BI4043"/>
      <c r="BJ4043"/>
      <c r="BK4043"/>
      <c r="BL4043"/>
      <c r="BM4043"/>
      <c r="BN4043"/>
      <c r="BO4043"/>
      <c r="BP4043"/>
      <c r="BQ4043"/>
      <c r="BR4043"/>
      <c r="BS4043"/>
      <c r="BT4043"/>
      <c r="BU4043"/>
      <c r="BV4043"/>
      <c r="BW4043"/>
      <c r="BX4043"/>
      <c r="BY4043"/>
      <c r="BZ4043"/>
      <c r="CA4043"/>
      <c r="CB4043"/>
      <c r="CC4043"/>
    </row>
    <row r="4044" spans="54:81" s="325" customFormat="1" ht="15" customHeight="1" x14ac:dyDescent="0.25">
      <c r="BB4044"/>
      <c r="BC4044"/>
      <c r="BD4044"/>
      <c r="BE4044"/>
      <c r="BF4044"/>
      <c r="BG4044"/>
      <c r="BH4044"/>
      <c r="BI4044"/>
      <c r="BJ4044"/>
      <c r="BK4044"/>
      <c r="BL4044"/>
      <c r="BM4044"/>
      <c r="BN4044"/>
      <c r="BO4044"/>
      <c r="BP4044"/>
      <c r="BQ4044"/>
      <c r="BR4044"/>
      <c r="BS4044"/>
      <c r="BT4044"/>
      <c r="BU4044"/>
      <c r="BV4044"/>
      <c r="BW4044"/>
      <c r="BX4044"/>
      <c r="BY4044"/>
      <c r="BZ4044"/>
      <c r="CA4044"/>
      <c r="CB4044"/>
      <c r="CC4044"/>
    </row>
    <row r="4045" spans="54:81" s="325" customFormat="1" ht="15" customHeight="1" x14ac:dyDescent="0.25">
      <c r="BB4045"/>
      <c r="BC4045"/>
      <c r="BD4045"/>
      <c r="BE4045"/>
      <c r="BF4045"/>
      <c r="BG4045"/>
      <c r="BH4045"/>
      <c r="BI4045"/>
      <c r="BJ4045"/>
      <c r="BK4045"/>
      <c r="BL4045"/>
      <c r="BM4045"/>
      <c r="BN4045"/>
      <c r="BO4045"/>
      <c r="BP4045"/>
      <c r="BQ4045"/>
      <c r="BR4045"/>
      <c r="BS4045"/>
      <c r="BT4045"/>
      <c r="BU4045"/>
      <c r="BV4045"/>
      <c r="BW4045"/>
      <c r="BX4045"/>
      <c r="BY4045"/>
      <c r="BZ4045"/>
      <c r="CA4045"/>
      <c r="CB4045"/>
      <c r="CC4045"/>
    </row>
    <row r="4046" spans="54:81" s="325" customFormat="1" ht="15" customHeight="1" x14ac:dyDescent="0.25">
      <c r="BB4046"/>
      <c r="BC4046"/>
      <c r="BD4046"/>
      <c r="BE4046"/>
      <c r="BF4046"/>
      <c r="BG4046"/>
      <c r="BH4046"/>
      <c r="BI4046"/>
      <c r="BJ4046"/>
      <c r="BK4046"/>
      <c r="BL4046"/>
      <c r="BM4046"/>
      <c r="BN4046"/>
      <c r="BO4046"/>
      <c r="BP4046"/>
      <c r="BQ4046"/>
      <c r="BR4046"/>
      <c r="BS4046"/>
      <c r="BT4046"/>
      <c r="BU4046"/>
      <c r="BV4046"/>
      <c r="BW4046"/>
      <c r="BX4046"/>
      <c r="BY4046"/>
      <c r="BZ4046"/>
      <c r="CA4046"/>
      <c r="CB4046"/>
      <c r="CC4046"/>
    </row>
    <row r="4047" spans="54:81" s="325" customFormat="1" ht="15" customHeight="1" x14ac:dyDescent="0.25">
      <c r="BB4047"/>
      <c r="BC4047"/>
      <c r="BD4047"/>
      <c r="BE4047"/>
      <c r="BF4047"/>
      <c r="BG4047"/>
      <c r="BH4047"/>
      <c r="BI4047"/>
      <c r="BJ4047"/>
      <c r="BK4047"/>
      <c r="BL4047"/>
      <c r="BM4047"/>
      <c r="BN4047"/>
      <c r="BO4047"/>
      <c r="BP4047"/>
      <c r="BQ4047"/>
      <c r="BR4047"/>
      <c r="BS4047"/>
      <c r="BT4047"/>
      <c r="BU4047"/>
      <c r="BV4047"/>
      <c r="BW4047"/>
      <c r="BX4047"/>
      <c r="BY4047"/>
      <c r="BZ4047"/>
      <c r="CA4047"/>
      <c r="CB4047"/>
      <c r="CC4047"/>
    </row>
    <row r="4048" spans="54:81" s="325" customFormat="1" ht="15" customHeight="1" x14ac:dyDescent="0.25">
      <c r="BB4048"/>
      <c r="BC4048"/>
      <c r="BD4048"/>
      <c r="BE4048"/>
      <c r="BF4048"/>
      <c r="BG4048"/>
      <c r="BH4048"/>
      <c r="BI4048"/>
      <c r="BJ4048"/>
      <c r="BK4048"/>
      <c r="BL4048"/>
      <c r="BM4048"/>
      <c r="BN4048"/>
      <c r="BO4048"/>
      <c r="BP4048"/>
      <c r="BQ4048"/>
      <c r="BR4048"/>
      <c r="BS4048"/>
      <c r="BT4048"/>
      <c r="BU4048"/>
      <c r="BV4048"/>
      <c r="BW4048"/>
      <c r="BX4048"/>
      <c r="BY4048"/>
      <c r="BZ4048"/>
      <c r="CA4048"/>
      <c r="CB4048"/>
      <c r="CC4048"/>
    </row>
    <row r="4049" spans="54:81" s="325" customFormat="1" ht="15" customHeight="1" x14ac:dyDescent="0.25">
      <c r="BB4049"/>
      <c r="BC4049"/>
      <c r="BD4049"/>
      <c r="BE4049"/>
      <c r="BF4049"/>
      <c r="BG4049"/>
      <c r="BH4049"/>
      <c r="BI4049"/>
      <c r="BJ4049"/>
      <c r="BK4049"/>
      <c r="BL4049"/>
      <c r="BM4049"/>
      <c r="BN4049"/>
      <c r="BO4049"/>
      <c r="BP4049"/>
      <c r="BQ4049"/>
      <c r="BR4049"/>
      <c r="BS4049"/>
      <c r="BT4049"/>
      <c r="BU4049"/>
      <c r="BV4049"/>
      <c r="BW4049"/>
      <c r="BX4049"/>
      <c r="BY4049"/>
      <c r="BZ4049"/>
      <c r="CA4049"/>
      <c r="CB4049"/>
      <c r="CC4049"/>
    </row>
    <row r="4050" spans="54:81" s="325" customFormat="1" ht="15" customHeight="1" x14ac:dyDescent="0.25">
      <c r="BB4050"/>
      <c r="BC4050"/>
      <c r="BD4050"/>
      <c r="BE4050"/>
      <c r="BF4050"/>
      <c r="BG4050"/>
      <c r="BH4050"/>
      <c r="BI4050"/>
      <c r="BJ4050"/>
      <c r="BK4050"/>
      <c r="BL4050"/>
      <c r="BM4050"/>
      <c r="BN4050"/>
      <c r="BO4050"/>
      <c r="BP4050"/>
      <c r="BQ4050"/>
      <c r="BR4050"/>
      <c r="BS4050"/>
      <c r="BT4050"/>
      <c r="BU4050"/>
      <c r="BV4050"/>
      <c r="BW4050"/>
      <c r="BX4050"/>
      <c r="BY4050"/>
      <c r="BZ4050"/>
      <c r="CA4050"/>
      <c r="CB4050"/>
      <c r="CC4050"/>
    </row>
    <row r="4051" spans="54:81" s="325" customFormat="1" ht="15" customHeight="1" x14ac:dyDescent="0.25">
      <c r="BB4051"/>
      <c r="BC4051"/>
      <c r="BD4051"/>
      <c r="BE4051"/>
      <c r="BF4051"/>
      <c r="BG4051"/>
      <c r="BH4051"/>
      <c r="BI4051"/>
      <c r="BJ4051"/>
      <c r="BK4051"/>
      <c r="BL4051"/>
      <c r="BM4051"/>
      <c r="BN4051"/>
      <c r="BO4051"/>
      <c r="BP4051"/>
      <c r="BQ4051"/>
      <c r="BR4051"/>
      <c r="BS4051"/>
      <c r="BT4051"/>
      <c r="BU4051"/>
      <c r="BV4051"/>
      <c r="BW4051"/>
      <c r="BX4051"/>
      <c r="BY4051"/>
      <c r="BZ4051"/>
      <c r="CA4051"/>
      <c r="CB4051"/>
      <c r="CC4051"/>
    </row>
    <row r="4052" spans="54:81" s="325" customFormat="1" ht="15" customHeight="1" x14ac:dyDescent="0.25">
      <c r="BB4052"/>
      <c r="BC4052"/>
      <c r="BD4052"/>
      <c r="BE4052"/>
      <c r="BF4052"/>
      <c r="BG4052"/>
      <c r="BH4052"/>
      <c r="BI4052"/>
      <c r="BJ4052"/>
      <c r="BK4052"/>
      <c r="BL4052"/>
      <c r="BM4052"/>
      <c r="BN4052"/>
      <c r="BO4052"/>
      <c r="BP4052"/>
      <c r="BQ4052"/>
      <c r="BR4052"/>
      <c r="BS4052"/>
      <c r="BT4052"/>
      <c r="BU4052"/>
      <c r="BV4052"/>
      <c r="BW4052"/>
      <c r="BX4052"/>
      <c r="BY4052"/>
      <c r="BZ4052"/>
      <c r="CA4052"/>
      <c r="CB4052"/>
      <c r="CC4052"/>
    </row>
    <row r="4053" spans="54:81" s="325" customFormat="1" ht="15" customHeight="1" x14ac:dyDescent="0.25">
      <c r="BB4053"/>
      <c r="BC4053"/>
      <c r="BD4053"/>
      <c r="BE4053"/>
      <c r="BF4053"/>
      <c r="BG4053"/>
      <c r="BH4053"/>
      <c r="BI4053"/>
      <c r="BJ4053"/>
      <c r="BK4053"/>
      <c r="BL4053"/>
      <c r="BM4053"/>
      <c r="BN4053"/>
      <c r="BO4053"/>
      <c r="BP4053"/>
      <c r="BQ4053"/>
      <c r="BR4053"/>
      <c r="BS4053"/>
      <c r="BT4053"/>
      <c r="BU4053"/>
      <c r="BV4053"/>
      <c r="BW4053"/>
      <c r="BX4053"/>
      <c r="BY4053"/>
      <c r="BZ4053"/>
      <c r="CA4053"/>
      <c r="CB4053"/>
      <c r="CC4053"/>
    </row>
    <row r="4054" spans="54:81" s="325" customFormat="1" ht="15" customHeight="1" x14ac:dyDescent="0.25">
      <c r="BB4054"/>
      <c r="BC4054"/>
      <c r="BD4054"/>
      <c r="BE4054"/>
      <c r="BF4054"/>
      <c r="BG4054"/>
      <c r="BH4054"/>
      <c r="BI4054"/>
      <c r="BJ4054"/>
      <c r="BK4054"/>
      <c r="BL4054"/>
      <c r="BM4054"/>
      <c r="BN4054"/>
      <c r="BO4054"/>
      <c r="BP4054"/>
      <c r="BQ4054"/>
      <c r="BR4054"/>
      <c r="BS4054"/>
      <c r="BT4054"/>
      <c r="BU4054"/>
      <c r="BV4054"/>
      <c r="BW4054"/>
      <c r="BX4054"/>
      <c r="BY4054"/>
      <c r="BZ4054"/>
      <c r="CA4054"/>
      <c r="CB4054"/>
      <c r="CC4054"/>
    </row>
    <row r="4055" spans="54:81" s="325" customFormat="1" ht="15" customHeight="1" x14ac:dyDescent="0.25">
      <c r="BB4055"/>
      <c r="BC4055"/>
      <c r="BD4055"/>
      <c r="BE4055"/>
      <c r="BF4055"/>
      <c r="BG4055"/>
      <c r="BH4055"/>
      <c r="BI4055"/>
      <c r="BJ4055"/>
      <c r="BK4055"/>
      <c r="BL4055"/>
      <c r="BM4055"/>
      <c r="BN4055"/>
      <c r="BO4055"/>
      <c r="BP4055"/>
      <c r="BQ4055"/>
      <c r="BR4055"/>
      <c r="BS4055"/>
      <c r="BT4055"/>
      <c r="BU4055"/>
      <c r="BV4055"/>
      <c r="BW4055"/>
      <c r="BX4055"/>
      <c r="BY4055"/>
      <c r="BZ4055"/>
      <c r="CA4055"/>
      <c r="CB4055"/>
      <c r="CC4055"/>
    </row>
    <row r="4056" spans="54:81" s="325" customFormat="1" ht="15" customHeight="1" x14ac:dyDescent="0.25">
      <c r="BB4056"/>
      <c r="BC4056"/>
      <c r="BD4056"/>
      <c r="BE4056"/>
      <c r="BF4056"/>
      <c r="BG4056"/>
      <c r="BH4056"/>
      <c r="BI4056"/>
      <c r="BJ4056"/>
      <c r="BK4056"/>
      <c r="BL4056"/>
      <c r="BM4056"/>
      <c r="BN4056"/>
      <c r="BO4056"/>
      <c r="BP4056"/>
      <c r="BQ4056"/>
      <c r="BR4056"/>
      <c r="BS4056"/>
      <c r="BT4056"/>
      <c r="BU4056"/>
      <c r="BV4056"/>
      <c r="BW4056"/>
      <c r="BX4056"/>
      <c r="BY4056"/>
      <c r="BZ4056"/>
      <c r="CA4056"/>
      <c r="CB4056"/>
      <c r="CC4056"/>
    </row>
    <row r="4057" spans="54:81" s="325" customFormat="1" ht="15" customHeight="1" x14ac:dyDescent="0.25">
      <c r="BB4057"/>
      <c r="BC4057"/>
      <c r="BD4057"/>
      <c r="BE4057"/>
      <c r="BF4057"/>
      <c r="BG4057"/>
      <c r="BH4057"/>
      <c r="BI4057"/>
      <c r="BJ4057"/>
      <c r="BK4057"/>
      <c r="BL4057"/>
      <c r="BM4057"/>
      <c r="BN4057"/>
      <c r="BO4057"/>
      <c r="BP4057"/>
      <c r="BQ4057"/>
      <c r="BR4057"/>
      <c r="BS4057"/>
      <c r="BT4057"/>
      <c r="BU4057"/>
      <c r="BV4057"/>
      <c r="BW4057"/>
      <c r="BX4057"/>
      <c r="BY4057"/>
      <c r="BZ4057"/>
      <c r="CA4057"/>
      <c r="CB4057"/>
      <c r="CC4057"/>
    </row>
    <row r="4058" spans="54:81" s="325" customFormat="1" ht="15" customHeight="1" x14ac:dyDescent="0.25">
      <c r="BB4058"/>
      <c r="BC4058"/>
      <c r="BD4058"/>
      <c r="BE4058"/>
      <c r="BF4058"/>
      <c r="BG4058"/>
      <c r="BH4058"/>
      <c r="BI4058"/>
      <c r="BJ4058"/>
      <c r="BK4058"/>
      <c r="BL4058"/>
      <c r="BM4058"/>
      <c r="BN4058"/>
      <c r="BO4058"/>
      <c r="BP4058"/>
      <c r="BQ4058"/>
      <c r="BR4058"/>
      <c r="BS4058"/>
      <c r="BT4058"/>
      <c r="BU4058"/>
      <c r="BV4058"/>
      <c r="BW4058"/>
      <c r="BX4058"/>
      <c r="BY4058"/>
      <c r="BZ4058"/>
      <c r="CA4058"/>
      <c r="CB4058"/>
      <c r="CC4058"/>
    </row>
    <row r="4059" spans="54:81" s="325" customFormat="1" ht="15" customHeight="1" x14ac:dyDescent="0.25">
      <c r="BB4059"/>
      <c r="BC4059"/>
      <c r="BD4059"/>
      <c r="BE4059"/>
      <c r="BF4059"/>
      <c r="BG4059"/>
      <c r="BH4059"/>
      <c r="BI4059"/>
      <c r="BJ4059"/>
      <c r="BK4059"/>
      <c r="BL4059"/>
      <c r="BM4059"/>
      <c r="BN4059"/>
      <c r="BO4059"/>
      <c r="BP4059"/>
      <c r="BQ4059"/>
      <c r="BR4059"/>
      <c r="BS4059"/>
      <c r="BT4059"/>
      <c r="BU4059"/>
      <c r="BV4059"/>
      <c r="BW4059"/>
      <c r="BX4059"/>
      <c r="BY4059"/>
      <c r="BZ4059"/>
      <c r="CA4059"/>
      <c r="CB4059"/>
      <c r="CC4059"/>
    </row>
    <row r="4060" spans="54:81" s="325" customFormat="1" ht="15" customHeight="1" x14ac:dyDescent="0.25">
      <c r="BB4060"/>
      <c r="BC4060"/>
      <c r="BD4060"/>
      <c r="BE4060"/>
      <c r="BF4060"/>
      <c r="BG4060"/>
      <c r="BH4060"/>
      <c r="BI4060"/>
      <c r="BJ4060"/>
      <c r="BK4060"/>
      <c r="BL4060"/>
      <c r="BM4060"/>
      <c r="BN4060"/>
      <c r="BO4060"/>
      <c r="BP4060"/>
      <c r="BQ4060"/>
      <c r="BR4060"/>
      <c r="BS4060"/>
      <c r="BT4060"/>
      <c r="BU4060"/>
      <c r="BV4060"/>
      <c r="BW4060"/>
      <c r="BX4060"/>
      <c r="BY4060"/>
      <c r="BZ4060"/>
      <c r="CA4060"/>
      <c r="CB4060"/>
      <c r="CC4060"/>
    </row>
    <row r="4061" spans="54:81" s="325" customFormat="1" ht="15" customHeight="1" x14ac:dyDescent="0.25">
      <c r="BB4061"/>
      <c r="BC4061"/>
      <c r="BD4061"/>
      <c r="BE4061"/>
      <c r="BF4061"/>
      <c r="BG4061"/>
      <c r="BH4061"/>
      <c r="BI4061"/>
      <c r="BJ4061"/>
      <c r="BK4061"/>
      <c r="BL4061"/>
      <c r="BM4061"/>
      <c r="BN4061"/>
      <c r="BO4061"/>
      <c r="BP4061"/>
      <c r="BQ4061"/>
      <c r="BR4061"/>
      <c r="BS4061"/>
      <c r="BT4061"/>
      <c r="BU4061"/>
      <c r="BV4061"/>
      <c r="BW4061"/>
      <c r="BX4061"/>
      <c r="BY4061"/>
      <c r="BZ4061"/>
      <c r="CA4061"/>
      <c r="CB4061"/>
      <c r="CC4061"/>
    </row>
    <row r="4062" spans="54:81" s="325" customFormat="1" ht="15" customHeight="1" x14ac:dyDescent="0.25">
      <c r="BB4062"/>
      <c r="BC4062"/>
      <c r="BD4062"/>
      <c r="BE4062"/>
      <c r="BF4062"/>
      <c r="BG4062"/>
      <c r="BH4062"/>
      <c r="BI4062"/>
      <c r="BJ4062"/>
      <c r="BK4062"/>
      <c r="BL4062"/>
      <c r="BM4062"/>
      <c r="BN4062"/>
      <c r="BO4062"/>
      <c r="BP4062"/>
      <c r="BQ4062"/>
      <c r="BR4062"/>
      <c r="BS4062"/>
      <c r="BT4062"/>
      <c r="BU4062"/>
      <c r="BV4062"/>
      <c r="BW4062"/>
      <c r="BX4062"/>
      <c r="BY4062"/>
      <c r="BZ4062"/>
      <c r="CA4062"/>
      <c r="CB4062"/>
      <c r="CC4062"/>
    </row>
    <row r="4063" spans="54:81" s="325" customFormat="1" ht="15" customHeight="1" x14ac:dyDescent="0.25">
      <c r="BB4063"/>
      <c r="BC4063"/>
      <c r="BD4063"/>
      <c r="BE4063"/>
      <c r="BF4063"/>
      <c r="BG4063"/>
      <c r="BH4063"/>
      <c r="BI4063"/>
      <c r="BJ4063"/>
      <c r="BK4063"/>
      <c r="BL4063"/>
      <c r="BM4063"/>
      <c r="BN4063"/>
      <c r="BO4063"/>
      <c r="BP4063"/>
      <c r="BQ4063"/>
      <c r="BR4063"/>
      <c r="BS4063"/>
      <c r="BT4063"/>
      <c r="BU4063"/>
      <c r="BV4063"/>
      <c r="BW4063"/>
      <c r="BX4063"/>
      <c r="BY4063"/>
      <c r="BZ4063"/>
      <c r="CA4063"/>
      <c r="CB4063"/>
      <c r="CC4063"/>
    </row>
    <row r="4064" spans="54:81" s="325" customFormat="1" ht="15" customHeight="1" x14ac:dyDescent="0.25">
      <c r="BB4064"/>
      <c r="BC4064"/>
      <c r="BD4064"/>
      <c r="BE4064"/>
      <c r="BF4064"/>
      <c r="BG4064"/>
      <c r="BH4064"/>
      <c r="BI4064"/>
      <c r="BJ4064"/>
      <c r="BK4064"/>
      <c r="BL4064"/>
      <c r="BM4064"/>
      <c r="BN4064"/>
      <c r="BO4064"/>
      <c r="BP4064"/>
      <c r="BQ4064"/>
      <c r="BR4064"/>
      <c r="BS4064"/>
      <c r="BT4064"/>
      <c r="BU4064"/>
      <c r="BV4064"/>
      <c r="BW4064"/>
      <c r="BX4064"/>
      <c r="BY4064"/>
      <c r="BZ4064"/>
      <c r="CA4064"/>
      <c r="CB4064"/>
      <c r="CC4064"/>
    </row>
    <row r="4065" spans="54:81" s="325" customFormat="1" ht="15" customHeight="1" x14ac:dyDescent="0.25">
      <c r="BB4065"/>
      <c r="BC4065"/>
      <c r="BD4065"/>
      <c r="BE4065"/>
      <c r="BF4065"/>
      <c r="BG4065"/>
      <c r="BH4065"/>
      <c r="BI4065"/>
      <c r="BJ4065"/>
      <c r="BK4065"/>
      <c r="BL4065"/>
      <c r="BM4065"/>
      <c r="BN4065"/>
      <c r="BO4065"/>
      <c r="BP4065"/>
      <c r="BQ4065"/>
      <c r="BR4065"/>
      <c r="BS4065"/>
      <c r="BT4065"/>
      <c r="BU4065"/>
      <c r="BV4065"/>
      <c r="BW4065"/>
      <c r="BX4065"/>
      <c r="BY4065"/>
      <c r="BZ4065"/>
      <c r="CA4065"/>
      <c r="CB4065"/>
      <c r="CC4065"/>
    </row>
    <row r="4066" spans="54:81" s="325" customFormat="1" ht="15" customHeight="1" x14ac:dyDescent="0.25">
      <c r="BB4066"/>
      <c r="BC4066"/>
      <c r="BD4066"/>
      <c r="BE4066"/>
      <c r="BF4066"/>
      <c r="BG4066"/>
      <c r="BH4066"/>
      <c r="BI4066"/>
      <c r="BJ4066"/>
      <c r="BK4066"/>
      <c r="BL4066"/>
      <c r="BM4066"/>
      <c r="BN4066"/>
      <c r="BO4066"/>
      <c r="BP4066"/>
      <c r="BQ4066"/>
      <c r="BR4066"/>
      <c r="BS4066"/>
      <c r="BT4066"/>
      <c r="BU4066"/>
      <c r="BV4066"/>
      <c r="BW4066"/>
      <c r="BX4066"/>
      <c r="BY4066"/>
      <c r="BZ4066"/>
      <c r="CA4066"/>
      <c r="CB4066"/>
      <c r="CC4066"/>
    </row>
    <row r="4067" spans="54:81" s="325" customFormat="1" ht="15" customHeight="1" x14ac:dyDescent="0.25">
      <c r="BB4067"/>
      <c r="BC4067"/>
      <c r="BD4067"/>
      <c r="BE4067"/>
      <c r="BF4067"/>
      <c r="BG4067"/>
      <c r="BH4067"/>
      <c r="BI4067"/>
      <c r="BJ4067"/>
      <c r="BK4067"/>
      <c r="BL4067"/>
      <c r="BM4067"/>
      <c r="BN4067"/>
      <c r="BO4067"/>
      <c r="BP4067"/>
      <c r="BQ4067"/>
      <c r="BR4067"/>
      <c r="BS4067"/>
      <c r="BT4067"/>
      <c r="BU4067"/>
      <c r="BV4067"/>
      <c r="BW4067"/>
      <c r="BX4067"/>
      <c r="BY4067"/>
      <c r="BZ4067"/>
      <c r="CA4067"/>
      <c r="CB4067"/>
      <c r="CC4067"/>
    </row>
    <row r="4068" spans="54:81" s="325" customFormat="1" ht="15" customHeight="1" x14ac:dyDescent="0.25">
      <c r="BB4068"/>
      <c r="BC4068"/>
      <c r="BD4068"/>
      <c r="BE4068"/>
      <c r="BF4068"/>
      <c r="BG4068"/>
      <c r="BH4068"/>
      <c r="BI4068"/>
      <c r="BJ4068"/>
      <c r="BK4068"/>
      <c r="BL4068"/>
      <c r="BM4068"/>
      <c r="BN4068"/>
      <c r="BO4068"/>
      <c r="BP4068"/>
      <c r="BQ4068"/>
      <c r="BR4068"/>
      <c r="BS4068"/>
      <c r="BT4068"/>
      <c r="BU4068"/>
      <c r="BV4068"/>
      <c r="BW4068"/>
      <c r="BX4068"/>
      <c r="BY4068"/>
      <c r="BZ4068"/>
      <c r="CA4068"/>
      <c r="CB4068"/>
      <c r="CC4068"/>
    </row>
    <row r="4069" spans="54:81" s="325" customFormat="1" ht="15" customHeight="1" x14ac:dyDescent="0.25">
      <c r="BB4069"/>
      <c r="BC4069"/>
      <c r="BD4069"/>
      <c r="BE4069"/>
      <c r="BF4069"/>
      <c r="BG4069"/>
      <c r="BH4069"/>
      <c r="BI4069"/>
      <c r="BJ4069"/>
      <c r="BK4069"/>
      <c r="BL4069"/>
      <c r="BM4069"/>
      <c r="BN4069"/>
      <c r="BO4069"/>
      <c r="BP4069"/>
      <c r="BQ4069"/>
      <c r="BR4069"/>
      <c r="BS4069"/>
      <c r="BT4069"/>
      <c r="BU4069"/>
      <c r="BV4069"/>
      <c r="BW4069"/>
      <c r="BX4069"/>
      <c r="BY4069"/>
      <c r="BZ4069"/>
      <c r="CA4069"/>
      <c r="CB4069"/>
      <c r="CC4069"/>
    </row>
    <row r="4070" spans="54:81" s="325" customFormat="1" ht="15" customHeight="1" x14ac:dyDescent="0.25">
      <c r="BB4070"/>
      <c r="BC4070"/>
      <c r="BD4070"/>
      <c r="BE4070"/>
      <c r="BF4070"/>
      <c r="BG4070"/>
      <c r="BH4070"/>
      <c r="BI4070"/>
      <c r="BJ4070"/>
      <c r="BK4070"/>
      <c r="BL4070"/>
      <c r="BM4070"/>
      <c r="BN4070"/>
      <c r="BO4070"/>
      <c r="BP4070"/>
      <c r="BQ4070"/>
      <c r="BR4070"/>
      <c r="BS4070"/>
      <c r="BT4070"/>
      <c r="BU4070"/>
      <c r="BV4070"/>
      <c r="BW4070"/>
      <c r="BX4070"/>
      <c r="BY4070"/>
      <c r="BZ4070"/>
      <c r="CA4070"/>
      <c r="CB4070"/>
      <c r="CC4070"/>
    </row>
    <row r="4071" spans="54:81" s="325" customFormat="1" ht="15" customHeight="1" x14ac:dyDescent="0.25">
      <c r="BB4071"/>
      <c r="BC4071"/>
      <c r="BD4071"/>
      <c r="BE4071"/>
      <c r="BF4071"/>
      <c r="BG4071"/>
      <c r="BH4071"/>
      <c r="BI4071"/>
      <c r="BJ4071"/>
      <c r="BK4071"/>
      <c r="BL4071"/>
      <c r="BM4071"/>
      <c r="BN4071"/>
      <c r="BO4071"/>
      <c r="BP4071"/>
      <c r="BQ4071"/>
      <c r="BR4071"/>
      <c r="BS4071"/>
      <c r="BT4071"/>
      <c r="BU4071"/>
      <c r="BV4071"/>
      <c r="BW4071"/>
      <c r="BX4071"/>
      <c r="BY4071"/>
      <c r="BZ4071"/>
      <c r="CA4071"/>
      <c r="CB4071"/>
      <c r="CC4071"/>
    </row>
    <row r="4072" spans="54:81" s="325" customFormat="1" ht="15" customHeight="1" x14ac:dyDescent="0.25">
      <c r="BB4072"/>
      <c r="BC4072"/>
      <c r="BD4072"/>
      <c r="BE4072"/>
      <c r="BF4072"/>
      <c r="BG4072"/>
      <c r="BH4072"/>
      <c r="BI4072"/>
      <c r="BJ4072"/>
      <c r="BK4072"/>
      <c r="BL4072"/>
      <c r="BM4072"/>
      <c r="BN4072"/>
      <c r="BO4072"/>
      <c r="BP4072"/>
      <c r="BQ4072"/>
      <c r="BR4072"/>
      <c r="BS4072"/>
      <c r="BT4072"/>
      <c r="BU4072"/>
      <c r="BV4072"/>
      <c r="BW4072"/>
      <c r="BX4072"/>
      <c r="BY4072"/>
      <c r="BZ4072"/>
      <c r="CA4072"/>
      <c r="CB4072"/>
      <c r="CC4072"/>
    </row>
    <row r="4073" spans="54:81" s="325" customFormat="1" ht="15" customHeight="1" x14ac:dyDescent="0.25">
      <c r="BB4073"/>
      <c r="BC4073"/>
      <c r="BD4073"/>
      <c r="BE4073"/>
      <c r="BF4073"/>
      <c r="BG4073"/>
      <c r="BH4073"/>
      <c r="BI4073"/>
      <c r="BJ4073"/>
      <c r="BK4073"/>
      <c r="BL4073"/>
      <c r="BM4073"/>
      <c r="BN4073"/>
      <c r="BO4073"/>
      <c r="BP4073"/>
      <c r="BQ4073"/>
      <c r="BR4073"/>
      <c r="BS4073"/>
      <c r="BT4073"/>
      <c r="BU4073"/>
      <c r="BV4073"/>
      <c r="BW4073"/>
      <c r="BX4073"/>
      <c r="BY4073"/>
      <c r="BZ4073"/>
      <c r="CA4073"/>
      <c r="CB4073"/>
      <c r="CC4073"/>
    </row>
    <row r="4074" spans="54:81" s="325" customFormat="1" ht="15" customHeight="1" x14ac:dyDescent="0.25">
      <c r="BB4074"/>
      <c r="BC4074"/>
      <c r="BD4074"/>
      <c r="BE4074"/>
      <c r="BF4074"/>
      <c r="BG4074"/>
      <c r="BH4074"/>
      <c r="BI4074"/>
      <c r="BJ4074"/>
      <c r="BK4074"/>
      <c r="BL4074"/>
      <c r="BM4074"/>
      <c r="BN4074"/>
      <c r="BO4074"/>
      <c r="BP4074"/>
      <c r="BQ4074"/>
      <c r="BR4074"/>
      <c r="BS4074"/>
      <c r="BT4074"/>
      <c r="BU4074"/>
      <c r="BV4074"/>
      <c r="BW4074"/>
      <c r="BX4074"/>
      <c r="BY4074"/>
      <c r="BZ4074"/>
      <c r="CA4074"/>
      <c r="CB4074"/>
      <c r="CC4074"/>
    </row>
    <row r="4075" spans="54:81" s="325" customFormat="1" ht="15" customHeight="1" x14ac:dyDescent="0.25">
      <c r="BB4075"/>
      <c r="BC4075"/>
      <c r="BD4075"/>
      <c r="BE4075"/>
      <c r="BF4075"/>
      <c r="BG4075"/>
      <c r="BH4075"/>
      <c r="BI4075"/>
      <c r="BJ4075"/>
      <c r="BK4075"/>
      <c r="BL4075"/>
      <c r="BM4075"/>
      <c r="BN4075"/>
      <c r="BO4075"/>
      <c r="BP4075"/>
      <c r="BQ4075"/>
      <c r="BR4075"/>
      <c r="BS4075"/>
      <c r="BT4075"/>
      <c r="BU4075"/>
      <c r="BV4075"/>
      <c r="BW4075"/>
      <c r="BX4075"/>
      <c r="BY4075"/>
      <c r="BZ4075"/>
      <c r="CA4075"/>
      <c r="CB4075"/>
      <c r="CC4075"/>
    </row>
    <row r="4076" spans="54:81" s="325" customFormat="1" ht="15" customHeight="1" x14ac:dyDescent="0.25">
      <c r="BB4076"/>
      <c r="BC4076"/>
      <c r="BD4076"/>
      <c r="BE4076"/>
      <c r="BF4076"/>
      <c r="BG4076"/>
      <c r="BH4076"/>
      <c r="BI4076"/>
      <c r="BJ4076"/>
      <c r="BK4076"/>
      <c r="BL4076"/>
      <c r="BM4076"/>
      <c r="BN4076"/>
      <c r="BO4076"/>
      <c r="BP4076"/>
      <c r="BQ4076"/>
      <c r="BR4076"/>
      <c r="BS4076"/>
      <c r="BT4076"/>
      <c r="BU4076"/>
      <c r="BV4076"/>
      <c r="BW4076"/>
      <c r="BX4076"/>
      <c r="BY4076"/>
      <c r="BZ4076"/>
      <c r="CA4076"/>
      <c r="CB4076"/>
      <c r="CC4076"/>
    </row>
    <row r="4077" spans="54:81" s="325" customFormat="1" ht="15" customHeight="1" x14ac:dyDescent="0.25">
      <c r="BB4077"/>
      <c r="BC4077"/>
      <c r="BD4077"/>
      <c r="BE4077"/>
      <c r="BF4077"/>
      <c r="BG4077"/>
      <c r="BH4077"/>
      <c r="BI4077"/>
      <c r="BJ4077"/>
      <c r="BK4077"/>
      <c r="BL4077"/>
      <c r="BM4077"/>
      <c r="BN4077"/>
      <c r="BO4077"/>
      <c r="BP4077"/>
      <c r="BQ4077"/>
      <c r="BR4077"/>
      <c r="BS4077"/>
      <c r="BT4077"/>
      <c r="BU4077"/>
      <c r="BV4077"/>
      <c r="BW4077"/>
      <c r="BX4077"/>
      <c r="BY4077"/>
      <c r="BZ4077"/>
      <c r="CA4077"/>
      <c r="CB4077"/>
      <c r="CC4077"/>
    </row>
    <row r="4078" spans="54:81" s="325" customFormat="1" ht="15" customHeight="1" x14ac:dyDescent="0.25">
      <c r="BB4078"/>
      <c r="BC4078"/>
      <c r="BD4078"/>
      <c r="BE4078"/>
      <c r="BF4078"/>
      <c r="BG4078"/>
      <c r="BH4078"/>
      <c r="BI4078"/>
      <c r="BJ4078"/>
      <c r="BK4078"/>
      <c r="BL4078"/>
      <c r="BM4078"/>
      <c r="BN4078"/>
      <c r="BO4078"/>
      <c r="BP4078"/>
      <c r="BQ4078"/>
      <c r="BR4078"/>
      <c r="BS4078"/>
      <c r="BT4078"/>
      <c r="BU4078"/>
      <c r="BV4078"/>
      <c r="BW4078"/>
      <c r="BX4078"/>
      <c r="BY4078"/>
      <c r="BZ4078"/>
      <c r="CA4078"/>
      <c r="CB4078"/>
      <c r="CC4078"/>
    </row>
    <row r="4079" spans="54:81" s="325" customFormat="1" ht="15" customHeight="1" x14ac:dyDescent="0.25">
      <c r="BB4079"/>
      <c r="BC4079"/>
      <c r="BD4079"/>
      <c r="BE4079"/>
      <c r="BF4079"/>
      <c r="BG4079"/>
      <c r="BH4079"/>
      <c r="BI4079"/>
      <c r="BJ4079"/>
      <c r="BK4079"/>
      <c r="BL4079"/>
      <c r="BM4079"/>
      <c r="BN4079"/>
      <c r="BO4079"/>
      <c r="BP4079"/>
      <c r="BQ4079"/>
      <c r="BR4079"/>
      <c r="BS4079"/>
      <c r="BT4079"/>
      <c r="BU4079"/>
      <c r="BV4079"/>
      <c r="BW4079"/>
      <c r="BX4079"/>
      <c r="BY4079"/>
      <c r="BZ4079"/>
      <c r="CA4079"/>
      <c r="CB4079"/>
      <c r="CC4079"/>
    </row>
    <row r="4080" spans="54:81" s="325" customFormat="1" ht="15" customHeight="1" x14ac:dyDescent="0.25">
      <c r="BB4080"/>
      <c r="BC4080"/>
      <c r="BD4080"/>
      <c r="BE4080"/>
      <c r="BF4080"/>
      <c r="BG4080"/>
      <c r="BH4080"/>
      <c r="BI4080"/>
      <c r="BJ4080"/>
      <c r="BK4080"/>
      <c r="BL4080"/>
      <c r="BM4080"/>
      <c r="BN4080"/>
      <c r="BO4080"/>
      <c r="BP4080"/>
      <c r="BQ4080"/>
      <c r="BR4080"/>
      <c r="BS4080"/>
      <c r="BT4080"/>
      <c r="BU4080"/>
      <c r="BV4080"/>
      <c r="BW4080"/>
      <c r="BX4080"/>
      <c r="BY4080"/>
      <c r="BZ4080"/>
      <c r="CA4080"/>
      <c r="CB4080"/>
      <c r="CC4080"/>
    </row>
    <row r="4081" spans="54:81" s="325" customFormat="1" ht="15" customHeight="1" x14ac:dyDescent="0.25">
      <c r="BB4081"/>
      <c r="BC4081"/>
      <c r="BD4081"/>
      <c r="BE4081"/>
      <c r="BF4081"/>
      <c r="BG4081"/>
      <c r="BH4081"/>
      <c r="BI4081"/>
      <c r="BJ4081"/>
      <c r="BK4081"/>
      <c r="BL4081"/>
      <c r="BM4081"/>
      <c r="BN4081"/>
      <c r="BO4081"/>
      <c r="BP4081"/>
      <c r="BQ4081"/>
      <c r="BR4081"/>
      <c r="BS4081"/>
      <c r="BT4081"/>
      <c r="BU4081"/>
      <c r="BV4081"/>
      <c r="BW4081"/>
      <c r="BX4081"/>
      <c r="BY4081"/>
      <c r="BZ4081"/>
      <c r="CA4081"/>
      <c r="CB4081"/>
      <c r="CC4081"/>
    </row>
    <row r="4082" spans="54:81" s="325" customFormat="1" ht="15" customHeight="1" x14ac:dyDescent="0.25">
      <c r="BB4082"/>
      <c r="BC4082"/>
      <c r="BD4082"/>
      <c r="BE4082"/>
      <c r="BF4082"/>
      <c r="BG4082"/>
      <c r="BH4082"/>
      <c r="BI4082"/>
      <c r="BJ4082"/>
      <c r="BK4082"/>
      <c r="BL4082"/>
      <c r="BM4082"/>
      <c r="BN4082"/>
      <c r="BO4082"/>
      <c r="BP4082"/>
      <c r="BQ4082"/>
      <c r="BR4082"/>
      <c r="BS4082"/>
      <c r="BT4082"/>
      <c r="BU4082"/>
      <c r="BV4082"/>
      <c r="BW4082"/>
      <c r="BX4082"/>
      <c r="BY4082"/>
      <c r="BZ4082"/>
      <c r="CA4082"/>
      <c r="CB4082"/>
      <c r="CC4082"/>
    </row>
    <row r="4083" spans="54:81" s="325" customFormat="1" ht="15" customHeight="1" x14ac:dyDescent="0.25">
      <c r="BB4083"/>
      <c r="BC4083"/>
      <c r="BD4083"/>
      <c r="BE4083"/>
      <c r="BF4083"/>
      <c r="BG4083"/>
      <c r="BH4083"/>
      <c r="BI4083"/>
      <c r="BJ4083"/>
      <c r="BK4083"/>
      <c r="BL4083"/>
      <c r="BM4083"/>
      <c r="BN4083"/>
      <c r="BO4083"/>
      <c r="BP4083"/>
      <c r="BQ4083"/>
      <c r="BR4083"/>
      <c r="BS4083"/>
      <c r="BT4083"/>
      <c r="BU4083"/>
      <c r="BV4083"/>
      <c r="BW4083"/>
      <c r="BX4083"/>
      <c r="BY4083"/>
      <c r="BZ4083"/>
      <c r="CA4083"/>
      <c r="CB4083"/>
      <c r="CC4083"/>
    </row>
    <row r="4084" spans="54:81" s="325" customFormat="1" ht="15" customHeight="1" x14ac:dyDescent="0.25">
      <c r="BB4084"/>
      <c r="BC4084"/>
      <c r="BD4084"/>
      <c r="BE4084"/>
      <c r="BF4084"/>
      <c r="BG4084"/>
      <c r="BH4084"/>
      <c r="BI4084"/>
      <c r="BJ4084"/>
      <c r="BK4084"/>
      <c r="BL4084"/>
      <c r="BM4084"/>
      <c r="BN4084"/>
      <c r="BO4084"/>
      <c r="BP4084"/>
      <c r="BQ4084"/>
      <c r="BR4084"/>
      <c r="BS4084"/>
      <c r="BT4084"/>
      <c r="BU4084"/>
      <c r="BV4084"/>
      <c r="BW4084"/>
      <c r="BX4084"/>
      <c r="BY4084"/>
      <c r="BZ4084"/>
      <c r="CA4084"/>
      <c r="CB4084"/>
      <c r="CC4084"/>
    </row>
    <row r="4085" spans="54:81" s="325" customFormat="1" ht="15" customHeight="1" x14ac:dyDescent="0.25">
      <c r="BB4085"/>
      <c r="BC4085"/>
      <c r="BD4085"/>
      <c r="BE4085"/>
      <c r="BF4085"/>
      <c r="BG4085"/>
      <c r="BH4085"/>
      <c r="BI4085"/>
      <c r="BJ4085"/>
      <c r="BK4085"/>
      <c r="BL4085"/>
      <c r="BM4085"/>
      <c r="BN4085"/>
      <c r="BO4085"/>
      <c r="BP4085"/>
      <c r="BQ4085"/>
      <c r="BR4085"/>
      <c r="BS4085"/>
      <c r="BT4085"/>
      <c r="BU4085"/>
      <c r="BV4085"/>
      <c r="BW4085"/>
      <c r="BX4085"/>
      <c r="BY4085"/>
      <c r="BZ4085"/>
      <c r="CA4085"/>
      <c r="CB4085"/>
      <c r="CC4085"/>
    </row>
    <row r="4086" spans="54:81" s="325" customFormat="1" ht="15" customHeight="1" x14ac:dyDescent="0.25">
      <c r="BB4086"/>
      <c r="BC4086"/>
      <c r="BD4086"/>
      <c r="BE4086"/>
      <c r="BF4086"/>
      <c r="BG4086"/>
      <c r="BH4086"/>
      <c r="BI4086"/>
      <c r="BJ4086"/>
      <c r="BK4086"/>
      <c r="BL4086"/>
      <c r="BM4086"/>
      <c r="BN4086"/>
      <c r="BO4086"/>
      <c r="BP4086"/>
      <c r="BQ4086"/>
      <c r="BR4086"/>
      <c r="BS4086"/>
      <c r="BT4086"/>
      <c r="BU4086"/>
      <c r="BV4086"/>
      <c r="BW4086"/>
      <c r="BX4086"/>
      <c r="BY4086"/>
      <c r="BZ4086"/>
      <c r="CA4086"/>
      <c r="CB4086"/>
      <c r="CC4086"/>
    </row>
    <row r="4087" spans="54:81" s="325" customFormat="1" ht="15" customHeight="1" x14ac:dyDescent="0.25">
      <c r="BB4087"/>
      <c r="BC4087"/>
      <c r="BD4087"/>
      <c r="BE4087"/>
      <c r="BF4087"/>
      <c r="BG4087"/>
      <c r="BH4087"/>
      <c r="BI4087"/>
      <c r="BJ4087"/>
      <c r="BK4087"/>
      <c r="BL4087"/>
      <c r="BM4087"/>
      <c r="BN4087"/>
      <c r="BO4087"/>
      <c r="BP4087"/>
      <c r="BQ4087"/>
      <c r="BR4087"/>
      <c r="BS4087"/>
      <c r="BT4087"/>
      <c r="BU4087"/>
      <c r="BV4087"/>
      <c r="BW4087"/>
      <c r="BX4087"/>
      <c r="BY4087"/>
      <c r="BZ4087"/>
      <c r="CA4087"/>
      <c r="CB4087"/>
      <c r="CC4087"/>
    </row>
    <row r="4088" spans="54:81" s="325" customFormat="1" ht="15" customHeight="1" x14ac:dyDescent="0.25">
      <c r="BB4088"/>
      <c r="BC4088"/>
      <c r="BD4088"/>
      <c r="BE4088"/>
      <c r="BF4088"/>
      <c r="BG4088"/>
      <c r="BH4088"/>
      <c r="BI4088"/>
      <c r="BJ4088"/>
      <c r="BK4088"/>
      <c r="BL4088"/>
      <c r="BM4088"/>
      <c r="BN4088"/>
      <c r="BO4088"/>
      <c r="BP4088"/>
      <c r="BQ4088"/>
      <c r="BR4088"/>
      <c r="BS4088"/>
      <c r="BT4088"/>
      <c r="BU4088"/>
      <c r="BV4088"/>
      <c r="BW4088"/>
      <c r="BX4088"/>
      <c r="BY4088"/>
      <c r="BZ4088"/>
      <c r="CA4088"/>
      <c r="CB4088"/>
      <c r="CC4088"/>
    </row>
    <row r="4089" spans="54:81" s="325" customFormat="1" ht="15" customHeight="1" x14ac:dyDescent="0.25">
      <c r="BB4089"/>
      <c r="BC4089"/>
      <c r="BD4089"/>
      <c r="BE4089"/>
      <c r="BF4089"/>
      <c r="BG4089"/>
      <c r="BH4089"/>
      <c r="BI4089"/>
      <c r="BJ4089"/>
      <c r="BK4089"/>
      <c r="BL4089"/>
      <c r="BM4089"/>
      <c r="BN4089"/>
      <c r="BO4089"/>
      <c r="BP4089"/>
      <c r="BQ4089"/>
      <c r="BR4089"/>
      <c r="BS4089"/>
      <c r="BT4089"/>
      <c r="BU4089"/>
      <c r="BV4089"/>
      <c r="BW4089"/>
      <c r="BX4089"/>
      <c r="BY4089"/>
      <c r="BZ4089"/>
      <c r="CA4089"/>
      <c r="CB4089"/>
      <c r="CC4089"/>
    </row>
    <row r="4090" spans="54:81" s="325" customFormat="1" ht="15" customHeight="1" x14ac:dyDescent="0.25">
      <c r="BB4090"/>
      <c r="BC4090"/>
      <c r="BD4090"/>
      <c r="BE4090"/>
      <c r="BF4090"/>
      <c r="BG4090"/>
      <c r="BH4090"/>
      <c r="BI4090"/>
      <c r="BJ4090"/>
      <c r="BK4090"/>
      <c r="BL4090"/>
      <c r="BM4090"/>
      <c r="BN4090"/>
      <c r="BO4090"/>
      <c r="BP4090"/>
      <c r="BQ4090"/>
      <c r="BR4090"/>
      <c r="BS4090"/>
      <c r="BT4090"/>
      <c r="BU4090"/>
      <c r="BV4090"/>
      <c r="BW4090"/>
      <c r="BX4090"/>
      <c r="BY4090"/>
      <c r="BZ4090"/>
      <c r="CA4090"/>
      <c r="CB4090"/>
      <c r="CC4090"/>
    </row>
    <row r="4091" spans="54:81" s="325" customFormat="1" ht="15" customHeight="1" x14ac:dyDescent="0.25">
      <c r="BB4091"/>
      <c r="BC4091"/>
      <c r="BD4091"/>
      <c r="BE4091"/>
      <c r="BF4091"/>
      <c r="BG4091"/>
      <c r="BH4091"/>
      <c r="BI4091"/>
      <c r="BJ4091"/>
      <c r="BK4091"/>
      <c r="BL4091"/>
      <c r="BM4091"/>
      <c r="BN4091"/>
      <c r="BO4091"/>
      <c r="BP4091"/>
      <c r="BQ4091"/>
      <c r="BR4091"/>
      <c r="BS4091"/>
      <c r="BT4091"/>
      <c r="BU4091"/>
      <c r="BV4091"/>
      <c r="BW4091"/>
      <c r="BX4091"/>
      <c r="BY4091"/>
      <c r="BZ4091"/>
      <c r="CA4091"/>
      <c r="CB4091"/>
      <c r="CC4091"/>
    </row>
    <row r="4092" spans="54:81" s="325" customFormat="1" ht="15" customHeight="1" x14ac:dyDescent="0.25">
      <c r="BB4092"/>
      <c r="BC4092"/>
      <c r="BD4092"/>
      <c r="BE4092"/>
      <c r="BF4092"/>
      <c r="BG4092"/>
      <c r="BH4092"/>
      <c r="BI4092"/>
      <c r="BJ4092"/>
      <c r="BK4092"/>
      <c r="BL4092"/>
      <c r="BM4092"/>
      <c r="BN4092"/>
      <c r="BO4092"/>
      <c r="BP4092"/>
      <c r="BQ4092"/>
      <c r="BR4092"/>
      <c r="BS4092"/>
      <c r="BT4092"/>
      <c r="BU4092"/>
      <c r="BV4092"/>
      <c r="BW4092"/>
      <c r="BX4092"/>
      <c r="BY4092"/>
      <c r="BZ4092"/>
      <c r="CA4092"/>
      <c r="CB4092"/>
      <c r="CC4092"/>
    </row>
    <row r="4093" spans="54:81" s="325" customFormat="1" ht="15" customHeight="1" x14ac:dyDescent="0.25">
      <c r="BB4093"/>
      <c r="BC4093"/>
      <c r="BD4093"/>
      <c r="BE4093"/>
      <c r="BF4093"/>
      <c r="BG4093"/>
      <c r="BH4093"/>
      <c r="BI4093"/>
      <c r="BJ4093"/>
      <c r="BK4093"/>
      <c r="BL4093"/>
      <c r="BM4093"/>
      <c r="BN4093"/>
      <c r="BO4093"/>
      <c r="BP4093"/>
      <c r="BQ4093"/>
      <c r="BR4093"/>
      <c r="BS4093"/>
      <c r="BT4093"/>
      <c r="BU4093"/>
      <c r="BV4093"/>
      <c r="BW4093"/>
      <c r="BX4093"/>
      <c r="BY4093"/>
      <c r="BZ4093"/>
      <c r="CA4093"/>
      <c r="CB4093"/>
      <c r="CC4093"/>
    </row>
    <row r="4094" spans="54:81" s="325" customFormat="1" ht="15" customHeight="1" x14ac:dyDescent="0.25">
      <c r="BB4094"/>
      <c r="BC4094"/>
      <c r="BD4094"/>
      <c r="BE4094"/>
      <c r="BF4094"/>
      <c r="BG4094"/>
      <c r="BH4094"/>
      <c r="BI4094"/>
      <c r="BJ4094"/>
      <c r="BK4094"/>
      <c r="BL4094"/>
      <c r="BM4094"/>
      <c r="BN4094"/>
      <c r="BO4094"/>
      <c r="BP4094"/>
      <c r="BQ4094"/>
      <c r="BR4094"/>
      <c r="BS4094"/>
      <c r="BT4094"/>
      <c r="BU4094"/>
      <c r="BV4094"/>
      <c r="BW4094"/>
      <c r="BX4094"/>
      <c r="BY4094"/>
      <c r="BZ4094"/>
      <c r="CA4094"/>
      <c r="CB4094"/>
      <c r="CC4094"/>
    </row>
    <row r="4095" spans="54:81" s="325" customFormat="1" ht="15" customHeight="1" x14ac:dyDescent="0.25">
      <c r="BB4095"/>
      <c r="BC4095"/>
      <c r="BD4095"/>
      <c r="BE4095"/>
      <c r="BF4095"/>
      <c r="BG4095"/>
      <c r="BH4095"/>
      <c r="BI4095"/>
      <c r="BJ4095"/>
      <c r="BK4095"/>
      <c r="BL4095"/>
      <c r="BM4095"/>
      <c r="BN4095"/>
      <c r="BO4095"/>
      <c r="BP4095"/>
      <c r="BQ4095"/>
      <c r="BR4095"/>
      <c r="BS4095"/>
      <c r="BT4095"/>
      <c r="BU4095"/>
      <c r="BV4095"/>
      <c r="BW4095"/>
      <c r="BX4095"/>
      <c r="BY4095"/>
      <c r="BZ4095"/>
      <c r="CA4095"/>
      <c r="CB4095"/>
      <c r="CC4095"/>
    </row>
    <row r="4096" spans="54:81" s="325" customFormat="1" ht="15" customHeight="1" x14ac:dyDescent="0.25">
      <c r="BB4096"/>
      <c r="BC4096"/>
      <c r="BD4096"/>
      <c r="BE4096"/>
      <c r="BF4096"/>
      <c r="BG4096"/>
      <c r="BH4096"/>
      <c r="BI4096"/>
      <c r="BJ4096"/>
      <c r="BK4096"/>
      <c r="BL4096"/>
      <c r="BM4096"/>
      <c r="BN4096"/>
      <c r="BO4096"/>
      <c r="BP4096"/>
      <c r="BQ4096"/>
      <c r="BR4096"/>
      <c r="BS4096"/>
      <c r="BT4096"/>
      <c r="BU4096"/>
      <c r="BV4096"/>
      <c r="BW4096"/>
      <c r="BX4096"/>
      <c r="BY4096"/>
      <c r="BZ4096"/>
      <c r="CA4096"/>
      <c r="CB4096"/>
      <c r="CC4096"/>
    </row>
    <row r="4097" spans="54:81" s="325" customFormat="1" ht="15" customHeight="1" x14ac:dyDescent="0.25">
      <c r="BB4097"/>
      <c r="BC4097"/>
      <c r="BD4097"/>
      <c r="BE4097"/>
      <c r="BF4097"/>
      <c r="BG4097"/>
      <c r="BH4097"/>
      <c r="BI4097"/>
      <c r="BJ4097"/>
      <c r="BK4097"/>
      <c r="BL4097"/>
      <c r="BM4097"/>
      <c r="BN4097"/>
      <c r="BO4097"/>
      <c r="BP4097"/>
      <c r="BQ4097"/>
      <c r="BR4097"/>
      <c r="BS4097"/>
      <c r="BT4097"/>
      <c r="BU4097"/>
      <c r="BV4097"/>
      <c r="BW4097"/>
      <c r="BX4097"/>
      <c r="BY4097"/>
      <c r="BZ4097"/>
      <c r="CA4097"/>
      <c r="CB4097"/>
      <c r="CC4097"/>
    </row>
    <row r="4098" spans="54:81" s="325" customFormat="1" ht="15" customHeight="1" x14ac:dyDescent="0.25">
      <c r="BB4098"/>
      <c r="BC4098"/>
      <c r="BD4098"/>
      <c r="BE4098"/>
      <c r="BF4098"/>
      <c r="BG4098"/>
      <c r="BH4098"/>
      <c r="BI4098"/>
      <c r="BJ4098"/>
      <c r="BK4098"/>
      <c r="BL4098"/>
      <c r="BM4098"/>
      <c r="BN4098"/>
      <c r="BO4098"/>
      <c r="BP4098"/>
      <c r="BQ4098"/>
      <c r="BR4098"/>
      <c r="BS4098"/>
      <c r="BT4098"/>
      <c r="BU4098"/>
      <c r="BV4098"/>
      <c r="BW4098"/>
      <c r="BX4098"/>
      <c r="BY4098"/>
      <c r="BZ4098"/>
      <c r="CA4098"/>
      <c r="CB4098"/>
      <c r="CC4098"/>
    </row>
    <row r="4099" spans="54:81" s="325" customFormat="1" ht="15" customHeight="1" x14ac:dyDescent="0.25">
      <c r="BB4099"/>
      <c r="BC4099"/>
      <c r="BD4099"/>
      <c r="BE4099"/>
      <c r="BF4099"/>
      <c r="BG4099"/>
      <c r="BH4099"/>
      <c r="BI4099"/>
      <c r="BJ4099"/>
      <c r="BK4099"/>
      <c r="BL4099"/>
      <c r="BM4099"/>
      <c r="BN4099"/>
      <c r="BO4099"/>
      <c r="BP4099"/>
      <c r="BQ4099"/>
      <c r="BR4099"/>
      <c r="BS4099"/>
      <c r="BT4099"/>
      <c r="BU4099"/>
      <c r="BV4099"/>
      <c r="BW4099"/>
      <c r="BX4099"/>
      <c r="BY4099"/>
      <c r="BZ4099"/>
      <c r="CA4099"/>
      <c r="CB4099"/>
      <c r="CC4099"/>
    </row>
    <row r="4100" spans="54:81" s="325" customFormat="1" ht="15" customHeight="1" x14ac:dyDescent="0.25">
      <c r="BB4100"/>
      <c r="BC4100"/>
      <c r="BD4100"/>
      <c r="BE4100"/>
      <c r="BF4100"/>
      <c r="BG4100"/>
      <c r="BH4100"/>
      <c r="BI4100"/>
      <c r="BJ4100"/>
      <c r="BK4100"/>
      <c r="BL4100"/>
      <c r="BM4100"/>
      <c r="BN4100"/>
      <c r="BO4100"/>
      <c r="BP4100"/>
      <c r="BQ4100"/>
      <c r="BR4100"/>
      <c r="BS4100"/>
      <c r="BT4100"/>
      <c r="BU4100"/>
      <c r="BV4100"/>
      <c r="BW4100"/>
      <c r="BX4100"/>
      <c r="BY4100"/>
      <c r="BZ4100"/>
      <c r="CA4100"/>
      <c r="CB4100"/>
      <c r="CC4100"/>
    </row>
    <row r="4101" spans="54:81" s="325" customFormat="1" ht="15" customHeight="1" x14ac:dyDescent="0.25">
      <c r="BB4101"/>
      <c r="BC4101"/>
      <c r="BD4101"/>
      <c r="BE4101"/>
      <c r="BF4101"/>
      <c r="BG4101"/>
      <c r="BH4101"/>
      <c r="BI4101"/>
      <c r="BJ4101"/>
      <c r="BK4101"/>
      <c r="BL4101"/>
      <c r="BM4101"/>
      <c r="BN4101"/>
      <c r="BO4101"/>
      <c r="BP4101"/>
      <c r="BQ4101"/>
      <c r="BR4101"/>
      <c r="BS4101"/>
      <c r="BT4101"/>
      <c r="BU4101"/>
      <c r="BV4101"/>
      <c r="BW4101"/>
      <c r="BX4101"/>
      <c r="BY4101"/>
      <c r="BZ4101"/>
      <c r="CA4101"/>
      <c r="CB4101"/>
      <c r="CC4101"/>
    </row>
    <row r="4102" spans="54:81" s="325" customFormat="1" ht="15" customHeight="1" x14ac:dyDescent="0.25">
      <c r="BB4102"/>
      <c r="BC4102"/>
      <c r="BD4102"/>
      <c r="BE4102"/>
      <c r="BF4102"/>
      <c r="BG4102"/>
      <c r="BH4102"/>
      <c r="BI4102"/>
      <c r="BJ4102"/>
      <c r="BK4102"/>
      <c r="BL4102"/>
      <c r="BM4102"/>
      <c r="BN4102"/>
      <c r="BO4102"/>
      <c r="BP4102"/>
      <c r="BQ4102"/>
      <c r="BR4102"/>
      <c r="BS4102"/>
      <c r="BT4102"/>
      <c r="BU4102"/>
      <c r="BV4102"/>
      <c r="BW4102"/>
      <c r="BX4102"/>
      <c r="BY4102"/>
      <c r="BZ4102"/>
      <c r="CA4102"/>
      <c r="CB4102"/>
      <c r="CC4102"/>
    </row>
    <row r="4103" spans="54:81" s="325" customFormat="1" ht="15" customHeight="1" x14ac:dyDescent="0.25">
      <c r="BB4103"/>
      <c r="BC4103"/>
      <c r="BD4103"/>
      <c r="BE4103"/>
      <c r="BF4103"/>
      <c r="BG4103"/>
      <c r="BH4103"/>
      <c r="BI4103"/>
      <c r="BJ4103"/>
      <c r="BK4103"/>
      <c r="BL4103"/>
      <c r="BM4103"/>
      <c r="BN4103"/>
      <c r="BO4103"/>
      <c r="BP4103"/>
      <c r="BQ4103"/>
      <c r="BR4103"/>
      <c r="BS4103"/>
      <c r="BT4103"/>
      <c r="BU4103"/>
      <c r="BV4103"/>
      <c r="BW4103"/>
      <c r="BX4103"/>
      <c r="BY4103"/>
      <c r="BZ4103"/>
      <c r="CA4103"/>
      <c r="CB4103"/>
      <c r="CC4103"/>
    </row>
    <row r="4104" spans="54:81" s="325" customFormat="1" ht="15" customHeight="1" x14ac:dyDescent="0.25">
      <c r="BB4104"/>
      <c r="BC4104"/>
      <c r="BD4104"/>
      <c r="BE4104"/>
      <c r="BF4104"/>
      <c r="BG4104"/>
      <c r="BH4104"/>
      <c r="BI4104"/>
      <c r="BJ4104"/>
      <c r="BK4104"/>
      <c r="BL4104"/>
      <c r="BM4104"/>
      <c r="BN4104"/>
      <c r="BO4104"/>
      <c r="BP4104"/>
      <c r="BQ4104"/>
      <c r="BR4104"/>
      <c r="BS4104"/>
      <c r="BT4104"/>
      <c r="BU4104"/>
      <c r="BV4104"/>
      <c r="BW4104"/>
      <c r="BX4104"/>
      <c r="BY4104"/>
      <c r="BZ4104"/>
      <c r="CA4104"/>
      <c r="CB4104"/>
      <c r="CC4104"/>
    </row>
    <row r="4105" spans="54:81" s="325" customFormat="1" ht="15" customHeight="1" x14ac:dyDescent="0.25">
      <c r="BB4105"/>
      <c r="BC4105"/>
      <c r="BD4105"/>
      <c r="BE4105"/>
      <c r="BF4105"/>
      <c r="BG4105"/>
      <c r="BH4105"/>
      <c r="BI4105"/>
      <c r="BJ4105"/>
      <c r="BK4105"/>
      <c r="BL4105"/>
      <c r="BM4105"/>
      <c r="BN4105"/>
      <c r="BO4105"/>
      <c r="BP4105"/>
      <c r="BQ4105"/>
      <c r="BR4105"/>
      <c r="BS4105"/>
      <c r="BT4105"/>
      <c r="BU4105"/>
      <c r="BV4105"/>
      <c r="BW4105"/>
      <c r="BX4105"/>
      <c r="BY4105"/>
      <c r="BZ4105"/>
      <c r="CA4105"/>
      <c r="CB4105"/>
      <c r="CC4105"/>
    </row>
    <row r="4106" spans="54:81" s="325" customFormat="1" ht="15" customHeight="1" x14ac:dyDescent="0.25">
      <c r="BB4106"/>
      <c r="BC4106"/>
      <c r="BD4106"/>
      <c r="BE4106"/>
      <c r="BF4106"/>
      <c r="BG4106"/>
      <c r="BH4106"/>
      <c r="BI4106"/>
      <c r="BJ4106"/>
      <c r="BK4106"/>
      <c r="BL4106"/>
      <c r="BM4106"/>
      <c r="BN4106"/>
      <c r="BO4106"/>
      <c r="BP4106"/>
      <c r="BQ4106"/>
      <c r="BR4106"/>
      <c r="BS4106"/>
      <c r="BT4106"/>
      <c r="BU4106"/>
      <c r="BV4106"/>
      <c r="BW4106"/>
      <c r="BX4106"/>
      <c r="BY4106"/>
      <c r="BZ4106"/>
      <c r="CA4106"/>
      <c r="CB4106"/>
      <c r="CC4106"/>
    </row>
    <row r="4107" spans="54:81" s="325" customFormat="1" ht="15" customHeight="1" x14ac:dyDescent="0.25">
      <c r="BB4107"/>
      <c r="BC4107"/>
      <c r="BD4107"/>
      <c r="BE4107"/>
      <c r="BF4107"/>
      <c r="BG4107"/>
      <c r="BH4107"/>
      <c r="BI4107"/>
      <c r="BJ4107"/>
      <c r="BK4107"/>
      <c r="BL4107"/>
      <c r="BM4107"/>
      <c r="BN4107"/>
      <c r="BO4107"/>
      <c r="BP4107"/>
      <c r="BQ4107"/>
      <c r="BR4107"/>
      <c r="BS4107"/>
      <c r="BT4107"/>
      <c r="BU4107"/>
      <c r="BV4107"/>
      <c r="BW4107"/>
      <c r="BX4107"/>
      <c r="BY4107"/>
      <c r="BZ4107"/>
      <c r="CA4107"/>
      <c r="CB4107"/>
      <c r="CC4107"/>
    </row>
    <row r="4108" spans="54:81" s="325" customFormat="1" ht="15" customHeight="1" x14ac:dyDescent="0.25">
      <c r="BB4108"/>
      <c r="BC4108"/>
      <c r="BD4108"/>
      <c r="BE4108"/>
      <c r="BF4108"/>
      <c r="BG4108"/>
      <c r="BH4108"/>
      <c r="BI4108"/>
      <c r="BJ4108"/>
      <c r="BK4108"/>
      <c r="BL4108"/>
      <c r="BM4108"/>
      <c r="BN4108"/>
      <c r="BO4108"/>
      <c r="BP4108"/>
      <c r="BQ4108"/>
      <c r="BR4108"/>
      <c r="BS4108"/>
      <c r="BT4108"/>
      <c r="BU4108"/>
      <c r="BV4108"/>
      <c r="BW4108"/>
      <c r="BX4108"/>
      <c r="BY4108"/>
      <c r="BZ4108"/>
      <c r="CA4108"/>
      <c r="CB4108"/>
      <c r="CC4108"/>
    </row>
    <row r="4109" spans="54:81" s="325" customFormat="1" ht="15" customHeight="1" x14ac:dyDescent="0.25">
      <c r="BB4109"/>
      <c r="BC4109"/>
      <c r="BD4109"/>
      <c r="BE4109"/>
      <c r="BF4109"/>
      <c r="BG4109"/>
      <c r="BH4109"/>
      <c r="BI4109"/>
      <c r="BJ4109"/>
      <c r="BK4109"/>
      <c r="BL4109"/>
      <c r="BM4109"/>
      <c r="BN4109"/>
      <c r="BO4109"/>
      <c r="BP4109"/>
      <c r="BQ4109"/>
      <c r="BR4109"/>
      <c r="BS4109"/>
      <c r="BT4109"/>
      <c r="BU4109"/>
      <c r="BV4109"/>
      <c r="BW4109"/>
      <c r="BX4109"/>
      <c r="BY4109"/>
      <c r="BZ4109"/>
      <c r="CA4109"/>
      <c r="CB4109"/>
      <c r="CC4109"/>
    </row>
    <row r="4110" spans="54:81" s="325" customFormat="1" ht="15" customHeight="1" x14ac:dyDescent="0.25">
      <c r="BB4110"/>
      <c r="BC4110"/>
      <c r="BD4110"/>
      <c r="BE4110"/>
      <c r="BF4110"/>
      <c r="BG4110"/>
      <c r="BH4110"/>
      <c r="BI4110"/>
      <c r="BJ4110"/>
      <c r="BK4110"/>
      <c r="BL4110"/>
      <c r="BM4110"/>
      <c r="BN4110"/>
      <c r="BO4110"/>
      <c r="BP4110"/>
      <c r="BQ4110"/>
      <c r="BR4110"/>
      <c r="BS4110"/>
      <c r="BT4110"/>
      <c r="BU4110"/>
      <c r="BV4110"/>
      <c r="BW4110"/>
      <c r="BX4110"/>
      <c r="BY4110"/>
      <c r="BZ4110"/>
      <c r="CA4110"/>
      <c r="CB4110"/>
      <c r="CC4110"/>
    </row>
    <row r="4111" spans="54:81" s="325" customFormat="1" ht="15" customHeight="1" x14ac:dyDescent="0.25">
      <c r="BB4111"/>
      <c r="BC4111"/>
      <c r="BD4111"/>
      <c r="BE4111"/>
      <c r="BF4111"/>
      <c r="BG4111"/>
      <c r="BH4111"/>
      <c r="BI4111"/>
      <c r="BJ4111"/>
      <c r="BK4111"/>
      <c r="BL4111"/>
      <c r="BM4111"/>
      <c r="BN4111"/>
      <c r="BO4111"/>
      <c r="BP4111"/>
      <c r="BQ4111"/>
      <c r="BR4111"/>
      <c r="BS4111"/>
      <c r="BT4111"/>
      <c r="BU4111"/>
      <c r="BV4111"/>
      <c r="BW4111"/>
      <c r="BX4111"/>
      <c r="BY4111"/>
      <c r="BZ4111"/>
      <c r="CA4111"/>
      <c r="CB4111"/>
      <c r="CC4111"/>
    </row>
    <row r="4112" spans="54:81" s="325" customFormat="1" ht="15" customHeight="1" x14ac:dyDescent="0.25">
      <c r="BB4112"/>
      <c r="BC4112"/>
      <c r="BD4112"/>
      <c r="BE4112"/>
      <c r="BF4112"/>
      <c r="BG4112"/>
      <c r="BH4112"/>
      <c r="BI4112"/>
      <c r="BJ4112"/>
      <c r="BK4112"/>
      <c r="BL4112"/>
      <c r="BM4112"/>
      <c r="BN4112"/>
      <c r="BO4112"/>
      <c r="BP4112"/>
      <c r="BQ4112"/>
      <c r="BR4112"/>
      <c r="BS4112"/>
      <c r="BT4112"/>
      <c r="BU4112"/>
      <c r="BV4112"/>
      <c r="BW4112"/>
      <c r="BX4112"/>
      <c r="BY4112"/>
      <c r="BZ4112"/>
      <c r="CA4112"/>
      <c r="CB4112"/>
      <c r="CC4112"/>
    </row>
    <row r="4113" spans="54:81" s="325" customFormat="1" ht="15" customHeight="1" x14ac:dyDescent="0.25">
      <c r="BB4113"/>
      <c r="BC4113"/>
      <c r="BD4113"/>
      <c r="BE4113"/>
      <c r="BF4113"/>
      <c r="BG4113"/>
      <c r="BH4113"/>
      <c r="BI4113"/>
      <c r="BJ4113"/>
      <c r="BK4113"/>
      <c r="BL4113"/>
      <c r="BM4113"/>
      <c r="BN4113"/>
      <c r="BO4113"/>
      <c r="BP4113"/>
      <c r="BQ4113"/>
      <c r="BR4113"/>
      <c r="BS4113"/>
      <c r="BT4113"/>
      <c r="BU4113"/>
      <c r="BV4113"/>
      <c r="BW4113"/>
      <c r="BX4113"/>
      <c r="BY4113"/>
      <c r="BZ4113"/>
      <c r="CA4113"/>
      <c r="CB4113"/>
      <c r="CC4113"/>
    </row>
    <row r="4114" spans="54:81" s="325" customFormat="1" ht="15" customHeight="1" x14ac:dyDescent="0.25">
      <c r="BB4114"/>
      <c r="BC4114"/>
      <c r="BD4114"/>
      <c r="BE4114"/>
      <c r="BF4114"/>
      <c r="BG4114"/>
      <c r="BH4114"/>
      <c r="BI4114"/>
      <c r="BJ4114"/>
      <c r="BK4114"/>
      <c r="BL4114"/>
      <c r="BM4114"/>
      <c r="BN4114"/>
      <c r="BO4114"/>
      <c r="BP4114"/>
      <c r="BQ4114"/>
      <c r="BR4114"/>
      <c r="BS4114"/>
      <c r="BT4114"/>
      <c r="BU4114"/>
      <c r="BV4114"/>
      <c r="BW4114"/>
      <c r="BX4114"/>
      <c r="BY4114"/>
      <c r="BZ4114"/>
      <c r="CA4114"/>
      <c r="CB4114"/>
      <c r="CC4114"/>
    </row>
    <row r="4115" spans="54:81" s="325" customFormat="1" ht="15" customHeight="1" x14ac:dyDescent="0.25">
      <c r="BB4115"/>
      <c r="BC4115"/>
      <c r="BD4115"/>
      <c r="BE4115"/>
      <c r="BF4115"/>
      <c r="BG4115"/>
      <c r="BH4115"/>
      <c r="BI4115"/>
      <c r="BJ4115"/>
      <c r="BK4115"/>
      <c r="BL4115"/>
      <c r="BM4115"/>
      <c r="BN4115"/>
      <c r="BO4115"/>
      <c r="BP4115"/>
      <c r="BQ4115"/>
      <c r="BR4115"/>
      <c r="BS4115"/>
      <c r="BT4115"/>
      <c r="BU4115"/>
      <c r="BV4115"/>
      <c r="BW4115"/>
      <c r="BX4115"/>
      <c r="BY4115"/>
      <c r="BZ4115"/>
      <c r="CA4115"/>
      <c r="CB4115"/>
      <c r="CC4115"/>
    </row>
    <row r="4116" spans="54:81" s="325" customFormat="1" ht="15" customHeight="1" x14ac:dyDescent="0.25">
      <c r="BB4116"/>
      <c r="BC4116"/>
      <c r="BD4116"/>
      <c r="BE4116"/>
      <c r="BF4116"/>
      <c r="BG4116"/>
      <c r="BH4116"/>
      <c r="BI4116"/>
      <c r="BJ4116"/>
      <c r="BK4116"/>
      <c r="BL4116"/>
      <c r="BM4116"/>
      <c r="BN4116"/>
      <c r="BO4116"/>
      <c r="BP4116"/>
      <c r="BQ4116"/>
      <c r="BR4116"/>
      <c r="BS4116"/>
      <c r="BT4116"/>
      <c r="BU4116"/>
      <c r="BV4116"/>
      <c r="BW4116"/>
      <c r="BX4116"/>
      <c r="BY4116"/>
      <c r="BZ4116"/>
      <c r="CA4116"/>
      <c r="CB4116"/>
      <c r="CC4116"/>
    </row>
    <row r="4117" spans="54:81" s="325" customFormat="1" ht="15" customHeight="1" x14ac:dyDescent="0.25">
      <c r="BB4117"/>
      <c r="BC4117"/>
      <c r="BD4117"/>
      <c r="BE4117"/>
      <c r="BF4117"/>
      <c r="BG4117"/>
      <c r="BH4117"/>
      <c r="BI4117"/>
      <c r="BJ4117"/>
      <c r="BK4117"/>
      <c r="BL4117"/>
      <c r="BM4117"/>
      <c r="BN4117"/>
      <c r="BO4117"/>
      <c r="BP4117"/>
      <c r="BQ4117"/>
      <c r="BR4117"/>
      <c r="BS4117"/>
      <c r="BT4117"/>
      <c r="BU4117"/>
      <c r="BV4117"/>
      <c r="BW4117"/>
      <c r="BX4117"/>
      <c r="BY4117"/>
      <c r="BZ4117"/>
      <c r="CA4117"/>
      <c r="CB4117"/>
      <c r="CC4117"/>
    </row>
    <row r="4118" spans="54:81" s="325" customFormat="1" ht="15" customHeight="1" x14ac:dyDescent="0.25">
      <c r="BB4118"/>
      <c r="BC4118"/>
      <c r="BD4118"/>
      <c r="BE4118"/>
      <c r="BF4118"/>
      <c r="BG4118"/>
      <c r="BH4118"/>
      <c r="BI4118"/>
      <c r="BJ4118"/>
      <c r="BK4118"/>
      <c r="BL4118"/>
      <c r="BM4118"/>
      <c r="BN4118"/>
      <c r="BO4118"/>
      <c r="BP4118"/>
      <c r="BQ4118"/>
      <c r="BR4118"/>
      <c r="BS4118"/>
      <c r="BT4118"/>
      <c r="BU4118"/>
      <c r="BV4118"/>
      <c r="BW4118"/>
      <c r="BX4118"/>
      <c r="BY4118"/>
      <c r="BZ4118"/>
      <c r="CA4118"/>
      <c r="CB4118"/>
      <c r="CC4118"/>
    </row>
    <row r="4119" spans="54:81" s="325" customFormat="1" ht="15" customHeight="1" x14ac:dyDescent="0.25">
      <c r="BB4119"/>
      <c r="BC4119"/>
      <c r="BD4119"/>
      <c r="BE4119"/>
      <c r="BF4119"/>
      <c r="BG4119"/>
      <c r="BH4119"/>
      <c r="BI4119"/>
      <c r="BJ4119"/>
      <c r="BK4119"/>
      <c r="BL4119"/>
      <c r="BM4119"/>
      <c r="BN4119"/>
      <c r="BO4119"/>
      <c r="BP4119"/>
      <c r="BQ4119"/>
      <c r="BR4119"/>
      <c r="BS4119"/>
      <c r="BT4119"/>
      <c r="BU4119"/>
      <c r="BV4119"/>
      <c r="BW4119"/>
      <c r="BX4119"/>
      <c r="BY4119"/>
      <c r="BZ4119"/>
      <c r="CA4119"/>
      <c r="CB4119"/>
      <c r="CC4119"/>
    </row>
    <row r="4120" spans="54:81" s="325" customFormat="1" ht="15" customHeight="1" x14ac:dyDescent="0.25">
      <c r="BB4120"/>
      <c r="BC4120"/>
      <c r="BD4120"/>
      <c r="BE4120"/>
      <c r="BF4120"/>
      <c r="BG4120"/>
      <c r="BH4120"/>
      <c r="BI4120"/>
      <c r="BJ4120"/>
      <c r="BK4120"/>
      <c r="BL4120"/>
      <c r="BM4120"/>
      <c r="BN4120"/>
      <c r="BO4120"/>
      <c r="BP4120"/>
      <c r="BQ4120"/>
      <c r="BR4120"/>
      <c r="BS4120"/>
      <c r="BT4120"/>
      <c r="BU4120"/>
      <c r="BV4120"/>
      <c r="BW4120"/>
      <c r="BX4120"/>
      <c r="BY4120"/>
      <c r="BZ4120"/>
      <c r="CA4120"/>
      <c r="CB4120"/>
      <c r="CC4120"/>
    </row>
    <row r="4121" spans="54:81" s="325" customFormat="1" ht="15" customHeight="1" x14ac:dyDescent="0.25">
      <c r="BB4121"/>
      <c r="BC4121"/>
      <c r="BD4121"/>
      <c r="BE4121"/>
      <c r="BF4121"/>
      <c r="BG4121"/>
      <c r="BH4121"/>
      <c r="BI4121"/>
      <c r="BJ4121"/>
      <c r="BK4121"/>
      <c r="BL4121"/>
      <c r="BM4121"/>
      <c r="BN4121"/>
      <c r="BO4121"/>
      <c r="BP4121"/>
      <c r="BQ4121"/>
      <c r="BR4121"/>
      <c r="BS4121"/>
      <c r="BT4121"/>
      <c r="BU4121"/>
      <c r="BV4121"/>
      <c r="BW4121"/>
      <c r="BX4121"/>
      <c r="BY4121"/>
      <c r="BZ4121"/>
      <c r="CA4121"/>
      <c r="CB4121"/>
      <c r="CC4121"/>
    </row>
    <row r="4122" spans="54:81" s="325" customFormat="1" ht="15" customHeight="1" x14ac:dyDescent="0.25">
      <c r="BB4122"/>
      <c r="BC4122"/>
      <c r="BD4122"/>
      <c r="BE4122"/>
      <c r="BF4122"/>
      <c r="BG4122"/>
      <c r="BH4122"/>
      <c r="BI4122"/>
      <c r="BJ4122"/>
      <c r="BK4122"/>
      <c r="BL4122"/>
      <c r="BM4122"/>
      <c r="BN4122"/>
      <c r="BO4122"/>
      <c r="BP4122"/>
      <c r="BQ4122"/>
      <c r="BR4122"/>
      <c r="BS4122"/>
      <c r="BT4122"/>
      <c r="BU4122"/>
      <c r="BV4122"/>
      <c r="BW4122"/>
      <c r="BX4122"/>
      <c r="BY4122"/>
      <c r="BZ4122"/>
      <c r="CA4122"/>
      <c r="CB4122"/>
      <c r="CC4122"/>
    </row>
    <row r="4123" spans="54:81" s="325" customFormat="1" ht="15" customHeight="1" x14ac:dyDescent="0.25">
      <c r="BB4123"/>
      <c r="BC4123"/>
      <c r="BD4123"/>
      <c r="BE4123"/>
      <c r="BF4123"/>
      <c r="BG4123"/>
      <c r="BH4123"/>
      <c r="BI4123"/>
      <c r="BJ4123"/>
      <c r="BK4123"/>
      <c r="BL4123"/>
      <c r="BM4123"/>
      <c r="BN4123"/>
      <c r="BO4123"/>
      <c r="BP4123"/>
      <c r="BQ4123"/>
      <c r="BR4123"/>
      <c r="BS4123"/>
      <c r="BT4123"/>
      <c r="BU4123"/>
      <c r="BV4123"/>
      <c r="BW4123"/>
      <c r="BX4123"/>
      <c r="BY4123"/>
      <c r="BZ4123"/>
      <c r="CA4123"/>
      <c r="CB4123"/>
      <c r="CC4123"/>
    </row>
    <row r="4124" spans="54:81" s="325" customFormat="1" ht="15" customHeight="1" x14ac:dyDescent="0.25">
      <c r="BB4124"/>
      <c r="BC4124"/>
      <c r="BD4124"/>
      <c r="BE4124"/>
      <c r="BF4124"/>
      <c r="BG4124"/>
      <c r="BH4124"/>
      <c r="BI4124"/>
      <c r="BJ4124"/>
      <c r="BK4124"/>
      <c r="BL4124"/>
      <c r="BM4124"/>
      <c r="BN4124"/>
      <c r="BO4124"/>
      <c r="BP4124"/>
      <c r="BQ4124"/>
      <c r="BR4124"/>
      <c r="BS4124"/>
      <c r="BT4124"/>
      <c r="BU4124"/>
      <c r="BV4124"/>
      <c r="BW4124"/>
      <c r="BX4124"/>
      <c r="BY4124"/>
      <c r="BZ4124"/>
      <c r="CA4124"/>
      <c r="CB4124"/>
      <c r="CC4124"/>
    </row>
    <row r="4125" spans="54:81" s="325" customFormat="1" ht="15" customHeight="1" x14ac:dyDescent="0.25">
      <c r="BB4125"/>
      <c r="BC4125"/>
      <c r="BD4125"/>
      <c r="BE4125"/>
      <c r="BF4125"/>
      <c r="BG4125"/>
      <c r="BH4125"/>
      <c r="BI4125"/>
      <c r="BJ4125"/>
      <c r="BK4125"/>
      <c r="BL4125"/>
      <c r="BM4125"/>
      <c r="BN4125"/>
      <c r="BO4125"/>
      <c r="BP4125"/>
      <c r="BQ4125"/>
      <c r="BR4125"/>
      <c r="BS4125"/>
      <c r="BT4125"/>
      <c r="BU4125"/>
      <c r="BV4125"/>
      <c r="BW4125"/>
      <c r="BX4125"/>
      <c r="BY4125"/>
      <c r="BZ4125"/>
      <c r="CA4125"/>
      <c r="CB4125"/>
      <c r="CC4125"/>
    </row>
    <row r="4126" spans="54:81" s="325" customFormat="1" ht="15" customHeight="1" x14ac:dyDescent="0.25">
      <c r="BB4126"/>
      <c r="BC4126"/>
      <c r="BD4126"/>
      <c r="BE4126"/>
      <c r="BF4126"/>
      <c r="BG4126"/>
      <c r="BH4126"/>
      <c r="BI4126"/>
      <c r="BJ4126"/>
      <c r="BK4126"/>
      <c r="BL4126"/>
      <c r="BM4126"/>
      <c r="BN4126"/>
      <c r="BO4126"/>
      <c r="BP4126"/>
      <c r="BQ4126"/>
      <c r="BR4126"/>
      <c r="BS4126"/>
      <c r="BT4126"/>
      <c r="BU4126"/>
      <c r="BV4126"/>
      <c r="BW4126"/>
      <c r="BX4126"/>
      <c r="BY4126"/>
      <c r="BZ4126"/>
      <c r="CA4126"/>
      <c r="CB4126"/>
      <c r="CC4126"/>
    </row>
    <row r="4127" spans="54:81" s="325" customFormat="1" ht="15" customHeight="1" x14ac:dyDescent="0.25">
      <c r="BB4127"/>
      <c r="BC4127"/>
      <c r="BD4127"/>
      <c r="BE4127"/>
      <c r="BF4127"/>
      <c r="BG4127"/>
      <c r="BH4127"/>
      <c r="BI4127"/>
      <c r="BJ4127"/>
      <c r="BK4127"/>
      <c r="BL4127"/>
      <c r="BM4127"/>
      <c r="BN4127"/>
      <c r="BO4127"/>
      <c r="BP4127"/>
      <c r="BQ4127"/>
      <c r="BR4127"/>
      <c r="BS4127"/>
      <c r="BT4127"/>
      <c r="BU4127"/>
      <c r="BV4127"/>
      <c r="BW4127"/>
      <c r="BX4127"/>
      <c r="BY4127"/>
      <c r="BZ4127"/>
      <c r="CA4127"/>
      <c r="CB4127"/>
      <c r="CC4127"/>
    </row>
    <row r="4128" spans="54:81" s="325" customFormat="1" ht="15" customHeight="1" x14ac:dyDescent="0.25">
      <c r="BB4128"/>
      <c r="BC4128"/>
      <c r="BD4128"/>
      <c r="BE4128"/>
      <c r="BF4128"/>
      <c r="BG4128"/>
      <c r="BH4128"/>
      <c r="BI4128"/>
      <c r="BJ4128"/>
      <c r="BK4128"/>
      <c r="BL4128"/>
      <c r="BM4128"/>
      <c r="BN4128"/>
      <c r="BO4128"/>
      <c r="BP4128"/>
      <c r="BQ4128"/>
      <c r="BR4128"/>
      <c r="BS4128"/>
      <c r="BT4128"/>
      <c r="BU4128"/>
      <c r="BV4128"/>
      <c r="BW4128"/>
      <c r="BX4128"/>
      <c r="BY4128"/>
      <c r="BZ4128"/>
      <c r="CA4128"/>
      <c r="CB4128"/>
      <c r="CC4128"/>
    </row>
    <row r="4129" spans="54:81" s="325" customFormat="1" ht="15" customHeight="1" x14ac:dyDescent="0.25">
      <c r="BB4129"/>
      <c r="BC4129"/>
      <c r="BD4129"/>
      <c r="BE4129"/>
      <c r="BF4129"/>
      <c r="BG4129"/>
      <c r="BH4129"/>
      <c r="BI4129"/>
      <c r="BJ4129"/>
      <c r="BK4129"/>
      <c r="BL4129"/>
      <c r="BM4129"/>
      <c r="BN4129"/>
      <c r="BO4129"/>
      <c r="BP4129"/>
      <c r="BQ4129"/>
      <c r="BR4129"/>
      <c r="BS4129"/>
      <c r="BT4129"/>
      <c r="BU4129"/>
      <c r="BV4129"/>
      <c r="BW4129"/>
      <c r="BX4129"/>
      <c r="BY4129"/>
      <c r="BZ4129"/>
      <c r="CA4129"/>
      <c r="CB4129"/>
      <c r="CC4129"/>
    </row>
    <row r="4130" spans="54:81" s="325" customFormat="1" ht="15" customHeight="1" x14ac:dyDescent="0.25">
      <c r="BB4130"/>
      <c r="BC4130"/>
      <c r="BD4130"/>
      <c r="BE4130"/>
      <c r="BF4130"/>
      <c r="BG4130"/>
      <c r="BH4130"/>
      <c r="BI4130"/>
      <c r="BJ4130"/>
      <c r="BK4130"/>
      <c r="BL4130"/>
      <c r="BM4130"/>
      <c r="BN4130"/>
      <c r="BO4130"/>
      <c r="BP4130"/>
      <c r="BQ4130"/>
      <c r="BR4130"/>
      <c r="BS4130"/>
      <c r="BT4130"/>
      <c r="BU4130"/>
      <c r="BV4130"/>
      <c r="BW4130"/>
      <c r="BX4130"/>
      <c r="BY4130"/>
      <c r="BZ4130"/>
      <c r="CA4130"/>
      <c r="CB4130"/>
      <c r="CC4130"/>
    </row>
    <row r="4131" spans="54:81" s="325" customFormat="1" ht="15" customHeight="1" x14ac:dyDescent="0.25">
      <c r="BB4131"/>
      <c r="BC4131"/>
      <c r="BD4131"/>
      <c r="BE4131"/>
      <c r="BF4131"/>
      <c r="BG4131"/>
      <c r="BH4131"/>
      <c r="BI4131"/>
      <c r="BJ4131"/>
      <c r="BK4131"/>
      <c r="BL4131"/>
      <c r="BM4131"/>
      <c r="BN4131"/>
      <c r="BO4131"/>
      <c r="BP4131"/>
      <c r="BQ4131"/>
      <c r="BR4131"/>
      <c r="BS4131"/>
      <c r="BT4131"/>
      <c r="BU4131"/>
      <c r="BV4131"/>
      <c r="BW4131"/>
      <c r="BX4131"/>
      <c r="BY4131"/>
      <c r="BZ4131"/>
      <c r="CA4131"/>
      <c r="CB4131"/>
      <c r="CC4131"/>
    </row>
    <row r="4132" spans="54:81" s="325" customFormat="1" ht="15" customHeight="1" x14ac:dyDescent="0.25">
      <c r="BB4132"/>
      <c r="BC4132"/>
      <c r="BD4132"/>
      <c r="BE4132"/>
      <c r="BF4132"/>
      <c r="BG4132"/>
      <c r="BH4132"/>
      <c r="BI4132"/>
      <c r="BJ4132"/>
      <c r="BK4132"/>
      <c r="BL4132"/>
      <c r="BM4132"/>
      <c r="BN4132"/>
      <c r="BO4132"/>
      <c r="BP4132"/>
      <c r="BQ4132"/>
      <c r="BR4132"/>
      <c r="BS4132"/>
      <c r="BT4132"/>
      <c r="BU4132"/>
      <c r="BV4132"/>
      <c r="BW4132"/>
      <c r="BX4132"/>
      <c r="BY4132"/>
      <c r="BZ4132"/>
      <c r="CA4132"/>
      <c r="CB4132"/>
      <c r="CC4132"/>
    </row>
    <row r="4133" spans="54:81" s="325" customFormat="1" ht="15" customHeight="1" x14ac:dyDescent="0.25">
      <c r="BB4133"/>
      <c r="BC4133"/>
      <c r="BD4133"/>
      <c r="BE4133"/>
      <c r="BF4133"/>
      <c r="BG4133"/>
      <c r="BH4133"/>
      <c r="BI4133"/>
      <c r="BJ4133"/>
      <c r="BK4133"/>
      <c r="BL4133"/>
      <c r="BM4133"/>
      <c r="BN4133"/>
      <c r="BO4133"/>
      <c r="BP4133"/>
      <c r="BQ4133"/>
      <c r="BR4133"/>
      <c r="BS4133"/>
      <c r="BT4133"/>
      <c r="BU4133"/>
      <c r="BV4133"/>
      <c r="BW4133"/>
      <c r="BX4133"/>
      <c r="BY4133"/>
      <c r="BZ4133"/>
      <c r="CA4133"/>
      <c r="CB4133"/>
      <c r="CC4133"/>
    </row>
    <row r="4134" spans="54:81" s="325" customFormat="1" ht="15" customHeight="1" x14ac:dyDescent="0.25">
      <c r="BB4134"/>
      <c r="BC4134"/>
      <c r="BD4134"/>
      <c r="BE4134"/>
      <c r="BF4134"/>
      <c r="BG4134"/>
      <c r="BH4134"/>
      <c r="BI4134"/>
      <c r="BJ4134"/>
      <c r="BK4134"/>
      <c r="BL4134"/>
      <c r="BM4134"/>
      <c r="BN4134"/>
      <c r="BO4134"/>
      <c r="BP4134"/>
      <c r="BQ4134"/>
      <c r="BR4134"/>
      <c r="BS4134"/>
      <c r="BT4134"/>
      <c r="BU4134"/>
      <c r="BV4134"/>
      <c r="BW4134"/>
      <c r="BX4134"/>
      <c r="BY4134"/>
      <c r="BZ4134"/>
      <c r="CA4134"/>
      <c r="CB4134"/>
      <c r="CC4134"/>
    </row>
    <row r="4135" spans="54:81" s="325" customFormat="1" ht="15" customHeight="1" x14ac:dyDescent="0.25">
      <c r="BB4135"/>
      <c r="BC4135"/>
      <c r="BD4135"/>
      <c r="BE4135"/>
      <c r="BF4135"/>
      <c r="BG4135"/>
      <c r="BH4135"/>
      <c r="BI4135"/>
      <c r="BJ4135"/>
      <c r="BK4135"/>
      <c r="BL4135"/>
      <c r="BM4135"/>
      <c r="BN4135"/>
      <c r="BO4135"/>
      <c r="BP4135"/>
      <c r="BQ4135"/>
      <c r="BR4135"/>
      <c r="BS4135"/>
      <c r="BT4135"/>
      <c r="BU4135"/>
      <c r="BV4135"/>
      <c r="BW4135"/>
      <c r="BX4135"/>
      <c r="BY4135"/>
      <c r="BZ4135"/>
      <c r="CA4135"/>
      <c r="CB4135"/>
      <c r="CC4135"/>
    </row>
    <row r="4136" spans="54:81" s="325" customFormat="1" ht="15" customHeight="1" x14ac:dyDescent="0.25">
      <c r="BB4136"/>
      <c r="BC4136"/>
      <c r="BD4136"/>
      <c r="BE4136"/>
      <c r="BF4136"/>
      <c r="BG4136"/>
      <c r="BH4136"/>
      <c r="BI4136"/>
      <c r="BJ4136"/>
      <c r="BK4136"/>
      <c r="BL4136"/>
      <c r="BM4136"/>
      <c r="BN4136"/>
      <c r="BO4136"/>
      <c r="BP4136"/>
      <c r="BQ4136"/>
      <c r="BR4136"/>
      <c r="BS4136"/>
      <c r="BT4136"/>
      <c r="BU4136"/>
      <c r="BV4136"/>
      <c r="BW4136"/>
      <c r="BX4136"/>
      <c r="BY4136"/>
      <c r="BZ4136"/>
      <c r="CA4136"/>
      <c r="CB4136"/>
      <c r="CC4136"/>
    </row>
    <row r="4137" spans="54:81" s="325" customFormat="1" ht="15" customHeight="1" x14ac:dyDescent="0.25">
      <c r="BB4137"/>
      <c r="BC4137"/>
      <c r="BD4137"/>
      <c r="BE4137"/>
      <c r="BF4137"/>
      <c r="BG4137"/>
      <c r="BH4137"/>
      <c r="BI4137"/>
      <c r="BJ4137"/>
      <c r="BK4137"/>
      <c r="BL4137"/>
      <c r="BM4137"/>
      <c r="BN4137"/>
      <c r="BO4137"/>
      <c r="BP4137"/>
      <c r="BQ4137"/>
      <c r="BR4137"/>
      <c r="BS4137"/>
      <c r="BT4137"/>
      <c r="BU4137"/>
      <c r="BV4137"/>
      <c r="BW4137"/>
      <c r="BX4137"/>
      <c r="BY4137"/>
      <c r="BZ4137"/>
      <c r="CA4137"/>
      <c r="CB4137"/>
      <c r="CC4137"/>
    </row>
    <row r="4138" spans="54:81" s="325" customFormat="1" ht="15" customHeight="1" x14ac:dyDescent="0.25">
      <c r="BB4138"/>
      <c r="BC4138"/>
      <c r="BD4138"/>
      <c r="BE4138"/>
      <c r="BF4138"/>
      <c r="BG4138"/>
      <c r="BH4138"/>
      <c r="BI4138"/>
      <c r="BJ4138"/>
      <c r="BK4138"/>
      <c r="BL4138"/>
      <c r="BM4138"/>
      <c r="BN4138"/>
      <c r="BO4138"/>
      <c r="BP4138"/>
      <c r="BQ4138"/>
      <c r="BR4138"/>
      <c r="BS4138"/>
      <c r="BT4138"/>
      <c r="BU4138"/>
      <c r="BV4138"/>
      <c r="BW4138"/>
      <c r="BX4138"/>
      <c r="BY4138"/>
      <c r="BZ4138"/>
      <c r="CA4138"/>
      <c r="CB4138"/>
      <c r="CC4138"/>
    </row>
    <row r="4139" spans="54:81" s="325" customFormat="1" ht="15" customHeight="1" x14ac:dyDescent="0.25">
      <c r="BB4139"/>
      <c r="BC4139"/>
      <c r="BD4139"/>
      <c r="BE4139"/>
      <c r="BF4139"/>
      <c r="BG4139"/>
      <c r="BH4139"/>
      <c r="BI4139"/>
      <c r="BJ4139"/>
      <c r="BK4139"/>
      <c r="BL4139"/>
      <c r="BM4139"/>
      <c r="BN4139"/>
      <c r="BO4139"/>
      <c r="BP4139"/>
      <c r="BQ4139"/>
      <c r="BR4139"/>
      <c r="BS4139"/>
      <c r="BT4139"/>
      <c r="BU4139"/>
      <c r="BV4139"/>
      <c r="BW4139"/>
      <c r="BX4139"/>
      <c r="BY4139"/>
      <c r="BZ4139"/>
      <c r="CA4139"/>
      <c r="CB4139"/>
      <c r="CC4139"/>
    </row>
    <row r="4140" spans="54:81" s="325" customFormat="1" ht="15" customHeight="1" x14ac:dyDescent="0.25">
      <c r="BB4140"/>
      <c r="BC4140"/>
      <c r="BD4140"/>
      <c r="BE4140"/>
      <c r="BF4140"/>
      <c r="BG4140"/>
      <c r="BH4140"/>
      <c r="BI4140"/>
      <c r="BJ4140"/>
      <c r="BK4140"/>
      <c r="BL4140"/>
      <c r="BM4140"/>
      <c r="BN4140"/>
      <c r="BO4140"/>
      <c r="BP4140"/>
      <c r="BQ4140"/>
      <c r="BR4140"/>
      <c r="BS4140"/>
      <c r="BT4140"/>
      <c r="BU4140"/>
      <c r="BV4140"/>
      <c r="BW4140"/>
      <c r="BX4140"/>
      <c r="BY4140"/>
      <c r="BZ4140"/>
      <c r="CA4140"/>
      <c r="CB4140"/>
      <c r="CC4140"/>
    </row>
    <row r="4141" spans="54:81" s="325" customFormat="1" ht="15" customHeight="1" x14ac:dyDescent="0.25">
      <c r="BB4141"/>
      <c r="BC4141"/>
      <c r="BD4141"/>
      <c r="BE4141"/>
      <c r="BF4141"/>
      <c r="BG4141"/>
      <c r="BH4141"/>
      <c r="BI4141"/>
      <c r="BJ4141"/>
      <c r="BK4141"/>
      <c r="BL4141"/>
      <c r="BM4141"/>
      <c r="BN4141"/>
      <c r="BO4141"/>
      <c r="BP4141"/>
      <c r="BQ4141"/>
      <c r="BR4141"/>
      <c r="BS4141"/>
      <c r="BT4141"/>
      <c r="BU4141"/>
      <c r="BV4141"/>
      <c r="BW4141"/>
      <c r="BX4141"/>
      <c r="BY4141"/>
      <c r="BZ4141"/>
      <c r="CA4141"/>
      <c r="CB4141"/>
      <c r="CC4141"/>
    </row>
    <row r="4142" spans="54:81" s="325" customFormat="1" ht="15" customHeight="1" x14ac:dyDescent="0.25">
      <c r="BB4142"/>
      <c r="BC4142"/>
      <c r="BD4142"/>
      <c r="BE4142"/>
      <c r="BF4142"/>
      <c r="BG4142"/>
      <c r="BH4142"/>
      <c r="BI4142"/>
      <c r="BJ4142"/>
      <c r="BK4142"/>
      <c r="BL4142"/>
      <c r="BM4142"/>
      <c r="BN4142"/>
      <c r="BO4142"/>
      <c r="BP4142"/>
      <c r="BQ4142"/>
      <c r="BR4142"/>
      <c r="BS4142"/>
      <c r="BT4142"/>
      <c r="BU4142"/>
      <c r="BV4142"/>
      <c r="BW4142"/>
      <c r="BX4142"/>
      <c r="BY4142"/>
      <c r="BZ4142"/>
      <c r="CA4142"/>
      <c r="CB4142"/>
      <c r="CC4142"/>
    </row>
    <row r="4143" spans="54:81" s="325" customFormat="1" ht="15" customHeight="1" x14ac:dyDescent="0.25">
      <c r="BB4143"/>
      <c r="BC4143"/>
      <c r="BD4143"/>
      <c r="BE4143"/>
      <c r="BF4143"/>
      <c r="BG4143"/>
      <c r="BH4143"/>
      <c r="BI4143"/>
      <c r="BJ4143"/>
      <c r="BK4143"/>
      <c r="BL4143"/>
      <c r="BM4143"/>
      <c r="BN4143"/>
      <c r="BO4143"/>
      <c r="BP4143"/>
      <c r="BQ4143"/>
      <c r="BR4143"/>
      <c r="BS4143"/>
      <c r="BT4143"/>
      <c r="BU4143"/>
      <c r="BV4143"/>
      <c r="BW4143"/>
      <c r="BX4143"/>
      <c r="BY4143"/>
      <c r="BZ4143"/>
      <c r="CA4143"/>
      <c r="CB4143"/>
      <c r="CC4143"/>
    </row>
    <row r="4144" spans="54:81" s="325" customFormat="1" ht="15" customHeight="1" x14ac:dyDescent="0.25">
      <c r="BB4144"/>
      <c r="BC4144"/>
      <c r="BD4144"/>
      <c r="BE4144"/>
      <c r="BF4144"/>
      <c r="BG4144"/>
      <c r="BH4144"/>
      <c r="BI4144"/>
      <c r="BJ4144"/>
      <c r="BK4144"/>
      <c r="BL4144"/>
      <c r="BM4144"/>
      <c r="BN4144"/>
      <c r="BO4144"/>
      <c r="BP4144"/>
      <c r="BQ4144"/>
      <c r="BR4144"/>
      <c r="BS4144"/>
      <c r="BT4144"/>
      <c r="BU4144"/>
      <c r="BV4144"/>
      <c r="BW4144"/>
      <c r="BX4144"/>
      <c r="BY4144"/>
      <c r="BZ4144"/>
      <c r="CA4144"/>
      <c r="CB4144"/>
      <c r="CC4144"/>
    </row>
    <row r="4145" spans="54:81" s="325" customFormat="1" ht="15" customHeight="1" x14ac:dyDescent="0.25">
      <c r="BB4145"/>
      <c r="BC4145"/>
      <c r="BD4145"/>
      <c r="BE4145"/>
      <c r="BF4145"/>
      <c r="BG4145"/>
      <c r="BH4145"/>
      <c r="BI4145"/>
      <c r="BJ4145"/>
      <c r="BK4145"/>
      <c r="BL4145"/>
      <c r="BM4145"/>
      <c r="BN4145"/>
      <c r="BO4145"/>
      <c r="BP4145"/>
      <c r="BQ4145"/>
      <c r="BR4145"/>
      <c r="BS4145"/>
      <c r="BT4145"/>
      <c r="BU4145"/>
      <c r="BV4145"/>
      <c r="BW4145"/>
      <c r="BX4145"/>
      <c r="BY4145"/>
      <c r="BZ4145"/>
      <c r="CA4145"/>
      <c r="CB4145"/>
      <c r="CC4145"/>
    </row>
    <row r="4146" spans="54:81" s="325" customFormat="1" ht="15" customHeight="1" x14ac:dyDescent="0.25">
      <c r="BB4146"/>
      <c r="BC4146"/>
      <c r="BD4146"/>
      <c r="BE4146"/>
      <c r="BF4146"/>
      <c r="BG4146"/>
      <c r="BH4146"/>
      <c r="BI4146"/>
      <c r="BJ4146"/>
      <c r="BK4146"/>
      <c r="BL4146"/>
      <c r="BM4146"/>
      <c r="BN4146"/>
      <c r="BO4146"/>
      <c r="BP4146"/>
      <c r="BQ4146"/>
      <c r="BR4146"/>
      <c r="BS4146"/>
      <c r="BT4146"/>
      <c r="BU4146"/>
      <c r="BV4146"/>
      <c r="BW4146"/>
      <c r="BX4146"/>
      <c r="BY4146"/>
      <c r="BZ4146"/>
      <c r="CA4146"/>
      <c r="CB4146"/>
      <c r="CC4146"/>
    </row>
    <row r="4147" spans="54:81" s="325" customFormat="1" ht="15" customHeight="1" x14ac:dyDescent="0.25">
      <c r="BB4147"/>
      <c r="BC4147"/>
      <c r="BD4147"/>
      <c r="BE4147"/>
      <c r="BF4147"/>
      <c r="BG4147"/>
      <c r="BH4147"/>
      <c r="BI4147"/>
      <c r="BJ4147"/>
      <c r="BK4147"/>
      <c r="BL4147"/>
      <c r="BM4147"/>
      <c r="BN4147"/>
      <c r="BO4147"/>
      <c r="BP4147"/>
      <c r="BQ4147"/>
      <c r="BR4147"/>
      <c r="BS4147"/>
      <c r="BT4147"/>
      <c r="BU4147"/>
      <c r="BV4147"/>
      <c r="BW4147"/>
      <c r="BX4147"/>
      <c r="BY4147"/>
      <c r="BZ4147"/>
      <c r="CA4147"/>
      <c r="CB4147"/>
      <c r="CC4147"/>
    </row>
    <row r="4148" spans="54:81" s="325" customFormat="1" ht="15" customHeight="1" x14ac:dyDescent="0.25">
      <c r="BB4148"/>
      <c r="BC4148"/>
      <c r="BD4148"/>
      <c r="BE4148"/>
      <c r="BF4148"/>
      <c r="BG4148"/>
      <c r="BH4148"/>
      <c r="BI4148"/>
      <c r="BJ4148"/>
      <c r="BK4148"/>
      <c r="BL4148"/>
      <c r="BM4148"/>
      <c r="BN4148"/>
      <c r="BO4148"/>
      <c r="BP4148"/>
      <c r="BQ4148"/>
      <c r="BR4148"/>
      <c r="BS4148"/>
      <c r="BT4148"/>
      <c r="BU4148"/>
      <c r="BV4148"/>
      <c r="BW4148"/>
      <c r="BX4148"/>
      <c r="BY4148"/>
      <c r="BZ4148"/>
      <c r="CA4148"/>
      <c r="CB4148"/>
      <c r="CC4148"/>
    </row>
    <row r="4149" spans="54:81" s="325" customFormat="1" ht="15" customHeight="1" x14ac:dyDescent="0.25">
      <c r="BB4149"/>
      <c r="BC4149"/>
      <c r="BD4149"/>
      <c r="BE4149"/>
      <c r="BF4149"/>
      <c r="BG4149"/>
      <c r="BH4149"/>
      <c r="BI4149"/>
      <c r="BJ4149"/>
      <c r="BK4149"/>
      <c r="BL4149"/>
      <c r="BM4149"/>
      <c r="BN4149"/>
      <c r="BO4149"/>
      <c r="BP4149"/>
      <c r="BQ4149"/>
      <c r="BR4149"/>
      <c r="BS4149"/>
      <c r="BT4149"/>
      <c r="BU4149"/>
      <c r="BV4149"/>
      <c r="BW4149"/>
      <c r="BX4149"/>
      <c r="BY4149"/>
      <c r="BZ4149"/>
      <c r="CA4149"/>
      <c r="CB4149"/>
      <c r="CC4149"/>
    </row>
    <row r="4150" spans="54:81" s="325" customFormat="1" ht="15" customHeight="1" x14ac:dyDescent="0.25">
      <c r="BB4150"/>
      <c r="BC4150"/>
      <c r="BD4150"/>
      <c r="BE4150"/>
      <c r="BF4150"/>
      <c r="BG4150"/>
      <c r="BH4150"/>
      <c r="BI4150"/>
      <c r="BJ4150"/>
      <c r="BK4150"/>
      <c r="BL4150"/>
      <c r="BM4150"/>
      <c r="BN4150"/>
      <c r="BO4150"/>
      <c r="BP4150"/>
      <c r="BQ4150"/>
      <c r="BR4150"/>
      <c r="BS4150"/>
      <c r="BT4150"/>
      <c r="BU4150"/>
      <c r="BV4150"/>
      <c r="BW4150"/>
      <c r="BX4150"/>
      <c r="BY4150"/>
      <c r="BZ4150"/>
      <c r="CA4150"/>
      <c r="CB4150"/>
      <c r="CC4150"/>
    </row>
    <row r="4151" spans="54:81" s="325" customFormat="1" ht="15" customHeight="1" x14ac:dyDescent="0.25">
      <c r="BB4151"/>
      <c r="BC4151"/>
      <c r="BD4151"/>
      <c r="BE4151"/>
      <c r="BF4151"/>
      <c r="BG4151"/>
      <c r="BH4151"/>
      <c r="BI4151"/>
      <c r="BJ4151"/>
      <c r="BK4151"/>
      <c r="BL4151"/>
      <c r="BM4151"/>
      <c r="BN4151"/>
      <c r="BO4151"/>
      <c r="BP4151"/>
      <c r="BQ4151"/>
      <c r="BR4151"/>
      <c r="BS4151"/>
      <c r="BT4151"/>
      <c r="BU4151"/>
      <c r="BV4151"/>
      <c r="BW4151"/>
      <c r="BX4151"/>
      <c r="BY4151"/>
      <c r="BZ4151"/>
      <c r="CA4151"/>
      <c r="CB4151"/>
      <c r="CC4151"/>
    </row>
    <row r="4152" spans="54:81" s="325" customFormat="1" ht="15" customHeight="1" x14ac:dyDescent="0.25">
      <c r="BB4152"/>
      <c r="BC4152"/>
      <c r="BD4152"/>
      <c r="BE4152"/>
      <c r="BF4152"/>
      <c r="BG4152"/>
      <c r="BH4152"/>
      <c r="BI4152"/>
      <c r="BJ4152"/>
      <c r="BK4152"/>
      <c r="BL4152"/>
      <c r="BM4152"/>
      <c r="BN4152"/>
      <c r="BO4152"/>
      <c r="BP4152"/>
      <c r="BQ4152"/>
      <c r="BR4152"/>
      <c r="BS4152"/>
      <c r="BT4152"/>
      <c r="BU4152"/>
      <c r="BV4152"/>
      <c r="BW4152"/>
      <c r="BX4152"/>
      <c r="BY4152"/>
      <c r="BZ4152"/>
      <c r="CA4152"/>
      <c r="CB4152"/>
      <c r="CC4152"/>
    </row>
    <row r="4153" spans="54:81" s="325" customFormat="1" ht="15" customHeight="1" x14ac:dyDescent="0.25">
      <c r="BB4153"/>
      <c r="BC4153"/>
      <c r="BD4153"/>
      <c r="BE4153"/>
      <c r="BF4153"/>
      <c r="BG4153"/>
      <c r="BH4153"/>
      <c r="BI4153"/>
      <c r="BJ4153"/>
      <c r="BK4153"/>
      <c r="BL4153"/>
      <c r="BM4153"/>
      <c r="BN4153"/>
      <c r="BO4153"/>
      <c r="BP4153"/>
      <c r="BQ4153"/>
      <c r="BR4153"/>
      <c r="BS4153"/>
      <c r="BT4153"/>
      <c r="BU4153"/>
      <c r="BV4153"/>
      <c r="BW4153"/>
      <c r="BX4153"/>
      <c r="BY4153"/>
      <c r="BZ4153"/>
      <c r="CA4153"/>
      <c r="CB4153"/>
      <c r="CC4153"/>
    </row>
    <row r="4154" spans="54:81" s="325" customFormat="1" ht="15" customHeight="1" x14ac:dyDescent="0.25">
      <c r="BB4154"/>
      <c r="BC4154"/>
      <c r="BD4154"/>
      <c r="BE4154"/>
      <c r="BF4154"/>
      <c r="BG4154"/>
      <c r="BH4154"/>
      <c r="BI4154"/>
      <c r="BJ4154"/>
      <c r="BK4154"/>
      <c r="BL4154"/>
      <c r="BM4154"/>
      <c r="BN4154"/>
      <c r="BO4154"/>
      <c r="BP4154"/>
      <c r="BQ4154"/>
      <c r="BR4154"/>
      <c r="BS4154"/>
      <c r="BT4154"/>
      <c r="BU4154"/>
      <c r="BV4154"/>
      <c r="BW4154"/>
      <c r="BX4154"/>
      <c r="BY4154"/>
      <c r="BZ4154"/>
      <c r="CA4154"/>
      <c r="CB4154"/>
      <c r="CC4154"/>
    </row>
    <row r="4155" spans="54:81" s="325" customFormat="1" ht="15" customHeight="1" x14ac:dyDescent="0.25">
      <c r="BB4155"/>
      <c r="BC4155"/>
      <c r="BD4155"/>
      <c r="BE4155"/>
      <c r="BF4155"/>
      <c r="BG4155"/>
      <c r="BH4155"/>
      <c r="BI4155"/>
      <c r="BJ4155"/>
      <c r="BK4155"/>
      <c r="BL4155"/>
      <c r="BM4155"/>
      <c r="BN4155"/>
      <c r="BO4155"/>
      <c r="BP4155"/>
      <c r="BQ4155"/>
      <c r="BR4155"/>
      <c r="BS4155"/>
      <c r="BT4155"/>
      <c r="BU4155"/>
      <c r="BV4155"/>
      <c r="BW4155"/>
      <c r="BX4155"/>
      <c r="BY4155"/>
      <c r="BZ4155"/>
      <c r="CA4155"/>
      <c r="CB4155"/>
      <c r="CC4155"/>
    </row>
    <row r="4156" spans="54:81" s="325" customFormat="1" ht="15" customHeight="1" x14ac:dyDescent="0.25">
      <c r="BB4156"/>
      <c r="BC4156"/>
      <c r="BD4156"/>
      <c r="BE4156"/>
      <c r="BF4156"/>
      <c r="BG4156"/>
      <c r="BH4156"/>
      <c r="BI4156"/>
      <c r="BJ4156"/>
      <c r="BK4156"/>
      <c r="BL4156"/>
      <c r="BM4156"/>
      <c r="BN4156"/>
      <c r="BO4156"/>
      <c r="BP4156"/>
      <c r="BQ4156"/>
      <c r="BR4156"/>
      <c r="BS4156"/>
      <c r="BT4156"/>
      <c r="BU4156"/>
      <c r="BV4156"/>
      <c r="BW4156"/>
      <c r="BX4156"/>
      <c r="BY4156"/>
      <c r="BZ4156"/>
      <c r="CA4156"/>
      <c r="CB4156"/>
      <c r="CC4156"/>
    </row>
    <row r="4157" spans="54:81" s="325" customFormat="1" ht="15" customHeight="1" x14ac:dyDescent="0.25">
      <c r="BB4157"/>
      <c r="BC4157"/>
      <c r="BD4157"/>
      <c r="BE4157"/>
      <c r="BF4157"/>
      <c r="BG4157"/>
      <c r="BH4157"/>
      <c r="BI4157"/>
      <c r="BJ4157"/>
      <c r="BK4157"/>
      <c r="BL4157"/>
      <c r="BM4157"/>
      <c r="BN4157"/>
      <c r="BO4157"/>
      <c r="BP4157"/>
      <c r="BQ4157"/>
      <c r="BR4157"/>
      <c r="BS4157"/>
      <c r="BT4157"/>
      <c r="BU4157"/>
      <c r="BV4157"/>
      <c r="BW4157"/>
      <c r="BX4157"/>
      <c r="BY4157"/>
      <c r="BZ4157"/>
      <c r="CA4157"/>
      <c r="CB4157"/>
      <c r="CC4157"/>
    </row>
    <row r="4158" spans="54:81" s="325" customFormat="1" ht="15" customHeight="1" x14ac:dyDescent="0.25">
      <c r="BB4158"/>
      <c r="BC4158"/>
      <c r="BD4158"/>
      <c r="BE4158"/>
      <c r="BF4158"/>
      <c r="BG4158"/>
      <c r="BH4158"/>
      <c r="BI4158"/>
      <c r="BJ4158"/>
      <c r="BK4158"/>
      <c r="BL4158"/>
      <c r="BM4158"/>
      <c r="BN4158"/>
      <c r="BO4158"/>
      <c r="BP4158"/>
      <c r="BQ4158"/>
      <c r="BR4158"/>
      <c r="BS4158"/>
      <c r="BT4158"/>
      <c r="BU4158"/>
      <c r="BV4158"/>
      <c r="BW4158"/>
      <c r="BX4158"/>
      <c r="BY4158"/>
      <c r="BZ4158"/>
      <c r="CA4158"/>
      <c r="CB4158"/>
      <c r="CC4158"/>
    </row>
    <row r="4159" spans="54:81" s="325" customFormat="1" ht="15" customHeight="1" x14ac:dyDescent="0.25">
      <c r="BB4159"/>
      <c r="BC4159"/>
      <c r="BD4159"/>
      <c r="BE4159"/>
      <c r="BF4159"/>
      <c r="BG4159"/>
      <c r="BH4159"/>
      <c r="BI4159"/>
      <c r="BJ4159"/>
      <c r="BK4159"/>
      <c r="BL4159"/>
      <c r="BM4159"/>
      <c r="BN4159"/>
      <c r="BO4159"/>
      <c r="BP4159"/>
      <c r="BQ4159"/>
      <c r="BR4159"/>
      <c r="BS4159"/>
      <c r="BT4159"/>
      <c r="BU4159"/>
      <c r="BV4159"/>
      <c r="BW4159"/>
      <c r="BX4159"/>
      <c r="BY4159"/>
      <c r="BZ4159"/>
      <c r="CA4159"/>
      <c r="CB4159"/>
      <c r="CC4159"/>
    </row>
    <row r="4160" spans="54:81" s="325" customFormat="1" ht="15" customHeight="1" x14ac:dyDescent="0.25">
      <c r="BB4160"/>
      <c r="BC4160"/>
      <c r="BD4160"/>
      <c r="BE4160"/>
      <c r="BF4160"/>
      <c r="BG4160"/>
      <c r="BH4160"/>
      <c r="BI4160"/>
      <c r="BJ4160"/>
      <c r="BK4160"/>
      <c r="BL4160"/>
      <c r="BM4160"/>
      <c r="BN4160"/>
      <c r="BO4160"/>
      <c r="BP4160"/>
      <c r="BQ4160"/>
      <c r="BR4160"/>
      <c r="BS4160"/>
      <c r="BT4160"/>
      <c r="BU4160"/>
      <c r="BV4160"/>
      <c r="BW4160"/>
      <c r="BX4160"/>
      <c r="BY4160"/>
      <c r="BZ4160"/>
      <c r="CA4160"/>
      <c r="CB4160"/>
      <c r="CC4160"/>
    </row>
    <row r="4161" spans="54:81" s="325" customFormat="1" ht="15" customHeight="1" x14ac:dyDescent="0.25">
      <c r="BB4161"/>
      <c r="BC4161"/>
      <c r="BD4161"/>
      <c r="BE4161"/>
      <c r="BF4161"/>
      <c r="BG4161"/>
      <c r="BH4161"/>
      <c r="BI4161"/>
      <c r="BJ4161"/>
      <c r="BK4161"/>
      <c r="BL4161"/>
      <c r="BM4161"/>
      <c r="BN4161"/>
      <c r="BO4161"/>
      <c r="BP4161"/>
      <c r="BQ4161"/>
      <c r="BR4161"/>
      <c r="BS4161"/>
      <c r="BT4161"/>
      <c r="BU4161"/>
      <c r="BV4161"/>
      <c r="BW4161"/>
      <c r="BX4161"/>
      <c r="BY4161"/>
      <c r="BZ4161"/>
      <c r="CA4161"/>
      <c r="CB4161"/>
      <c r="CC4161"/>
    </row>
    <row r="4162" spans="54:81" s="325" customFormat="1" ht="15" customHeight="1" x14ac:dyDescent="0.25">
      <c r="BB4162"/>
      <c r="BC4162"/>
      <c r="BD4162"/>
      <c r="BE4162"/>
      <c r="BF4162"/>
      <c r="BG4162"/>
      <c r="BH4162"/>
      <c r="BI4162"/>
      <c r="BJ4162"/>
      <c r="BK4162"/>
      <c r="BL4162"/>
      <c r="BM4162"/>
      <c r="BN4162"/>
      <c r="BO4162"/>
      <c r="BP4162"/>
      <c r="BQ4162"/>
      <c r="BR4162"/>
      <c r="BS4162"/>
      <c r="BT4162"/>
      <c r="BU4162"/>
      <c r="BV4162"/>
      <c r="BW4162"/>
      <c r="BX4162"/>
      <c r="BY4162"/>
      <c r="BZ4162"/>
      <c r="CA4162"/>
      <c r="CB4162"/>
      <c r="CC4162"/>
    </row>
    <row r="4163" spans="54:81" s="325" customFormat="1" ht="15" customHeight="1" x14ac:dyDescent="0.25">
      <c r="BB4163"/>
      <c r="BC4163"/>
      <c r="BD4163"/>
      <c r="BE4163"/>
      <c r="BF4163"/>
      <c r="BG4163"/>
      <c r="BH4163"/>
      <c r="BI4163"/>
      <c r="BJ4163"/>
      <c r="BK4163"/>
      <c r="BL4163"/>
      <c r="BM4163"/>
      <c r="BN4163"/>
      <c r="BO4163"/>
      <c r="BP4163"/>
      <c r="BQ4163"/>
      <c r="BR4163"/>
      <c r="BS4163"/>
      <c r="BT4163"/>
      <c r="BU4163"/>
      <c r="BV4163"/>
      <c r="BW4163"/>
      <c r="BX4163"/>
      <c r="BY4163"/>
      <c r="BZ4163"/>
      <c r="CA4163"/>
      <c r="CB4163"/>
      <c r="CC4163"/>
    </row>
    <row r="4164" spans="54:81" s="325" customFormat="1" ht="15" customHeight="1" x14ac:dyDescent="0.25">
      <c r="BB4164"/>
      <c r="BC4164"/>
      <c r="BD4164"/>
      <c r="BE4164"/>
      <c r="BF4164"/>
      <c r="BG4164"/>
      <c r="BH4164"/>
      <c r="BI4164"/>
      <c r="BJ4164"/>
      <c r="BK4164"/>
      <c r="BL4164"/>
      <c r="BM4164"/>
      <c r="BN4164"/>
      <c r="BO4164"/>
      <c r="BP4164"/>
      <c r="BQ4164"/>
      <c r="BR4164"/>
      <c r="BS4164"/>
      <c r="BT4164"/>
      <c r="BU4164"/>
      <c r="BV4164"/>
      <c r="BW4164"/>
      <c r="BX4164"/>
      <c r="BY4164"/>
      <c r="BZ4164"/>
      <c r="CA4164"/>
      <c r="CB4164"/>
      <c r="CC4164"/>
    </row>
    <row r="4165" spans="54:81" s="325" customFormat="1" ht="15" customHeight="1" x14ac:dyDescent="0.25">
      <c r="BB4165"/>
      <c r="BC4165"/>
      <c r="BD4165"/>
      <c r="BE4165"/>
      <c r="BF4165"/>
      <c r="BG4165"/>
      <c r="BH4165"/>
      <c r="BI4165"/>
      <c r="BJ4165"/>
      <c r="BK4165"/>
      <c r="BL4165"/>
      <c r="BM4165"/>
      <c r="BN4165"/>
      <c r="BO4165"/>
      <c r="BP4165"/>
      <c r="BQ4165"/>
      <c r="BR4165"/>
      <c r="BS4165"/>
      <c r="BT4165"/>
      <c r="BU4165"/>
      <c r="BV4165"/>
      <c r="BW4165"/>
      <c r="BX4165"/>
      <c r="BY4165"/>
      <c r="BZ4165"/>
      <c r="CA4165"/>
      <c r="CB4165"/>
      <c r="CC4165"/>
    </row>
    <row r="4166" spans="54:81" s="325" customFormat="1" ht="15" customHeight="1" x14ac:dyDescent="0.25">
      <c r="BB4166"/>
      <c r="BC4166"/>
      <c r="BD4166"/>
      <c r="BE4166"/>
      <c r="BF4166"/>
      <c r="BG4166"/>
      <c r="BH4166"/>
      <c r="BI4166"/>
      <c r="BJ4166"/>
      <c r="BK4166"/>
      <c r="BL4166"/>
      <c r="BM4166"/>
      <c r="BN4166"/>
      <c r="BO4166"/>
      <c r="BP4166"/>
      <c r="BQ4166"/>
      <c r="BR4166"/>
      <c r="BS4166"/>
      <c r="BT4166"/>
      <c r="BU4166"/>
      <c r="BV4166"/>
      <c r="BW4166"/>
      <c r="BX4166"/>
      <c r="BY4166"/>
      <c r="BZ4166"/>
      <c r="CA4166"/>
      <c r="CB4166"/>
      <c r="CC4166"/>
    </row>
    <row r="4167" spans="54:81" s="325" customFormat="1" ht="15" customHeight="1" x14ac:dyDescent="0.25">
      <c r="BB4167"/>
      <c r="BC4167"/>
      <c r="BD4167"/>
      <c r="BE4167"/>
      <c r="BF4167"/>
      <c r="BG4167"/>
      <c r="BH4167"/>
      <c r="BI4167"/>
      <c r="BJ4167"/>
      <c r="BK4167"/>
      <c r="BL4167"/>
      <c r="BM4167"/>
      <c r="BN4167"/>
      <c r="BO4167"/>
      <c r="BP4167"/>
      <c r="BQ4167"/>
      <c r="BR4167"/>
      <c r="BS4167"/>
      <c r="BT4167"/>
      <c r="BU4167"/>
      <c r="BV4167"/>
      <c r="BW4167"/>
      <c r="BX4167"/>
      <c r="BY4167"/>
      <c r="BZ4167"/>
      <c r="CA4167"/>
      <c r="CB4167"/>
      <c r="CC4167"/>
    </row>
    <row r="4168" spans="54:81" s="325" customFormat="1" ht="15" customHeight="1" x14ac:dyDescent="0.25">
      <c r="BB4168"/>
      <c r="BC4168"/>
      <c r="BD4168"/>
      <c r="BE4168"/>
      <c r="BF4168"/>
      <c r="BG4168"/>
      <c r="BH4168"/>
      <c r="BI4168"/>
      <c r="BJ4168"/>
      <c r="BK4168"/>
      <c r="BL4168"/>
      <c r="BM4168"/>
      <c r="BN4168"/>
      <c r="BO4168"/>
      <c r="BP4168"/>
      <c r="BQ4168"/>
      <c r="BR4168"/>
      <c r="BS4168"/>
      <c r="BT4168"/>
      <c r="BU4168"/>
      <c r="BV4168"/>
      <c r="BW4168"/>
      <c r="BX4168"/>
      <c r="BY4168"/>
      <c r="BZ4168"/>
      <c r="CA4168"/>
      <c r="CB4168"/>
      <c r="CC4168"/>
    </row>
    <row r="4169" spans="54:81" s="325" customFormat="1" ht="15" customHeight="1" x14ac:dyDescent="0.25">
      <c r="BB4169"/>
      <c r="BC4169"/>
      <c r="BD4169"/>
      <c r="BE4169"/>
      <c r="BF4169"/>
      <c r="BG4169"/>
      <c r="BH4169"/>
      <c r="BI4169"/>
      <c r="BJ4169"/>
      <c r="BK4169"/>
      <c r="BL4169"/>
      <c r="BM4169"/>
      <c r="BN4169"/>
      <c r="BO4169"/>
      <c r="BP4169"/>
      <c r="BQ4169"/>
      <c r="BR4169"/>
      <c r="BS4169"/>
      <c r="BT4169"/>
      <c r="BU4169"/>
      <c r="BV4169"/>
      <c r="BW4169"/>
      <c r="BX4169"/>
      <c r="BY4169"/>
      <c r="BZ4169"/>
      <c r="CA4169"/>
      <c r="CB4169"/>
      <c r="CC4169"/>
    </row>
    <row r="4170" spans="54:81" s="325" customFormat="1" ht="15" customHeight="1" x14ac:dyDescent="0.25">
      <c r="BB4170"/>
      <c r="BC4170"/>
      <c r="BD4170"/>
      <c r="BE4170"/>
      <c r="BF4170"/>
      <c r="BG4170"/>
      <c r="BH4170"/>
      <c r="BI4170"/>
      <c r="BJ4170"/>
      <c r="BK4170"/>
      <c r="BL4170"/>
      <c r="BM4170"/>
      <c r="BN4170"/>
      <c r="BO4170"/>
      <c r="BP4170"/>
      <c r="BQ4170"/>
      <c r="BR4170"/>
      <c r="BS4170"/>
      <c r="BT4170"/>
      <c r="BU4170"/>
      <c r="BV4170"/>
      <c r="BW4170"/>
      <c r="BX4170"/>
      <c r="BY4170"/>
      <c r="BZ4170"/>
      <c r="CA4170"/>
      <c r="CB4170"/>
      <c r="CC4170"/>
    </row>
    <row r="4171" spans="54:81" s="325" customFormat="1" ht="15" customHeight="1" x14ac:dyDescent="0.25">
      <c r="BB4171"/>
      <c r="BC4171"/>
      <c r="BD4171"/>
      <c r="BE4171"/>
      <c r="BF4171"/>
      <c r="BG4171"/>
      <c r="BH4171"/>
      <c r="BI4171"/>
      <c r="BJ4171"/>
      <c r="BK4171"/>
      <c r="BL4171"/>
      <c r="BM4171"/>
      <c r="BN4171"/>
      <c r="BO4171"/>
      <c r="BP4171"/>
      <c r="BQ4171"/>
      <c r="BR4171"/>
      <c r="BS4171"/>
      <c r="BT4171"/>
      <c r="BU4171"/>
      <c r="BV4171"/>
      <c r="BW4171"/>
      <c r="BX4171"/>
      <c r="BY4171"/>
      <c r="BZ4171"/>
      <c r="CA4171"/>
      <c r="CB4171"/>
      <c r="CC4171"/>
    </row>
    <row r="4172" spans="54:81" s="325" customFormat="1" ht="15" customHeight="1" x14ac:dyDescent="0.25">
      <c r="BB4172"/>
      <c r="BC4172"/>
      <c r="BD4172"/>
      <c r="BE4172"/>
      <c r="BF4172"/>
      <c r="BG4172"/>
      <c r="BH4172"/>
      <c r="BI4172"/>
      <c r="BJ4172"/>
      <c r="BK4172"/>
      <c r="BL4172"/>
      <c r="BM4172"/>
      <c r="BN4172"/>
      <c r="BO4172"/>
      <c r="BP4172"/>
      <c r="BQ4172"/>
      <c r="BR4172"/>
      <c r="BS4172"/>
      <c r="BT4172"/>
      <c r="BU4172"/>
      <c r="BV4172"/>
      <c r="BW4172"/>
      <c r="BX4172"/>
      <c r="BY4172"/>
      <c r="BZ4172"/>
      <c r="CA4172"/>
      <c r="CB4172"/>
      <c r="CC4172"/>
    </row>
    <row r="4173" spans="54:81" s="325" customFormat="1" ht="15" customHeight="1" x14ac:dyDescent="0.25">
      <c r="BB4173"/>
      <c r="BC4173"/>
      <c r="BD4173"/>
      <c r="BE4173"/>
      <c r="BF4173"/>
      <c r="BG4173"/>
      <c r="BH4173"/>
      <c r="BI4173"/>
      <c r="BJ4173"/>
      <c r="BK4173"/>
      <c r="BL4173"/>
      <c r="BM4173"/>
      <c r="BN4173"/>
      <c r="BO4173"/>
      <c r="BP4173"/>
      <c r="BQ4173"/>
      <c r="BR4173"/>
      <c r="BS4173"/>
      <c r="BT4173"/>
      <c r="BU4173"/>
      <c r="BV4173"/>
      <c r="BW4173"/>
      <c r="BX4173"/>
      <c r="BY4173"/>
      <c r="BZ4173"/>
      <c r="CA4173"/>
      <c r="CB4173"/>
      <c r="CC4173"/>
    </row>
    <row r="4174" spans="54:81" s="325" customFormat="1" ht="15" customHeight="1" x14ac:dyDescent="0.25">
      <c r="BB4174"/>
      <c r="BC4174"/>
      <c r="BD4174"/>
      <c r="BE4174"/>
      <c r="BF4174"/>
      <c r="BG4174"/>
      <c r="BH4174"/>
      <c r="BI4174"/>
      <c r="BJ4174"/>
      <c r="BK4174"/>
      <c r="BL4174"/>
      <c r="BM4174"/>
      <c r="BN4174"/>
      <c r="BO4174"/>
      <c r="BP4174"/>
      <c r="BQ4174"/>
      <c r="BR4174"/>
      <c r="BS4174"/>
      <c r="BT4174"/>
      <c r="BU4174"/>
      <c r="BV4174"/>
      <c r="BW4174"/>
      <c r="BX4174"/>
      <c r="BY4174"/>
      <c r="BZ4174"/>
      <c r="CA4174"/>
      <c r="CB4174"/>
      <c r="CC4174"/>
    </row>
    <row r="4175" spans="54:81" s="325" customFormat="1" ht="15" customHeight="1" x14ac:dyDescent="0.25">
      <c r="BB4175"/>
      <c r="BC4175"/>
      <c r="BD4175"/>
      <c r="BE4175"/>
      <c r="BF4175"/>
      <c r="BG4175"/>
      <c r="BH4175"/>
      <c r="BI4175"/>
      <c r="BJ4175"/>
      <c r="BK4175"/>
      <c r="BL4175"/>
      <c r="BM4175"/>
      <c r="BN4175"/>
      <c r="BO4175"/>
      <c r="BP4175"/>
      <c r="BQ4175"/>
      <c r="BR4175"/>
      <c r="BS4175"/>
      <c r="BT4175"/>
      <c r="BU4175"/>
      <c r="BV4175"/>
      <c r="BW4175"/>
      <c r="BX4175"/>
      <c r="BY4175"/>
      <c r="BZ4175"/>
      <c r="CA4175"/>
      <c r="CB4175"/>
      <c r="CC4175"/>
    </row>
    <row r="4176" spans="54:81" s="325" customFormat="1" ht="15" customHeight="1" x14ac:dyDescent="0.25">
      <c r="BB4176"/>
      <c r="BC4176"/>
      <c r="BD4176"/>
      <c r="BE4176"/>
      <c r="BF4176"/>
      <c r="BG4176"/>
      <c r="BH4176"/>
      <c r="BI4176"/>
      <c r="BJ4176"/>
      <c r="BK4176"/>
      <c r="BL4176"/>
      <c r="BM4176"/>
      <c r="BN4176"/>
      <c r="BO4176"/>
      <c r="BP4176"/>
      <c r="BQ4176"/>
      <c r="BR4176"/>
      <c r="BS4176"/>
      <c r="BT4176"/>
      <c r="BU4176"/>
      <c r="BV4176"/>
      <c r="BW4176"/>
      <c r="BX4176"/>
      <c r="BY4176"/>
      <c r="BZ4176"/>
      <c r="CA4176"/>
      <c r="CB4176"/>
      <c r="CC4176"/>
    </row>
    <row r="4177" spans="54:81" s="325" customFormat="1" ht="15" customHeight="1" x14ac:dyDescent="0.25">
      <c r="BB4177"/>
      <c r="BC4177"/>
      <c r="BD4177"/>
      <c r="BE4177"/>
      <c r="BF4177"/>
      <c r="BG4177"/>
      <c r="BH4177"/>
      <c r="BI4177"/>
      <c r="BJ4177"/>
      <c r="BK4177"/>
      <c r="BL4177"/>
      <c r="BM4177"/>
      <c r="BN4177"/>
      <c r="BO4177"/>
      <c r="BP4177"/>
      <c r="BQ4177"/>
      <c r="BR4177"/>
      <c r="BS4177"/>
      <c r="BT4177"/>
      <c r="BU4177"/>
      <c r="BV4177"/>
      <c r="BW4177"/>
      <c r="BX4177"/>
      <c r="BY4177"/>
      <c r="BZ4177"/>
      <c r="CA4177"/>
      <c r="CB4177"/>
      <c r="CC4177"/>
    </row>
    <row r="4178" spans="54:81" s="325" customFormat="1" ht="15" customHeight="1" x14ac:dyDescent="0.25">
      <c r="BB4178"/>
      <c r="BC4178"/>
      <c r="BD4178"/>
      <c r="BE4178"/>
      <c r="BF4178"/>
      <c r="BG4178"/>
      <c r="BH4178"/>
      <c r="BI4178"/>
      <c r="BJ4178"/>
      <c r="BK4178"/>
      <c r="BL4178"/>
      <c r="BM4178"/>
      <c r="BN4178"/>
      <c r="BO4178"/>
      <c r="BP4178"/>
      <c r="BQ4178"/>
      <c r="BR4178"/>
      <c r="BS4178"/>
      <c r="BT4178"/>
      <c r="BU4178"/>
      <c r="BV4178"/>
      <c r="BW4178"/>
      <c r="BX4178"/>
      <c r="BY4178"/>
      <c r="BZ4178"/>
      <c r="CA4178"/>
      <c r="CB4178"/>
      <c r="CC4178"/>
    </row>
    <row r="4179" spans="54:81" s="325" customFormat="1" ht="15" customHeight="1" x14ac:dyDescent="0.25">
      <c r="BB4179"/>
      <c r="BC4179"/>
      <c r="BD4179"/>
      <c r="BE4179"/>
      <c r="BF4179"/>
      <c r="BG4179"/>
      <c r="BH4179"/>
      <c r="BI4179"/>
      <c r="BJ4179"/>
      <c r="BK4179"/>
      <c r="BL4179"/>
      <c r="BM4179"/>
      <c r="BN4179"/>
      <c r="BO4179"/>
      <c r="BP4179"/>
      <c r="BQ4179"/>
      <c r="BR4179"/>
      <c r="BS4179"/>
      <c r="BT4179"/>
      <c r="BU4179"/>
      <c r="BV4179"/>
      <c r="BW4179"/>
      <c r="BX4179"/>
      <c r="BY4179"/>
      <c r="BZ4179"/>
      <c r="CA4179"/>
      <c r="CB4179"/>
      <c r="CC4179"/>
    </row>
    <row r="4180" spans="54:81" s="325" customFormat="1" ht="15" customHeight="1" x14ac:dyDescent="0.25">
      <c r="BB4180"/>
      <c r="BC4180"/>
      <c r="BD4180"/>
      <c r="BE4180"/>
      <c r="BF4180"/>
      <c r="BG4180"/>
      <c r="BH4180"/>
      <c r="BI4180"/>
      <c r="BJ4180"/>
      <c r="BK4180"/>
      <c r="BL4180"/>
      <c r="BM4180"/>
      <c r="BN4180"/>
      <c r="BO4180"/>
      <c r="BP4180"/>
      <c r="BQ4180"/>
      <c r="BR4180"/>
      <c r="BS4180"/>
      <c r="BT4180"/>
      <c r="BU4180"/>
      <c r="BV4180"/>
      <c r="BW4180"/>
      <c r="BX4180"/>
      <c r="BY4180"/>
      <c r="BZ4180"/>
      <c r="CA4180"/>
      <c r="CB4180"/>
      <c r="CC4180"/>
    </row>
    <row r="4181" spans="54:81" s="325" customFormat="1" ht="15" customHeight="1" x14ac:dyDescent="0.25">
      <c r="BB4181"/>
      <c r="BC4181"/>
      <c r="BD4181"/>
      <c r="BE4181"/>
      <c r="BF4181"/>
      <c r="BG4181"/>
      <c r="BH4181"/>
      <c r="BI4181"/>
      <c r="BJ4181"/>
      <c r="BK4181"/>
      <c r="BL4181"/>
      <c r="BM4181"/>
      <c r="BN4181"/>
      <c r="BO4181"/>
      <c r="BP4181"/>
      <c r="BQ4181"/>
      <c r="BR4181"/>
      <c r="BS4181"/>
      <c r="BT4181"/>
      <c r="BU4181"/>
      <c r="BV4181"/>
      <c r="BW4181"/>
      <c r="BX4181"/>
      <c r="BY4181"/>
      <c r="BZ4181"/>
      <c r="CA4181"/>
      <c r="CB4181"/>
      <c r="CC4181"/>
    </row>
    <row r="4182" spans="54:81" s="325" customFormat="1" ht="15" customHeight="1" x14ac:dyDescent="0.25">
      <c r="BB4182"/>
      <c r="BC4182"/>
      <c r="BD4182"/>
      <c r="BE4182"/>
      <c r="BF4182"/>
      <c r="BG4182"/>
      <c r="BH4182"/>
      <c r="BI4182"/>
      <c r="BJ4182"/>
      <c r="BK4182"/>
      <c r="BL4182"/>
      <c r="BM4182"/>
      <c r="BN4182"/>
      <c r="BO4182"/>
      <c r="BP4182"/>
      <c r="BQ4182"/>
      <c r="BR4182"/>
      <c r="BS4182"/>
      <c r="BT4182"/>
      <c r="BU4182"/>
      <c r="BV4182"/>
      <c r="BW4182"/>
      <c r="BX4182"/>
      <c r="BY4182"/>
      <c r="BZ4182"/>
      <c r="CA4182"/>
      <c r="CB4182"/>
      <c r="CC4182"/>
    </row>
    <row r="4183" spans="54:81" s="325" customFormat="1" ht="15" customHeight="1" x14ac:dyDescent="0.25">
      <c r="BB4183"/>
      <c r="BC4183"/>
      <c r="BD4183"/>
      <c r="BE4183"/>
      <c r="BF4183"/>
      <c r="BG4183"/>
      <c r="BH4183"/>
      <c r="BI4183"/>
      <c r="BJ4183"/>
      <c r="BK4183"/>
      <c r="BL4183"/>
      <c r="BM4183"/>
      <c r="BN4183"/>
      <c r="BO4183"/>
      <c r="BP4183"/>
      <c r="BQ4183"/>
      <c r="BR4183"/>
      <c r="BS4183"/>
      <c r="BT4183"/>
      <c r="BU4183"/>
      <c r="BV4183"/>
      <c r="BW4183"/>
      <c r="BX4183"/>
      <c r="BY4183"/>
      <c r="BZ4183"/>
      <c r="CA4183"/>
      <c r="CB4183"/>
      <c r="CC4183"/>
    </row>
    <row r="4184" spans="54:81" s="325" customFormat="1" ht="15" customHeight="1" x14ac:dyDescent="0.25">
      <c r="BB4184"/>
      <c r="BC4184"/>
      <c r="BD4184"/>
      <c r="BE4184"/>
      <c r="BF4184"/>
      <c r="BG4184"/>
      <c r="BH4184"/>
      <c r="BI4184"/>
      <c r="BJ4184"/>
      <c r="BK4184"/>
      <c r="BL4184"/>
      <c r="BM4184"/>
      <c r="BN4184"/>
      <c r="BO4184"/>
      <c r="BP4184"/>
      <c r="BQ4184"/>
      <c r="BR4184"/>
      <c r="BS4184"/>
      <c r="BT4184"/>
      <c r="BU4184"/>
      <c r="BV4184"/>
      <c r="BW4184"/>
      <c r="BX4184"/>
      <c r="BY4184"/>
      <c r="BZ4184"/>
      <c r="CA4184"/>
      <c r="CB4184"/>
      <c r="CC4184"/>
    </row>
    <row r="4185" spans="54:81" s="325" customFormat="1" ht="15" customHeight="1" x14ac:dyDescent="0.25">
      <c r="BB4185"/>
      <c r="BC4185"/>
      <c r="BD4185"/>
      <c r="BE4185"/>
      <c r="BF4185"/>
      <c r="BG4185"/>
      <c r="BH4185"/>
      <c r="BI4185"/>
      <c r="BJ4185"/>
      <c r="BK4185"/>
      <c r="BL4185"/>
      <c r="BM4185"/>
      <c r="BN4185"/>
      <c r="BO4185"/>
      <c r="BP4185"/>
      <c r="BQ4185"/>
      <c r="BR4185"/>
      <c r="BS4185"/>
      <c r="BT4185"/>
      <c r="BU4185"/>
      <c r="BV4185"/>
      <c r="BW4185"/>
      <c r="BX4185"/>
      <c r="BY4185"/>
      <c r="BZ4185"/>
      <c r="CA4185"/>
      <c r="CB4185"/>
      <c r="CC4185"/>
    </row>
    <row r="4186" spans="54:81" s="325" customFormat="1" ht="15" customHeight="1" x14ac:dyDescent="0.25">
      <c r="BB4186"/>
      <c r="BC4186"/>
      <c r="BD4186"/>
      <c r="BE4186"/>
      <c r="BF4186"/>
      <c r="BG4186"/>
      <c r="BH4186"/>
      <c r="BI4186"/>
      <c r="BJ4186"/>
      <c r="BK4186"/>
      <c r="BL4186"/>
      <c r="BM4186"/>
      <c r="BN4186"/>
      <c r="BO4186"/>
      <c r="BP4186"/>
      <c r="BQ4186"/>
      <c r="BR4186"/>
      <c r="BS4186"/>
      <c r="BT4186"/>
      <c r="BU4186"/>
      <c r="BV4186"/>
      <c r="BW4186"/>
      <c r="BX4186"/>
      <c r="BY4186"/>
      <c r="BZ4186"/>
      <c r="CA4186"/>
      <c r="CB4186"/>
      <c r="CC4186"/>
    </row>
    <row r="4187" spans="54:81" s="325" customFormat="1" ht="15" customHeight="1" x14ac:dyDescent="0.25">
      <c r="BB4187"/>
      <c r="BC4187"/>
      <c r="BD4187"/>
      <c r="BE4187"/>
      <c r="BF4187"/>
      <c r="BG4187"/>
      <c r="BH4187"/>
      <c r="BI4187"/>
      <c r="BJ4187"/>
      <c r="BK4187"/>
      <c r="BL4187"/>
      <c r="BM4187"/>
      <c r="BN4187"/>
      <c r="BO4187"/>
      <c r="BP4187"/>
      <c r="BQ4187"/>
      <c r="BR4187"/>
      <c r="BS4187"/>
      <c r="BT4187"/>
      <c r="BU4187"/>
      <c r="BV4187"/>
      <c r="BW4187"/>
      <c r="BX4187"/>
      <c r="BY4187"/>
      <c r="BZ4187"/>
      <c r="CA4187"/>
      <c r="CB4187"/>
      <c r="CC4187"/>
    </row>
    <row r="4188" spans="54:81" s="325" customFormat="1" ht="15" customHeight="1" x14ac:dyDescent="0.25">
      <c r="BB4188"/>
      <c r="BC4188"/>
      <c r="BD4188"/>
      <c r="BE4188"/>
      <c r="BF4188"/>
      <c r="BG4188"/>
      <c r="BH4188"/>
      <c r="BI4188"/>
      <c r="BJ4188"/>
      <c r="BK4188"/>
      <c r="BL4188"/>
      <c r="BM4188"/>
      <c r="BN4188"/>
      <c r="BO4188"/>
      <c r="BP4188"/>
      <c r="BQ4188"/>
      <c r="BR4188"/>
      <c r="BS4188"/>
      <c r="BT4188"/>
      <c r="BU4188"/>
      <c r="BV4188"/>
      <c r="BW4188"/>
      <c r="BX4188"/>
      <c r="BY4188"/>
      <c r="BZ4188"/>
      <c r="CA4188"/>
      <c r="CB4188"/>
      <c r="CC4188"/>
    </row>
    <row r="4189" spans="54:81" s="325" customFormat="1" ht="15" customHeight="1" x14ac:dyDescent="0.25">
      <c r="BB4189"/>
      <c r="BC4189"/>
      <c r="BD4189"/>
      <c r="BE4189"/>
      <c r="BF4189"/>
      <c r="BG4189"/>
      <c r="BH4189"/>
      <c r="BI4189"/>
      <c r="BJ4189"/>
      <c r="BK4189"/>
      <c r="BL4189"/>
      <c r="BM4189"/>
      <c r="BN4189"/>
      <c r="BO4189"/>
      <c r="BP4189"/>
      <c r="BQ4189"/>
      <c r="BR4189"/>
      <c r="BS4189"/>
      <c r="BT4189"/>
      <c r="BU4189"/>
      <c r="BV4189"/>
      <c r="BW4189"/>
      <c r="BX4189"/>
      <c r="BY4189"/>
      <c r="BZ4189"/>
      <c r="CA4189"/>
      <c r="CB4189"/>
      <c r="CC4189"/>
    </row>
    <row r="4190" spans="54:81" s="325" customFormat="1" ht="15" customHeight="1" x14ac:dyDescent="0.25">
      <c r="BB4190"/>
      <c r="BC4190"/>
      <c r="BD4190"/>
      <c r="BE4190"/>
      <c r="BF4190"/>
      <c r="BG4190"/>
      <c r="BH4190"/>
      <c r="BI4190"/>
      <c r="BJ4190"/>
      <c r="BK4190"/>
      <c r="BL4190"/>
      <c r="BM4190"/>
      <c r="BN4190"/>
      <c r="BO4190"/>
      <c r="BP4190"/>
      <c r="BQ4190"/>
      <c r="BR4190"/>
      <c r="BS4190"/>
      <c r="BT4190"/>
      <c r="BU4190"/>
      <c r="BV4190"/>
      <c r="BW4190"/>
      <c r="BX4190"/>
      <c r="BY4190"/>
      <c r="BZ4190"/>
      <c r="CA4190"/>
      <c r="CB4190"/>
      <c r="CC4190"/>
    </row>
    <row r="4191" spans="54:81" s="325" customFormat="1" ht="15" customHeight="1" x14ac:dyDescent="0.25">
      <c r="BB4191"/>
      <c r="BC4191"/>
      <c r="BD4191"/>
      <c r="BE4191"/>
      <c r="BF4191"/>
      <c r="BG4191"/>
      <c r="BH4191"/>
      <c r="BI4191"/>
      <c r="BJ4191"/>
      <c r="BK4191"/>
      <c r="BL4191"/>
      <c r="BM4191"/>
      <c r="BN4191"/>
      <c r="BO4191"/>
      <c r="BP4191"/>
      <c r="BQ4191"/>
      <c r="BR4191"/>
      <c r="BS4191"/>
      <c r="BT4191"/>
      <c r="BU4191"/>
      <c r="BV4191"/>
      <c r="BW4191"/>
      <c r="BX4191"/>
      <c r="BY4191"/>
      <c r="BZ4191"/>
      <c r="CA4191"/>
      <c r="CB4191"/>
      <c r="CC4191"/>
    </row>
    <row r="4192" spans="54:81" s="325" customFormat="1" ht="15" customHeight="1" x14ac:dyDescent="0.25">
      <c r="BB4192"/>
      <c r="BC4192"/>
      <c r="BD4192"/>
      <c r="BE4192"/>
      <c r="BF4192"/>
      <c r="BG4192"/>
      <c r="BH4192"/>
      <c r="BI4192"/>
      <c r="BJ4192"/>
      <c r="BK4192"/>
      <c r="BL4192"/>
      <c r="BM4192"/>
      <c r="BN4192"/>
      <c r="BO4192"/>
      <c r="BP4192"/>
      <c r="BQ4192"/>
      <c r="BR4192"/>
      <c r="BS4192"/>
      <c r="BT4192"/>
      <c r="BU4192"/>
      <c r="BV4192"/>
      <c r="BW4192"/>
      <c r="BX4192"/>
      <c r="BY4192"/>
      <c r="BZ4192"/>
      <c r="CA4192"/>
      <c r="CB4192"/>
      <c r="CC4192"/>
    </row>
    <row r="4193" spans="54:81" s="325" customFormat="1" ht="15" customHeight="1" x14ac:dyDescent="0.25">
      <c r="BB4193"/>
      <c r="BC4193"/>
      <c r="BD4193"/>
      <c r="BE4193"/>
      <c r="BF4193"/>
      <c r="BG4193"/>
      <c r="BH4193"/>
      <c r="BI4193"/>
      <c r="BJ4193"/>
      <c r="BK4193"/>
      <c r="BL4193"/>
      <c r="BM4193"/>
      <c r="BN4193"/>
      <c r="BO4193"/>
      <c r="BP4193"/>
      <c r="BQ4193"/>
      <c r="BR4193"/>
      <c r="BS4193"/>
      <c r="BT4193"/>
      <c r="BU4193"/>
      <c r="BV4193"/>
      <c r="BW4193"/>
      <c r="BX4193"/>
      <c r="BY4193"/>
      <c r="BZ4193"/>
      <c r="CA4193"/>
      <c r="CB4193"/>
      <c r="CC4193"/>
    </row>
    <row r="4194" spans="54:81" s="325" customFormat="1" ht="15" customHeight="1" x14ac:dyDescent="0.25">
      <c r="BB4194"/>
      <c r="BC4194"/>
      <c r="BD4194"/>
      <c r="BE4194"/>
      <c r="BF4194"/>
      <c r="BG4194"/>
      <c r="BH4194"/>
      <c r="BI4194"/>
      <c r="BJ4194"/>
      <c r="BK4194"/>
      <c r="BL4194"/>
      <c r="BM4194"/>
      <c r="BN4194"/>
      <c r="BO4194"/>
      <c r="BP4194"/>
      <c r="BQ4194"/>
      <c r="BR4194"/>
      <c r="BS4194"/>
      <c r="BT4194"/>
      <c r="BU4194"/>
      <c r="BV4194"/>
      <c r="BW4194"/>
      <c r="BX4194"/>
      <c r="BY4194"/>
      <c r="BZ4194"/>
      <c r="CA4194"/>
      <c r="CB4194"/>
      <c r="CC4194"/>
    </row>
    <row r="4195" spans="54:81" s="325" customFormat="1" ht="15" customHeight="1" x14ac:dyDescent="0.25">
      <c r="BB4195"/>
      <c r="BC4195"/>
      <c r="BD4195"/>
      <c r="BE4195"/>
      <c r="BF4195"/>
      <c r="BG4195"/>
      <c r="BH4195"/>
      <c r="BI4195"/>
      <c r="BJ4195"/>
      <c r="BK4195"/>
      <c r="BL4195"/>
      <c r="BM4195"/>
      <c r="BN4195"/>
      <c r="BO4195"/>
      <c r="BP4195"/>
      <c r="BQ4195"/>
      <c r="BR4195"/>
      <c r="BS4195"/>
      <c r="BT4195"/>
      <c r="BU4195"/>
      <c r="BV4195"/>
      <c r="BW4195"/>
      <c r="BX4195"/>
      <c r="BY4195"/>
      <c r="BZ4195"/>
      <c r="CA4195"/>
      <c r="CB4195"/>
      <c r="CC4195"/>
    </row>
    <row r="4196" spans="54:81" s="325" customFormat="1" ht="15" customHeight="1" x14ac:dyDescent="0.25">
      <c r="BB4196"/>
      <c r="BC4196"/>
      <c r="BD4196"/>
      <c r="BE4196"/>
      <c r="BF4196"/>
      <c r="BG4196"/>
      <c r="BH4196"/>
      <c r="BI4196"/>
      <c r="BJ4196"/>
      <c r="BK4196"/>
      <c r="BL4196"/>
      <c r="BM4196"/>
      <c r="BN4196"/>
      <c r="BO4196"/>
      <c r="BP4196"/>
      <c r="BQ4196"/>
      <c r="BR4196"/>
      <c r="BS4196"/>
      <c r="BT4196"/>
      <c r="BU4196"/>
      <c r="BV4196"/>
      <c r="BW4196"/>
      <c r="BX4196"/>
      <c r="BY4196"/>
      <c r="BZ4196"/>
      <c r="CA4196"/>
      <c r="CB4196"/>
      <c r="CC4196"/>
    </row>
    <row r="4197" spans="54:81" s="325" customFormat="1" ht="15" customHeight="1" x14ac:dyDescent="0.25">
      <c r="BB4197"/>
      <c r="BC4197"/>
      <c r="BD4197"/>
      <c r="BE4197"/>
      <c r="BF4197"/>
      <c r="BG4197"/>
      <c r="BH4197"/>
      <c r="BI4197"/>
      <c r="BJ4197"/>
      <c r="BK4197"/>
      <c r="BL4197"/>
      <c r="BM4197"/>
      <c r="BN4197"/>
      <c r="BO4197"/>
      <c r="BP4197"/>
      <c r="BQ4197"/>
      <c r="BR4197"/>
      <c r="BS4197"/>
      <c r="BT4197"/>
      <c r="BU4197"/>
      <c r="BV4197"/>
      <c r="BW4197"/>
      <c r="BX4197"/>
      <c r="BY4197"/>
      <c r="BZ4197"/>
      <c r="CA4197"/>
      <c r="CB4197"/>
      <c r="CC4197"/>
    </row>
    <row r="4198" spans="54:81" s="325" customFormat="1" ht="15" customHeight="1" x14ac:dyDescent="0.25">
      <c r="BB4198"/>
      <c r="BC4198"/>
      <c r="BD4198"/>
      <c r="BE4198"/>
      <c r="BF4198"/>
      <c r="BG4198"/>
      <c r="BH4198"/>
      <c r="BI4198"/>
      <c r="BJ4198"/>
      <c r="BK4198"/>
      <c r="BL4198"/>
      <c r="BM4198"/>
      <c r="BN4198"/>
      <c r="BO4198"/>
      <c r="BP4198"/>
      <c r="BQ4198"/>
      <c r="BR4198"/>
      <c r="BS4198"/>
      <c r="BT4198"/>
      <c r="BU4198"/>
      <c r="BV4198"/>
      <c r="BW4198"/>
      <c r="BX4198"/>
      <c r="BY4198"/>
      <c r="BZ4198"/>
      <c r="CA4198"/>
      <c r="CB4198"/>
      <c r="CC4198"/>
    </row>
    <row r="4199" spans="54:81" s="325" customFormat="1" ht="15" customHeight="1" x14ac:dyDescent="0.25">
      <c r="BB4199"/>
      <c r="BC4199"/>
      <c r="BD4199"/>
      <c r="BE4199"/>
      <c r="BF4199"/>
      <c r="BG4199"/>
      <c r="BH4199"/>
      <c r="BI4199"/>
      <c r="BJ4199"/>
      <c r="BK4199"/>
      <c r="BL4199"/>
      <c r="BM4199"/>
      <c r="BN4199"/>
      <c r="BO4199"/>
      <c r="BP4199"/>
      <c r="BQ4199"/>
      <c r="BR4199"/>
      <c r="BS4199"/>
      <c r="BT4199"/>
      <c r="BU4199"/>
      <c r="BV4199"/>
      <c r="BW4199"/>
      <c r="BX4199"/>
      <c r="BY4199"/>
      <c r="BZ4199"/>
      <c r="CA4199"/>
      <c r="CB4199"/>
      <c r="CC4199"/>
    </row>
    <row r="4200" spans="54:81" s="325" customFormat="1" ht="15" customHeight="1" x14ac:dyDescent="0.25">
      <c r="BB4200"/>
      <c r="BC4200"/>
      <c r="BD4200"/>
      <c r="BE4200"/>
      <c r="BF4200"/>
      <c r="BG4200"/>
      <c r="BH4200"/>
      <c r="BI4200"/>
      <c r="BJ4200"/>
      <c r="BK4200"/>
      <c r="BL4200"/>
      <c r="BM4200"/>
      <c r="BN4200"/>
      <c r="BO4200"/>
      <c r="BP4200"/>
      <c r="BQ4200"/>
      <c r="BR4200"/>
      <c r="BS4200"/>
      <c r="BT4200"/>
      <c r="BU4200"/>
      <c r="BV4200"/>
      <c r="BW4200"/>
      <c r="BX4200"/>
      <c r="BY4200"/>
      <c r="BZ4200"/>
      <c r="CA4200"/>
      <c r="CB4200"/>
      <c r="CC4200"/>
    </row>
    <row r="4201" spans="54:81" s="325" customFormat="1" ht="15" customHeight="1" x14ac:dyDescent="0.25">
      <c r="BB4201"/>
      <c r="BC4201"/>
      <c r="BD4201"/>
      <c r="BE4201"/>
      <c r="BF4201"/>
      <c r="BG4201"/>
      <c r="BH4201"/>
      <c r="BI4201"/>
      <c r="BJ4201"/>
      <c r="BK4201"/>
      <c r="BL4201"/>
      <c r="BM4201"/>
      <c r="BN4201"/>
      <c r="BO4201"/>
      <c r="BP4201"/>
      <c r="BQ4201"/>
      <c r="BR4201"/>
      <c r="BS4201"/>
      <c r="BT4201"/>
      <c r="BU4201"/>
      <c r="BV4201"/>
      <c r="BW4201"/>
      <c r="BX4201"/>
      <c r="BY4201"/>
      <c r="BZ4201"/>
      <c r="CA4201"/>
      <c r="CB4201"/>
      <c r="CC4201"/>
    </row>
    <row r="4202" spans="54:81" s="325" customFormat="1" ht="15" customHeight="1" x14ac:dyDescent="0.25">
      <c r="BB4202"/>
      <c r="BC4202"/>
      <c r="BD4202"/>
      <c r="BE4202"/>
      <c r="BF4202"/>
      <c r="BG4202"/>
      <c r="BH4202"/>
      <c r="BI4202"/>
      <c r="BJ4202"/>
      <c r="BK4202"/>
      <c r="BL4202"/>
      <c r="BM4202"/>
      <c r="BN4202"/>
      <c r="BO4202"/>
      <c r="BP4202"/>
      <c r="BQ4202"/>
      <c r="BR4202"/>
      <c r="BS4202"/>
      <c r="BT4202"/>
      <c r="BU4202"/>
      <c r="BV4202"/>
      <c r="BW4202"/>
      <c r="BX4202"/>
      <c r="BY4202"/>
      <c r="BZ4202"/>
      <c r="CA4202"/>
      <c r="CB4202"/>
      <c r="CC4202"/>
    </row>
    <row r="4203" spans="54:81" s="325" customFormat="1" ht="15" customHeight="1" x14ac:dyDescent="0.25">
      <c r="BB4203"/>
      <c r="BC4203"/>
      <c r="BD4203"/>
      <c r="BE4203"/>
      <c r="BF4203"/>
      <c r="BG4203"/>
      <c r="BH4203"/>
      <c r="BI4203"/>
      <c r="BJ4203"/>
      <c r="BK4203"/>
      <c r="BL4203"/>
      <c r="BM4203"/>
      <c r="BN4203"/>
      <c r="BO4203"/>
      <c r="BP4203"/>
      <c r="BQ4203"/>
      <c r="BR4203"/>
      <c r="BS4203"/>
      <c r="BT4203"/>
      <c r="BU4203"/>
      <c r="BV4203"/>
      <c r="BW4203"/>
      <c r="BX4203"/>
      <c r="BY4203"/>
      <c r="BZ4203"/>
      <c r="CA4203"/>
      <c r="CB4203"/>
      <c r="CC4203"/>
    </row>
    <row r="4204" spans="54:81" s="325" customFormat="1" ht="15" customHeight="1" x14ac:dyDescent="0.25">
      <c r="BB4204"/>
      <c r="BC4204"/>
      <c r="BD4204"/>
      <c r="BE4204"/>
      <c r="BF4204"/>
      <c r="BG4204"/>
      <c r="BH4204"/>
      <c r="BI4204"/>
      <c r="BJ4204"/>
      <c r="BK4204"/>
      <c r="BL4204"/>
      <c r="BM4204"/>
      <c r="BN4204"/>
      <c r="BO4204"/>
      <c r="BP4204"/>
      <c r="BQ4204"/>
      <c r="BR4204"/>
      <c r="BS4204"/>
      <c r="BT4204"/>
      <c r="BU4204"/>
      <c r="BV4204"/>
      <c r="BW4204"/>
      <c r="BX4204"/>
      <c r="BY4204"/>
      <c r="BZ4204"/>
      <c r="CA4204"/>
      <c r="CB4204"/>
      <c r="CC4204"/>
    </row>
    <row r="4205" spans="54:81" s="325" customFormat="1" ht="15" customHeight="1" x14ac:dyDescent="0.25">
      <c r="BB4205"/>
      <c r="BC4205"/>
      <c r="BD4205"/>
      <c r="BE4205"/>
      <c r="BF4205"/>
      <c r="BG4205"/>
      <c r="BH4205"/>
      <c r="BI4205"/>
      <c r="BJ4205"/>
      <c r="BK4205"/>
      <c r="BL4205"/>
      <c r="BM4205"/>
      <c r="BN4205"/>
      <c r="BO4205"/>
      <c r="BP4205"/>
      <c r="BQ4205"/>
      <c r="BR4205"/>
      <c r="BS4205"/>
      <c r="BT4205"/>
      <c r="BU4205"/>
      <c r="BV4205"/>
      <c r="BW4205"/>
      <c r="BX4205"/>
      <c r="BY4205"/>
      <c r="BZ4205"/>
      <c r="CA4205"/>
      <c r="CB4205"/>
      <c r="CC4205"/>
    </row>
    <row r="4206" spans="54:81" s="325" customFormat="1" ht="15" customHeight="1" x14ac:dyDescent="0.25">
      <c r="BB4206"/>
      <c r="BC4206"/>
      <c r="BD4206"/>
      <c r="BE4206"/>
      <c r="BF4206"/>
      <c r="BG4206"/>
      <c r="BH4206"/>
      <c r="BI4206"/>
      <c r="BJ4206"/>
      <c r="BK4206"/>
      <c r="BL4206"/>
      <c r="BM4206"/>
      <c r="BN4206"/>
      <c r="BO4206"/>
      <c r="BP4206"/>
      <c r="BQ4206"/>
      <c r="BR4206"/>
      <c r="BS4206"/>
      <c r="BT4206"/>
      <c r="BU4206"/>
      <c r="BV4206"/>
      <c r="BW4206"/>
      <c r="BX4206"/>
      <c r="BY4206"/>
      <c r="BZ4206"/>
      <c r="CA4206"/>
      <c r="CB4206"/>
      <c r="CC4206"/>
    </row>
    <row r="4207" spans="54:81" s="325" customFormat="1" ht="15" customHeight="1" x14ac:dyDescent="0.25">
      <c r="BB4207"/>
      <c r="BC4207"/>
      <c r="BD4207"/>
      <c r="BE4207"/>
      <c r="BF4207"/>
      <c r="BG4207"/>
      <c r="BH4207"/>
      <c r="BI4207"/>
      <c r="BJ4207"/>
      <c r="BK4207"/>
      <c r="BL4207"/>
      <c r="BM4207"/>
      <c r="BN4207"/>
      <c r="BO4207"/>
      <c r="BP4207"/>
      <c r="BQ4207"/>
      <c r="BR4207"/>
      <c r="BS4207"/>
      <c r="BT4207"/>
      <c r="BU4207"/>
      <c r="BV4207"/>
      <c r="BW4207"/>
      <c r="BX4207"/>
      <c r="BY4207"/>
      <c r="BZ4207"/>
      <c r="CA4207"/>
      <c r="CB4207"/>
      <c r="CC4207"/>
    </row>
    <row r="4208" spans="54:81" s="325" customFormat="1" ht="15" customHeight="1" x14ac:dyDescent="0.25">
      <c r="BB4208"/>
      <c r="BC4208"/>
      <c r="BD4208"/>
      <c r="BE4208"/>
      <c r="BF4208"/>
      <c r="BG4208"/>
      <c r="BH4208"/>
      <c r="BI4208"/>
      <c r="BJ4208"/>
      <c r="BK4208"/>
      <c r="BL4208"/>
      <c r="BM4208"/>
      <c r="BN4208"/>
      <c r="BO4208"/>
      <c r="BP4208"/>
      <c r="BQ4208"/>
      <c r="BR4208"/>
      <c r="BS4208"/>
      <c r="BT4208"/>
      <c r="BU4208"/>
      <c r="BV4208"/>
      <c r="BW4208"/>
      <c r="BX4208"/>
      <c r="BY4208"/>
      <c r="BZ4208"/>
      <c r="CA4208"/>
      <c r="CB4208"/>
      <c r="CC4208"/>
    </row>
    <row r="4209" spans="54:81" s="325" customFormat="1" ht="15" customHeight="1" x14ac:dyDescent="0.25">
      <c r="BB4209"/>
      <c r="BC4209"/>
      <c r="BD4209"/>
      <c r="BE4209"/>
      <c r="BF4209"/>
      <c r="BG4209"/>
      <c r="BH4209"/>
      <c r="BI4209"/>
      <c r="BJ4209"/>
      <c r="BK4209"/>
      <c r="BL4209"/>
      <c r="BM4209"/>
      <c r="BN4209"/>
      <c r="BO4209"/>
      <c r="BP4209"/>
      <c r="BQ4209"/>
      <c r="BR4209"/>
      <c r="BS4209"/>
      <c r="BT4209"/>
      <c r="BU4209"/>
      <c r="BV4209"/>
      <c r="BW4209"/>
      <c r="BX4209"/>
      <c r="BY4209"/>
      <c r="BZ4209"/>
      <c r="CA4209"/>
      <c r="CB4209"/>
      <c r="CC4209"/>
    </row>
    <row r="4210" spans="54:81" s="325" customFormat="1" ht="15" customHeight="1" x14ac:dyDescent="0.25">
      <c r="BB4210"/>
      <c r="BC4210"/>
      <c r="BD4210"/>
      <c r="BE4210"/>
      <c r="BF4210"/>
      <c r="BG4210"/>
      <c r="BH4210"/>
      <c r="BI4210"/>
      <c r="BJ4210"/>
      <c r="BK4210"/>
      <c r="BL4210"/>
      <c r="BM4210"/>
      <c r="BN4210"/>
      <c r="BO4210"/>
      <c r="BP4210"/>
      <c r="BQ4210"/>
      <c r="BR4210"/>
      <c r="BS4210"/>
      <c r="BT4210"/>
      <c r="BU4210"/>
      <c r="BV4210"/>
      <c r="BW4210"/>
      <c r="BX4210"/>
      <c r="BY4210"/>
      <c r="BZ4210"/>
      <c r="CA4210"/>
      <c r="CB4210"/>
      <c r="CC4210"/>
    </row>
    <row r="4211" spans="54:81" s="325" customFormat="1" ht="15" customHeight="1" x14ac:dyDescent="0.25">
      <c r="BB4211"/>
      <c r="BC4211"/>
      <c r="BD4211"/>
      <c r="BE4211"/>
      <c r="BF4211"/>
      <c r="BG4211"/>
      <c r="BH4211"/>
      <c r="BI4211"/>
      <c r="BJ4211"/>
      <c r="BK4211"/>
      <c r="BL4211"/>
      <c r="BM4211"/>
      <c r="BN4211"/>
      <c r="BO4211"/>
      <c r="BP4211"/>
      <c r="BQ4211"/>
      <c r="BR4211"/>
      <c r="BS4211"/>
      <c r="BT4211"/>
      <c r="BU4211"/>
      <c r="BV4211"/>
      <c r="BW4211"/>
      <c r="BX4211"/>
      <c r="BY4211"/>
      <c r="BZ4211"/>
      <c r="CA4211"/>
      <c r="CB4211"/>
      <c r="CC4211"/>
    </row>
    <row r="4212" spans="54:81" s="325" customFormat="1" ht="15" customHeight="1" x14ac:dyDescent="0.25">
      <c r="BB4212"/>
      <c r="BC4212"/>
      <c r="BD4212"/>
      <c r="BE4212"/>
      <c r="BF4212"/>
      <c r="BG4212"/>
      <c r="BH4212"/>
      <c r="BI4212"/>
      <c r="BJ4212"/>
      <c r="BK4212"/>
      <c r="BL4212"/>
      <c r="BM4212"/>
      <c r="BN4212"/>
      <c r="BO4212"/>
      <c r="BP4212"/>
      <c r="BQ4212"/>
      <c r="BR4212"/>
      <c r="BS4212"/>
      <c r="BT4212"/>
      <c r="BU4212"/>
      <c r="BV4212"/>
      <c r="BW4212"/>
      <c r="BX4212"/>
      <c r="BY4212"/>
      <c r="BZ4212"/>
      <c r="CA4212"/>
      <c r="CB4212"/>
      <c r="CC4212"/>
    </row>
    <row r="4213" spans="54:81" s="325" customFormat="1" ht="15" customHeight="1" x14ac:dyDescent="0.25">
      <c r="BB4213"/>
      <c r="BC4213"/>
      <c r="BD4213"/>
      <c r="BE4213"/>
      <c r="BF4213"/>
      <c r="BG4213"/>
      <c r="BH4213"/>
      <c r="BI4213"/>
      <c r="BJ4213"/>
      <c r="BK4213"/>
      <c r="BL4213"/>
      <c r="BM4213"/>
      <c r="BN4213"/>
      <c r="BO4213"/>
      <c r="BP4213"/>
      <c r="BQ4213"/>
      <c r="BR4213"/>
      <c r="BS4213"/>
      <c r="BT4213"/>
      <c r="BU4213"/>
      <c r="BV4213"/>
      <c r="BW4213"/>
      <c r="BX4213"/>
      <c r="BY4213"/>
      <c r="BZ4213"/>
      <c r="CA4213"/>
      <c r="CB4213"/>
      <c r="CC4213"/>
    </row>
    <row r="4214" spans="54:81" s="325" customFormat="1" ht="15" customHeight="1" x14ac:dyDescent="0.25">
      <c r="BB4214"/>
      <c r="BC4214"/>
      <c r="BD4214"/>
      <c r="BE4214"/>
      <c r="BF4214"/>
      <c r="BG4214"/>
      <c r="BH4214"/>
      <c r="BI4214"/>
      <c r="BJ4214"/>
      <c r="BK4214"/>
      <c r="BL4214"/>
      <c r="BM4214"/>
      <c r="BN4214"/>
      <c r="BO4214"/>
      <c r="BP4214"/>
      <c r="BQ4214"/>
      <c r="BR4214"/>
      <c r="BS4214"/>
      <c r="BT4214"/>
      <c r="BU4214"/>
      <c r="BV4214"/>
      <c r="BW4214"/>
      <c r="BX4214"/>
      <c r="BY4214"/>
      <c r="BZ4214"/>
      <c r="CA4214"/>
      <c r="CB4214"/>
      <c r="CC4214"/>
    </row>
    <row r="4215" spans="54:81" s="325" customFormat="1" ht="15" customHeight="1" x14ac:dyDescent="0.25">
      <c r="BB4215"/>
      <c r="BC4215"/>
      <c r="BD4215"/>
      <c r="BE4215"/>
      <c r="BF4215"/>
      <c r="BG4215"/>
      <c r="BH4215"/>
      <c r="BI4215"/>
      <c r="BJ4215"/>
      <c r="BK4215"/>
      <c r="BL4215"/>
      <c r="BM4215"/>
      <c r="BN4215"/>
      <c r="BO4215"/>
      <c r="BP4215"/>
      <c r="BQ4215"/>
      <c r="BR4215"/>
      <c r="BS4215"/>
      <c r="BT4215"/>
      <c r="BU4215"/>
      <c r="BV4215"/>
      <c r="BW4215"/>
      <c r="BX4215"/>
      <c r="BY4215"/>
      <c r="BZ4215"/>
      <c r="CA4215"/>
      <c r="CB4215"/>
      <c r="CC4215"/>
    </row>
    <row r="4216" spans="54:81" s="325" customFormat="1" ht="15" customHeight="1" x14ac:dyDescent="0.25">
      <c r="BB4216"/>
      <c r="BC4216"/>
      <c r="BD4216"/>
      <c r="BE4216"/>
      <c r="BF4216"/>
      <c r="BG4216"/>
      <c r="BH4216"/>
      <c r="BI4216"/>
      <c r="BJ4216"/>
      <c r="BK4216"/>
      <c r="BL4216"/>
      <c r="BM4216"/>
      <c r="BN4216"/>
      <c r="BO4216"/>
      <c r="BP4216"/>
      <c r="BQ4216"/>
      <c r="BR4216"/>
      <c r="BS4216"/>
      <c r="BT4216"/>
      <c r="BU4216"/>
      <c r="BV4216"/>
      <c r="BW4216"/>
      <c r="BX4216"/>
      <c r="BY4216"/>
      <c r="BZ4216"/>
      <c r="CA4216"/>
      <c r="CB4216"/>
      <c r="CC4216"/>
    </row>
    <row r="4217" spans="54:81" s="325" customFormat="1" ht="15" customHeight="1" x14ac:dyDescent="0.25">
      <c r="BB4217"/>
      <c r="BC4217"/>
      <c r="BD4217"/>
      <c r="BE4217"/>
      <c r="BF4217"/>
      <c r="BG4217"/>
      <c r="BH4217"/>
      <c r="BI4217"/>
      <c r="BJ4217"/>
      <c r="BK4217"/>
      <c r="BL4217"/>
      <c r="BM4217"/>
      <c r="BN4217"/>
      <c r="BO4217"/>
      <c r="BP4217"/>
      <c r="BQ4217"/>
      <c r="BR4217"/>
      <c r="BS4217"/>
      <c r="BT4217"/>
      <c r="BU4217"/>
      <c r="BV4217"/>
      <c r="BW4217"/>
      <c r="BX4217"/>
      <c r="BY4217"/>
      <c r="BZ4217"/>
      <c r="CA4217"/>
      <c r="CB4217"/>
      <c r="CC4217"/>
    </row>
    <row r="4218" spans="54:81" s="325" customFormat="1" ht="15" customHeight="1" x14ac:dyDescent="0.25">
      <c r="BB4218"/>
      <c r="BC4218"/>
      <c r="BD4218"/>
      <c r="BE4218"/>
      <c r="BF4218"/>
      <c r="BG4218"/>
      <c r="BH4218"/>
      <c r="BI4218"/>
      <c r="BJ4218"/>
      <c r="BK4218"/>
      <c r="BL4218"/>
      <c r="BM4218"/>
      <c r="BN4218"/>
      <c r="BO4218"/>
      <c r="BP4218"/>
      <c r="BQ4218"/>
      <c r="BR4218"/>
      <c r="BS4218"/>
      <c r="BT4218"/>
      <c r="BU4218"/>
      <c r="BV4218"/>
      <c r="BW4218"/>
      <c r="BX4218"/>
      <c r="BY4218"/>
      <c r="BZ4218"/>
      <c r="CA4218"/>
      <c r="CB4218"/>
      <c r="CC4218"/>
    </row>
    <row r="4219" spans="54:81" s="325" customFormat="1" ht="15" customHeight="1" x14ac:dyDescent="0.25">
      <c r="BB4219"/>
      <c r="BC4219"/>
      <c r="BD4219"/>
      <c r="BE4219"/>
      <c r="BF4219"/>
      <c r="BG4219"/>
      <c r="BH4219"/>
      <c r="BI4219"/>
      <c r="BJ4219"/>
      <c r="BK4219"/>
      <c r="BL4219"/>
      <c r="BM4219"/>
      <c r="BN4219"/>
      <c r="BO4219"/>
      <c r="BP4219"/>
      <c r="BQ4219"/>
      <c r="BR4219"/>
      <c r="BS4219"/>
      <c r="BT4219"/>
      <c r="BU4219"/>
      <c r="BV4219"/>
      <c r="BW4219"/>
      <c r="BX4219"/>
      <c r="BY4219"/>
      <c r="BZ4219"/>
      <c r="CA4219"/>
      <c r="CB4219"/>
      <c r="CC4219"/>
    </row>
    <row r="4220" spans="54:81" s="325" customFormat="1" ht="15" customHeight="1" x14ac:dyDescent="0.25">
      <c r="BB4220"/>
      <c r="BC4220"/>
      <c r="BD4220"/>
      <c r="BE4220"/>
      <c r="BF4220"/>
      <c r="BG4220"/>
      <c r="BH4220"/>
      <c r="BI4220"/>
      <c r="BJ4220"/>
      <c r="BK4220"/>
      <c r="BL4220"/>
      <c r="BM4220"/>
      <c r="BN4220"/>
      <c r="BO4220"/>
      <c r="BP4220"/>
      <c r="BQ4220"/>
      <c r="BR4220"/>
      <c r="BS4220"/>
      <c r="BT4220"/>
      <c r="BU4220"/>
      <c r="BV4220"/>
      <c r="BW4220"/>
      <c r="BX4220"/>
      <c r="BY4220"/>
      <c r="BZ4220"/>
      <c r="CA4220"/>
      <c r="CB4220"/>
      <c r="CC4220"/>
    </row>
    <row r="4221" spans="54:81" s="325" customFormat="1" ht="15" customHeight="1" x14ac:dyDescent="0.25">
      <c r="BB4221"/>
      <c r="BC4221"/>
      <c r="BD4221"/>
      <c r="BE4221"/>
      <c r="BF4221"/>
      <c r="BG4221"/>
      <c r="BH4221"/>
      <c r="BI4221"/>
      <c r="BJ4221"/>
      <c r="BK4221"/>
      <c r="BL4221"/>
      <c r="BM4221"/>
      <c r="BN4221"/>
      <c r="BO4221"/>
      <c r="BP4221"/>
      <c r="BQ4221"/>
      <c r="BR4221"/>
      <c r="BS4221"/>
      <c r="BT4221"/>
      <c r="BU4221"/>
      <c r="BV4221"/>
      <c r="BW4221"/>
      <c r="BX4221"/>
      <c r="BY4221"/>
      <c r="BZ4221"/>
      <c r="CA4221"/>
      <c r="CB4221"/>
      <c r="CC4221"/>
    </row>
    <row r="4222" spans="54:81" s="325" customFormat="1" ht="15" customHeight="1" x14ac:dyDescent="0.25">
      <c r="BB4222"/>
      <c r="BC4222"/>
      <c r="BD4222"/>
      <c r="BE4222"/>
      <c r="BF4222"/>
      <c r="BG4222"/>
      <c r="BH4222"/>
      <c r="BI4222"/>
      <c r="BJ4222"/>
      <c r="BK4222"/>
      <c r="BL4222"/>
      <c r="BM4222"/>
      <c r="BN4222"/>
      <c r="BO4222"/>
      <c r="BP4222"/>
      <c r="BQ4222"/>
      <c r="BR4222"/>
      <c r="BS4222"/>
      <c r="BT4222"/>
      <c r="BU4222"/>
      <c r="BV4222"/>
      <c r="BW4222"/>
      <c r="BX4222"/>
      <c r="BY4222"/>
      <c r="BZ4222"/>
      <c r="CA4222"/>
      <c r="CB4222"/>
      <c r="CC4222"/>
    </row>
    <row r="4223" spans="54:81" s="325" customFormat="1" ht="15" customHeight="1" x14ac:dyDescent="0.25">
      <c r="BB4223"/>
      <c r="BC4223"/>
      <c r="BD4223"/>
      <c r="BE4223"/>
      <c r="BF4223"/>
      <c r="BG4223"/>
      <c r="BH4223"/>
      <c r="BI4223"/>
      <c r="BJ4223"/>
      <c r="BK4223"/>
      <c r="BL4223"/>
      <c r="BM4223"/>
      <c r="BN4223"/>
      <c r="BO4223"/>
      <c r="BP4223"/>
      <c r="BQ4223"/>
      <c r="BR4223"/>
      <c r="BS4223"/>
      <c r="BT4223"/>
      <c r="BU4223"/>
      <c r="BV4223"/>
      <c r="BW4223"/>
      <c r="BX4223"/>
      <c r="BY4223"/>
      <c r="BZ4223"/>
      <c r="CA4223"/>
      <c r="CB4223"/>
      <c r="CC4223"/>
    </row>
    <row r="4224" spans="54:81" s="325" customFormat="1" ht="15" customHeight="1" x14ac:dyDescent="0.25">
      <c r="BB4224"/>
      <c r="BC4224"/>
      <c r="BD4224"/>
      <c r="BE4224"/>
      <c r="BF4224"/>
      <c r="BG4224"/>
      <c r="BH4224"/>
      <c r="BI4224"/>
      <c r="BJ4224"/>
      <c r="BK4224"/>
      <c r="BL4224"/>
      <c r="BM4224"/>
      <c r="BN4224"/>
      <c r="BO4224"/>
      <c r="BP4224"/>
      <c r="BQ4224"/>
      <c r="BR4224"/>
      <c r="BS4224"/>
      <c r="BT4224"/>
      <c r="BU4224"/>
      <c r="BV4224"/>
      <c r="BW4224"/>
      <c r="BX4224"/>
      <c r="BY4224"/>
      <c r="BZ4224"/>
      <c r="CA4224"/>
      <c r="CB4224"/>
      <c r="CC4224"/>
    </row>
    <row r="4225" spans="54:81" s="325" customFormat="1" ht="15" customHeight="1" x14ac:dyDescent="0.25">
      <c r="BB4225"/>
      <c r="BC4225"/>
      <c r="BD4225"/>
      <c r="BE4225"/>
      <c r="BF4225"/>
      <c r="BG4225"/>
      <c r="BH4225"/>
      <c r="BI4225"/>
      <c r="BJ4225"/>
      <c r="BK4225"/>
      <c r="BL4225"/>
      <c r="BM4225"/>
      <c r="BN4225"/>
      <c r="BO4225"/>
      <c r="BP4225"/>
      <c r="BQ4225"/>
      <c r="BR4225"/>
      <c r="BS4225"/>
      <c r="BT4225"/>
      <c r="BU4225"/>
      <c r="BV4225"/>
      <c r="BW4225"/>
      <c r="BX4225"/>
      <c r="BY4225"/>
      <c r="BZ4225"/>
      <c r="CA4225"/>
      <c r="CB4225"/>
      <c r="CC4225"/>
    </row>
    <row r="4226" spans="54:81" s="325" customFormat="1" ht="15" customHeight="1" x14ac:dyDescent="0.25">
      <c r="BB4226"/>
      <c r="BC4226"/>
      <c r="BD4226"/>
      <c r="BE4226"/>
      <c r="BF4226"/>
      <c r="BG4226"/>
      <c r="BH4226"/>
      <c r="BI4226"/>
      <c r="BJ4226"/>
      <c r="BK4226"/>
      <c r="BL4226"/>
      <c r="BM4226"/>
      <c r="BN4226"/>
      <c r="BO4226"/>
      <c r="BP4226"/>
      <c r="BQ4226"/>
      <c r="BR4226"/>
      <c r="BS4226"/>
      <c r="BT4226"/>
      <c r="BU4226"/>
      <c r="BV4226"/>
      <c r="BW4226"/>
      <c r="BX4226"/>
      <c r="BY4226"/>
      <c r="BZ4226"/>
      <c r="CA4226"/>
      <c r="CB4226"/>
      <c r="CC4226"/>
    </row>
    <row r="4227" spans="54:81" s="325" customFormat="1" ht="15" customHeight="1" x14ac:dyDescent="0.25">
      <c r="BB4227"/>
      <c r="BC4227"/>
      <c r="BD4227"/>
      <c r="BE4227"/>
      <c r="BF4227"/>
      <c r="BG4227"/>
      <c r="BH4227"/>
      <c r="BI4227"/>
      <c r="BJ4227"/>
      <c r="BK4227"/>
      <c r="BL4227"/>
      <c r="BM4227"/>
      <c r="BN4227"/>
      <c r="BO4227"/>
      <c r="BP4227"/>
      <c r="BQ4227"/>
      <c r="BR4227"/>
      <c r="BS4227"/>
      <c r="BT4227"/>
      <c r="BU4227"/>
      <c r="BV4227"/>
      <c r="BW4227"/>
      <c r="BX4227"/>
      <c r="BY4227"/>
      <c r="BZ4227"/>
      <c r="CA4227"/>
      <c r="CB4227"/>
      <c r="CC4227"/>
    </row>
    <row r="4228" spans="54:81" s="325" customFormat="1" ht="15" customHeight="1" x14ac:dyDescent="0.25">
      <c r="BB4228"/>
      <c r="BC4228"/>
      <c r="BD4228"/>
      <c r="BE4228"/>
      <c r="BF4228"/>
      <c r="BG4228"/>
      <c r="BH4228"/>
      <c r="BI4228"/>
      <c r="BJ4228"/>
      <c r="BK4228"/>
      <c r="BL4228"/>
      <c r="BM4228"/>
      <c r="BN4228"/>
      <c r="BO4228"/>
      <c r="BP4228"/>
      <c r="BQ4228"/>
      <c r="BR4228"/>
      <c r="BS4228"/>
      <c r="BT4228"/>
      <c r="BU4228"/>
      <c r="BV4228"/>
      <c r="BW4228"/>
      <c r="BX4228"/>
      <c r="BY4228"/>
      <c r="BZ4228"/>
      <c r="CA4228"/>
      <c r="CB4228"/>
      <c r="CC4228"/>
    </row>
    <row r="4229" spans="54:81" s="325" customFormat="1" ht="15" customHeight="1" x14ac:dyDescent="0.25">
      <c r="BB4229"/>
      <c r="BC4229"/>
      <c r="BD4229"/>
      <c r="BE4229"/>
      <c r="BF4229"/>
      <c r="BG4229"/>
      <c r="BH4229"/>
      <c r="BI4229"/>
      <c r="BJ4229"/>
      <c r="BK4229"/>
      <c r="BL4229"/>
      <c r="BM4229"/>
      <c r="BN4229"/>
      <c r="BO4229"/>
      <c r="BP4229"/>
      <c r="BQ4229"/>
      <c r="BR4229"/>
      <c r="BS4229"/>
      <c r="BT4229"/>
      <c r="BU4229"/>
      <c r="BV4229"/>
      <c r="BW4229"/>
      <c r="BX4229"/>
      <c r="BY4229"/>
      <c r="BZ4229"/>
      <c r="CA4229"/>
      <c r="CB4229"/>
      <c r="CC4229"/>
    </row>
    <row r="4230" spans="54:81" s="325" customFormat="1" ht="15" customHeight="1" x14ac:dyDescent="0.25">
      <c r="BB4230"/>
      <c r="BC4230"/>
      <c r="BD4230"/>
      <c r="BE4230"/>
      <c r="BF4230"/>
      <c r="BG4230"/>
      <c r="BH4230"/>
      <c r="BI4230"/>
      <c r="BJ4230"/>
      <c r="BK4230"/>
      <c r="BL4230"/>
      <c r="BM4230"/>
      <c r="BN4230"/>
      <c r="BO4230"/>
      <c r="BP4230"/>
      <c r="BQ4230"/>
      <c r="BR4230"/>
      <c r="BS4230"/>
      <c r="BT4230"/>
      <c r="BU4230"/>
      <c r="BV4230"/>
      <c r="BW4230"/>
      <c r="BX4230"/>
      <c r="BY4230"/>
      <c r="BZ4230"/>
      <c r="CA4230"/>
      <c r="CB4230"/>
      <c r="CC4230"/>
    </row>
    <row r="4231" spans="54:81" s="325" customFormat="1" ht="15" customHeight="1" x14ac:dyDescent="0.25">
      <c r="BB4231"/>
      <c r="BC4231"/>
      <c r="BD4231"/>
      <c r="BE4231"/>
      <c r="BF4231"/>
      <c r="BG4231"/>
      <c r="BH4231"/>
      <c r="BI4231"/>
      <c r="BJ4231"/>
      <c r="BK4231"/>
      <c r="BL4231"/>
      <c r="BM4231"/>
      <c r="BN4231"/>
      <c r="BO4231"/>
      <c r="BP4231"/>
      <c r="BQ4231"/>
      <c r="BR4231"/>
      <c r="BS4231"/>
      <c r="BT4231"/>
      <c r="BU4231"/>
      <c r="BV4231"/>
      <c r="BW4231"/>
      <c r="BX4231"/>
      <c r="BY4231"/>
      <c r="BZ4231"/>
      <c r="CA4231"/>
      <c r="CB4231"/>
      <c r="CC4231"/>
    </row>
    <row r="4232" spans="54:81" s="325" customFormat="1" ht="15" customHeight="1" x14ac:dyDescent="0.25">
      <c r="BB4232"/>
      <c r="BC4232"/>
      <c r="BD4232"/>
      <c r="BE4232"/>
      <c r="BF4232"/>
      <c r="BG4232"/>
      <c r="BH4232"/>
      <c r="BI4232"/>
      <c r="BJ4232"/>
      <c r="BK4232"/>
      <c r="BL4232"/>
      <c r="BM4232"/>
      <c r="BN4232"/>
      <c r="BO4232"/>
      <c r="BP4232"/>
      <c r="BQ4232"/>
      <c r="BR4232"/>
      <c r="BS4232"/>
      <c r="BT4232"/>
      <c r="BU4232"/>
      <c r="BV4232"/>
      <c r="BW4232"/>
      <c r="BX4232"/>
      <c r="BY4232"/>
      <c r="BZ4232"/>
      <c r="CA4232"/>
      <c r="CB4232"/>
      <c r="CC4232"/>
    </row>
    <row r="4233" spans="54:81" s="325" customFormat="1" ht="15" customHeight="1" x14ac:dyDescent="0.25">
      <c r="BB4233"/>
      <c r="BC4233"/>
      <c r="BD4233"/>
      <c r="BE4233"/>
      <c r="BF4233"/>
      <c r="BG4233"/>
      <c r="BH4233"/>
      <c r="BI4233"/>
      <c r="BJ4233"/>
      <c r="BK4233"/>
      <c r="BL4233"/>
      <c r="BM4233"/>
      <c r="BN4233"/>
      <c r="BO4233"/>
      <c r="BP4233"/>
      <c r="BQ4233"/>
      <c r="BR4233"/>
      <c r="BS4233"/>
      <c r="BT4233"/>
      <c r="BU4233"/>
      <c r="BV4233"/>
      <c r="BW4233"/>
      <c r="BX4233"/>
      <c r="BY4233"/>
      <c r="BZ4233"/>
      <c r="CA4233"/>
      <c r="CB4233"/>
      <c r="CC4233"/>
    </row>
    <row r="4234" spans="54:81" s="325" customFormat="1" ht="15" customHeight="1" x14ac:dyDescent="0.25">
      <c r="BB4234"/>
      <c r="BC4234"/>
      <c r="BD4234"/>
      <c r="BE4234"/>
      <c r="BF4234"/>
      <c r="BG4234"/>
      <c r="BH4234"/>
      <c r="BI4234"/>
      <c r="BJ4234"/>
      <c r="BK4234"/>
      <c r="BL4234"/>
      <c r="BM4234"/>
      <c r="BN4234"/>
      <c r="BO4234"/>
      <c r="BP4234"/>
      <c r="BQ4234"/>
      <c r="BR4234"/>
      <c r="BS4234"/>
      <c r="BT4234"/>
      <c r="BU4234"/>
      <c r="BV4234"/>
      <c r="BW4234"/>
      <c r="BX4234"/>
      <c r="BY4234"/>
      <c r="BZ4234"/>
      <c r="CA4234"/>
      <c r="CB4234"/>
      <c r="CC4234"/>
    </row>
    <row r="4235" spans="54:81" s="325" customFormat="1" ht="15" customHeight="1" x14ac:dyDescent="0.25">
      <c r="BB4235"/>
      <c r="BC4235"/>
      <c r="BD4235"/>
      <c r="BE4235"/>
      <c r="BF4235"/>
      <c r="BG4235"/>
      <c r="BH4235"/>
      <c r="BI4235"/>
      <c r="BJ4235"/>
      <c r="BK4235"/>
      <c r="BL4235"/>
      <c r="BM4235"/>
      <c r="BN4235"/>
      <c r="BO4235"/>
      <c r="BP4235"/>
      <c r="BQ4235"/>
      <c r="BR4235"/>
      <c r="BS4235"/>
      <c r="BT4235"/>
      <c r="BU4235"/>
      <c r="BV4235"/>
      <c r="BW4235"/>
      <c r="BX4235"/>
      <c r="BY4235"/>
      <c r="BZ4235"/>
      <c r="CA4235"/>
      <c r="CB4235"/>
      <c r="CC4235"/>
    </row>
    <row r="4236" spans="54:81" s="325" customFormat="1" ht="15" customHeight="1" x14ac:dyDescent="0.25">
      <c r="BB4236"/>
      <c r="BC4236"/>
      <c r="BD4236"/>
      <c r="BE4236"/>
      <c r="BF4236"/>
      <c r="BG4236"/>
      <c r="BH4236"/>
      <c r="BI4236"/>
      <c r="BJ4236"/>
      <c r="BK4236"/>
      <c r="BL4236"/>
      <c r="BM4236"/>
      <c r="BN4236"/>
      <c r="BO4236"/>
      <c r="BP4236"/>
      <c r="BQ4236"/>
      <c r="BR4236"/>
      <c r="BS4236"/>
      <c r="BT4236"/>
      <c r="BU4236"/>
      <c r="BV4236"/>
      <c r="BW4236"/>
      <c r="BX4236"/>
      <c r="BY4236"/>
      <c r="BZ4236"/>
      <c r="CA4236"/>
      <c r="CB4236"/>
      <c r="CC4236"/>
    </row>
    <row r="4237" spans="54:81" s="325" customFormat="1" ht="15" customHeight="1" x14ac:dyDescent="0.25">
      <c r="BB4237"/>
      <c r="BC4237"/>
      <c r="BD4237"/>
      <c r="BE4237"/>
      <c r="BF4237"/>
      <c r="BG4237"/>
      <c r="BH4237"/>
      <c r="BI4237"/>
      <c r="BJ4237"/>
      <c r="BK4237"/>
      <c r="BL4237"/>
      <c r="BM4237"/>
      <c r="BN4237"/>
      <c r="BO4237"/>
      <c r="BP4237"/>
      <c r="BQ4237"/>
      <c r="BR4237"/>
      <c r="BS4237"/>
      <c r="BT4237"/>
      <c r="BU4237"/>
      <c r="BV4237"/>
      <c r="BW4237"/>
      <c r="BX4237"/>
      <c r="BY4237"/>
      <c r="BZ4237"/>
      <c r="CA4237"/>
      <c r="CB4237"/>
      <c r="CC4237"/>
    </row>
    <row r="4238" spans="54:81" s="325" customFormat="1" ht="15" customHeight="1" x14ac:dyDescent="0.25">
      <c r="BB4238"/>
      <c r="BC4238"/>
      <c r="BD4238"/>
      <c r="BE4238"/>
      <c r="BF4238"/>
      <c r="BG4238"/>
      <c r="BH4238"/>
      <c r="BI4238"/>
      <c r="BJ4238"/>
      <c r="BK4238"/>
      <c r="BL4238"/>
      <c r="BM4238"/>
      <c r="BN4238"/>
      <c r="BO4238"/>
      <c r="BP4238"/>
      <c r="BQ4238"/>
      <c r="BR4238"/>
      <c r="BS4238"/>
      <c r="BT4238"/>
      <c r="BU4238"/>
      <c r="BV4238"/>
      <c r="BW4238"/>
      <c r="BX4238"/>
      <c r="BY4238"/>
      <c r="BZ4238"/>
      <c r="CA4238"/>
      <c r="CB4238"/>
      <c r="CC4238"/>
    </row>
    <row r="4239" spans="54:81" s="325" customFormat="1" ht="15" customHeight="1" x14ac:dyDescent="0.25">
      <c r="BB4239"/>
      <c r="BC4239"/>
      <c r="BD4239"/>
      <c r="BE4239"/>
      <c r="BF4239"/>
      <c r="BG4239"/>
      <c r="BH4239"/>
      <c r="BI4239"/>
      <c r="BJ4239"/>
      <c r="BK4239"/>
      <c r="BL4239"/>
      <c r="BM4239"/>
      <c r="BN4239"/>
      <c r="BO4239"/>
      <c r="BP4239"/>
      <c r="BQ4239"/>
      <c r="BR4239"/>
      <c r="BS4239"/>
      <c r="BT4239"/>
      <c r="BU4239"/>
      <c r="BV4239"/>
      <c r="BW4239"/>
      <c r="BX4239"/>
      <c r="BY4239"/>
      <c r="BZ4239"/>
      <c r="CA4239"/>
      <c r="CB4239"/>
      <c r="CC4239"/>
    </row>
    <row r="4240" spans="54:81" s="325" customFormat="1" ht="15" customHeight="1" x14ac:dyDescent="0.25">
      <c r="BB4240"/>
      <c r="BC4240"/>
      <c r="BD4240"/>
      <c r="BE4240"/>
      <c r="BF4240"/>
      <c r="BG4240"/>
      <c r="BH4240"/>
      <c r="BI4240"/>
      <c r="BJ4240"/>
      <c r="BK4240"/>
      <c r="BL4240"/>
      <c r="BM4240"/>
      <c r="BN4240"/>
      <c r="BO4240"/>
      <c r="BP4240"/>
      <c r="BQ4240"/>
      <c r="BR4240"/>
      <c r="BS4240"/>
      <c r="BT4240"/>
      <c r="BU4240"/>
      <c r="BV4240"/>
      <c r="BW4240"/>
      <c r="BX4240"/>
      <c r="BY4240"/>
      <c r="BZ4240"/>
      <c r="CA4240"/>
      <c r="CB4240"/>
      <c r="CC4240"/>
    </row>
    <row r="4241" spans="54:81" s="325" customFormat="1" ht="15" customHeight="1" x14ac:dyDescent="0.25">
      <c r="BB4241"/>
      <c r="BC4241"/>
      <c r="BD4241"/>
      <c r="BE4241"/>
      <c r="BF4241"/>
      <c r="BG4241"/>
      <c r="BH4241"/>
      <c r="BI4241"/>
      <c r="BJ4241"/>
      <c r="BK4241"/>
      <c r="BL4241"/>
      <c r="BM4241"/>
      <c r="BN4241"/>
      <c r="BO4241"/>
      <c r="BP4241"/>
      <c r="BQ4241"/>
      <c r="BR4241"/>
      <c r="BS4241"/>
      <c r="BT4241"/>
      <c r="BU4241"/>
      <c r="BV4241"/>
      <c r="BW4241"/>
      <c r="BX4241"/>
      <c r="BY4241"/>
      <c r="BZ4241"/>
      <c r="CA4241"/>
      <c r="CB4241"/>
      <c r="CC4241"/>
    </row>
    <row r="4242" spans="54:81" s="325" customFormat="1" ht="15" customHeight="1" x14ac:dyDescent="0.25">
      <c r="BB4242"/>
      <c r="BC4242"/>
      <c r="BD4242"/>
      <c r="BE4242"/>
      <c r="BF4242"/>
      <c r="BG4242"/>
      <c r="BH4242"/>
      <c r="BI4242"/>
      <c r="BJ4242"/>
      <c r="BK4242"/>
      <c r="BL4242"/>
      <c r="BM4242"/>
      <c r="BN4242"/>
      <c r="BO4242"/>
      <c r="BP4242"/>
      <c r="BQ4242"/>
      <c r="BR4242"/>
      <c r="BS4242"/>
      <c r="BT4242"/>
      <c r="BU4242"/>
      <c r="BV4242"/>
      <c r="BW4242"/>
      <c r="BX4242"/>
      <c r="BY4242"/>
      <c r="BZ4242"/>
      <c r="CA4242"/>
      <c r="CB4242"/>
      <c r="CC4242"/>
    </row>
    <row r="4243" spans="54:81" s="325" customFormat="1" ht="15" customHeight="1" x14ac:dyDescent="0.25">
      <c r="BB4243"/>
      <c r="BC4243"/>
      <c r="BD4243"/>
      <c r="BE4243"/>
      <c r="BF4243"/>
      <c r="BG4243"/>
      <c r="BH4243"/>
      <c r="BI4243"/>
      <c r="BJ4243"/>
      <c r="BK4243"/>
      <c r="BL4243"/>
      <c r="BM4243"/>
      <c r="BN4243"/>
      <c r="BO4243"/>
      <c r="BP4243"/>
      <c r="BQ4243"/>
      <c r="BR4243"/>
      <c r="BS4243"/>
      <c r="BT4243"/>
      <c r="BU4243"/>
      <c r="BV4243"/>
      <c r="BW4243"/>
      <c r="BX4243"/>
      <c r="BY4243"/>
      <c r="BZ4243"/>
      <c r="CA4243"/>
      <c r="CB4243"/>
      <c r="CC4243"/>
    </row>
    <row r="4244" spans="54:81" s="325" customFormat="1" ht="15" customHeight="1" x14ac:dyDescent="0.25">
      <c r="BB4244"/>
      <c r="BC4244"/>
      <c r="BD4244"/>
      <c r="BE4244"/>
      <c r="BF4244"/>
      <c r="BG4244"/>
      <c r="BH4244"/>
      <c r="BI4244"/>
      <c r="BJ4244"/>
      <c r="BK4244"/>
      <c r="BL4244"/>
      <c r="BM4244"/>
      <c r="BN4244"/>
      <c r="BO4244"/>
      <c r="BP4244"/>
      <c r="BQ4244"/>
      <c r="BR4244"/>
      <c r="BS4244"/>
      <c r="BT4244"/>
      <c r="BU4244"/>
      <c r="BV4244"/>
      <c r="BW4244"/>
      <c r="BX4244"/>
      <c r="BY4244"/>
      <c r="BZ4244"/>
      <c r="CA4244"/>
      <c r="CB4244"/>
      <c r="CC4244"/>
    </row>
    <row r="4245" spans="54:81" s="325" customFormat="1" ht="15" customHeight="1" x14ac:dyDescent="0.25">
      <c r="BB4245"/>
      <c r="BC4245"/>
      <c r="BD4245"/>
      <c r="BE4245"/>
      <c r="BF4245"/>
      <c r="BG4245"/>
      <c r="BH4245"/>
      <c r="BI4245"/>
      <c r="BJ4245"/>
      <c r="BK4245"/>
      <c r="BL4245"/>
      <c r="BM4245"/>
      <c r="BN4245"/>
      <c r="BO4245"/>
      <c r="BP4245"/>
      <c r="BQ4245"/>
      <c r="BR4245"/>
      <c r="BS4245"/>
      <c r="BT4245"/>
      <c r="BU4245"/>
      <c r="BV4245"/>
      <c r="BW4245"/>
      <c r="BX4245"/>
      <c r="BY4245"/>
      <c r="BZ4245"/>
      <c r="CA4245"/>
      <c r="CB4245"/>
      <c r="CC4245"/>
    </row>
    <row r="4246" spans="54:81" s="325" customFormat="1" ht="15" customHeight="1" x14ac:dyDescent="0.25">
      <c r="BB4246"/>
      <c r="BC4246"/>
      <c r="BD4246"/>
      <c r="BE4246"/>
      <c r="BF4246"/>
      <c r="BG4246"/>
      <c r="BH4246"/>
      <c r="BI4246"/>
      <c r="BJ4246"/>
      <c r="BK4246"/>
      <c r="BL4246"/>
      <c r="BM4246"/>
      <c r="BN4246"/>
      <c r="BO4246"/>
      <c r="BP4246"/>
      <c r="BQ4246"/>
      <c r="BR4246"/>
      <c r="BS4246"/>
      <c r="BT4246"/>
      <c r="BU4246"/>
      <c r="BV4246"/>
      <c r="BW4246"/>
      <c r="BX4246"/>
      <c r="BY4246"/>
      <c r="BZ4246"/>
      <c r="CA4246"/>
      <c r="CB4246"/>
      <c r="CC4246"/>
    </row>
    <row r="4247" spans="54:81" s="325" customFormat="1" ht="15" customHeight="1" x14ac:dyDescent="0.25">
      <c r="BB4247"/>
      <c r="BC4247"/>
      <c r="BD4247"/>
      <c r="BE4247"/>
      <c r="BF4247"/>
      <c r="BG4247"/>
      <c r="BH4247"/>
      <c r="BI4247"/>
      <c r="BJ4247"/>
      <c r="BK4247"/>
      <c r="BL4247"/>
      <c r="BM4247"/>
      <c r="BN4247"/>
      <c r="BO4247"/>
      <c r="BP4247"/>
      <c r="BQ4247"/>
      <c r="BR4247"/>
      <c r="BS4247"/>
      <c r="BT4247"/>
      <c r="BU4247"/>
      <c r="BV4247"/>
      <c r="BW4247"/>
      <c r="BX4247"/>
      <c r="BY4247"/>
      <c r="BZ4247"/>
      <c r="CA4247"/>
      <c r="CB4247"/>
      <c r="CC4247"/>
    </row>
    <row r="4248" spans="54:81" s="325" customFormat="1" ht="15" customHeight="1" x14ac:dyDescent="0.25">
      <c r="BB4248"/>
      <c r="BC4248"/>
      <c r="BD4248"/>
      <c r="BE4248"/>
      <c r="BF4248"/>
      <c r="BG4248"/>
      <c r="BH4248"/>
      <c r="BI4248"/>
      <c r="BJ4248"/>
      <c r="BK4248"/>
      <c r="BL4248"/>
      <c r="BM4248"/>
      <c r="BN4248"/>
      <c r="BO4248"/>
      <c r="BP4248"/>
      <c r="BQ4248"/>
      <c r="BR4248"/>
      <c r="BS4248"/>
      <c r="BT4248"/>
      <c r="BU4248"/>
      <c r="BV4248"/>
      <c r="BW4248"/>
      <c r="BX4248"/>
      <c r="BY4248"/>
      <c r="BZ4248"/>
      <c r="CA4248"/>
      <c r="CB4248"/>
      <c r="CC4248"/>
    </row>
    <row r="4249" spans="54:81" s="325" customFormat="1" ht="15" customHeight="1" x14ac:dyDescent="0.25">
      <c r="BB4249"/>
      <c r="BC4249"/>
      <c r="BD4249"/>
      <c r="BE4249"/>
      <c r="BF4249"/>
      <c r="BG4249"/>
      <c r="BH4249"/>
      <c r="BI4249"/>
      <c r="BJ4249"/>
      <c r="BK4249"/>
      <c r="BL4249"/>
      <c r="BM4249"/>
      <c r="BN4249"/>
      <c r="BO4249"/>
      <c r="BP4249"/>
      <c r="BQ4249"/>
      <c r="BR4249"/>
      <c r="BS4249"/>
      <c r="BT4249"/>
      <c r="BU4249"/>
      <c r="BV4249"/>
      <c r="BW4249"/>
      <c r="BX4249"/>
      <c r="BY4249"/>
      <c r="BZ4249"/>
      <c r="CA4249"/>
      <c r="CB4249"/>
      <c r="CC4249"/>
    </row>
    <row r="4250" spans="54:81" s="325" customFormat="1" ht="15" customHeight="1" x14ac:dyDescent="0.25">
      <c r="BB4250"/>
      <c r="BC4250"/>
      <c r="BD4250"/>
      <c r="BE4250"/>
      <c r="BF4250"/>
      <c r="BG4250"/>
      <c r="BH4250"/>
      <c r="BI4250"/>
      <c r="BJ4250"/>
      <c r="BK4250"/>
      <c r="BL4250"/>
      <c r="BM4250"/>
      <c r="BN4250"/>
      <c r="BO4250"/>
      <c r="BP4250"/>
      <c r="BQ4250"/>
      <c r="BR4250"/>
      <c r="BS4250"/>
      <c r="BT4250"/>
      <c r="BU4250"/>
      <c r="BV4250"/>
      <c r="BW4250"/>
      <c r="BX4250"/>
      <c r="BY4250"/>
      <c r="BZ4250"/>
      <c r="CA4250"/>
      <c r="CB4250"/>
      <c r="CC4250"/>
    </row>
    <row r="4251" spans="54:81" s="325" customFormat="1" ht="15" customHeight="1" x14ac:dyDescent="0.25">
      <c r="BB4251"/>
      <c r="BC4251"/>
      <c r="BD4251"/>
      <c r="BE4251"/>
      <c r="BF4251"/>
      <c r="BG4251"/>
      <c r="BH4251"/>
      <c r="BI4251"/>
      <c r="BJ4251"/>
      <c r="BK4251"/>
      <c r="BL4251"/>
      <c r="BM4251"/>
      <c r="BN4251"/>
      <c r="BO4251"/>
      <c r="BP4251"/>
      <c r="BQ4251"/>
      <c r="BR4251"/>
      <c r="BS4251"/>
      <c r="BT4251"/>
      <c r="BU4251"/>
      <c r="BV4251"/>
      <c r="BW4251"/>
      <c r="BX4251"/>
      <c r="BY4251"/>
      <c r="BZ4251"/>
      <c r="CA4251"/>
      <c r="CB4251"/>
      <c r="CC4251"/>
    </row>
    <row r="4252" spans="54:81" s="325" customFormat="1" ht="15" customHeight="1" x14ac:dyDescent="0.25">
      <c r="BB4252"/>
      <c r="BC4252"/>
      <c r="BD4252"/>
      <c r="BE4252"/>
      <c r="BF4252"/>
      <c r="BG4252"/>
      <c r="BH4252"/>
      <c r="BI4252"/>
      <c r="BJ4252"/>
      <c r="BK4252"/>
      <c r="BL4252"/>
      <c r="BM4252"/>
      <c r="BN4252"/>
      <c r="BO4252"/>
      <c r="BP4252"/>
      <c r="BQ4252"/>
      <c r="BR4252"/>
      <c r="BS4252"/>
      <c r="BT4252"/>
      <c r="BU4252"/>
      <c r="BV4252"/>
      <c r="BW4252"/>
      <c r="BX4252"/>
      <c r="BY4252"/>
      <c r="BZ4252"/>
      <c r="CA4252"/>
      <c r="CB4252"/>
      <c r="CC4252"/>
    </row>
    <row r="4253" spans="54:81" s="325" customFormat="1" ht="15" customHeight="1" x14ac:dyDescent="0.25">
      <c r="BB4253"/>
      <c r="BC4253"/>
      <c r="BD4253"/>
      <c r="BE4253"/>
      <c r="BF4253"/>
      <c r="BG4253"/>
      <c r="BH4253"/>
      <c r="BI4253"/>
      <c r="BJ4253"/>
      <c r="BK4253"/>
      <c r="BL4253"/>
      <c r="BM4253"/>
      <c r="BN4253"/>
      <c r="BO4253"/>
      <c r="BP4253"/>
      <c r="BQ4253"/>
      <c r="BR4253"/>
      <c r="BS4253"/>
      <c r="BT4253"/>
      <c r="BU4253"/>
      <c r="BV4253"/>
      <c r="BW4253"/>
      <c r="BX4253"/>
      <c r="BY4253"/>
      <c r="BZ4253"/>
      <c r="CA4253"/>
      <c r="CB4253"/>
      <c r="CC4253"/>
    </row>
    <row r="4254" spans="54:81" s="325" customFormat="1" ht="15" customHeight="1" x14ac:dyDescent="0.25">
      <c r="BB4254"/>
      <c r="BC4254"/>
      <c r="BD4254"/>
      <c r="BE4254"/>
      <c r="BF4254"/>
      <c r="BG4254"/>
      <c r="BH4254"/>
      <c r="BI4254"/>
      <c r="BJ4254"/>
      <c r="BK4254"/>
      <c r="BL4254"/>
      <c r="BM4254"/>
      <c r="BN4254"/>
      <c r="BO4254"/>
      <c r="BP4254"/>
      <c r="BQ4254"/>
      <c r="BR4254"/>
      <c r="BS4254"/>
      <c r="BT4254"/>
      <c r="BU4254"/>
      <c r="BV4254"/>
      <c r="BW4254"/>
      <c r="BX4254"/>
      <c r="BY4254"/>
      <c r="BZ4254"/>
      <c r="CA4254"/>
      <c r="CB4254"/>
      <c r="CC4254"/>
    </row>
    <row r="4255" spans="54:81" s="325" customFormat="1" ht="15" customHeight="1" x14ac:dyDescent="0.25">
      <c r="BB4255"/>
      <c r="BC4255"/>
      <c r="BD4255"/>
      <c r="BE4255"/>
      <c r="BF4255"/>
      <c r="BG4255"/>
      <c r="BH4255"/>
      <c r="BI4255"/>
      <c r="BJ4255"/>
      <c r="BK4255"/>
      <c r="BL4255"/>
      <c r="BM4255"/>
      <c r="BN4255"/>
      <c r="BO4255"/>
      <c r="BP4255"/>
      <c r="BQ4255"/>
      <c r="BR4255"/>
      <c r="BS4255"/>
      <c r="BT4255"/>
      <c r="BU4255"/>
      <c r="BV4255"/>
      <c r="BW4255"/>
      <c r="BX4255"/>
      <c r="BY4255"/>
      <c r="BZ4255"/>
      <c r="CA4255"/>
      <c r="CB4255"/>
      <c r="CC4255"/>
    </row>
    <row r="4256" spans="54:81" s="325" customFormat="1" ht="15" customHeight="1" x14ac:dyDescent="0.25">
      <c r="BB4256"/>
      <c r="BC4256"/>
      <c r="BD4256"/>
      <c r="BE4256"/>
      <c r="BF4256"/>
      <c r="BG4256"/>
      <c r="BH4256"/>
      <c r="BI4256"/>
      <c r="BJ4256"/>
      <c r="BK4256"/>
      <c r="BL4256"/>
      <c r="BM4256"/>
      <c r="BN4256"/>
      <c r="BO4256"/>
      <c r="BP4256"/>
      <c r="BQ4256"/>
      <c r="BR4256"/>
      <c r="BS4256"/>
      <c r="BT4256"/>
      <c r="BU4256"/>
      <c r="BV4256"/>
      <c r="BW4256"/>
      <c r="BX4256"/>
      <c r="BY4256"/>
      <c r="BZ4256"/>
      <c r="CA4256"/>
      <c r="CB4256"/>
      <c r="CC4256"/>
    </row>
    <row r="4257" spans="54:81" s="325" customFormat="1" ht="15" customHeight="1" x14ac:dyDescent="0.25">
      <c r="BB4257"/>
      <c r="BC4257"/>
      <c r="BD4257"/>
      <c r="BE4257"/>
      <c r="BF4257"/>
      <c r="BG4257"/>
      <c r="BH4257"/>
      <c r="BI4257"/>
      <c r="BJ4257"/>
      <c r="BK4257"/>
      <c r="BL4257"/>
      <c r="BM4257"/>
      <c r="BN4257"/>
      <c r="BO4257"/>
      <c r="BP4257"/>
      <c r="BQ4257"/>
      <c r="BR4257"/>
      <c r="BS4257"/>
      <c r="BT4257"/>
      <c r="BU4257"/>
      <c r="BV4257"/>
      <c r="BW4257"/>
      <c r="BX4257"/>
      <c r="BY4257"/>
      <c r="BZ4257"/>
      <c r="CA4257"/>
      <c r="CB4257"/>
      <c r="CC4257"/>
    </row>
    <row r="4258" spans="54:81" s="325" customFormat="1" ht="15" customHeight="1" x14ac:dyDescent="0.25">
      <c r="BB4258"/>
      <c r="BC4258"/>
      <c r="BD4258"/>
      <c r="BE4258"/>
      <c r="BF4258"/>
      <c r="BG4258"/>
      <c r="BH4258"/>
      <c r="BI4258"/>
      <c r="BJ4258"/>
      <c r="BK4258"/>
      <c r="BL4258"/>
      <c r="BM4258"/>
      <c r="BN4258"/>
      <c r="BO4258"/>
      <c r="BP4258"/>
      <c r="BQ4258"/>
      <c r="BR4258"/>
      <c r="BS4258"/>
      <c r="BT4258"/>
      <c r="BU4258"/>
      <c r="BV4258"/>
      <c r="BW4258"/>
      <c r="BX4258"/>
      <c r="BY4258"/>
      <c r="BZ4258"/>
      <c r="CA4258"/>
      <c r="CB4258"/>
      <c r="CC4258"/>
    </row>
    <row r="4259" spans="54:81" s="325" customFormat="1" ht="15" customHeight="1" x14ac:dyDescent="0.25">
      <c r="BB4259"/>
      <c r="BC4259"/>
      <c r="BD4259"/>
      <c r="BE4259"/>
      <c r="BF4259"/>
      <c r="BG4259"/>
      <c r="BH4259"/>
      <c r="BI4259"/>
      <c r="BJ4259"/>
      <c r="BK4259"/>
      <c r="BL4259"/>
      <c r="BM4259"/>
      <c r="BN4259"/>
      <c r="BO4259"/>
      <c r="BP4259"/>
      <c r="BQ4259"/>
      <c r="BR4259"/>
      <c r="BS4259"/>
      <c r="BT4259"/>
      <c r="BU4259"/>
      <c r="BV4259"/>
      <c r="BW4259"/>
      <c r="BX4259"/>
      <c r="BY4259"/>
      <c r="BZ4259"/>
      <c r="CA4259"/>
      <c r="CB4259"/>
      <c r="CC4259"/>
    </row>
    <row r="4260" spans="54:81" s="325" customFormat="1" ht="15" customHeight="1" x14ac:dyDescent="0.25">
      <c r="BB4260"/>
      <c r="BC4260"/>
      <c r="BD4260"/>
      <c r="BE4260"/>
      <c r="BF4260"/>
      <c r="BG4260"/>
      <c r="BH4260"/>
      <c r="BI4260"/>
      <c r="BJ4260"/>
      <c r="BK4260"/>
      <c r="BL4260"/>
      <c r="BM4260"/>
      <c r="BN4260"/>
      <c r="BO4260"/>
      <c r="BP4260"/>
      <c r="BQ4260"/>
      <c r="BR4260"/>
      <c r="BS4260"/>
      <c r="BT4260"/>
      <c r="BU4260"/>
      <c r="BV4260"/>
      <c r="BW4260"/>
      <c r="BX4260"/>
      <c r="BY4260"/>
      <c r="BZ4260"/>
      <c r="CA4260"/>
      <c r="CB4260"/>
      <c r="CC4260"/>
    </row>
    <row r="4261" spans="54:81" s="325" customFormat="1" ht="15" customHeight="1" x14ac:dyDescent="0.25">
      <c r="BB4261"/>
      <c r="BC4261"/>
      <c r="BD4261"/>
      <c r="BE4261"/>
      <c r="BF4261"/>
      <c r="BG4261"/>
      <c r="BH4261"/>
      <c r="BI4261"/>
      <c r="BJ4261"/>
      <c r="BK4261"/>
      <c r="BL4261"/>
      <c r="BM4261"/>
      <c r="BN4261"/>
      <c r="BO4261"/>
      <c r="BP4261"/>
      <c r="BQ4261"/>
      <c r="BR4261"/>
      <c r="BS4261"/>
      <c r="BT4261"/>
      <c r="BU4261"/>
      <c r="BV4261"/>
      <c r="BW4261"/>
      <c r="BX4261"/>
      <c r="BY4261"/>
      <c r="BZ4261"/>
      <c r="CA4261"/>
      <c r="CB4261"/>
      <c r="CC4261"/>
    </row>
    <row r="4262" spans="54:81" s="325" customFormat="1" ht="15" customHeight="1" x14ac:dyDescent="0.25">
      <c r="BB4262"/>
      <c r="BC4262"/>
      <c r="BD4262"/>
      <c r="BE4262"/>
      <c r="BF4262"/>
      <c r="BG4262"/>
      <c r="BH4262"/>
      <c r="BI4262"/>
      <c r="BJ4262"/>
      <c r="BK4262"/>
      <c r="BL4262"/>
      <c r="BM4262"/>
      <c r="BN4262"/>
      <c r="BO4262"/>
      <c r="BP4262"/>
      <c r="BQ4262"/>
      <c r="BR4262"/>
      <c r="BS4262"/>
      <c r="BT4262"/>
      <c r="BU4262"/>
      <c r="BV4262"/>
      <c r="BW4262"/>
      <c r="BX4262"/>
      <c r="BY4262"/>
      <c r="BZ4262"/>
      <c r="CA4262"/>
      <c r="CB4262"/>
      <c r="CC4262"/>
    </row>
    <row r="4263" spans="54:81" s="325" customFormat="1" ht="15" customHeight="1" x14ac:dyDescent="0.25">
      <c r="BB4263"/>
      <c r="BC4263"/>
      <c r="BD4263"/>
      <c r="BE4263"/>
      <c r="BF4263"/>
      <c r="BG4263"/>
      <c r="BH4263"/>
      <c r="BI4263"/>
      <c r="BJ4263"/>
      <c r="BK4263"/>
      <c r="BL4263"/>
      <c r="BM4263"/>
      <c r="BN4263"/>
      <c r="BO4263"/>
      <c r="BP4263"/>
      <c r="BQ4263"/>
      <c r="BR4263"/>
      <c r="BS4263"/>
      <c r="BT4263"/>
      <c r="BU4263"/>
      <c r="BV4263"/>
      <c r="BW4263"/>
      <c r="BX4263"/>
      <c r="BY4263"/>
      <c r="BZ4263"/>
      <c r="CA4263"/>
      <c r="CB4263"/>
      <c r="CC4263"/>
    </row>
    <row r="4264" spans="54:81" s="325" customFormat="1" ht="15" customHeight="1" x14ac:dyDescent="0.25">
      <c r="BB4264"/>
      <c r="BC4264"/>
      <c r="BD4264"/>
      <c r="BE4264"/>
      <c r="BF4264"/>
      <c r="BG4264"/>
      <c r="BH4264"/>
      <c r="BI4264"/>
      <c r="BJ4264"/>
      <c r="BK4264"/>
      <c r="BL4264"/>
      <c r="BM4264"/>
      <c r="BN4264"/>
      <c r="BO4264"/>
      <c r="BP4264"/>
      <c r="BQ4264"/>
      <c r="BR4264"/>
      <c r="BS4264"/>
      <c r="BT4264"/>
      <c r="BU4264"/>
      <c r="BV4264"/>
      <c r="BW4264"/>
      <c r="BX4264"/>
      <c r="BY4264"/>
      <c r="BZ4264"/>
      <c r="CA4264"/>
      <c r="CB4264"/>
      <c r="CC4264"/>
    </row>
    <row r="4265" spans="54:81" s="325" customFormat="1" ht="15" customHeight="1" x14ac:dyDescent="0.25">
      <c r="BB4265"/>
      <c r="BC4265"/>
      <c r="BD4265"/>
      <c r="BE4265"/>
      <c r="BF4265"/>
      <c r="BG4265"/>
      <c r="BH4265"/>
      <c r="BI4265"/>
      <c r="BJ4265"/>
      <c r="BK4265"/>
      <c r="BL4265"/>
      <c r="BM4265"/>
      <c r="BN4265"/>
      <c r="BO4265"/>
      <c r="BP4265"/>
      <c r="BQ4265"/>
      <c r="BR4265"/>
      <c r="BS4265"/>
      <c r="BT4265"/>
      <c r="BU4265"/>
      <c r="BV4265"/>
      <c r="BW4265"/>
      <c r="BX4265"/>
      <c r="BY4265"/>
      <c r="BZ4265"/>
      <c r="CA4265"/>
      <c r="CB4265"/>
      <c r="CC4265"/>
    </row>
    <row r="4266" spans="54:81" s="325" customFormat="1" ht="15" customHeight="1" x14ac:dyDescent="0.25">
      <c r="BB4266"/>
      <c r="BC4266"/>
      <c r="BD4266"/>
      <c r="BE4266"/>
      <c r="BF4266"/>
      <c r="BG4266"/>
      <c r="BH4266"/>
      <c r="BI4266"/>
      <c r="BJ4266"/>
      <c r="BK4266"/>
      <c r="BL4266"/>
      <c r="BM4266"/>
      <c r="BN4266"/>
      <c r="BO4266"/>
      <c r="BP4266"/>
      <c r="BQ4266"/>
      <c r="BR4266"/>
      <c r="BS4266"/>
      <c r="BT4266"/>
      <c r="BU4266"/>
      <c r="BV4266"/>
      <c r="BW4266"/>
      <c r="BX4266"/>
      <c r="BY4266"/>
      <c r="BZ4266"/>
      <c r="CA4266"/>
      <c r="CB4266"/>
      <c r="CC4266"/>
    </row>
    <row r="4267" spans="54:81" s="325" customFormat="1" ht="15" customHeight="1" x14ac:dyDescent="0.25">
      <c r="BB4267"/>
      <c r="BC4267"/>
      <c r="BD4267"/>
      <c r="BE4267"/>
      <c r="BF4267"/>
      <c r="BG4267"/>
      <c r="BH4267"/>
      <c r="BI4267"/>
      <c r="BJ4267"/>
      <c r="BK4267"/>
      <c r="BL4267"/>
      <c r="BM4267"/>
      <c r="BN4267"/>
      <c r="BO4267"/>
      <c r="BP4267"/>
      <c r="BQ4267"/>
      <c r="BR4267"/>
      <c r="BS4267"/>
      <c r="BT4267"/>
      <c r="BU4267"/>
      <c r="BV4267"/>
      <c r="BW4267"/>
      <c r="BX4267"/>
      <c r="BY4267"/>
      <c r="BZ4267"/>
      <c r="CA4267"/>
      <c r="CB4267"/>
      <c r="CC4267"/>
    </row>
    <row r="4268" spans="54:81" s="325" customFormat="1" ht="15" customHeight="1" x14ac:dyDescent="0.25">
      <c r="BB4268"/>
      <c r="BC4268"/>
      <c r="BD4268"/>
      <c r="BE4268"/>
      <c r="BF4268"/>
      <c r="BG4268"/>
      <c r="BH4268"/>
      <c r="BI4268"/>
      <c r="BJ4268"/>
      <c r="BK4268"/>
      <c r="BL4268"/>
      <c r="BM4268"/>
      <c r="BN4268"/>
      <c r="BO4268"/>
      <c r="BP4268"/>
      <c r="BQ4268"/>
      <c r="BR4268"/>
      <c r="BS4268"/>
      <c r="BT4268"/>
      <c r="BU4268"/>
      <c r="BV4268"/>
      <c r="BW4268"/>
      <c r="BX4268"/>
      <c r="BY4268"/>
      <c r="BZ4268"/>
      <c r="CA4268"/>
      <c r="CB4268"/>
      <c r="CC4268"/>
    </row>
    <row r="4269" spans="54:81" s="325" customFormat="1" ht="15" customHeight="1" x14ac:dyDescent="0.25">
      <c r="BB4269"/>
      <c r="BC4269"/>
      <c r="BD4269"/>
      <c r="BE4269"/>
      <c r="BF4269"/>
      <c r="BG4269"/>
      <c r="BH4269"/>
      <c r="BI4269"/>
      <c r="BJ4269"/>
      <c r="BK4269"/>
      <c r="BL4269"/>
      <c r="BM4269"/>
      <c r="BN4269"/>
      <c r="BO4269"/>
      <c r="BP4269"/>
      <c r="BQ4269"/>
      <c r="BR4269"/>
      <c r="BS4269"/>
      <c r="BT4269"/>
      <c r="BU4269"/>
      <c r="BV4269"/>
      <c r="BW4269"/>
      <c r="BX4269"/>
      <c r="BY4269"/>
      <c r="BZ4269"/>
      <c r="CA4269"/>
      <c r="CB4269"/>
      <c r="CC4269"/>
    </row>
    <row r="4270" spans="54:81" s="325" customFormat="1" ht="15" customHeight="1" x14ac:dyDescent="0.25">
      <c r="BB4270"/>
      <c r="BC4270"/>
      <c r="BD4270"/>
      <c r="BE4270"/>
      <c r="BF4270"/>
      <c r="BG4270"/>
      <c r="BH4270"/>
      <c r="BI4270"/>
      <c r="BJ4270"/>
      <c r="BK4270"/>
      <c r="BL4270"/>
      <c r="BM4270"/>
      <c r="BN4270"/>
      <c r="BO4270"/>
      <c r="BP4270"/>
      <c r="BQ4270"/>
      <c r="BR4270"/>
      <c r="BS4270"/>
      <c r="BT4270"/>
      <c r="BU4270"/>
      <c r="BV4270"/>
      <c r="BW4270"/>
      <c r="BX4270"/>
      <c r="BY4270"/>
      <c r="BZ4270"/>
      <c r="CA4270"/>
      <c r="CB4270"/>
      <c r="CC4270"/>
    </row>
    <row r="4271" spans="54:81" s="325" customFormat="1" ht="15" customHeight="1" x14ac:dyDescent="0.25">
      <c r="BB4271"/>
      <c r="BC4271"/>
      <c r="BD4271"/>
      <c r="BE4271"/>
      <c r="BF4271"/>
      <c r="BG4271"/>
      <c r="BH4271"/>
      <c r="BI4271"/>
      <c r="BJ4271"/>
      <c r="BK4271"/>
      <c r="BL4271"/>
      <c r="BM4271"/>
      <c r="BN4271"/>
      <c r="BO4271"/>
      <c r="BP4271"/>
      <c r="BQ4271"/>
      <c r="BR4271"/>
      <c r="BS4271"/>
      <c r="BT4271"/>
      <c r="BU4271"/>
      <c r="BV4271"/>
      <c r="BW4271"/>
      <c r="BX4271"/>
      <c r="BY4271"/>
      <c r="BZ4271"/>
      <c r="CA4271"/>
      <c r="CB4271"/>
      <c r="CC4271"/>
    </row>
    <row r="4272" spans="54:81" s="325" customFormat="1" ht="15" customHeight="1" x14ac:dyDescent="0.25">
      <c r="BB4272"/>
      <c r="BC4272"/>
      <c r="BD4272"/>
      <c r="BE4272"/>
      <c r="BF4272"/>
      <c r="BG4272"/>
      <c r="BH4272"/>
      <c r="BI4272"/>
      <c r="BJ4272"/>
      <c r="BK4272"/>
      <c r="BL4272"/>
      <c r="BM4272"/>
      <c r="BN4272"/>
      <c r="BO4272"/>
      <c r="BP4272"/>
      <c r="BQ4272"/>
      <c r="BR4272"/>
      <c r="BS4272"/>
      <c r="BT4272"/>
      <c r="BU4272"/>
      <c r="BV4272"/>
      <c r="BW4272"/>
      <c r="BX4272"/>
      <c r="BY4272"/>
      <c r="BZ4272"/>
      <c r="CA4272"/>
      <c r="CB4272"/>
      <c r="CC4272"/>
    </row>
    <row r="4273" spans="54:81" s="325" customFormat="1" ht="15" customHeight="1" x14ac:dyDescent="0.25">
      <c r="BB4273"/>
      <c r="BC4273"/>
      <c r="BD4273"/>
      <c r="BE4273"/>
      <c r="BF4273"/>
      <c r="BG4273"/>
      <c r="BH4273"/>
      <c r="BI4273"/>
      <c r="BJ4273"/>
      <c r="BK4273"/>
      <c r="BL4273"/>
      <c r="BM4273"/>
      <c r="BN4273"/>
      <c r="BO4273"/>
      <c r="BP4273"/>
      <c r="BQ4273"/>
      <c r="BR4273"/>
      <c r="BS4273"/>
      <c r="BT4273"/>
      <c r="BU4273"/>
      <c r="BV4273"/>
      <c r="BW4273"/>
      <c r="BX4273"/>
      <c r="BY4273"/>
      <c r="BZ4273"/>
      <c r="CA4273"/>
      <c r="CB4273"/>
      <c r="CC4273"/>
    </row>
    <row r="4274" spans="54:81" s="325" customFormat="1" ht="15" customHeight="1" x14ac:dyDescent="0.25">
      <c r="BB4274"/>
      <c r="BC4274"/>
      <c r="BD4274"/>
      <c r="BE4274"/>
      <c r="BF4274"/>
      <c r="BG4274"/>
      <c r="BH4274"/>
      <c r="BI4274"/>
      <c r="BJ4274"/>
      <c r="BK4274"/>
      <c r="BL4274"/>
      <c r="BM4274"/>
      <c r="BN4274"/>
      <c r="BO4274"/>
      <c r="BP4274"/>
      <c r="BQ4274"/>
      <c r="BR4274"/>
      <c r="BS4274"/>
      <c r="BT4274"/>
      <c r="BU4274"/>
      <c r="BV4274"/>
      <c r="BW4274"/>
      <c r="BX4274"/>
      <c r="BY4274"/>
      <c r="BZ4274"/>
      <c r="CA4274"/>
      <c r="CB4274"/>
      <c r="CC4274"/>
    </row>
    <row r="4275" spans="54:81" s="325" customFormat="1" ht="15" customHeight="1" x14ac:dyDescent="0.25">
      <c r="BB4275"/>
      <c r="BC4275"/>
      <c r="BD4275"/>
      <c r="BE4275"/>
      <c r="BF4275"/>
      <c r="BG4275"/>
      <c r="BH4275"/>
      <c r="BI4275"/>
      <c r="BJ4275"/>
      <c r="BK4275"/>
      <c r="BL4275"/>
      <c r="BM4275"/>
      <c r="BN4275"/>
      <c r="BO4275"/>
      <c r="BP4275"/>
      <c r="BQ4275"/>
      <c r="BR4275"/>
      <c r="BS4275"/>
      <c r="BT4275"/>
      <c r="BU4275"/>
      <c r="BV4275"/>
      <c r="BW4275"/>
      <c r="BX4275"/>
      <c r="BY4275"/>
      <c r="BZ4275"/>
      <c r="CA4275"/>
      <c r="CB4275"/>
      <c r="CC4275"/>
    </row>
    <row r="4276" spans="54:81" s="325" customFormat="1" ht="15" customHeight="1" x14ac:dyDescent="0.25">
      <c r="BB4276"/>
      <c r="BC4276"/>
      <c r="BD4276"/>
      <c r="BE4276"/>
      <c r="BF4276"/>
      <c r="BG4276"/>
      <c r="BH4276"/>
      <c r="BI4276"/>
      <c r="BJ4276"/>
      <c r="BK4276"/>
      <c r="BL4276"/>
      <c r="BM4276"/>
      <c r="BN4276"/>
      <c r="BO4276"/>
      <c r="BP4276"/>
      <c r="BQ4276"/>
      <c r="BR4276"/>
      <c r="BS4276"/>
      <c r="BT4276"/>
      <c r="BU4276"/>
      <c r="BV4276"/>
      <c r="BW4276"/>
      <c r="BX4276"/>
      <c r="BY4276"/>
      <c r="BZ4276"/>
      <c r="CA4276"/>
      <c r="CB4276"/>
      <c r="CC4276"/>
    </row>
    <row r="4277" spans="54:81" s="325" customFormat="1" ht="15" customHeight="1" x14ac:dyDescent="0.25">
      <c r="BB4277"/>
      <c r="BC4277"/>
      <c r="BD4277"/>
      <c r="BE4277"/>
      <c r="BF4277"/>
      <c r="BG4277"/>
      <c r="BH4277"/>
      <c r="BI4277"/>
      <c r="BJ4277"/>
      <c r="BK4277"/>
      <c r="BL4277"/>
      <c r="BM4277"/>
      <c r="BN4277"/>
      <c r="BO4277"/>
      <c r="BP4277"/>
      <c r="BQ4277"/>
      <c r="BR4277"/>
      <c r="BS4277"/>
      <c r="BT4277"/>
      <c r="BU4277"/>
      <c r="BV4277"/>
      <c r="BW4277"/>
      <c r="BX4277"/>
      <c r="BY4277"/>
      <c r="BZ4277"/>
      <c r="CA4277"/>
      <c r="CB4277"/>
      <c r="CC4277"/>
    </row>
    <row r="4278" spans="54:81" s="325" customFormat="1" ht="15" customHeight="1" x14ac:dyDescent="0.25">
      <c r="BB4278"/>
      <c r="BC4278"/>
      <c r="BD4278"/>
      <c r="BE4278"/>
      <c r="BF4278"/>
      <c r="BG4278"/>
      <c r="BH4278"/>
      <c r="BI4278"/>
      <c r="BJ4278"/>
      <c r="BK4278"/>
      <c r="BL4278"/>
      <c r="BM4278"/>
      <c r="BN4278"/>
      <c r="BO4278"/>
      <c r="BP4278"/>
      <c r="BQ4278"/>
      <c r="BR4278"/>
      <c r="BS4278"/>
      <c r="BT4278"/>
      <c r="BU4278"/>
      <c r="BV4278"/>
      <c r="BW4278"/>
      <c r="BX4278"/>
      <c r="BY4278"/>
      <c r="BZ4278"/>
      <c r="CA4278"/>
      <c r="CB4278"/>
      <c r="CC4278"/>
    </row>
    <row r="4279" spans="54:81" s="325" customFormat="1" ht="15" customHeight="1" x14ac:dyDescent="0.25">
      <c r="BB4279"/>
      <c r="BC4279"/>
      <c r="BD4279"/>
      <c r="BE4279"/>
      <c r="BF4279"/>
      <c r="BG4279"/>
      <c r="BH4279"/>
      <c r="BI4279"/>
      <c r="BJ4279"/>
      <c r="BK4279"/>
      <c r="BL4279"/>
      <c r="BM4279"/>
      <c r="BN4279"/>
      <c r="BO4279"/>
      <c r="BP4279"/>
      <c r="BQ4279"/>
      <c r="BR4279"/>
      <c r="BS4279"/>
      <c r="BT4279"/>
      <c r="BU4279"/>
      <c r="BV4279"/>
      <c r="BW4279"/>
      <c r="BX4279"/>
      <c r="BY4279"/>
      <c r="BZ4279"/>
      <c r="CA4279"/>
      <c r="CB4279"/>
      <c r="CC4279"/>
    </row>
    <row r="4280" spans="54:81" s="325" customFormat="1" ht="15" customHeight="1" x14ac:dyDescent="0.25">
      <c r="BB4280"/>
      <c r="BC4280"/>
      <c r="BD4280"/>
      <c r="BE4280"/>
      <c r="BF4280"/>
      <c r="BG4280"/>
      <c r="BH4280"/>
      <c r="BI4280"/>
      <c r="BJ4280"/>
      <c r="BK4280"/>
      <c r="BL4280"/>
      <c r="BM4280"/>
      <c r="BN4280"/>
      <c r="BO4280"/>
      <c r="BP4280"/>
      <c r="BQ4280"/>
      <c r="BR4280"/>
      <c r="BS4280"/>
      <c r="BT4280"/>
      <c r="BU4280"/>
      <c r="BV4280"/>
      <c r="BW4280"/>
      <c r="BX4280"/>
      <c r="BY4280"/>
      <c r="BZ4280"/>
      <c r="CA4280"/>
      <c r="CB4280"/>
      <c r="CC4280"/>
    </row>
    <row r="4281" spans="54:81" s="325" customFormat="1" ht="15" customHeight="1" x14ac:dyDescent="0.25">
      <c r="BB4281"/>
      <c r="BC4281"/>
      <c r="BD4281"/>
      <c r="BE4281"/>
      <c r="BF4281"/>
      <c r="BG4281"/>
      <c r="BH4281"/>
      <c r="BI4281"/>
      <c r="BJ4281"/>
      <c r="BK4281"/>
      <c r="BL4281"/>
      <c r="BM4281"/>
      <c r="BN4281"/>
      <c r="BO4281"/>
      <c r="BP4281"/>
      <c r="BQ4281"/>
      <c r="BR4281"/>
      <c r="BS4281"/>
      <c r="BT4281"/>
      <c r="BU4281"/>
      <c r="BV4281"/>
      <c r="BW4281"/>
      <c r="BX4281"/>
      <c r="BY4281"/>
      <c r="BZ4281"/>
      <c r="CA4281"/>
      <c r="CB4281"/>
      <c r="CC4281"/>
    </row>
    <row r="4282" spans="54:81" s="325" customFormat="1" ht="15" customHeight="1" x14ac:dyDescent="0.25">
      <c r="BB4282"/>
      <c r="BC4282"/>
      <c r="BD4282"/>
      <c r="BE4282"/>
      <c r="BF4282"/>
      <c r="BG4282"/>
      <c r="BH4282"/>
      <c r="BI4282"/>
      <c r="BJ4282"/>
      <c r="BK4282"/>
      <c r="BL4282"/>
      <c r="BM4282"/>
      <c r="BN4282"/>
      <c r="BO4282"/>
      <c r="BP4282"/>
      <c r="BQ4282"/>
      <c r="BR4282"/>
      <c r="BS4282"/>
      <c r="BT4282"/>
      <c r="BU4282"/>
      <c r="BV4282"/>
      <c r="BW4282"/>
      <c r="BX4282"/>
      <c r="BY4282"/>
      <c r="BZ4282"/>
      <c r="CA4282"/>
      <c r="CB4282"/>
      <c r="CC4282"/>
    </row>
    <row r="4283" spans="54:81" s="325" customFormat="1" ht="15" customHeight="1" x14ac:dyDescent="0.25">
      <c r="BB4283"/>
      <c r="BC4283"/>
      <c r="BD4283"/>
      <c r="BE4283"/>
      <c r="BF4283"/>
      <c r="BG4283"/>
      <c r="BH4283"/>
      <c r="BI4283"/>
      <c r="BJ4283"/>
      <c r="BK4283"/>
      <c r="BL4283"/>
      <c r="BM4283"/>
      <c r="BN4283"/>
      <c r="BO4283"/>
      <c r="BP4283"/>
      <c r="BQ4283"/>
      <c r="BR4283"/>
      <c r="BS4283"/>
      <c r="BT4283"/>
      <c r="BU4283"/>
      <c r="BV4283"/>
      <c r="BW4283"/>
      <c r="BX4283"/>
      <c r="BY4283"/>
      <c r="BZ4283"/>
      <c r="CA4283"/>
      <c r="CB4283"/>
      <c r="CC4283"/>
    </row>
    <row r="4284" spans="54:81" s="325" customFormat="1" ht="15" customHeight="1" x14ac:dyDescent="0.25">
      <c r="BB4284"/>
      <c r="BC4284"/>
      <c r="BD4284"/>
      <c r="BE4284"/>
      <c r="BF4284"/>
      <c r="BG4284"/>
      <c r="BH4284"/>
      <c r="BI4284"/>
      <c r="BJ4284"/>
      <c r="BK4284"/>
      <c r="BL4284"/>
      <c r="BM4284"/>
      <c r="BN4284"/>
      <c r="BO4284"/>
      <c r="BP4284"/>
      <c r="BQ4284"/>
      <c r="BR4284"/>
      <c r="BS4284"/>
      <c r="BT4284"/>
      <c r="BU4284"/>
      <c r="BV4284"/>
      <c r="BW4284"/>
      <c r="BX4284"/>
      <c r="BY4284"/>
      <c r="BZ4284"/>
      <c r="CA4284"/>
      <c r="CB4284"/>
      <c r="CC4284"/>
    </row>
    <row r="4285" spans="54:81" s="325" customFormat="1" ht="15" customHeight="1" x14ac:dyDescent="0.25">
      <c r="BB4285"/>
      <c r="BC4285"/>
      <c r="BD4285"/>
      <c r="BE4285"/>
      <c r="BF4285"/>
      <c r="BG4285"/>
      <c r="BH4285"/>
      <c r="BI4285"/>
      <c r="BJ4285"/>
      <c r="BK4285"/>
      <c r="BL4285"/>
      <c r="BM4285"/>
      <c r="BN4285"/>
      <c r="BO4285"/>
      <c r="BP4285"/>
      <c r="BQ4285"/>
      <c r="BR4285"/>
      <c r="BS4285"/>
      <c r="BT4285"/>
      <c r="BU4285"/>
      <c r="BV4285"/>
      <c r="BW4285"/>
      <c r="BX4285"/>
      <c r="BY4285"/>
      <c r="BZ4285"/>
      <c r="CA4285"/>
      <c r="CB4285"/>
      <c r="CC4285"/>
    </row>
    <row r="4286" spans="54:81" s="325" customFormat="1" ht="15" customHeight="1" x14ac:dyDescent="0.25">
      <c r="BB4286"/>
      <c r="BC4286"/>
      <c r="BD4286"/>
      <c r="BE4286"/>
      <c r="BF4286"/>
      <c r="BG4286"/>
      <c r="BH4286"/>
      <c r="BI4286"/>
      <c r="BJ4286"/>
      <c r="BK4286"/>
      <c r="BL4286"/>
      <c r="BM4286"/>
      <c r="BN4286"/>
      <c r="BO4286"/>
      <c r="BP4286"/>
      <c r="BQ4286"/>
      <c r="BR4286"/>
      <c r="BS4286"/>
      <c r="BT4286"/>
      <c r="BU4286"/>
      <c r="BV4286"/>
      <c r="BW4286"/>
      <c r="BX4286"/>
      <c r="BY4286"/>
      <c r="BZ4286"/>
      <c r="CA4286"/>
      <c r="CB4286"/>
      <c r="CC4286"/>
    </row>
    <row r="4287" spans="54:81" s="325" customFormat="1" ht="15" customHeight="1" x14ac:dyDescent="0.25">
      <c r="BB4287"/>
      <c r="BC4287"/>
      <c r="BD4287"/>
      <c r="BE4287"/>
      <c r="BF4287"/>
      <c r="BG4287"/>
      <c r="BH4287"/>
      <c r="BI4287"/>
      <c r="BJ4287"/>
      <c r="BK4287"/>
      <c r="BL4287"/>
      <c r="BM4287"/>
      <c r="BN4287"/>
      <c r="BO4287"/>
      <c r="BP4287"/>
      <c r="BQ4287"/>
      <c r="BR4287"/>
      <c r="BS4287"/>
      <c r="BT4287"/>
      <c r="BU4287"/>
      <c r="BV4287"/>
      <c r="BW4287"/>
      <c r="BX4287"/>
      <c r="BY4287"/>
      <c r="BZ4287"/>
      <c r="CA4287"/>
      <c r="CB4287"/>
      <c r="CC4287"/>
    </row>
    <row r="4288" spans="54:81" s="325" customFormat="1" ht="15" customHeight="1" x14ac:dyDescent="0.25">
      <c r="BB4288"/>
      <c r="BC4288"/>
      <c r="BD4288"/>
      <c r="BE4288"/>
      <c r="BF4288"/>
      <c r="BG4288"/>
      <c r="BH4288"/>
      <c r="BI4288"/>
      <c r="BJ4288"/>
      <c r="BK4288"/>
      <c r="BL4288"/>
      <c r="BM4288"/>
      <c r="BN4288"/>
      <c r="BO4288"/>
      <c r="BP4288"/>
      <c r="BQ4288"/>
      <c r="BR4288"/>
      <c r="BS4288"/>
      <c r="BT4288"/>
      <c r="BU4288"/>
      <c r="BV4288"/>
      <c r="BW4288"/>
      <c r="BX4288"/>
      <c r="BY4288"/>
      <c r="BZ4288"/>
      <c r="CA4288"/>
      <c r="CB4288"/>
      <c r="CC4288"/>
    </row>
    <row r="4289" spans="54:81" s="325" customFormat="1" ht="15" customHeight="1" x14ac:dyDescent="0.25">
      <c r="BB4289"/>
      <c r="BC4289"/>
      <c r="BD4289"/>
      <c r="BE4289"/>
      <c r="BF4289"/>
      <c r="BG4289"/>
      <c r="BH4289"/>
      <c r="BI4289"/>
      <c r="BJ4289"/>
      <c r="BK4289"/>
      <c r="BL4289"/>
      <c r="BM4289"/>
      <c r="BN4289"/>
      <c r="BO4289"/>
      <c r="BP4289"/>
      <c r="BQ4289"/>
      <c r="BR4289"/>
      <c r="BS4289"/>
      <c r="BT4289"/>
      <c r="BU4289"/>
      <c r="BV4289"/>
      <c r="BW4289"/>
      <c r="BX4289"/>
      <c r="BY4289"/>
      <c r="BZ4289"/>
      <c r="CA4289"/>
      <c r="CB4289"/>
      <c r="CC4289"/>
    </row>
    <row r="4290" spans="54:81" s="325" customFormat="1" ht="15" customHeight="1" x14ac:dyDescent="0.25">
      <c r="BB4290"/>
      <c r="BC4290"/>
      <c r="BD4290"/>
      <c r="BE4290"/>
      <c r="BF4290"/>
      <c r="BG4290"/>
      <c r="BH4290"/>
      <c r="BI4290"/>
      <c r="BJ4290"/>
      <c r="BK4290"/>
      <c r="BL4290"/>
      <c r="BM4290"/>
      <c r="BN4290"/>
      <c r="BO4290"/>
      <c r="BP4290"/>
      <c r="BQ4290"/>
      <c r="BR4290"/>
      <c r="BS4290"/>
      <c r="BT4290"/>
      <c r="BU4290"/>
      <c r="BV4290"/>
      <c r="BW4290"/>
      <c r="BX4290"/>
      <c r="BY4290"/>
      <c r="BZ4290"/>
      <c r="CA4290"/>
      <c r="CB4290"/>
      <c r="CC4290"/>
    </row>
    <row r="4291" spans="54:81" s="325" customFormat="1" ht="15" customHeight="1" x14ac:dyDescent="0.25">
      <c r="BB4291"/>
      <c r="BC4291"/>
      <c r="BD4291"/>
      <c r="BE4291"/>
      <c r="BF4291"/>
      <c r="BG4291"/>
      <c r="BH4291"/>
      <c r="BI4291"/>
      <c r="BJ4291"/>
      <c r="BK4291"/>
      <c r="BL4291"/>
      <c r="BM4291"/>
      <c r="BN4291"/>
      <c r="BO4291"/>
      <c r="BP4291"/>
      <c r="BQ4291"/>
      <c r="BR4291"/>
      <c r="BS4291"/>
      <c r="BT4291"/>
      <c r="BU4291"/>
      <c r="BV4291"/>
      <c r="BW4291"/>
      <c r="BX4291"/>
      <c r="BY4291"/>
      <c r="BZ4291"/>
      <c r="CA4291"/>
      <c r="CB4291"/>
      <c r="CC4291"/>
    </row>
    <row r="4292" spans="54:81" s="325" customFormat="1" ht="15" customHeight="1" x14ac:dyDescent="0.25">
      <c r="BB4292"/>
      <c r="BC4292"/>
      <c r="BD4292"/>
      <c r="BE4292"/>
      <c r="BF4292"/>
      <c r="BG4292"/>
      <c r="BH4292"/>
      <c r="BI4292"/>
      <c r="BJ4292"/>
      <c r="BK4292"/>
      <c r="BL4292"/>
      <c r="BM4292"/>
      <c r="BN4292"/>
      <c r="BO4292"/>
      <c r="BP4292"/>
      <c r="BQ4292"/>
      <c r="BR4292"/>
      <c r="BS4292"/>
      <c r="BT4292"/>
      <c r="BU4292"/>
      <c r="BV4292"/>
      <c r="BW4292"/>
      <c r="BX4292"/>
      <c r="BY4292"/>
      <c r="BZ4292"/>
      <c r="CA4292"/>
      <c r="CB4292"/>
      <c r="CC4292"/>
    </row>
    <row r="4293" spans="54:81" s="325" customFormat="1" ht="15" customHeight="1" x14ac:dyDescent="0.25">
      <c r="BB4293"/>
      <c r="BC4293"/>
      <c r="BD4293"/>
      <c r="BE4293"/>
      <c r="BF4293"/>
      <c r="BG4293"/>
      <c r="BH4293"/>
      <c r="BI4293"/>
      <c r="BJ4293"/>
      <c r="BK4293"/>
      <c r="BL4293"/>
      <c r="BM4293"/>
      <c r="BN4293"/>
      <c r="BO4293"/>
      <c r="BP4293"/>
      <c r="BQ4293"/>
      <c r="BR4293"/>
      <c r="BS4293"/>
      <c r="BT4293"/>
      <c r="BU4293"/>
      <c r="BV4293"/>
      <c r="BW4293"/>
      <c r="BX4293"/>
      <c r="BY4293"/>
      <c r="BZ4293"/>
      <c r="CA4293"/>
      <c r="CB4293"/>
      <c r="CC4293"/>
    </row>
    <row r="4294" spans="54:81" s="325" customFormat="1" ht="15" customHeight="1" x14ac:dyDescent="0.25">
      <c r="BB4294"/>
      <c r="BC4294"/>
      <c r="BD4294"/>
      <c r="BE4294"/>
      <c r="BF4294"/>
      <c r="BG4294"/>
      <c r="BH4294"/>
      <c r="BI4294"/>
      <c r="BJ4294"/>
      <c r="BK4294"/>
      <c r="BL4294"/>
      <c r="BM4294"/>
      <c r="BN4294"/>
      <c r="BO4294"/>
      <c r="BP4294"/>
      <c r="BQ4294"/>
      <c r="BR4294"/>
      <c r="BS4294"/>
      <c r="BT4294"/>
      <c r="BU4294"/>
      <c r="BV4294"/>
      <c r="BW4294"/>
      <c r="BX4294"/>
      <c r="BY4294"/>
      <c r="BZ4294"/>
      <c r="CA4294"/>
      <c r="CB4294"/>
      <c r="CC4294"/>
    </row>
    <row r="4295" spans="54:81" s="325" customFormat="1" ht="15" customHeight="1" x14ac:dyDescent="0.25">
      <c r="BB4295"/>
      <c r="BC4295"/>
      <c r="BD4295"/>
      <c r="BE4295"/>
      <c r="BF4295"/>
      <c r="BG4295"/>
      <c r="BH4295"/>
      <c r="BI4295"/>
      <c r="BJ4295"/>
      <c r="BK4295"/>
      <c r="BL4295"/>
      <c r="BM4295"/>
      <c r="BN4295"/>
      <c r="BO4295"/>
      <c r="BP4295"/>
      <c r="BQ4295"/>
      <c r="BR4295"/>
      <c r="BS4295"/>
      <c r="BT4295"/>
      <c r="BU4295"/>
      <c r="BV4295"/>
      <c r="BW4295"/>
      <c r="BX4295"/>
      <c r="BY4295"/>
      <c r="BZ4295"/>
      <c r="CA4295"/>
      <c r="CB4295"/>
      <c r="CC4295"/>
    </row>
    <row r="4296" spans="54:81" s="325" customFormat="1" ht="15" customHeight="1" x14ac:dyDescent="0.25">
      <c r="BB4296"/>
      <c r="BC4296"/>
      <c r="BD4296"/>
      <c r="BE4296"/>
      <c r="BF4296"/>
      <c r="BG4296"/>
      <c r="BH4296"/>
      <c r="BI4296"/>
      <c r="BJ4296"/>
      <c r="BK4296"/>
      <c r="BL4296"/>
      <c r="BM4296"/>
      <c r="BN4296"/>
      <c r="BO4296"/>
      <c r="BP4296"/>
      <c r="BQ4296"/>
      <c r="BR4296"/>
      <c r="BS4296"/>
      <c r="BT4296"/>
      <c r="BU4296"/>
      <c r="BV4296"/>
      <c r="BW4296"/>
      <c r="BX4296"/>
      <c r="BY4296"/>
      <c r="BZ4296"/>
      <c r="CA4296"/>
      <c r="CB4296"/>
      <c r="CC4296"/>
    </row>
    <row r="4297" spans="54:81" s="325" customFormat="1" ht="15" customHeight="1" x14ac:dyDescent="0.25">
      <c r="BB4297"/>
      <c r="BC4297"/>
      <c r="BD4297"/>
      <c r="BE4297"/>
      <c r="BF4297"/>
      <c r="BG4297"/>
      <c r="BH4297"/>
      <c r="BI4297"/>
      <c r="BJ4297"/>
      <c r="BK4297"/>
      <c r="BL4297"/>
      <c r="BM4297"/>
      <c r="BN4297"/>
      <c r="BO4297"/>
      <c r="BP4297"/>
      <c r="BQ4297"/>
      <c r="BR4297"/>
      <c r="BS4297"/>
      <c r="BT4297"/>
      <c r="BU4297"/>
      <c r="BV4297"/>
      <c r="BW4297"/>
      <c r="BX4297"/>
      <c r="BY4297"/>
      <c r="BZ4297"/>
      <c r="CA4297"/>
      <c r="CB4297"/>
      <c r="CC4297"/>
    </row>
    <row r="4298" spans="54:81" s="325" customFormat="1" ht="15" customHeight="1" x14ac:dyDescent="0.25">
      <c r="BB4298"/>
      <c r="BC4298"/>
      <c r="BD4298"/>
      <c r="BE4298"/>
      <c r="BF4298"/>
      <c r="BG4298"/>
      <c r="BH4298"/>
      <c r="BI4298"/>
      <c r="BJ4298"/>
      <c r="BK4298"/>
      <c r="BL4298"/>
      <c r="BM4298"/>
      <c r="BN4298"/>
      <c r="BO4298"/>
      <c r="BP4298"/>
      <c r="BQ4298"/>
      <c r="BR4298"/>
      <c r="BS4298"/>
      <c r="BT4298"/>
      <c r="BU4298"/>
      <c r="BV4298"/>
      <c r="BW4298"/>
      <c r="BX4298"/>
      <c r="BY4298"/>
      <c r="BZ4298"/>
      <c r="CA4298"/>
      <c r="CB4298"/>
      <c r="CC4298"/>
    </row>
    <row r="4299" spans="54:81" s="325" customFormat="1" ht="15" customHeight="1" x14ac:dyDescent="0.25">
      <c r="BB4299"/>
      <c r="BC4299"/>
      <c r="BD4299"/>
      <c r="BE4299"/>
      <c r="BF4299"/>
      <c r="BG4299"/>
      <c r="BH4299"/>
      <c r="BI4299"/>
      <c r="BJ4299"/>
      <c r="BK4299"/>
      <c r="BL4299"/>
      <c r="BM4299"/>
      <c r="BN4299"/>
      <c r="BO4299"/>
      <c r="BP4299"/>
      <c r="BQ4299"/>
      <c r="BR4299"/>
      <c r="BS4299"/>
      <c r="BT4299"/>
      <c r="BU4299"/>
      <c r="BV4299"/>
      <c r="BW4299"/>
      <c r="BX4299"/>
      <c r="BY4299"/>
      <c r="BZ4299"/>
      <c r="CA4299"/>
      <c r="CB4299"/>
      <c r="CC4299"/>
    </row>
    <row r="4300" spans="54:81" s="325" customFormat="1" ht="15" customHeight="1" x14ac:dyDescent="0.25">
      <c r="BB4300"/>
      <c r="BC4300"/>
      <c r="BD4300"/>
      <c r="BE4300"/>
      <c r="BF4300"/>
      <c r="BG4300"/>
      <c r="BH4300"/>
      <c r="BI4300"/>
      <c r="BJ4300"/>
      <c r="BK4300"/>
      <c r="BL4300"/>
      <c r="BM4300"/>
      <c r="BN4300"/>
      <c r="BO4300"/>
      <c r="BP4300"/>
      <c r="BQ4300"/>
      <c r="BR4300"/>
      <c r="BS4300"/>
      <c r="BT4300"/>
      <c r="BU4300"/>
      <c r="BV4300"/>
      <c r="BW4300"/>
      <c r="BX4300"/>
      <c r="BY4300"/>
      <c r="BZ4300"/>
      <c r="CA4300"/>
      <c r="CB4300"/>
      <c r="CC4300"/>
    </row>
    <row r="4301" spans="54:81" s="325" customFormat="1" ht="15" customHeight="1" x14ac:dyDescent="0.25">
      <c r="BB4301"/>
      <c r="BC4301"/>
      <c r="BD4301"/>
      <c r="BE4301"/>
      <c r="BF4301"/>
      <c r="BG4301"/>
      <c r="BH4301"/>
      <c r="BI4301"/>
      <c r="BJ4301"/>
      <c r="BK4301"/>
      <c r="BL4301"/>
      <c r="BM4301"/>
      <c r="BN4301"/>
      <c r="BO4301"/>
      <c r="BP4301"/>
      <c r="BQ4301"/>
      <c r="BR4301"/>
      <c r="BS4301"/>
      <c r="BT4301"/>
      <c r="BU4301"/>
      <c r="BV4301"/>
      <c r="BW4301"/>
      <c r="BX4301"/>
      <c r="BY4301"/>
      <c r="BZ4301"/>
      <c r="CA4301"/>
      <c r="CB4301"/>
      <c r="CC4301"/>
    </row>
    <row r="4302" spans="54:81" s="325" customFormat="1" ht="15" customHeight="1" x14ac:dyDescent="0.25">
      <c r="BB4302"/>
      <c r="BC4302"/>
      <c r="BD4302"/>
      <c r="BE4302"/>
      <c r="BF4302"/>
      <c r="BG4302"/>
      <c r="BH4302"/>
      <c r="BI4302"/>
      <c r="BJ4302"/>
      <c r="BK4302"/>
      <c r="BL4302"/>
      <c r="BM4302"/>
      <c r="BN4302"/>
      <c r="BO4302"/>
      <c r="BP4302"/>
      <c r="BQ4302"/>
      <c r="BR4302"/>
      <c r="BS4302"/>
      <c r="BT4302"/>
      <c r="BU4302"/>
      <c r="BV4302"/>
      <c r="BW4302"/>
      <c r="BX4302"/>
      <c r="BY4302"/>
      <c r="BZ4302"/>
      <c r="CA4302"/>
      <c r="CB4302"/>
      <c r="CC4302"/>
    </row>
    <row r="4303" spans="54:81" s="325" customFormat="1" ht="15" customHeight="1" x14ac:dyDescent="0.25">
      <c r="BB4303"/>
      <c r="BC4303"/>
      <c r="BD4303"/>
      <c r="BE4303"/>
      <c r="BF4303"/>
      <c r="BG4303"/>
      <c r="BH4303"/>
      <c r="BI4303"/>
      <c r="BJ4303"/>
      <c r="BK4303"/>
      <c r="BL4303"/>
      <c r="BM4303"/>
      <c r="BN4303"/>
      <c r="BO4303"/>
      <c r="BP4303"/>
      <c r="BQ4303"/>
      <c r="BR4303"/>
      <c r="BS4303"/>
      <c r="BT4303"/>
      <c r="BU4303"/>
      <c r="BV4303"/>
      <c r="BW4303"/>
      <c r="BX4303"/>
      <c r="BY4303"/>
      <c r="BZ4303"/>
      <c r="CA4303"/>
      <c r="CB4303"/>
      <c r="CC4303"/>
    </row>
    <row r="4304" spans="54:81" s="325" customFormat="1" ht="15" customHeight="1" x14ac:dyDescent="0.25">
      <c r="BB4304"/>
      <c r="BC4304"/>
      <c r="BD4304"/>
      <c r="BE4304"/>
      <c r="BF4304"/>
      <c r="BG4304"/>
      <c r="BH4304"/>
      <c r="BI4304"/>
      <c r="BJ4304"/>
      <c r="BK4304"/>
      <c r="BL4304"/>
      <c r="BM4304"/>
      <c r="BN4304"/>
      <c r="BO4304"/>
      <c r="BP4304"/>
      <c r="BQ4304"/>
      <c r="BR4304"/>
      <c r="BS4304"/>
      <c r="BT4304"/>
      <c r="BU4304"/>
      <c r="BV4304"/>
      <c r="BW4304"/>
      <c r="BX4304"/>
      <c r="BY4304"/>
      <c r="BZ4304"/>
      <c r="CA4304"/>
      <c r="CB4304"/>
      <c r="CC4304"/>
    </row>
    <row r="4305" spans="54:81" s="325" customFormat="1" ht="15" customHeight="1" x14ac:dyDescent="0.25">
      <c r="BB4305"/>
      <c r="BC4305"/>
      <c r="BD4305"/>
      <c r="BE4305"/>
      <c r="BF4305"/>
      <c r="BG4305"/>
      <c r="BH4305"/>
      <c r="BI4305"/>
      <c r="BJ4305"/>
      <c r="BK4305"/>
      <c r="BL4305"/>
      <c r="BM4305"/>
      <c r="BN4305"/>
      <c r="BO4305"/>
      <c r="BP4305"/>
      <c r="BQ4305"/>
      <c r="BR4305"/>
      <c r="BS4305"/>
      <c r="BT4305"/>
      <c r="BU4305"/>
      <c r="BV4305"/>
      <c r="BW4305"/>
      <c r="BX4305"/>
      <c r="BY4305"/>
      <c r="BZ4305"/>
      <c r="CA4305"/>
      <c r="CB4305"/>
      <c r="CC4305"/>
    </row>
    <row r="4306" spans="54:81" s="325" customFormat="1" ht="15" customHeight="1" x14ac:dyDescent="0.25">
      <c r="BB4306"/>
      <c r="BC4306"/>
      <c r="BD4306"/>
      <c r="BE4306"/>
      <c r="BF4306"/>
      <c r="BG4306"/>
      <c r="BH4306"/>
      <c r="BI4306"/>
      <c r="BJ4306"/>
      <c r="BK4306"/>
      <c r="BL4306"/>
      <c r="BM4306"/>
      <c r="BN4306"/>
      <c r="BO4306"/>
      <c r="BP4306"/>
      <c r="BQ4306"/>
      <c r="BR4306"/>
      <c r="BS4306"/>
      <c r="BT4306"/>
      <c r="BU4306"/>
      <c r="BV4306"/>
      <c r="BW4306"/>
      <c r="BX4306"/>
      <c r="BY4306"/>
      <c r="BZ4306"/>
      <c r="CA4306"/>
      <c r="CB4306"/>
      <c r="CC4306"/>
    </row>
    <row r="4307" spans="54:81" s="325" customFormat="1" ht="15" customHeight="1" x14ac:dyDescent="0.25">
      <c r="BB4307"/>
      <c r="BC4307"/>
      <c r="BD4307"/>
      <c r="BE4307"/>
      <c r="BF4307"/>
      <c r="BG4307"/>
      <c r="BH4307"/>
      <c r="BI4307"/>
      <c r="BJ4307"/>
      <c r="BK4307"/>
      <c r="BL4307"/>
      <c r="BM4307"/>
      <c r="BN4307"/>
      <c r="BO4307"/>
      <c r="BP4307"/>
      <c r="BQ4307"/>
      <c r="BR4307"/>
      <c r="BS4307"/>
      <c r="BT4307"/>
      <c r="BU4307"/>
      <c r="BV4307"/>
      <c r="BW4307"/>
      <c r="BX4307"/>
      <c r="BY4307"/>
      <c r="BZ4307"/>
      <c r="CA4307"/>
      <c r="CB4307"/>
      <c r="CC4307"/>
    </row>
    <row r="4308" spans="54:81" s="325" customFormat="1" ht="15" customHeight="1" x14ac:dyDescent="0.25">
      <c r="BB4308"/>
      <c r="BC4308"/>
      <c r="BD4308"/>
      <c r="BE4308"/>
      <c r="BF4308"/>
      <c r="BG4308"/>
      <c r="BH4308"/>
      <c r="BI4308"/>
      <c r="BJ4308"/>
      <c r="BK4308"/>
      <c r="BL4308"/>
      <c r="BM4308"/>
      <c r="BN4308"/>
      <c r="BO4308"/>
      <c r="BP4308"/>
      <c r="BQ4308"/>
      <c r="BR4308"/>
      <c r="BS4308"/>
      <c r="BT4308"/>
      <c r="BU4308"/>
      <c r="BV4308"/>
      <c r="BW4308"/>
      <c r="BX4308"/>
      <c r="BY4308"/>
      <c r="BZ4308"/>
      <c r="CA4308"/>
      <c r="CB4308"/>
      <c r="CC4308"/>
    </row>
    <row r="4309" spans="54:81" s="325" customFormat="1" ht="15" customHeight="1" x14ac:dyDescent="0.25">
      <c r="BB4309"/>
      <c r="BC4309"/>
      <c r="BD4309"/>
      <c r="BE4309"/>
      <c r="BF4309"/>
      <c r="BG4309"/>
      <c r="BH4309"/>
      <c r="BI4309"/>
      <c r="BJ4309"/>
      <c r="BK4309"/>
      <c r="BL4309"/>
      <c r="BM4309"/>
      <c r="BN4309"/>
      <c r="BO4309"/>
      <c r="BP4309"/>
      <c r="BQ4309"/>
      <c r="BR4309"/>
      <c r="BS4309"/>
      <c r="BT4309"/>
      <c r="BU4309"/>
      <c r="BV4309"/>
      <c r="BW4309"/>
      <c r="BX4309"/>
      <c r="BY4309"/>
      <c r="BZ4309"/>
      <c r="CA4309"/>
      <c r="CB4309"/>
      <c r="CC4309"/>
    </row>
    <row r="4310" spans="54:81" s="325" customFormat="1" ht="15" customHeight="1" x14ac:dyDescent="0.25">
      <c r="BB4310"/>
      <c r="BC4310"/>
      <c r="BD4310"/>
      <c r="BE4310"/>
      <c r="BF4310"/>
      <c r="BG4310"/>
      <c r="BH4310"/>
      <c r="BI4310"/>
      <c r="BJ4310"/>
      <c r="BK4310"/>
      <c r="BL4310"/>
      <c r="BM4310"/>
      <c r="BN4310"/>
      <c r="BO4310"/>
      <c r="BP4310"/>
      <c r="BQ4310"/>
      <c r="BR4310"/>
      <c r="BS4310"/>
      <c r="BT4310"/>
      <c r="BU4310"/>
      <c r="BV4310"/>
      <c r="BW4310"/>
      <c r="BX4310"/>
      <c r="BY4310"/>
      <c r="BZ4310"/>
      <c r="CA4310"/>
      <c r="CB4310"/>
      <c r="CC4310"/>
    </row>
    <row r="4311" spans="54:81" s="325" customFormat="1" ht="15" customHeight="1" x14ac:dyDescent="0.25">
      <c r="BB4311"/>
      <c r="BC4311"/>
      <c r="BD4311"/>
      <c r="BE4311"/>
      <c r="BF4311"/>
      <c r="BG4311"/>
      <c r="BH4311"/>
      <c r="BI4311"/>
      <c r="BJ4311"/>
      <c r="BK4311"/>
      <c r="BL4311"/>
      <c r="BM4311"/>
      <c r="BN4311"/>
      <c r="BO4311"/>
      <c r="BP4311"/>
      <c r="BQ4311"/>
      <c r="BR4311"/>
      <c r="BS4311"/>
      <c r="BT4311"/>
      <c r="BU4311"/>
      <c r="BV4311"/>
      <c r="BW4311"/>
      <c r="BX4311"/>
      <c r="BY4311"/>
      <c r="BZ4311"/>
      <c r="CA4311"/>
      <c r="CB4311"/>
      <c r="CC4311"/>
    </row>
    <row r="4312" spans="54:81" s="325" customFormat="1" ht="15" customHeight="1" x14ac:dyDescent="0.25">
      <c r="BB4312"/>
      <c r="BC4312"/>
      <c r="BD4312"/>
      <c r="BE4312"/>
      <c r="BF4312"/>
      <c r="BG4312"/>
      <c r="BH4312"/>
      <c r="BI4312"/>
      <c r="BJ4312"/>
      <c r="BK4312"/>
      <c r="BL4312"/>
      <c r="BM4312"/>
      <c r="BN4312"/>
      <c r="BO4312"/>
      <c r="BP4312"/>
      <c r="BQ4312"/>
      <c r="BR4312"/>
      <c r="BS4312"/>
      <c r="BT4312"/>
      <c r="BU4312"/>
      <c r="BV4312"/>
      <c r="BW4312"/>
      <c r="BX4312"/>
      <c r="BY4312"/>
      <c r="BZ4312"/>
      <c r="CA4312"/>
      <c r="CB4312"/>
      <c r="CC4312"/>
    </row>
    <row r="4313" spans="54:81" s="325" customFormat="1" ht="15" customHeight="1" x14ac:dyDescent="0.25">
      <c r="BB4313"/>
      <c r="BC4313"/>
      <c r="BD4313"/>
      <c r="BE4313"/>
      <c r="BF4313"/>
      <c r="BG4313"/>
      <c r="BH4313"/>
      <c r="BI4313"/>
      <c r="BJ4313"/>
      <c r="BK4313"/>
      <c r="BL4313"/>
      <c r="BM4313"/>
      <c r="BN4313"/>
      <c r="BO4313"/>
      <c r="BP4313"/>
      <c r="BQ4313"/>
      <c r="BR4313"/>
      <c r="BS4313"/>
      <c r="BT4313"/>
      <c r="BU4313"/>
      <c r="BV4313"/>
      <c r="BW4313"/>
      <c r="BX4313"/>
      <c r="BY4313"/>
      <c r="BZ4313"/>
      <c r="CA4313"/>
      <c r="CB4313"/>
      <c r="CC4313"/>
    </row>
    <row r="4314" spans="54:81" s="325" customFormat="1" ht="15" customHeight="1" x14ac:dyDescent="0.25">
      <c r="BB4314"/>
      <c r="BC4314"/>
      <c r="BD4314"/>
      <c r="BE4314"/>
      <c r="BF4314"/>
      <c r="BG4314"/>
      <c r="BH4314"/>
      <c r="BI4314"/>
      <c r="BJ4314"/>
      <c r="BK4314"/>
      <c r="BL4314"/>
      <c r="BM4314"/>
      <c r="BN4314"/>
      <c r="BO4314"/>
      <c r="BP4314"/>
      <c r="BQ4314"/>
      <c r="BR4314"/>
      <c r="BS4314"/>
      <c r="BT4314"/>
      <c r="BU4314"/>
      <c r="BV4314"/>
      <c r="BW4314"/>
      <c r="BX4314"/>
      <c r="BY4314"/>
      <c r="BZ4314"/>
      <c r="CA4314"/>
      <c r="CB4314"/>
      <c r="CC4314"/>
    </row>
    <row r="4315" spans="54:81" s="325" customFormat="1" ht="15" customHeight="1" x14ac:dyDescent="0.25">
      <c r="BB4315"/>
      <c r="BC4315"/>
      <c r="BD4315"/>
      <c r="BE4315"/>
      <c r="BF4315"/>
      <c r="BG4315"/>
      <c r="BH4315"/>
      <c r="BI4315"/>
      <c r="BJ4315"/>
      <c r="BK4315"/>
      <c r="BL4315"/>
      <c r="BM4315"/>
      <c r="BN4315"/>
      <c r="BO4315"/>
      <c r="BP4315"/>
      <c r="BQ4315"/>
      <c r="BR4315"/>
      <c r="BS4315"/>
      <c r="BT4315"/>
      <c r="BU4315"/>
      <c r="BV4315"/>
      <c r="BW4315"/>
      <c r="BX4315"/>
      <c r="BY4315"/>
      <c r="BZ4315"/>
      <c r="CA4315"/>
      <c r="CB4315"/>
      <c r="CC4315"/>
    </row>
    <row r="4316" spans="54:81" s="325" customFormat="1" ht="15" customHeight="1" x14ac:dyDescent="0.25">
      <c r="BB4316"/>
      <c r="BC4316"/>
      <c r="BD4316"/>
      <c r="BE4316"/>
      <c r="BF4316"/>
      <c r="BG4316"/>
      <c r="BH4316"/>
      <c r="BI4316"/>
      <c r="BJ4316"/>
      <c r="BK4316"/>
      <c r="BL4316"/>
      <c r="BM4316"/>
      <c r="BN4316"/>
      <c r="BO4316"/>
      <c r="BP4316"/>
      <c r="BQ4316"/>
      <c r="BR4316"/>
      <c r="BS4316"/>
      <c r="BT4316"/>
      <c r="BU4316"/>
      <c r="BV4316"/>
      <c r="BW4316"/>
      <c r="BX4316"/>
      <c r="BY4316"/>
      <c r="BZ4316"/>
      <c r="CA4316"/>
      <c r="CB4316"/>
      <c r="CC4316"/>
    </row>
    <row r="4317" spans="54:81" s="325" customFormat="1" ht="15" customHeight="1" x14ac:dyDescent="0.25">
      <c r="BB4317"/>
      <c r="BC4317"/>
      <c r="BD4317"/>
      <c r="BE4317"/>
      <c r="BF4317"/>
      <c r="BG4317"/>
      <c r="BH4317"/>
      <c r="BI4317"/>
      <c r="BJ4317"/>
      <c r="BK4317"/>
      <c r="BL4317"/>
      <c r="BM4317"/>
      <c r="BN4317"/>
      <c r="BO4317"/>
      <c r="BP4317"/>
      <c r="BQ4317"/>
      <c r="BR4317"/>
      <c r="BS4317"/>
      <c r="BT4317"/>
      <c r="BU4317"/>
      <c r="BV4317"/>
      <c r="BW4317"/>
      <c r="BX4317"/>
      <c r="BY4317"/>
      <c r="BZ4317"/>
      <c r="CA4317"/>
      <c r="CB4317"/>
      <c r="CC4317"/>
    </row>
    <row r="4318" spans="54:81" s="325" customFormat="1" ht="15" customHeight="1" x14ac:dyDescent="0.25">
      <c r="BB4318"/>
      <c r="BC4318"/>
      <c r="BD4318"/>
      <c r="BE4318"/>
      <c r="BF4318"/>
      <c r="BG4318"/>
      <c r="BH4318"/>
      <c r="BI4318"/>
      <c r="BJ4318"/>
      <c r="BK4318"/>
      <c r="BL4318"/>
      <c r="BM4318"/>
      <c r="BN4318"/>
      <c r="BO4318"/>
      <c r="BP4318"/>
      <c r="BQ4318"/>
      <c r="BR4318"/>
      <c r="BS4318"/>
      <c r="BT4318"/>
      <c r="BU4318"/>
      <c r="BV4318"/>
      <c r="BW4318"/>
      <c r="BX4318"/>
      <c r="BY4318"/>
      <c r="BZ4318"/>
      <c r="CA4318"/>
      <c r="CB4318"/>
      <c r="CC4318"/>
    </row>
    <row r="4319" spans="54:81" s="325" customFormat="1" ht="15" customHeight="1" x14ac:dyDescent="0.25">
      <c r="BB4319"/>
      <c r="BC4319"/>
      <c r="BD4319"/>
      <c r="BE4319"/>
      <c r="BF4319"/>
      <c r="BG4319"/>
      <c r="BH4319"/>
      <c r="BI4319"/>
      <c r="BJ4319"/>
      <c r="BK4319"/>
      <c r="BL4319"/>
      <c r="BM4319"/>
      <c r="BN4319"/>
      <c r="BO4319"/>
      <c r="BP4319"/>
      <c r="BQ4319"/>
      <c r="BR4319"/>
      <c r="BS4319"/>
      <c r="BT4319"/>
      <c r="BU4319"/>
      <c r="BV4319"/>
      <c r="BW4319"/>
      <c r="BX4319"/>
      <c r="BY4319"/>
      <c r="BZ4319"/>
      <c r="CA4319"/>
      <c r="CB4319"/>
      <c r="CC4319"/>
    </row>
    <row r="4320" spans="54:81" s="325" customFormat="1" ht="15" customHeight="1" x14ac:dyDescent="0.25">
      <c r="BB4320"/>
      <c r="BC4320"/>
      <c r="BD4320"/>
      <c r="BE4320"/>
      <c r="BF4320"/>
      <c r="BG4320"/>
      <c r="BH4320"/>
      <c r="BI4320"/>
      <c r="BJ4320"/>
      <c r="BK4320"/>
      <c r="BL4320"/>
      <c r="BM4320"/>
      <c r="BN4320"/>
      <c r="BO4320"/>
      <c r="BP4320"/>
      <c r="BQ4320"/>
      <c r="BR4320"/>
      <c r="BS4320"/>
      <c r="BT4320"/>
      <c r="BU4320"/>
      <c r="BV4320"/>
      <c r="BW4320"/>
      <c r="BX4320"/>
      <c r="BY4320"/>
      <c r="BZ4320"/>
      <c r="CA4320"/>
      <c r="CB4320"/>
      <c r="CC4320"/>
    </row>
    <row r="4321" spans="54:81" s="325" customFormat="1" ht="15" customHeight="1" x14ac:dyDescent="0.25">
      <c r="BB4321"/>
      <c r="BC4321"/>
      <c r="BD4321"/>
      <c r="BE4321"/>
      <c r="BF4321"/>
      <c r="BG4321"/>
      <c r="BH4321"/>
      <c r="BI4321"/>
      <c r="BJ4321"/>
      <c r="BK4321"/>
      <c r="BL4321"/>
      <c r="BM4321"/>
      <c r="BN4321"/>
      <c r="BO4321"/>
      <c r="BP4321"/>
      <c r="BQ4321"/>
      <c r="BR4321"/>
      <c r="BS4321"/>
      <c r="BT4321"/>
      <c r="BU4321"/>
      <c r="BV4321"/>
      <c r="BW4321"/>
      <c r="BX4321"/>
      <c r="BY4321"/>
      <c r="BZ4321"/>
      <c r="CA4321"/>
      <c r="CB4321"/>
      <c r="CC4321"/>
    </row>
    <row r="4322" spans="54:81" s="325" customFormat="1" ht="15" customHeight="1" x14ac:dyDescent="0.25">
      <c r="BB4322"/>
      <c r="BC4322"/>
      <c r="BD4322"/>
      <c r="BE4322"/>
      <c r="BF4322"/>
      <c r="BG4322"/>
      <c r="BH4322"/>
      <c r="BI4322"/>
      <c r="BJ4322"/>
      <c r="BK4322"/>
      <c r="BL4322"/>
      <c r="BM4322"/>
      <c r="BN4322"/>
      <c r="BO4322"/>
      <c r="BP4322"/>
      <c r="BQ4322"/>
      <c r="BR4322"/>
      <c r="BS4322"/>
      <c r="BT4322"/>
      <c r="BU4322"/>
      <c r="BV4322"/>
      <c r="BW4322"/>
      <c r="BX4322"/>
      <c r="BY4322"/>
      <c r="BZ4322"/>
      <c r="CA4322"/>
      <c r="CB4322"/>
      <c r="CC4322"/>
    </row>
    <row r="4323" spans="54:81" s="325" customFormat="1" ht="15" customHeight="1" x14ac:dyDescent="0.25">
      <c r="BB4323"/>
      <c r="BC4323"/>
      <c r="BD4323"/>
      <c r="BE4323"/>
      <c r="BF4323"/>
      <c r="BG4323"/>
      <c r="BH4323"/>
      <c r="BI4323"/>
      <c r="BJ4323"/>
      <c r="BK4323"/>
      <c r="BL4323"/>
      <c r="BM4323"/>
      <c r="BN4323"/>
      <c r="BO4323"/>
      <c r="BP4323"/>
      <c r="BQ4323"/>
      <c r="BR4323"/>
      <c r="BS4323"/>
      <c r="BT4323"/>
      <c r="BU4323"/>
      <c r="BV4323"/>
      <c r="BW4323"/>
      <c r="BX4323"/>
      <c r="BY4323"/>
      <c r="BZ4323"/>
      <c r="CA4323"/>
      <c r="CB4323"/>
      <c r="CC4323"/>
    </row>
    <row r="4324" spans="54:81" s="325" customFormat="1" ht="15" customHeight="1" x14ac:dyDescent="0.25">
      <c r="BB4324"/>
      <c r="BC4324"/>
      <c r="BD4324"/>
      <c r="BE4324"/>
      <c r="BF4324"/>
      <c r="BG4324"/>
      <c r="BH4324"/>
      <c r="BI4324"/>
      <c r="BJ4324"/>
      <c r="BK4324"/>
      <c r="BL4324"/>
      <c r="BM4324"/>
      <c r="BN4324"/>
      <c r="BO4324"/>
      <c r="BP4324"/>
      <c r="BQ4324"/>
      <c r="BR4324"/>
      <c r="BS4324"/>
      <c r="BT4324"/>
      <c r="BU4324"/>
      <c r="BV4324"/>
      <c r="BW4324"/>
      <c r="BX4324"/>
      <c r="BY4324"/>
      <c r="BZ4324"/>
      <c r="CA4324"/>
      <c r="CB4324"/>
      <c r="CC4324"/>
    </row>
    <row r="4325" spans="54:81" s="325" customFormat="1" ht="15" customHeight="1" x14ac:dyDescent="0.25">
      <c r="BB4325"/>
      <c r="BC4325"/>
      <c r="BD4325"/>
      <c r="BE4325"/>
      <c r="BF4325"/>
      <c r="BG4325"/>
      <c r="BH4325"/>
      <c r="BI4325"/>
      <c r="BJ4325"/>
      <c r="BK4325"/>
      <c r="BL4325"/>
      <c r="BM4325"/>
      <c r="BN4325"/>
      <c r="BO4325"/>
      <c r="BP4325"/>
      <c r="BQ4325"/>
      <c r="BR4325"/>
      <c r="BS4325"/>
      <c r="BT4325"/>
      <c r="BU4325"/>
      <c r="BV4325"/>
      <c r="BW4325"/>
      <c r="BX4325"/>
      <c r="BY4325"/>
      <c r="BZ4325"/>
      <c r="CA4325"/>
      <c r="CB4325"/>
      <c r="CC4325"/>
    </row>
    <row r="4326" spans="54:81" s="325" customFormat="1" ht="15" customHeight="1" x14ac:dyDescent="0.25">
      <c r="BB4326"/>
      <c r="BC4326"/>
      <c r="BD4326"/>
      <c r="BE4326"/>
      <c r="BF4326"/>
      <c r="BG4326"/>
      <c r="BH4326"/>
      <c r="BI4326"/>
      <c r="BJ4326"/>
      <c r="BK4326"/>
      <c r="BL4326"/>
      <c r="BM4326"/>
      <c r="BN4326"/>
      <c r="BO4326"/>
      <c r="BP4326"/>
      <c r="BQ4326"/>
      <c r="BR4326"/>
      <c r="BS4326"/>
      <c r="BT4326"/>
      <c r="BU4326"/>
      <c r="BV4326"/>
      <c r="BW4326"/>
      <c r="BX4326"/>
      <c r="BY4326"/>
      <c r="BZ4326"/>
      <c r="CA4326"/>
      <c r="CB4326"/>
      <c r="CC4326"/>
    </row>
    <row r="4327" spans="54:81" s="325" customFormat="1" ht="15" customHeight="1" x14ac:dyDescent="0.25">
      <c r="BB4327"/>
      <c r="BC4327"/>
      <c r="BD4327"/>
      <c r="BE4327"/>
      <c r="BF4327"/>
      <c r="BG4327"/>
      <c r="BH4327"/>
      <c r="BI4327"/>
      <c r="BJ4327"/>
      <c r="BK4327"/>
      <c r="BL4327"/>
      <c r="BM4327"/>
      <c r="BN4327"/>
      <c r="BO4327"/>
      <c r="BP4327"/>
      <c r="BQ4327"/>
      <c r="BR4327"/>
      <c r="BS4327"/>
      <c r="BT4327"/>
      <c r="BU4327"/>
      <c r="BV4327"/>
      <c r="BW4327"/>
      <c r="BX4327"/>
      <c r="BY4327"/>
      <c r="BZ4327"/>
      <c r="CA4327"/>
      <c r="CB4327"/>
      <c r="CC4327"/>
    </row>
    <row r="4328" spans="54:81" s="325" customFormat="1" ht="15" customHeight="1" x14ac:dyDescent="0.25">
      <c r="BB4328"/>
      <c r="BC4328"/>
      <c r="BD4328"/>
      <c r="BE4328"/>
      <c r="BF4328"/>
      <c r="BG4328"/>
      <c r="BH4328"/>
      <c r="BI4328"/>
      <c r="BJ4328"/>
      <c r="BK4328"/>
      <c r="BL4328"/>
      <c r="BM4328"/>
      <c r="BN4328"/>
      <c r="BO4328"/>
      <c r="BP4328"/>
      <c r="BQ4328"/>
      <c r="BR4328"/>
      <c r="BS4328"/>
      <c r="BT4328"/>
      <c r="BU4328"/>
      <c r="BV4328"/>
      <c r="BW4328"/>
      <c r="BX4328"/>
      <c r="BY4328"/>
      <c r="BZ4328"/>
      <c r="CA4328"/>
      <c r="CB4328"/>
      <c r="CC4328"/>
    </row>
    <row r="4329" spans="54:81" s="325" customFormat="1" ht="15" customHeight="1" x14ac:dyDescent="0.25">
      <c r="BB4329"/>
      <c r="BC4329"/>
      <c r="BD4329"/>
      <c r="BE4329"/>
      <c r="BF4329"/>
      <c r="BG4329"/>
      <c r="BH4329"/>
      <c r="BI4329"/>
      <c r="BJ4329"/>
      <c r="BK4329"/>
      <c r="BL4329"/>
      <c r="BM4329"/>
      <c r="BN4329"/>
      <c r="BO4329"/>
      <c r="BP4329"/>
      <c r="BQ4329"/>
      <c r="BR4329"/>
      <c r="BS4329"/>
      <c r="BT4329"/>
      <c r="BU4329"/>
      <c r="BV4329"/>
      <c r="BW4329"/>
      <c r="BX4329"/>
      <c r="BY4329"/>
      <c r="BZ4329"/>
      <c r="CA4329"/>
      <c r="CB4329"/>
      <c r="CC4329"/>
    </row>
    <row r="4330" spans="54:81" s="325" customFormat="1" ht="15" customHeight="1" x14ac:dyDescent="0.25">
      <c r="BB4330"/>
      <c r="BC4330"/>
      <c r="BD4330"/>
      <c r="BE4330"/>
      <c r="BF4330"/>
      <c r="BG4330"/>
      <c r="BH4330"/>
      <c r="BI4330"/>
      <c r="BJ4330"/>
      <c r="BK4330"/>
      <c r="BL4330"/>
      <c r="BM4330"/>
      <c r="BN4330"/>
      <c r="BO4330"/>
      <c r="BP4330"/>
      <c r="BQ4330"/>
      <c r="BR4330"/>
      <c r="BS4330"/>
      <c r="BT4330"/>
      <c r="BU4330"/>
      <c r="BV4330"/>
      <c r="BW4330"/>
      <c r="BX4330"/>
      <c r="BY4330"/>
      <c r="BZ4330"/>
      <c r="CA4330"/>
      <c r="CB4330"/>
      <c r="CC4330"/>
    </row>
    <row r="4331" spans="54:81" s="325" customFormat="1" ht="15" customHeight="1" x14ac:dyDescent="0.25">
      <c r="BB4331"/>
      <c r="BC4331"/>
      <c r="BD4331"/>
      <c r="BE4331"/>
      <c r="BF4331"/>
      <c r="BG4331"/>
      <c r="BH4331"/>
      <c r="BI4331"/>
      <c r="BJ4331"/>
      <c r="BK4331"/>
      <c r="BL4331"/>
      <c r="BM4331"/>
      <c r="BN4331"/>
      <c r="BO4331"/>
      <c r="BP4331"/>
      <c r="BQ4331"/>
      <c r="BR4331"/>
      <c r="BS4331"/>
      <c r="BT4331"/>
      <c r="BU4331"/>
      <c r="BV4331"/>
      <c r="BW4331"/>
      <c r="BX4331"/>
      <c r="BY4331"/>
      <c r="BZ4331"/>
      <c r="CA4331"/>
      <c r="CB4331"/>
      <c r="CC4331"/>
    </row>
    <row r="4332" spans="54:81" s="325" customFormat="1" ht="15" customHeight="1" x14ac:dyDescent="0.25">
      <c r="BB4332"/>
      <c r="BC4332"/>
      <c r="BD4332"/>
      <c r="BE4332"/>
      <c r="BF4332"/>
      <c r="BG4332"/>
      <c r="BH4332"/>
      <c r="BI4332"/>
      <c r="BJ4332"/>
      <c r="BK4332"/>
      <c r="BL4332"/>
      <c r="BM4332"/>
      <c r="BN4332"/>
      <c r="BO4332"/>
      <c r="BP4332"/>
      <c r="BQ4332"/>
      <c r="BR4332"/>
      <c r="BS4332"/>
      <c r="BT4332"/>
      <c r="BU4332"/>
      <c r="BV4332"/>
      <c r="BW4332"/>
      <c r="BX4332"/>
      <c r="BY4332"/>
      <c r="BZ4332"/>
      <c r="CA4332"/>
      <c r="CB4332"/>
      <c r="CC4332"/>
    </row>
    <row r="4333" spans="54:81" s="325" customFormat="1" ht="15" customHeight="1" x14ac:dyDescent="0.25">
      <c r="BB4333"/>
      <c r="BC4333"/>
      <c r="BD4333"/>
      <c r="BE4333"/>
      <c r="BF4333"/>
      <c r="BG4333"/>
      <c r="BH4333"/>
      <c r="BI4333"/>
      <c r="BJ4333"/>
      <c r="BK4333"/>
      <c r="BL4333"/>
      <c r="BM4333"/>
      <c r="BN4333"/>
      <c r="BO4333"/>
      <c r="BP4333"/>
      <c r="BQ4333"/>
      <c r="BR4333"/>
      <c r="BS4333"/>
      <c r="BT4333"/>
      <c r="BU4333"/>
      <c r="BV4333"/>
      <c r="BW4333"/>
      <c r="BX4333"/>
      <c r="BY4333"/>
      <c r="BZ4333"/>
      <c r="CA4333"/>
      <c r="CB4333"/>
      <c r="CC4333"/>
    </row>
    <row r="4334" spans="54:81" s="325" customFormat="1" ht="15" customHeight="1" x14ac:dyDescent="0.25">
      <c r="BB4334"/>
      <c r="BC4334"/>
      <c r="BD4334"/>
      <c r="BE4334"/>
      <c r="BF4334"/>
      <c r="BG4334"/>
      <c r="BH4334"/>
      <c r="BI4334"/>
      <c r="BJ4334"/>
      <c r="BK4334"/>
      <c r="BL4334"/>
      <c r="BM4334"/>
      <c r="BN4334"/>
      <c r="BO4334"/>
      <c r="BP4334"/>
      <c r="BQ4334"/>
      <c r="BR4334"/>
      <c r="BS4334"/>
      <c r="BT4334"/>
      <c r="BU4334"/>
      <c r="BV4334"/>
      <c r="BW4334"/>
      <c r="BX4334"/>
      <c r="BY4334"/>
      <c r="BZ4334"/>
      <c r="CA4334"/>
      <c r="CB4334"/>
      <c r="CC4334"/>
    </row>
    <row r="4335" spans="54:81" s="325" customFormat="1" ht="15" customHeight="1" x14ac:dyDescent="0.25">
      <c r="BB4335"/>
      <c r="BC4335"/>
      <c r="BD4335"/>
      <c r="BE4335"/>
      <c r="BF4335"/>
      <c r="BG4335"/>
      <c r="BH4335"/>
      <c r="BI4335"/>
      <c r="BJ4335"/>
      <c r="BK4335"/>
      <c r="BL4335"/>
      <c r="BM4335"/>
      <c r="BN4335"/>
      <c r="BO4335"/>
      <c r="BP4335"/>
      <c r="BQ4335"/>
      <c r="BR4335"/>
      <c r="BS4335"/>
      <c r="BT4335"/>
      <c r="BU4335"/>
      <c r="BV4335"/>
      <c r="BW4335"/>
      <c r="BX4335"/>
      <c r="BY4335"/>
      <c r="BZ4335"/>
      <c r="CA4335"/>
      <c r="CB4335"/>
      <c r="CC4335"/>
    </row>
    <row r="4336" spans="54:81" s="325" customFormat="1" ht="15" customHeight="1" x14ac:dyDescent="0.25">
      <c r="BB4336"/>
      <c r="BC4336"/>
      <c r="BD4336"/>
      <c r="BE4336"/>
      <c r="BF4336"/>
      <c r="BG4336"/>
      <c r="BH4336"/>
      <c r="BI4336"/>
      <c r="BJ4336"/>
      <c r="BK4336"/>
      <c r="BL4336"/>
      <c r="BM4336"/>
      <c r="BN4336"/>
      <c r="BO4336"/>
      <c r="BP4336"/>
      <c r="BQ4336"/>
      <c r="BR4336"/>
      <c r="BS4336"/>
      <c r="BT4336"/>
      <c r="BU4336"/>
      <c r="BV4336"/>
      <c r="BW4336"/>
      <c r="BX4336"/>
      <c r="BY4336"/>
      <c r="BZ4336"/>
      <c r="CA4336"/>
      <c r="CB4336"/>
      <c r="CC4336"/>
    </row>
    <row r="4337" spans="54:81" s="325" customFormat="1" ht="15" customHeight="1" x14ac:dyDescent="0.25">
      <c r="BB4337"/>
      <c r="BC4337"/>
      <c r="BD4337"/>
      <c r="BE4337"/>
      <c r="BF4337"/>
      <c r="BG4337"/>
      <c r="BH4337"/>
      <c r="BI4337"/>
      <c r="BJ4337"/>
      <c r="BK4337"/>
      <c r="BL4337"/>
      <c r="BM4337"/>
      <c r="BN4337"/>
      <c r="BO4337"/>
      <c r="BP4337"/>
      <c r="BQ4337"/>
      <c r="BR4337"/>
      <c r="BS4337"/>
      <c r="BT4337"/>
      <c r="BU4337"/>
      <c r="BV4337"/>
      <c r="BW4337"/>
      <c r="BX4337"/>
      <c r="BY4337"/>
      <c r="BZ4337"/>
      <c r="CA4337"/>
      <c r="CB4337"/>
      <c r="CC4337"/>
    </row>
    <row r="4338" spans="54:81" s="325" customFormat="1" ht="15" customHeight="1" x14ac:dyDescent="0.25">
      <c r="BB4338"/>
      <c r="BC4338"/>
      <c r="BD4338"/>
      <c r="BE4338"/>
      <c r="BF4338"/>
      <c r="BG4338"/>
      <c r="BH4338"/>
      <c r="BI4338"/>
      <c r="BJ4338"/>
      <c r="BK4338"/>
      <c r="BL4338"/>
      <c r="BM4338"/>
      <c r="BN4338"/>
      <c r="BO4338"/>
      <c r="BP4338"/>
      <c r="BQ4338"/>
      <c r="BR4338"/>
      <c r="BS4338"/>
      <c r="BT4338"/>
      <c r="BU4338"/>
      <c r="BV4338"/>
      <c r="BW4338"/>
      <c r="BX4338"/>
      <c r="BY4338"/>
      <c r="BZ4338"/>
      <c r="CA4338"/>
      <c r="CB4338"/>
      <c r="CC4338"/>
    </row>
    <row r="4339" spans="54:81" s="325" customFormat="1" ht="15" customHeight="1" x14ac:dyDescent="0.25">
      <c r="BB4339"/>
      <c r="BC4339"/>
      <c r="BD4339"/>
      <c r="BE4339"/>
      <c r="BF4339"/>
      <c r="BG4339"/>
      <c r="BH4339"/>
      <c r="BI4339"/>
      <c r="BJ4339"/>
      <c r="BK4339"/>
      <c r="BL4339"/>
      <c r="BM4339"/>
      <c r="BN4339"/>
      <c r="BO4339"/>
      <c r="BP4339"/>
      <c r="BQ4339"/>
      <c r="BR4339"/>
      <c r="BS4339"/>
      <c r="BT4339"/>
      <c r="BU4339"/>
      <c r="BV4339"/>
      <c r="BW4339"/>
      <c r="BX4339"/>
      <c r="BY4339"/>
      <c r="BZ4339"/>
      <c r="CA4339"/>
      <c r="CB4339"/>
      <c r="CC4339"/>
    </row>
    <row r="4340" spans="54:81" s="325" customFormat="1" ht="15" customHeight="1" x14ac:dyDescent="0.25">
      <c r="BB4340"/>
      <c r="BC4340"/>
      <c r="BD4340"/>
      <c r="BE4340"/>
      <c r="BF4340"/>
      <c r="BG4340"/>
      <c r="BH4340"/>
      <c r="BI4340"/>
      <c r="BJ4340"/>
      <c r="BK4340"/>
      <c r="BL4340"/>
      <c r="BM4340"/>
      <c r="BN4340"/>
      <c r="BO4340"/>
      <c r="BP4340"/>
      <c r="BQ4340"/>
      <c r="BR4340"/>
      <c r="BS4340"/>
      <c r="BT4340"/>
      <c r="BU4340"/>
      <c r="BV4340"/>
      <c r="BW4340"/>
      <c r="BX4340"/>
      <c r="BY4340"/>
      <c r="BZ4340"/>
      <c r="CA4340"/>
      <c r="CB4340"/>
      <c r="CC4340"/>
    </row>
    <row r="4341" spans="54:81" s="325" customFormat="1" ht="15" customHeight="1" x14ac:dyDescent="0.25">
      <c r="BB4341"/>
      <c r="BC4341"/>
      <c r="BD4341"/>
      <c r="BE4341"/>
      <c r="BF4341"/>
      <c r="BG4341"/>
      <c r="BH4341"/>
      <c r="BI4341"/>
      <c r="BJ4341"/>
      <c r="BK4341"/>
      <c r="BL4341"/>
      <c r="BM4341"/>
      <c r="BN4341"/>
      <c r="BO4341"/>
      <c r="BP4341"/>
      <c r="BQ4341"/>
      <c r="BR4341"/>
      <c r="BS4341"/>
      <c r="BT4341"/>
      <c r="BU4341"/>
      <c r="BV4341"/>
      <c r="BW4341"/>
      <c r="BX4341"/>
      <c r="BY4341"/>
      <c r="BZ4341"/>
      <c r="CA4341"/>
      <c r="CB4341"/>
      <c r="CC4341"/>
    </row>
    <row r="4342" spans="54:81" s="325" customFormat="1" ht="15" customHeight="1" x14ac:dyDescent="0.25">
      <c r="BB4342"/>
      <c r="BC4342"/>
      <c r="BD4342"/>
      <c r="BE4342"/>
      <c r="BF4342"/>
      <c r="BG4342"/>
      <c r="BH4342"/>
      <c r="BI4342"/>
      <c r="BJ4342"/>
      <c r="BK4342"/>
      <c r="BL4342"/>
      <c r="BM4342"/>
      <c r="BN4342"/>
      <c r="BO4342"/>
      <c r="BP4342"/>
      <c r="BQ4342"/>
      <c r="BR4342"/>
      <c r="BS4342"/>
      <c r="BT4342"/>
      <c r="BU4342"/>
      <c r="BV4342"/>
      <c r="BW4342"/>
      <c r="BX4342"/>
      <c r="BY4342"/>
      <c r="BZ4342"/>
      <c r="CA4342"/>
      <c r="CB4342"/>
      <c r="CC4342"/>
    </row>
    <row r="4343" spans="54:81" s="325" customFormat="1" ht="15" customHeight="1" x14ac:dyDescent="0.25">
      <c r="BB4343"/>
      <c r="BC4343"/>
      <c r="BD4343"/>
      <c r="BE4343"/>
      <c r="BF4343"/>
      <c r="BG4343"/>
      <c r="BH4343"/>
      <c r="BI4343"/>
      <c r="BJ4343"/>
      <c r="BK4343"/>
      <c r="BL4343"/>
      <c r="BM4343"/>
      <c r="BN4343"/>
      <c r="BO4343"/>
      <c r="BP4343"/>
      <c r="BQ4343"/>
      <c r="BR4343"/>
      <c r="BS4343"/>
      <c r="BT4343"/>
      <c r="BU4343"/>
      <c r="BV4343"/>
      <c r="BW4343"/>
      <c r="BX4343"/>
      <c r="BY4343"/>
      <c r="BZ4343"/>
      <c r="CA4343"/>
      <c r="CB4343"/>
      <c r="CC4343"/>
    </row>
    <row r="4344" spans="54:81" s="325" customFormat="1" ht="15" customHeight="1" x14ac:dyDescent="0.25">
      <c r="BB4344"/>
      <c r="BC4344"/>
      <c r="BD4344"/>
      <c r="BE4344"/>
      <c r="BF4344"/>
      <c r="BG4344"/>
      <c r="BH4344"/>
      <c r="BI4344"/>
      <c r="BJ4344"/>
      <c r="BK4344"/>
      <c r="BL4344"/>
      <c r="BM4344"/>
      <c r="BN4344"/>
      <c r="BO4344"/>
      <c r="BP4344"/>
      <c r="BQ4344"/>
      <c r="BR4344"/>
      <c r="BS4344"/>
      <c r="BT4344"/>
      <c r="BU4344"/>
      <c r="BV4344"/>
      <c r="BW4344"/>
      <c r="BX4344"/>
      <c r="BY4344"/>
      <c r="BZ4344"/>
      <c r="CA4344"/>
      <c r="CB4344"/>
      <c r="CC4344"/>
    </row>
    <row r="4345" spans="54:81" s="325" customFormat="1" ht="15" customHeight="1" x14ac:dyDescent="0.25">
      <c r="BB4345"/>
      <c r="BC4345"/>
      <c r="BD4345"/>
      <c r="BE4345"/>
      <c r="BF4345"/>
      <c r="BG4345"/>
      <c r="BH4345"/>
      <c r="BI4345"/>
      <c r="BJ4345"/>
      <c r="BK4345"/>
      <c r="BL4345"/>
      <c r="BM4345"/>
      <c r="BN4345"/>
      <c r="BO4345"/>
      <c r="BP4345"/>
      <c r="BQ4345"/>
      <c r="BR4345"/>
      <c r="BS4345"/>
      <c r="BT4345"/>
      <c r="BU4345"/>
      <c r="BV4345"/>
      <c r="BW4345"/>
      <c r="BX4345"/>
      <c r="BY4345"/>
      <c r="BZ4345"/>
      <c r="CA4345"/>
      <c r="CB4345"/>
      <c r="CC4345"/>
    </row>
    <row r="4346" spans="54:81" s="325" customFormat="1" ht="15" customHeight="1" x14ac:dyDescent="0.25">
      <c r="BB4346"/>
      <c r="BC4346"/>
      <c r="BD4346"/>
      <c r="BE4346"/>
      <c r="BF4346"/>
      <c r="BG4346"/>
      <c r="BH4346"/>
      <c r="BI4346"/>
      <c r="BJ4346"/>
      <c r="BK4346"/>
      <c r="BL4346"/>
      <c r="BM4346"/>
      <c r="BN4346"/>
      <c r="BO4346"/>
      <c r="BP4346"/>
      <c r="BQ4346"/>
      <c r="BR4346"/>
      <c r="BS4346"/>
      <c r="BT4346"/>
      <c r="BU4346"/>
      <c r="BV4346"/>
      <c r="BW4346"/>
      <c r="BX4346"/>
      <c r="BY4346"/>
      <c r="BZ4346"/>
      <c r="CA4346"/>
      <c r="CB4346"/>
      <c r="CC4346"/>
    </row>
    <row r="4347" spans="54:81" s="325" customFormat="1" ht="15" customHeight="1" x14ac:dyDescent="0.25">
      <c r="BB4347"/>
      <c r="BC4347"/>
      <c r="BD4347"/>
      <c r="BE4347"/>
      <c r="BF4347"/>
      <c r="BG4347"/>
      <c r="BH4347"/>
      <c r="BI4347"/>
      <c r="BJ4347"/>
      <c r="BK4347"/>
      <c r="BL4347"/>
      <c r="BM4347"/>
      <c r="BN4347"/>
      <c r="BO4347"/>
      <c r="BP4347"/>
      <c r="BQ4347"/>
      <c r="BR4347"/>
      <c r="BS4347"/>
      <c r="BT4347"/>
      <c r="BU4347"/>
      <c r="BV4347"/>
      <c r="BW4347"/>
      <c r="BX4347"/>
      <c r="BY4347"/>
      <c r="BZ4347"/>
      <c r="CA4347"/>
      <c r="CB4347"/>
      <c r="CC4347"/>
    </row>
    <row r="4348" spans="54:81" s="325" customFormat="1" ht="15" customHeight="1" x14ac:dyDescent="0.25">
      <c r="BB4348"/>
      <c r="BC4348"/>
      <c r="BD4348"/>
      <c r="BE4348"/>
      <c r="BF4348"/>
      <c r="BG4348"/>
      <c r="BH4348"/>
      <c r="BI4348"/>
      <c r="BJ4348"/>
      <c r="BK4348"/>
      <c r="BL4348"/>
      <c r="BM4348"/>
      <c r="BN4348"/>
      <c r="BO4348"/>
      <c r="BP4348"/>
      <c r="BQ4348"/>
      <c r="BR4348"/>
      <c r="BS4348"/>
      <c r="BT4348"/>
      <c r="BU4348"/>
      <c r="BV4348"/>
      <c r="BW4348"/>
      <c r="BX4348"/>
      <c r="BY4348"/>
      <c r="BZ4348"/>
      <c r="CA4348"/>
      <c r="CB4348"/>
      <c r="CC4348"/>
    </row>
    <row r="4349" spans="54:81" s="325" customFormat="1" ht="15" customHeight="1" x14ac:dyDescent="0.25">
      <c r="BB4349"/>
      <c r="BC4349"/>
      <c r="BD4349"/>
      <c r="BE4349"/>
      <c r="BF4349"/>
      <c r="BG4349"/>
      <c r="BH4349"/>
      <c r="BI4349"/>
      <c r="BJ4349"/>
      <c r="BK4349"/>
      <c r="BL4349"/>
      <c r="BM4349"/>
      <c r="BN4349"/>
      <c r="BO4349"/>
      <c r="BP4349"/>
      <c r="BQ4349"/>
      <c r="BR4349"/>
      <c r="BS4349"/>
      <c r="BT4349"/>
      <c r="BU4349"/>
      <c r="BV4349"/>
      <c r="BW4349"/>
      <c r="BX4349"/>
      <c r="BY4349"/>
      <c r="BZ4349"/>
      <c r="CA4349"/>
      <c r="CB4349"/>
      <c r="CC4349"/>
    </row>
    <row r="4350" spans="54:81" s="325" customFormat="1" ht="15" customHeight="1" x14ac:dyDescent="0.25">
      <c r="BB4350"/>
      <c r="BC4350"/>
      <c r="BD4350"/>
      <c r="BE4350"/>
      <c r="BF4350"/>
      <c r="BG4350"/>
      <c r="BH4350"/>
      <c r="BI4350"/>
      <c r="BJ4350"/>
      <c r="BK4350"/>
      <c r="BL4350"/>
      <c r="BM4350"/>
      <c r="BN4350"/>
      <c r="BO4350"/>
      <c r="BP4350"/>
      <c r="BQ4350"/>
      <c r="BR4350"/>
      <c r="BS4350"/>
      <c r="BT4350"/>
      <c r="BU4350"/>
      <c r="BV4350"/>
      <c r="BW4350"/>
      <c r="BX4350"/>
      <c r="BY4350"/>
      <c r="BZ4350"/>
      <c r="CA4350"/>
      <c r="CB4350"/>
      <c r="CC4350"/>
    </row>
    <row r="4351" spans="54:81" s="325" customFormat="1" ht="15" customHeight="1" x14ac:dyDescent="0.25">
      <c r="BB4351"/>
      <c r="BC4351"/>
      <c r="BD4351"/>
      <c r="BE4351"/>
      <c r="BF4351"/>
      <c r="BG4351"/>
      <c r="BH4351"/>
      <c r="BI4351"/>
      <c r="BJ4351"/>
      <c r="BK4351"/>
      <c r="BL4351"/>
      <c r="BM4351"/>
      <c r="BN4351"/>
      <c r="BO4351"/>
      <c r="BP4351"/>
      <c r="BQ4351"/>
      <c r="BR4351"/>
      <c r="BS4351"/>
      <c r="BT4351"/>
      <c r="BU4351"/>
      <c r="BV4351"/>
      <c r="BW4351"/>
      <c r="BX4351"/>
      <c r="BY4351"/>
      <c r="BZ4351"/>
      <c r="CA4351"/>
      <c r="CB4351"/>
      <c r="CC4351"/>
    </row>
    <row r="4352" spans="54:81" s="325" customFormat="1" ht="15" customHeight="1" x14ac:dyDescent="0.25">
      <c r="BB4352"/>
      <c r="BC4352"/>
      <c r="BD4352"/>
      <c r="BE4352"/>
      <c r="BF4352"/>
      <c r="BG4352"/>
      <c r="BH4352"/>
      <c r="BI4352"/>
      <c r="BJ4352"/>
      <c r="BK4352"/>
      <c r="BL4352"/>
      <c r="BM4352"/>
      <c r="BN4352"/>
      <c r="BO4352"/>
      <c r="BP4352"/>
      <c r="BQ4352"/>
      <c r="BR4352"/>
      <c r="BS4352"/>
      <c r="BT4352"/>
      <c r="BU4352"/>
      <c r="BV4352"/>
      <c r="BW4352"/>
      <c r="BX4352"/>
      <c r="BY4352"/>
      <c r="BZ4352"/>
      <c r="CA4352"/>
      <c r="CB4352"/>
      <c r="CC4352"/>
    </row>
    <row r="4353" spans="54:81" s="325" customFormat="1" ht="15" customHeight="1" x14ac:dyDescent="0.25">
      <c r="BB4353"/>
      <c r="BC4353"/>
      <c r="BD4353"/>
      <c r="BE4353"/>
      <c r="BF4353"/>
      <c r="BG4353"/>
      <c r="BH4353"/>
      <c r="BI4353"/>
      <c r="BJ4353"/>
      <c r="BK4353"/>
      <c r="BL4353"/>
      <c r="BM4353"/>
      <c r="BN4353"/>
      <c r="BO4353"/>
      <c r="BP4353"/>
      <c r="BQ4353"/>
      <c r="BR4353"/>
      <c r="BS4353"/>
      <c r="BT4353"/>
      <c r="BU4353"/>
      <c r="BV4353"/>
      <c r="BW4353"/>
      <c r="BX4353"/>
      <c r="BY4353"/>
      <c r="BZ4353"/>
      <c r="CA4353"/>
      <c r="CB4353"/>
      <c r="CC4353"/>
    </row>
    <row r="4354" spans="54:81" s="325" customFormat="1" ht="15" customHeight="1" x14ac:dyDescent="0.25">
      <c r="BB4354"/>
      <c r="BC4354"/>
      <c r="BD4354"/>
      <c r="BE4354"/>
      <c r="BF4354"/>
      <c r="BG4354"/>
      <c r="BH4354"/>
      <c r="BI4354"/>
      <c r="BJ4354"/>
      <c r="BK4354"/>
      <c r="BL4354"/>
      <c r="BM4354"/>
      <c r="BN4354"/>
      <c r="BO4354"/>
      <c r="BP4354"/>
      <c r="BQ4354"/>
      <c r="BR4354"/>
      <c r="BS4354"/>
      <c r="BT4354"/>
      <c r="BU4354"/>
      <c r="BV4354"/>
      <c r="BW4354"/>
      <c r="BX4354"/>
      <c r="BY4354"/>
      <c r="BZ4354"/>
      <c r="CA4354"/>
      <c r="CB4354"/>
      <c r="CC4354"/>
    </row>
    <row r="4355" spans="54:81" s="325" customFormat="1" ht="15" customHeight="1" x14ac:dyDescent="0.25">
      <c r="BB4355"/>
      <c r="BC4355"/>
      <c r="BD4355"/>
      <c r="BE4355"/>
      <c r="BF4355"/>
      <c r="BG4355"/>
      <c r="BH4355"/>
      <c r="BI4355"/>
      <c r="BJ4355"/>
      <c r="BK4355"/>
      <c r="BL4355"/>
      <c r="BM4355"/>
      <c r="BN4355"/>
      <c r="BO4355"/>
      <c r="BP4355"/>
      <c r="BQ4355"/>
      <c r="BR4355"/>
      <c r="BS4355"/>
      <c r="BT4355"/>
      <c r="BU4355"/>
      <c r="BV4355"/>
      <c r="BW4355"/>
      <c r="BX4355"/>
      <c r="BY4355"/>
      <c r="BZ4355"/>
      <c r="CA4355"/>
      <c r="CB4355"/>
      <c r="CC4355"/>
    </row>
    <row r="4356" spans="54:81" s="325" customFormat="1" ht="15" customHeight="1" x14ac:dyDescent="0.25">
      <c r="BB4356"/>
      <c r="BC4356"/>
      <c r="BD4356"/>
      <c r="BE4356"/>
      <c r="BF4356"/>
      <c r="BG4356"/>
      <c r="BH4356"/>
      <c r="BI4356"/>
      <c r="BJ4356"/>
      <c r="BK4356"/>
      <c r="BL4356"/>
      <c r="BM4356"/>
      <c r="BN4356"/>
      <c r="BO4356"/>
      <c r="BP4356"/>
      <c r="BQ4356"/>
      <c r="BR4356"/>
      <c r="BS4356"/>
      <c r="BT4356"/>
      <c r="BU4356"/>
      <c r="BV4356"/>
      <c r="BW4356"/>
      <c r="BX4356"/>
      <c r="BY4356"/>
      <c r="BZ4356"/>
      <c r="CA4356"/>
      <c r="CB4356"/>
      <c r="CC4356"/>
    </row>
    <row r="4357" spans="54:81" s="325" customFormat="1" ht="15" customHeight="1" x14ac:dyDescent="0.25">
      <c r="BB4357"/>
      <c r="BC4357"/>
      <c r="BD4357"/>
      <c r="BE4357"/>
      <c r="BF4357"/>
      <c r="BG4357"/>
      <c r="BH4357"/>
      <c r="BI4357"/>
      <c r="BJ4357"/>
      <c r="BK4357"/>
      <c r="BL4357"/>
      <c r="BM4357"/>
      <c r="BN4357"/>
      <c r="BO4357"/>
      <c r="BP4357"/>
      <c r="BQ4357"/>
      <c r="BR4357"/>
      <c r="BS4357"/>
      <c r="BT4357"/>
      <c r="BU4357"/>
      <c r="BV4357"/>
      <c r="BW4357"/>
      <c r="BX4357"/>
      <c r="BY4357"/>
      <c r="BZ4357"/>
      <c r="CA4357"/>
      <c r="CB4357"/>
      <c r="CC4357"/>
    </row>
    <row r="4358" spans="54:81" s="325" customFormat="1" ht="15" customHeight="1" x14ac:dyDescent="0.25">
      <c r="BB4358"/>
      <c r="BC4358"/>
      <c r="BD4358"/>
      <c r="BE4358"/>
      <c r="BF4358"/>
      <c r="BG4358"/>
      <c r="BH4358"/>
      <c r="BI4358"/>
      <c r="BJ4358"/>
      <c r="BK4358"/>
      <c r="BL4358"/>
      <c r="BM4358"/>
      <c r="BN4358"/>
      <c r="BO4358"/>
      <c r="BP4358"/>
      <c r="BQ4358"/>
      <c r="BR4358"/>
      <c r="BS4358"/>
      <c r="BT4358"/>
      <c r="BU4358"/>
      <c r="BV4358"/>
      <c r="BW4358"/>
      <c r="BX4358"/>
      <c r="BY4358"/>
      <c r="BZ4358"/>
      <c r="CA4358"/>
      <c r="CB4358"/>
      <c r="CC4358"/>
    </row>
    <row r="4359" spans="54:81" s="325" customFormat="1" ht="15" customHeight="1" x14ac:dyDescent="0.25">
      <c r="BB4359"/>
      <c r="BC4359"/>
      <c r="BD4359"/>
      <c r="BE4359"/>
      <c r="BF4359"/>
      <c r="BG4359"/>
      <c r="BH4359"/>
      <c r="BI4359"/>
      <c r="BJ4359"/>
      <c r="BK4359"/>
      <c r="BL4359"/>
      <c r="BM4359"/>
      <c r="BN4359"/>
      <c r="BO4359"/>
      <c r="BP4359"/>
      <c r="BQ4359"/>
      <c r="BR4359"/>
      <c r="BS4359"/>
      <c r="BT4359"/>
      <c r="BU4359"/>
      <c r="BV4359"/>
      <c r="BW4359"/>
      <c r="BX4359"/>
      <c r="BY4359"/>
      <c r="BZ4359"/>
      <c r="CA4359"/>
      <c r="CB4359"/>
      <c r="CC4359"/>
    </row>
    <row r="4360" spans="54:81" s="325" customFormat="1" ht="15" customHeight="1" x14ac:dyDescent="0.25">
      <c r="BB4360"/>
      <c r="BC4360"/>
      <c r="BD4360"/>
      <c r="BE4360"/>
      <c r="BF4360"/>
      <c r="BG4360"/>
      <c r="BH4360"/>
      <c r="BI4360"/>
      <c r="BJ4360"/>
      <c r="BK4360"/>
      <c r="BL4360"/>
      <c r="BM4360"/>
      <c r="BN4360"/>
      <c r="BO4360"/>
      <c r="BP4360"/>
      <c r="BQ4360"/>
      <c r="BR4360"/>
      <c r="BS4360"/>
      <c r="BT4360"/>
      <c r="BU4360"/>
      <c r="BV4360"/>
      <c r="BW4360"/>
      <c r="BX4360"/>
      <c r="BY4360"/>
      <c r="BZ4360"/>
      <c r="CA4360"/>
      <c r="CB4360"/>
      <c r="CC4360"/>
    </row>
    <row r="4361" spans="54:81" s="325" customFormat="1" ht="15" customHeight="1" x14ac:dyDescent="0.25">
      <c r="BB4361"/>
      <c r="BC4361"/>
      <c r="BD4361"/>
      <c r="BE4361"/>
      <c r="BF4361"/>
      <c r="BG4361"/>
      <c r="BH4361"/>
      <c r="BI4361"/>
      <c r="BJ4361"/>
      <c r="BK4361"/>
      <c r="BL4361"/>
      <c r="BM4361"/>
      <c r="BN4361"/>
      <c r="BO4361"/>
      <c r="BP4361"/>
      <c r="BQ4361"/>
      <c r="BR4361"/>
      <c r="BS4361"/>
      <c r="BT4361"/>
      <c r="BU4361"/>
      <c r="BV4361"/>
      <c r="BW4361"/>
      <c r="BX4361"/>
      <c r="BY4361"/>
      <c r="BZ4361"/>
      <c r="CA4361"/>
      <c r="CB4361"/>
      <c r="CC4361"/>
    </row>
    <row r="4362" spans="54:81" s="325" customFormat="1" ht="15" customHeight="1" x14ac:dyDescent="0.25">
      <c r="BB4362"/>
      <c r="BC4362"/>
      <c r="BD4362"/>
      <c r="BE4362"/>
      <c r="BF4362"/>
      <c r="BG4362"/>
      <c r="BH4362"/>
      <c r="BI4362"/>
      <c r="BJ4362"/>
      <c r="BK4362"/>
      <c r="BL4362"/>
      <c r="BM4362"/>
      <c r="BN4362"/>
      <c r="BO4362"/>
      <c r="BP4362"/>
      <c r="BQ4362"/>
      <c r="BR4362"/>
      <c r="BS4362"/>
      <c r="BT4362"/>
      <c r="BU4362"/>
      <c r="BV4362"/>
      <c r="BW4362"/>
      <c r="BX4362"/>
      <c r="BY4362"/>
      <c r="BZ4362"/>
      <c r="CA4362"/>
      <c r="CB4362"/>
      <c r="CC4362"/>
    </row>
    <row r="4363" spans="54:81" s="325" customFormat="1" ht="15" customHeight="1" x14ac:dyDescent="0.25">
      <c r="BB4363"/>
      <c r="BC4363"/>
      <c r="BD4363"/>
      <c r="BE4363"/>
      <c r="BF4363"/>
      <c r="BG4363"/>
      <c r="BH4363"/>
      <c r="BI4363"/>
      <c r="BJ4363"/>
      <c r="BK4363"/>
      <c r="BL4363"/>
      <c r="BM4363"/>
      <c r="BN4363"/>
      <c r="BO4363"/>
      <c r="BP4363"/>
      <c r="BQ4363"/>
      <c r="BR4363"/>
      <c r="BS4363"/>
      <c r="BT4363"/>
      <c r="BU4363"/>
      <c r="BV4363"/>
      <c r="BW4363"/>
      <c r="BX4363"/>
      <c r="BY4363"/>
      <c r="BZ4363"/>
      <c r="CA4363"/>
      <c r="CB4363"/>
      <c r="CC4363"/>
    </row>
    <row r="4364" spans="54:81" s="325" customFormat="1" ht="15" customHeight="1" x14ac:dyDescent="0.25">
      <c r="BB4364"/>
      <c r="BC4364"/>
      <c r="BD4364"/>
      <c r="BE4364"/>
      <c r="BF4364"/>
      <c r="BG4364"/>
      <c r="BH4364"/>
      <c r="BI4364"/>
      <c r="BJ4364"/>
      <c r="BK4364"/>
      <c r="BL4364"/>
      <c r="BM4364"/>
      <c r="BN4364"/>
      <c r="BO4364"/>
      <c r="BP4364"/>
      <c r="BQ4364"/>
      <c r="BR4364"/>
      <c r="BS4364"/>
      <c r="BT4364"/>
      <c r="BU4364"/>
      <c r="BV4364"/>
      <c r="BW4364"/>
      <c r="BX4364"/>
      <c r="BY4364"/>
      <c r="BZ4364"/>
      <c r="CA4364"/>
      <c r="CB4364"/>
      <c r="CC4364"/>
    </row>
    <row r="4365" spans="54:81" s="325" customFormat="1" ht="15" customHeight="1" x14ac:dyDescent="0.25">
      <c r="BB4365"/>
      <c r="BC4365"/>
      <c r="BD4365"/>
      <c r="BE4365"/>
      <c r="BF4365"/>
      <c r="BG4365"/>
      <c r="BH4365"/>
      <c r="BI4365"/>
      <c r="BJ4365"/>
      <c r="BK4365"/>
      <c r="BL4365"/>
      <c r="BM4365"/>
      <c r="BN4365"/>
      <c r="BO4365"/>
      <c r="BP4365"/>
      <c r="BQ4365"/>
      <c r="BR4365"/>
      <c r="BS4365"/>
      <c r="BT4365"/>
      <c r="BU4365"/>
      <c r="BV4365"/>
      <c r="BW4365"/>
      <c r="BX4365"/>
      <c r="BY4365"/>
      <c r="BZ4365"/>
      <c r="CA4365"/>
      <c r="CB4365"/>
      <c r="CC4365"/>
    </row>
    <row r="4366" spans="54:81" s="325" customFormat="1" ht="15" customHeight="1" x14ac:dyDescent="0.25">
      <c r="BB4366"/>
      <c r="BC4366"/>
      <c r="BD4366"/>
      <c r="BE4366"/>
      <c r="BF4366"/>
      <c r="BG4366"/>
      <c r="BH4366"/>
      <c r="BI4366"/>
      <c r="BJ4366"/>
      <c r="BK4366"/>
      <c r="BL4366"/>
      <c r="BM4366"/>
      <c r="BN4366"/>
      <c r="BO4366"/>
      <c r="BP4366"/>
      <c r="BQ4366"/>
      <c r="BR4366"/>
      <c r="BS4366"/>
      <c r="BT4366"/>
      <c r="BU4366"/>
      <c r="BV4366"/>
      <c r="BW4366"/>
      <c r="BX4366"/>
      <c r="BY4366"/>
      <c r="BZ4366"/>
      <c r="CA4366"/>
      <c r="CB4366"/>
      <c r="CC4366"/>
    </row>
    <row r="4367" spans="54:81" s="325" customFormat="1" ht="15" customHeight="1" x14ac:dyDescent="0.25">
      <c r="BB4367"/>
      <c r="BC4367"/>
      <c r="BD4367"/>
      <c r="BE4367"/>
      <c r="BF4367"/>
      <c r="BG4367"/>
      <c r="BH4367"/>
      <c r="BI4367"/>
      <c r="BJ4367"/>
      <c r="BK4367"/>
      <c r="BL4367"/>
      <c r="BM4367"/>
      <c r="BN4367"/>
      <c r="BO4367"/>
      <c r="BP4367"/>
      <c r="BQ4367"/>
      <c r="BR4367"/>
      <c r="BS4367"/>
      <c r="BT4367"/>
      <c r="BU4367"/>
      <c r="BV4367"/>
      <c r="BW4367"/>
      <c r="BX4367"/>
      <c r="BY4367"/>
      <c r="BZ4367"/>
      <c r="CA4367"/>
      <c r="CB4367"/>
      <c r="CC4367"/>
    </row>
    <row r="4368" spans="54:81" s="325" customFormat="1" ht="15" customHeight="1" x14ac:dyDescent="0.25">
      <c r="BB4368"/>
      <c r="BC4368"/>
      <c r="BD4368"/>
      <c r="BE4368"/>
      <c r="BF4368"/>
      <c r="BG4368"/>
      <c r="BH4368"/>
      <c r="BI4368"/>
      <c r="BJ4368"/>
      <c r="BK4368"/>
      <c r="BL4368"/>
      <c r="BM4368"/>
      <c r="BN4368"/>
      <c r="BO4368"/>
      <c r="BP4368"/>
      <c r="BQ4368"/>
      <c r="BR4368"/>
      <c r="BS4368"/>
      <c r="BT4368"/>
      <c r="BU4368"/>
      <c r="BV4368"/>
      <c r="BW4368"/>
      <c r="BX4368"/>
      <c r="BY4368"/>
      <c r="BZ4368"/>
      <c r="CA4368"/>
      <c r="CB4368"/>
      <c r="CC4368"/>
    </row>
    <row r="4369" spans="54:81" s="325" customFormat="1" ht="15" customHeight="1" x14ac:dyDescent="0.25">
      <c r="BB4369"/>
      <c r="BC4369"/>
      <c r="BD4369"/>
      <c r="BE4369"/>
      <c r="BF4369"/>
      <c r="BG4369"/>
      <c r="BH4369"/>
      <c r="BI4369"/>
      <c r="BJ4369"/>
      <c r="BK4369"/>
      <c r="BL4369"/>
      <c r="BM4369"/>
      <c r="BN4369"/>
      <c r="BO4369"/>
      <c r="BP4369"/>
      <c r="BQ4369"/>
      <c r="BR4369"/>
      <c r="BS4369"/>
      <c r="BT4369"/>
      <c r="BU4369"/>
      <c r="BV4369"/>
      <c r="BW4369"/>
      <c r="BX4369"/>
      <c r="BY4369"/>
      <c r="BZ4369"/>
      <c r="CA4369"/>
      <c r="CB4369"/>
      <c r="CC4369"/>
    </row>
    <row r="4370" spans="54:81" s="325" customFormat="1" ht="15" customHeight="1" x14ac:dyDescent="0.25">
      <c r="BB4370"/>
      <c r="BC4370"/>
      <c r="BD4370"/>
      <c r="BE4370"/>
      <c r="BF4370"/>
      <c r="BG4370"/>
      <c r="BH4370"/>
      <c r="BI4370"/>
      <c r="BJ4370"/>
      <c r="BK4370"/>
      <c r="BL4370"/>
      <c r="BM4370"/>
      <c r="BN4370"/>
      <c r="BO4370"/>
      <c r="BP4370"/>
      <c r="BQ4370"/>
      <c r="BR4370"/>
      <c r="BS4370"/>
      <c r="BT4370"/>
      <c r="BU4370"/>
      <c r="BV4370"/>
      <c r="BW4370"/>
      <c r="BX4370"/>
      <c r="BY4370"/>
      <c r="BZ4370"/>
      <c r="CA4370"/>
      <c r="CB4370"/>
      <c r="CC4370"/>
    </row>
    <row r="4371" spans="54:81" s="325" customFormat="1" ht="15" customHeight="1" x14ac:dyDescent="0.25">
      <c r="BB4371"/>
      <c r="BC4371"/>
      <c r="BD4371"/>
      <c r="BE4371"/>
      <c r="BF4371"/>
      <c r="BG4371"/>
      <c r="BH4371"/>
      <c r="BI4371"/>
      <c r="BJ4371"/>
      <c r="BK4371"/>
      <c r="BL4371"/>
      <c r="BM4371"/>
      <c r="BN4371"/>
      <c r="BO4371"/>
      <c r="BP4371"/>
      <c r="BQ4371"/>
      <c r="BR4371"/>
      <c r="BS4371"/>
      <c r="BT4371"/>
      <c r="BU4371"/>
      <c r="BV4371"/>
      <c r="BW4371"/>
      <c r="BX4371"/>
      <c r="BY4371"/>
      <c r="BZ4371"/>
      <c r="CA4371"/>
      <c r="CB4371"/>
      <c r="CC4371"/>
    </row>
    <row r="4372" spans="54:81" s="325" customFormat="1" ht="15" customHeight="1" x14ac:dyDescent="0.25">
      <c r="BB4372"/>
      <c r="BC4372"/>
      <c r="BD4372"/>
      <c r="BE4372"/>
      <c r="BF4372"/>
      <c r="BG4372"/>
      <c r="BH4372"/>
      <c r="BI4372"/>
      <c r="BJ4372"/>
      <c r="BK4372"/>
      <c r="BL4372"/>
      <c r="BM4372"/>
      <c r="BN4372"/>
      <c r="BO4372"/>
      <c r="BP4372"/>
      <c r="BQ4372"/>
      <c r="BR4372"/>
      <c r="BS4372"/>
      <c r="BT4372"/>
      <c r="BU4372"/>
      <c r="BV4372"/>
      <c r="BW4372"/>
      <c r="BX4372"/>
      <c r="BY4372"/>
      <c r="BZ4372"/>
      <c r="CA4372"/>
      <c r="CB4372"/>
      <c r="CC4372"/>
    </row>
    <row r="4373" spans="54:81" s="325" customFormat="1" ht="15" customHeight="1" x14ac:dyDescent="0.25">
      <c r="BB4373"/>
      <c r="BC4373"/>
      <c r="BD4373"/>
      <c r="BE4373"/>
      <c r="BF4373"/>
      <c r="BG4373"/>
      <c r="BH4373"/>
      <c r="BI4373"/>
      <c r="BJ4373"/>
      <c r="BK4373"/>
      <c r="BL4373"/>
      <c r="BM4373"/>
      <c r="BN4373"/>
      <c r="BO4373"/>
      <c r="BP4373"/>
      <c r="BQ4373"/>
      <c r="BR4373"/>
      <c r="BS4373"/>
      <c r="BT4373"/>
      <c r="BU4373"/>
      <c r="BV4373"/>
      <c r="BW4373"/>
      <c r="BX4373"/>
      <c r="BY4373"/>
      <c r="BZ4373"/>
      <c r="CA4373"/>
      <c r="CB4373"/>
      <c r="CC4373"/>
    </row>
    <row r="4374" spans="54:81" s="325" customFormat="1" ht="15" customHeight="1" x14ac:dyDescent="0.25">
      <c r="BB4374"/>
      <c r="BC4374"/>
      <c r="BD4374"/>
      <c r="BE4374"/>
      <c r="BF4374"/>
      <c r="BG4374"/>
      <c r="BH4374"/>
      <c r="BI4374"/>
      <c r="BJ4374"/>
      <c r="BK4374"/>
      <c r="BL4374"/>
      <c r="BM4374"/>
      <c r="BN4374"/>
      <c r="BO4374"/>
      <c r="BP4374"/>
      <c r="BQ4374"/>
      <c r="BR4374"/>
      <c r="BS4374"/>
      <c r="BT4374"/>
      <c r="BU4374"/>
      <c r="BV4374"/>
      <c r="BW4374"/>
      <c r="BX4374"/>
      <c r="BY4374"/>
      <c r="BZ4374"/>
      <c r="CA4374"/>
      <c r="CB4374"/>
      <c r="CC4374"/>
    </row>
    <row r="4375" spans="54:81" s="325" customFormat="1" ht="15" customHeight="1" x14ac:dyDescent="0.25">
      <c r="BB4375"/>
      <c r="BC4375"/>
      <c r="BD4375"/>
      <c r="BE4375"/>
      <c r="BF4375"/>
      <c r="BG4375"/>
      <c r="BH4375"/>
      <c r="BI4375"/>
      <c r="BJ4375"/>
      <c r="BK4375"/>
      <c r="BL4375"/>
      <c r="BM4375"/>
      <c r="BN4375"/>
      <c r="BO4375"/>
      <c r="BP4375"/>
      <c r="BQ4375"/>
      <c r="BR4375"/>
      <c r="BS4375"/>
      <c r="BT4375"/>
      <c r="BU4375"/>
      <c r="BV4375"/>
      <c r="BW4375"/>
      <c r="BX4375"/>
      <c r="BY4375"/>
      <c r="BZ4375"/>
      <c r="CA4375"/>
      <c r="CB4375"/>
      <c r="CC4375"/>
    </row>
    <row r="4376" spans="54:81" s="325" customFormat="1" ht="15" customHeight="1" x14ac:dyDescent="0.25">
      <c r="BB4376"/>
      <c r="BC4376"/>
      <c r="BD4376"/>
      <c r="BE4376"/>
      <c r="BF4376"/>
      <c r="BG4376"/>
      <c r="BH4376"/>
      <c r="BI4376"/>
      <c r="BJ4376"/>
      <c r="BK4376"/>
      <c r="BL4376"/>
      <c r="BM4376"/>
      <c r="BN4376"/>
      <c r="BO4376"/>
      <c r="BP4376"/>
      <c r="BQ4376"/>
      <c r="BR4376"/>
      <c r="BS4376"/>
      <c r="BT4376"/>
      <c r="BU4376"/>
      <c r="BV4376"/>
      <c r="BW4376"/>
      <c r="BX4376"/>
      <c r="BY4376"/>
      <c r="BZ4376"/>
      <c r="CA4376"/>
      <c r="CB4376"/>
      <c r="CC4376"/>
    </row>
    <row r="4377" spans="54:81" s="325" customFormat="1" ht="15" customHeight="1" x14ac:dyDescent="0.25">
      <c r="BB4377"/>
      <c r="BC4377"/>
      <c r="BD4377"/>
      <c r="BE4377"/>
      <c r="BF4377"/>
      <c r="BG4377"/>
      <c r="BH4377"/>
      <c r="BI4377"/>
      <c r="BJ4377"/>
      <c r="BK4377"/>
      <c r="BL4377"/>
      <c r="BM4377"/>
      <c r="BN4377"/>
      <c r="BO4377"/>
      <c r="BP4377"/>
      <c r="BQ4377"/>
      <c r="BR4377"/>
      <c r="BS4377"/>
      <c r="BT4377"/>
      <c r="BU4377"/>
      <c r="BV4377"/>
      <c r="BW4377"/>
      <c r="BX4377"/>
      <c r="BY4377"/>
      <c r="BZ4377"/>
      <c r="CA4377"/>
      <c r="CB4377"/>
      <c r="CC4377"/>
    </row>
    <row r="4378" spans="54:81" s="325" customFormat="1" ht="15" customHeight="1" x14ac:dyDescent="0.25">
      <c r="BB4378"/>
      <c r="BC4378"/>
      <c r="BD4378"/>
      <c r="BE4378"/>
      <c r="BF4378"/>
      <c r="BG4378"/>
      <c r="BH4378"/>
      <c r="BI4378"/>
      <c r="BJ4378"/>
      <c r="BK4378"/>
      <c r="BL4378"/>
      <c r="BM4378"/>
      <c r="BN4378"/>
      <c r="BO4378"/>
      <c r="BP4378"/>
      <c r="BQ4378"/>
      <c r="BR4378"/>
      <c r="BS4378"/>
      <c r="BT4378"/>
      <c r="BU4378"/>
      <c r="BV4378"/>
      <c r="BW4378"/>
      <c r="BX4378"/>
      <c r="BY4378"/>
      <c r="BZ4378"/>
      <c r="CA4378"/>
      <c r="CB4378"/>
      <c r="CC4378"/>
    </row>
    <row r="4379" spans="54:81" s="325" customFormat="1" ht="15" customHeight="1" x14ac:dyDescent="0.25">
      <c r="BB4379"/>
      <c r="BC4379"/>
      <c r="BD4379"/>
      <c r="BE4379"/>
      <c r="BF4379"/>
      <c r="BG4379"/>
      <c r="BH4379"/>
      <c r="BI4379"/>
      <c r="BJ4379"/>
      <c r="BK4379"/>
      <c r="BL4379"/>
      <c r="BM4379"/>
      <c r="BN4379"/>
      <c r="BO4379"/>
      <c r="BP4379"/>
      <c r="BQ4379"/>
      <c r="BR4379"/>
      <c r="BS4379"/>
      <c r="BT4379"/>
      <c r="BU4379"/>
      <c r="BV4379"/>
      <c r="BW4379"/>
      <c r="BX4379"/>
      <c r="BY4379"/>
      <c r="BZ4379"/>
      <c r="CA4379"/>
      <c r="CB4379"/>
      <c r="CC4379"/>
    </row>
    <row r="4380" spans="54:81" s="325" customFormat="1" ht="15" customHeight="1" x14ac:dyDescent="0.25">
      <c r="BB4380"/>
      <c r="BC4380"/>
      <c r="BD4380"/>
      <c r="BE4380"/>
      <c r="BF4380"/>
      <c r="BG4380"/>
      <c r="BH4380"/>
      <c r="BI4380"/>
      <c r="BJ4380"/>
      <c r="BK4380"/>
      <c r="BL4380"/>
      <c r="BM4380"/>
      <c r="BN4380"/>
      <c r="BO4380"/>
      <c r="BP4380"/>
      <c r="BQ4380"/>
      <c r="BR4380"/>
      <c r="BS4380"/>
      <c r="BT4380"/>
      <c r="BU4380"/>
      <c r="BV4380"/>
      <c r="BW4380"/>
      <c r="BX4380"/>
      <c r="BY4380"/>
      <c r="BZ4380"/>
      <c r="CA4380"/>
      <c r="CB4380"/>
      <c r="CC4380"/>
    </row>
    <row r="4381" spans="54:81" s="325" customFormat="1" ht="15" customHeight="1" x14ac:dyDescent="0.25">
      <c r="BB4381"/>
      <c r="BC4381"/>
      <c r="BD4381"/>
      <c r="BE4381"/>
      <c r="BF4381"/>
      <c r="BG4381"/>
      <c r="BH4381"/>
      <c r="BI4381"/>
      <c r="BJ4381"/>
      <c r="BK4381"/>
      <c r="BL4381"/>
      <c r="BM4381"/>
      <c r="BN4381"/>
      <c r="BO4381"/>
      <c r="BP4381"/>
      <c r="BQ4381"/>
      <c r="BR4381"/>
      <c r="BS4381"/>
      <c r="BT4381"/>
      <c r="BU4381"/>
      <c r="BV4381"/>
      <c r="BW4381"/>
      <c r="BX4381"/>
      <c r="BY4381"/>
      <c r="BZ4381"/>
      <c r="CA4381"/>
      <c r="CB4381"/>
      <c r="CC4381"/>
    </row>
    <row r="4382" spans="54:81" s="325" customFormat="1" ht="15" customHeight="1" x14ac:dyDescent="0.25">
      <c r="BB4382"/>
      <c r="BC4382"/>
      <c r="BD4382"/>
      <c r="BE4382"/>
      <c r="BF4382"/>
      <c r="BG4382"/>
      <c r="BH4382"/>
      <c r="BI4382"/>
      <c r="BJ4382"/>
      <c r="BK4382"/>
      <c r="BL4382"/>
      <c r="BM4382"/>
      <c r="BN4382"/>
      <c r="BO4382"/>
      <c r="BP4382"/>
      <c r="BQ4382"/>
      <c r="BR4382"/>
      <c r="BS4382"/>
      <c r="BT4382"/>
      <c r="BU4382"/>
      <c r="BV4382"/>
      <c r="BW4382"/>
      <c r="BX4382"/>
      <c r="BY4382"/>
      <c r="BZ4382"/>
      <c r="CA4382"/>
      <c r="CB4382"/>
      <c r="CC4382"/>
    </row>
    <row r="4383" spans="54:81" s="325" customFormat="1" ht="15" customHeight="1" x14ac:dyDescent="0.25">
      <c r="BB4383"/>
      <c r="BC4383"/>
      <c r="BD4383"/>
      <c r="BE4383"/>
      <c r="BF4383"/>
      <c r="BG4383"/>
      <c r="BH4383"/>
      <c r="BI4383"/>
      <c r="BJ4383"/>
      <c r="BK4383"/>
      <c r="BL4383"/>
      <c r="BM4383"/>
      <c r="BN4383"/>
      <c r="BO4383"/>
      <c r="BP4383"/>
      <c r="BQ4383"/>
      <c r="BR4383"/>
      <c r="BS4383"/>
      <c r="BT4383"/>
      <c r="BU4383"/>
      <c r="BV4383"/>
      <c r="BW4383"/>
      <c r="BX4383"/>
      <c r="BY4383"/>
      <c r="BZ4383"/>
      <c r="CA4383"/>
      <c r="CB4383"/>
      <c r="CC4383"/>
    </row>
    <row r="4384" spans="54:81" s="325" customFormat="1" ht="15" customHeight="1" x14ac:dyDescent="0.25">
      <c r="BB4384"/>
      <c r="BC4384"/>
      <c r="BD4384"/>
      <c r="BE4384"/>
      <c r="BF4384"/>
      <c r="BG4384"/>
      <c r="BH4384"/>
      <c r="BI4384"/>
      <c r="BJ4384"/>
      <c r="BK4384"/>
      <c r="BL4384"/>
      <c r="BM4384"/>
      <c r="BN4384"/>
      <c r="BO4384"/>
      <c r="BP4384"/>
      <c r="BQ4384"/>
      <c r="BR4384"/>
      <c r="BS4384"/>
      <c r="BT4384"/>
      <c r="BU4384"/>
      <c r="BV4384"/>
      <c r="BW4384"/>
      <c r="BX4384"/>
      <c r="BY4384"/>
      <c r="BZ4384"/>
      <c r="CA4384"/>
      <c r="CB4384"/>
      <c r="CC4384"/>
    </row>
    <row r="4385" spans="54:81" s="325" customFormat="1" ht="15" customHeight="1" x14ac:dyDescent="0.25">
      <c r="BB4385"/>
      <c r="BC4385"/>
      <c r="BD4385"/>
      <c r="BE4385"/>
      <c r="BF4385"/>
      <c r="BG4385"/>
      <c r="BH4385"/>
      <c r="BI4385"/>
      <c r="BJ4385"/>
      <c r="BK4385"/>
      <c r="BL4385"/>
      <c r="BM4385"/>
      <c r="BN4385"/>
      <c r="BO4385"/>
      <c r="BP4385"/>
      <c r="BQ4385"/>
      <c r="BR4385"/>
      <c r="BS4385"/>
      <c r="BT4385"/>
      <c r="BU4385"/>
      <c r="BV4385"/>
      <c r="BW4385"/>
      <c r="BX4385"/>
      <c r="BY4385"/>
      <c r="BZ4385"/>
      <c r="CA4385"/>
      <c r="CB4385"/>
      <c r="CC4385"/>
    </row>
    <row r="4386" spans="54:81" s="325" customFormat="1" ht="15" customHeight="1" x14ac:dyDescent="0.25">
      <c r="BB4386"/>
      <c r="BC4386"/>
      <c r="BD4386"/>
      <c r="BE4386"/>
      <c r="BF4386"/>
      <c r="BG4386"/>
      <c r="BH4386"/>
      <c r="BI4386"/>
      <c r="BJ4386"/>
      <c r="BK4386"/>
      <c r="BL4386"/>
      <c r="BM4386"/>
      <c r="BN4386"/>
      <c r="BO4386"/>
      <c r="BP4386"/>
      <c r="BQ4386"/>
      <c r="BR4386"/>
      <c r="BS4386"/>
      <c r="BT4386"/>
      <c r="BU4386"/>
      <c r="BV4386"/>
      <c r="BW4386"/>
      <c r="BX4386"/>
      <c r="BY4386"/>
      <c r="BZ4386"/>
      <c r="CA4386"/>
      <c r="CB4386"/>
      <c r="CC4386"/>
    </row>
    <row r="4387" spans="54:81" s="325" customFormat="1" ht="15" customHeight="1" x14ac:dyDescent="0.25">
      <c r="BB4387"/>
      <c r="BC4387"/>
      <c r="BD4387"/>
      <c r="BE4387"/>
      <c r="BF4387"/>
      <c r="BG4387"/>
      <c r="BH4387"/>
      <c r="BI4387"/>
      <c r="BJ4387"/>
      <c r="BK4387"/>
      <c r="BL4387"/>
      <c r="BM4387"/>
      <c r="BN4387"/>
      <c r="BO4387"/>
      <c r="BP4387"/>
      <c r="BQ4387"/>
      <c r="BR4387"/>
      <c r="BS4387"/>
      <c r="BT4387"/>
      <c r="BU4387"/>
      <c r="BV4387"/>
      <c r="BW4387"/>
      <c r="BX4387"/>
      <c r="BY4387"/>
      <c r="BZ4387"/>
      <c r="CA4387"/>
      <c r="CB4387"/>
      <c r="CC4387"/>
    </row>
    <row r="4388" spans="54:81" s="325" customFormat="1" ht="15" customHeight="1" x14ac:dyDescent="0.25">
      <c r="BB4388"/>
      <c r="BC4388"/>
      <c r="BD4388"/>
      <c r="BE4388"/>
      <c r="BF4388"/>
      <c r="BG4388"/>
      <c r="BH4388"/>
      <c r="BI4388"/>
      <c r="BJ4388"/>
      <c r="BK4388"/>
      <c r="BL4388"/>
      <c r="BM4388"/>
      <c r="BN4388"/>
      <c r="BO4388"/>
      <c r="BP4388"/>
      <c r="BQ4388"/>
      <c r="BR4388"/>
      <c r="BS4388"/>
      <c r="BT4388"/>
      <c r="BU4388"/>
      <c r="BV4388"/>
      <c r="BW4388"/>
      <c r="BX4388"/>
      <c r="BY4388"/>
      <c r="BZ4388"/>
      <c r="CA4388"/>
      <c r="CB4388"/>
      <c r="CC4388"/>
    </row>
    <row r="4389" spans="54:81" s="325" customFormat="1" ht="15" customHeight="1" x14ac:dyDescent="0.25">
      <c r="BB4389"/>
      <c r="BC4389"/>
      <c r="BD4389"/>
      <c r="BE4389"/>
      <c r="BF4389"/>
      <c r="BG4389"/>
      <c r="BH4389"/>
      <c r="BI4389"/>
      <c r="BJ4389"/>
      <c r="BK4389"/>
      <c r="BL4389"/>
      <c r="BM4389"/>
      <c r="BN4389"/>
      <c r="BO4389"/>
      <c r="BP4389"/>
      <c r="BQ4389"/>
      <c r="BR4389"/>
      <c r="BS4389"/>
      <c r="BT4389"/>
      <c r="BU4389"/>
      <c r="BV4389"/>
      <c r="BW4389"/>
      <c r="BX4389"/>
      <c r="BY4389"/>
      <c r="BZ4389"/>
      <c r="CA4389"/>
      <c r="CB4389"/>
      <c r="CC4389"/>
    </row>
    <row r="4390" spans="54:81" s="325" customFormat="1" ht="15" customHeight="1" x14ac:dyDescent="0.25">
      <c r="BB4390"/>
      <c r="BC4390"/>
      <c r="BD4390"/>
      <c r="BE4390"/>
      <c r="BF4390"/>
      <c r="BG4390"/>
      <c r="BH4390"/>
      <c r="BI4390"/>
      <c r="BJ4390"/>
      <c r="BK4390"/>
      <c r="BL4390"/>
      <c r="BM4390"/>
      <c r="BN4390"/>
      <c r="BO4390"/>
      <c r="BP4390"/>
      <c r="BQ4390"/>
      <c r="BR4390"/>
      <c r="BS4390"/>
      <c r="BT4390"/>
      <c r="BU4390"/>
      <c r="BV4390"/>
      <c r="BW4390"/>
      <c r="BX4390"/>
      <c r="BY4390"/>
      <c r="BZ4390"/>
      <c r="CA4390"/>
      <c r="CB4390"/>
      <c r="CC4390"/>
    </row>
    <row r="4391" spans="54:81" s="325" customFormat="1" ht="15" customHeight="1" x14ac:dyDescent="0.25">
      <c r="BB4391"/>
      <c r="BC4391"/>
      <c r="BD4391"/>
      <c r="BE4391"/>
      <c r="BF4391"/>
      <c r="BG4391"/>
      <c r="BH4391"/>
      <c r="BI4391"/>
      <c r="BJ4391"/>
      <c r="BK4391"/>
      <c r="BL4391"/>
      <c r="BM4391"/>
      <c r="BN4391"/>
      <c r="BO4391"/>
      <c r="BP4391"/>
      <c r="BQ4391"/>
      <c r="BR4391"/>
      <c r="BS4391"/>
      <c r="BT4391"/>
      <c r="BU4391"/>
      <c r="BV4391"/>
      <c r="BW4391"/>
      <c r="BX4391"/>
      <c r="BY4391"/>
      <c r="BZ4391"/>
      <c r="CA4391"/>
      <c r="CB4391"/>
      <c r="CC4391"/>
    </row>
    <row r="4392" spans="54:81" s="325" customFormat="1" ht="15" customHeight="1" x14ac:dyDescent="0.25">
      <c r="BB4392"/>
      <c r="BC4392"/>
      <c r="BD4392"/>
      <c r="BE4392"/>
      <c r="BF4392"/>
      <c r="BG4392"/>
      <c r="BH4392"/>
      <c r="BI4392"/>
      <c r="BJ4392"/>
      <c r="BK4392"/>
      <c r="BL4392"/>
      <c r="BM4392"/>
      <c r="BN4392"/>
      <c r="BO4392"/>
      <c r="BP4392"/>
      <c r="BQ4392"/>
      <c r="BR4392"/>
      <c r="BS4392"/>
      <c r="BT4392"/>
      <c r="BU4392"/>
      <c r="BV4392"/>
      <c r="BW4392"/>
      <c r="BX4392"/>
      <c r="BY4392"/>
      <c r="BZ4392"/>
      <c r="CA4392"/>
      <c r="CB4392"/>
      <c r="CC4392"/>
    </row>
    <row r="4393" spans="54:81" s="325" customFormat="1" ht="15" customHeight="1" x14ac:dyDescent="0.25">
      <c r="BB4393"/>
      <c r="BC4393"/>
      <c r="BD4393"/>
      <c r="BE4393"/>
      <c r="BF4393"/>
      <c r="BG4393"/>
      <c r="BH4393"/>
      <c r="BI4393"/>
      <c r="BJ4393"/>
      <c r="BK4393"/>
      <c r="BL4393"/>
      <c r="BM4393"/>
      <c r="BN4393"/>
      <c r="BO4393"/>
      <c r="BP4393"/>
      <c r="BQ4393"/>
      <c r="BR4393"/>
      <c r="BS4393"/>
      <c r="BT4393"/>
      <c r="BU4393"/>
      <c r="BV4393"/>
      <c r="BW4393"/>
      <c r="BX4393"/>
      <c r="BY4393"/>
      <c r="BZ4393"/>
      <c r="CA4393"/>
      <c r="CB4393"/>
      <c r="CC4393"/>
    </row>
    <row r="4394" spans="54:81" s="325" customFormat="1" ht="15" customHeight="1" x14ac:dyDescent="0.25">
      <c r="BB4394"/>
      <c r="BC4394"/>
      <c r="BD4394"/>
      <c r="BE4394"/>
      <c r="BF4394"/>
      <c r="BG4394"/>
      <c r="BH4394"/>
      <c r="BI4394"/>
      <c r="BJ4394"/>
      <c r="BK4394"/>
      <c r="BL4394"/>
      <c r="BM4394"/>
      <c r="BN4394"/>
      <c r="BO4394"/>
      <c r="BP4394"/>
      <c r="BQ4394"/>
      <c r="BR4394"/>
      <c r="BS4394"/>
      <c r="BT4394"/>
      <c r="BU4394"/>
      <c r="BV4394"/>
      <c r="BW4394"/>
      <c r="BX4394"/>
      <c r="BY4394"/>
      <c r="BZ4394"/>
      <c r="CA4394"/>
      <c r="CB4394"/>
      <c r="CC4394"/>
    </row>
    <row r="4395" spans="54:81" s="325" customFormat="1" ht="15" customHeight="1" x14ac:dyDescent="0.25">
      <c r="BB4395"/>
      <c r="BC4395"/>
      <c r="BD4395"/>
      <c r="BE4395"/>
      <c r="BF4395"/>
      <c r="BG4395"/>
      <c r="BH4395"/>
      <c r="BI4395"/>
      <c r="BJ4395"/>
      <c r="BK4395"/>
      <c r="BL4395"/>
      <c r="BM4395"/>
      <c r="BN4395"/>
      <c r="BO4395"/>
      <c r="BP4395"/>
      <c r="BQ4395"/>
      <c r="BR4395"/>
      <c r="BS4395"/>
      <c r="BT4395"/>
      <c r="BU4395"/>
      <c r="BV4395"/>
      <c r="BW4395"/>
      <c r="BX4395"/>
      <c r="BY4395"/>
      <c r="BZ4395"/>
      <c r="CA4395"/>
      <c r="CB4395"/>
      <c r="CC4395"/>
    </row>
    <row r="4396" spans="54:81" s="325" customFormat="1" ht="15" customHeight="1" x14ac:dyDescent="0.25">
      <c r="BB4396"/>
      <c r="BC4396"/>
      <c r="BD4396"/>
      <c r="BE4396"/>
      <c r="BF4396"/>
      <c r="BG4396"/>
      <c r="BH4396"/>
      <c r="BI4396"/>
      <c r="BJ4396"/>
      <c r="BK4396"/>
      <c r="BL4396"/>
      <c r="BM4396"/>
      <c r="BN4396"/>
      <c r="BO4396"/>
      <c r="BP4396"/>
      <c r="BQ4396"/>
      <c r="BR4396"/>
      <c r="BS4396"/>
      <c r="BT4396"/>
      <c r="BU4396"/>
      <c r="BV4396"/>
      <c r="BW4396"/>
      <c r="BX4396"/>
      <c r="BY4396"/>
      <c r="BZ4396"/>
      <c r="CA4396"/>
      <c r="CB4396"/>
      <c r="CC4396"/>
    </row>
    <row r="4397" spans="54:81" s="325" customFormat="1" ht="15" customHeight="1" x14ac:dyDescent="0.25">
      <c r="BB4397"/>
      <c r="BC4397"/>
      <c r="BD4397"/>
      <c r="BE4397"/>
      <c r="BF4397"/>
      <c r="BG4397"/>
      <c r="BH4397"/>
      <c r="BI4397"/>
      <c r="BJ4397"/>
      <c r="BK4397"/>
      <c r="BL4397"/>
      <c r="BM4397"/>
      <c r="BN4397"/>
      <c r="BO4397"/>
      <c r="BP4397"/>
      <c r="BQ4397"/>
      <c r="BR4397"/>
      <c r="BS4397"/>
      <c r="BT4397"/>
      <c r="BU4397"/>
      <c r="BV4397"/>
      <c r="BW4397"/>
      <c r="BX4397"/>
      <c r="BY4397"/>
      <c r="BZ4397"/>
      <c r="CA4397"/>
      <c r="CB4397"/>
      <c r="CC4397"/>
    </row>
    <row r="4398" spans="54:81" s="325" customFormat="1" ht="15" customHeight="1" x14ac:dyDescent="0.25">
      <c r="BB4398"/>
      <c r="BC4398"/>
      <c r="BD4398"/>
      <c r="BE4398"/>
      <c r="BF4398"/>
      <c r="BG4398"/>
      <c r="BH4398"/>
      <c r="BI4398"/>
      <c r="BJ4398"/>
      <c r="BK4398"/>
      <c r="BL4398"/>
      <c r="BM4398"/>
      <c r="BN4398"/>
      <c r="BO4398"/>
      <c r="BP4398"/>
      <c r="BQ4398"/>
      <c r="BR4398"/>
      <c r="BS4398"/>
      <c r="BT4398"/>
      <c r="BU4398"/>
      <c r="BV4398"/>
      <c r="BW4398"/>
      <c r="BX4398"/>
      <c r="BY4398"/>
      <c r="BZ4398"/>
      <c r="CA4398"/>
      <c r="CB4398"/>
      <c r="CC4398"/>
    </row>
    <row r="4399" spans="54:81" s="325" customFormat="1" ht="15" customHeight="1" x14ac:dyDescent="0.25">
      <c r="BB4399"/>
      <c r="BC4399"/>
      <c r="BD4399"/>
      <c r="BE4399"/>
      <c r="BF4399"/>
      <c r="BG4399"/>
      <c r="BH4399"/>
      <c r="BI4399"/>
      <c r="BJ4399"/>
      <c r="BK4399"/>
      <c r="BL4399"/>
      <c r="BM4399"/>
      <c r="BN4399"/>
      <c r="BO4399"/>
      <c r="BP4399"/>
      <c r="BQ4399"/>
      <c r="BR4399"/>
      <c r="BS4399"/>
      <c r="BT4399"/>
      <c r="BU4399"/>
      <c r="BV4399"/>
      <c r="BW4399"/>
      <c r="BX4399"/>
      <c r="BY4399"/>
      <c r="BZ4399"/>
      <c r="CA4399"/>
      <c r="CB4399"/>
      <c r="CC4399"/>
    </row>
    <row r="4400" spans="54:81" s="325" customFormat="1" ht="15" customHeight="1" x14ac:dyDescent="0.25">
      <c r="BB4400"/>
      <c r="BC4400"/>
      <c r="BD4400"/>
      <c r="BE4400"/>
      <c r="BF4400"/>
      <c r="BG4400"/>
      <c r="BH4400"/>
      <c r="BI4400"/>
      <c r="BJ4400"/>
      <c r="BK4400"/>
      <c r="BL4400"/>
      <c r="BM4400"/>
      <c r="BN4400"/>
      <c r="BO4400"/>
      <c r="BP4400"/>
      <c r="BQ4400"/>
      <c r="BR4400"/>
      <c r="BS4400"/>
      <c r="BT4400"/>
      <c r="BU4400"/>
      <c r="BV4400"/>
      <c r="BW4400"/>
      <c r="BX4400"/>
      <c r="BY4400"/>
      <c r="BZ4400"/>
      <c r="CA4400"/>
      <c r="CB4400"/>
      <c r="CC4400"/>
    </row>
    <row r="4401" spans="54:81" s="325" customFormat="1" ht="15" customHeight="1" x14ac:dyDescent="0.25">
      <c r="BB4401"/>
      <c r="BC4401"/>
      <c r="BD4401"/>
      <c r="BE4401"/>
      <c r="BF4401"/>
      <c r="BG4401"/>
      <c r="BH4401"/>
      <c r="BI4401"/>
      <c r="BJ4401"/>
      <c r="BK4401"/>
      <c r="BL4401"/>
      <c r="BM4401"/>
      <c r="BN4401"/>
      <c r="BO4401"/>
      <c r="BP4401"/>
      <c r="BQ4401"/>
      <c r="BR4401"/>
      <c r="BS4401"/>
      <c r="BT4401"/>
      <c r="BU4401"/>
      <c r="BV4401"/>
      <c r="BW4401"/>
      <c r="BX4401"/>
      <c r="BY4401"/>
      <c r="BZ4401"/>
      <c r="CA4401"/>
      <c r="CB4401"/>
      <c r="CC4401"/>
    </row>
    <row r="4402" spans="54:81" s="325" customFormat="1" ht="15" customHeight="1" x14ac:dyDescent="0.25">
      <c r="BB4402"/>
      <c r="BC4402"/>
      <c r="BD4402"/>
      <c r="BE4402"/>
      <c r="BF4402"/>
      <c r="BG4402"/>
      <c r="BH4402"/>
      <c r="BI4402"/>
      <c r="BJ4402"/>
      <c r="BK4402"/>
      <c r="BL4402"/>
      <c r="BM4402"/>
      <c r="BN4402"/>
      <c r="BO4402"/>
      <c r="BP4402"/>
      <c r="BQ4402"/>
      <c r="BR4402"/>
      <c r="BS4402"/>
      <c r="BT4402"/>
      <c r="BU4402"/>
      <c r="BV4402"/>
      <c r="BW4402"/>
      <c r="BX4402"/>
      <c r="BY4402"/>
      <c r="BZ4402"/>
      <c r="CA4402"/>
      <c r="CB4402"/>
      <c r="CC4402"/>
    </row>
    <row r="4403" spans="54:81" s="325" customFormat="1" ht="15" customHeight="1" x14ac:dyDescent="0.25">
      <c r="BB4403"/>
      <c r="BC4403"/>
      <c r="BD4403"/>
      <c r="BE4403"/>
      <c r="BF4403"/>
      <c r="BG4403"/>
      <c r="BH4403"/>
      <c r="BI4403"/>
      <c r="BJ4403"/>
      <c r="BK4403"/>
      <c r="BL4403"/>
      <c r="BM4403"/>
      <c r="BN4403"/>
      <c r="BO4403"/>
      <c r="BP4403"/>
      <c r="BQ4403"/>
      <c r="BR4403"/>
      <c r="BS4403"/>
      <c r="BT4403"/>
      <c r="BU4403"/>
      <c r="BV4403"/>
      <c r="BW4403"/>
      <c r="BX4403"/>
      <c r="BY4403"/>
      <c r="BZ4403"/>
      <c r="CA4403"/>
      <c r="CB4403"/>
      <c r="CC4403"/>
    </row>
    <row r="4404" spans="54:81" s="325" customFormat="1" ht="15" customHeight="1" x14ac:dyDescent="0.25">
      <c r="BB4404"/>
      <c r="BC4404"/>
      <c r="BD4404"/>
      <c r="BE4404"/>
      <c r="BF4404"/>
      <c r="BG4404"/>
      <c r="BH4404"/>
      <c r="BI4404"/>
      <c r="BJ4404"/>
      <c r="BK4404"/>
      <c r="BL4404"/>
      <c r="BM4404"/>
      <c r="BN4404"/>
      <c r="BO4404"/>
      <c r="BP4404"/>
      <c r="BQ4404"/>
      <c r="BR4404"/>
      <c r="BS4404"/>
      <c r="BT4404"/>
      <c r="BU4404"/>
      <c r="BV4404"/>
      <c r="BW4404"/>
      <c r="BX4404"/>
      <c r="BY4404"/>
      <c r="BZ4404"/>
      <c r="CA4404"/>
      <c r="CB4404"/>
      <c r="CC4404"/>
    </row>
    <row r="4405" spans="54:81" s="325" customFormat="1" ht="15" customHeight="1" x14ac:dyDescent="0.25">
      <c r="BB4405"/>
      <c r="BC4405"/>
      <c r="BD4405"/>
      <c r="BE4405"/>
      <c r="BF4405"/>
      <c r="BG4405"/>
      <c r="BH4405"/>
      <c r="BI4405"/>
      <c r="BJ4405"/>
      <c r="BK4405"/>
      <c r="BL4405"/>
      <c r="BM4405"/>
      <c r="BN4405"/>
      <c r="BO4405"/>
      <c r="BP4405"/>
      <c r="BQ4405"/>
      <c r="BR4405"/>
      <c r="BS4405"/>
      <c r="BT4405"/>
      <c r="BU4405"/>
      <c r="BV4405"/>
      <c r="BW4405"/>
      <c r="BX4405"/>
      <c r="BY4405"/>
      <c r="BZ4405"/>
      <c r="CA4405"/>
      <c r="CB4405"/>
      <c r="CC4405"/>
    </row>
    <row r="4406" spans="54:81" s="325" customFormat="1" ht="15" customHeight="1" x14ac:dyDescent="0.25">
      <c r="BB4406"/>
      <c r="BC4406"/>
      <c r="BD4406"/>
      <c r="BE4406"/>
      <c r="BF4406"/>
      <c r="BG4406"/>
      <c r="BH4406"/>
      <c r="BI4406"/>
      <c r="BJ4406"/>
      <c r="BK4406"/>
      <c r="BL4406"/>
      <c r="BM4406"/>
      <c r="BN4406"/>
      <c r="BO4406"/>
      <c r="BP4406"/>
      <c r="BQ4406"/>
      <c r="BR4406"/>
      <c r="BS4406"/>
      <c r="BT4406"/>
      <c r="BU4406"/>
      <c r="BV4406"/>
      <c r="BW4406"/>
      <c r="BX4406"/>
      <c r="BY4406"/>
      <c r="BZ4406"/>
      <c r="CA4406"/>
      <c r="CB4406"/>
      <c r="CC4406"/>
    </row>
    <row r="4407" spans="54:81" s="325" customFormat="1" ht="15" customHeight="1" x14ac:dyDescent="0.25">
      <c r="BB4407"/>
      <c r="BC4407"/>
      <c r="BD4407"/>
      <c r="BE4407"/>
      <c r="BF4407"/>
      <c r="BG4407"/>
      <c r="BH4407"/>
      <c r="BI4407"/>
      <c r="BJ4407"/>
      <c r="BK4407"/>
      <c r="BL4407"/>
      <c r="BM4407"/>
      <c r="BN4407"/>
      <c r="BO4407"/>
      <c r="BP4407"/>
      <c r="BQ4407"/>
      <c r="BR4407"/>
      <c r="BS4407"/>
      <c r="BT4407"/>
      <c r="BU4407"/>
      <c r="BV4407"/>
      <c r="BW4407"/>
      <c r="BX4407"/>
      <c r="BY4407"/>
      <c r="BZ4407"/>
      <c r="CA4407"/>
      <c r="CB4407"/>
      <c r="CC4407"/>
    </row>
    <row r="4408" spans="54:81" s="325" customFormat="1" ht="15" customHeight="1" x14ac:dyDescent="0.25">
      <c r="BB4408"/>
      <c r="BC4408"/>
      <c r="BD4408"/>
      <c r="BE4408"/>
      <c r="BF4408"/>
      <c r="BG4408"/>
      <c r="BH4408"/>
      <c r="BI4408"/>
      <c r="BJ4408"/>
      <c r="BK4408"/>
      <c r="BL4408"/>
      <c r="BM4408"/>
      <c r="BN4408"/>
      <c r="BO4408"/>
      <c r="BP4408"/>
      <c r="BQ4408"/>
      <c r="BR4408"/>
      <c r="BS4408"/>
      <c r="BT4408"/>
      <c r="BU4408"/>
      <c r="BV4408"/>
      <c r="BW4408"/>
      <c r="BX4408"/>
      <c r="BY4408"/>
      <c r="BZ4408"/>
      <c r="CA4408"/>
      <c r="CB4408"/>
      <c r="CC4408"/>
    </row>
    <row r="4409" spans="54:81" s="325" customFormat="1" ht="15" customHeight="1" x14ac:dyDescent="0.25">
      <c r="BB4409"/>
      <c r="BC4409"/>
      <c r="BD4409"/>
      <c r="BE4409"/>
      <c r="BF4409"/>
      <c r="BG4409"/>
      <c r="BH4409"/>
      <c r="BI4409"/>
      <c r="BJ4409"/>
      <c r="BK4409"/>
      <c r="BL4409"/>
      <c r="BM4409"/>
      <c r="BN4409"/>
      <c r="BO4409"/>
      <c r="BP4409"/>
      <c r="BQ4409"/>
      <c r="BR4409"/>
      <c r="BS4409"/>
      <c r="BT4409"/>
      <c r="BU4409"/>
      <c r="BV4409"/>
      <c r="BW4409"/>
      <c r="BX4409"/>
      <c r="BY4409"/>
      <c r="BZ4409"/>
      <c r="CA4409"/>
      <c r="CB4409"/>
      <c r="CC4409"/>
    </row>
    <row r="4410" spans="54:81" s="325" customFormat="1" ht="15" customHeight="1" x14ac:dyDescent="0.25">
      <c r="BB4410"/>
      <c r="BC4410"/>
      <c r="BD4410"/>
      <c r="BE4410"/>
      <c r="BF4410"/>
      <c r="BG4410"/>
      <c r="BH4410"/>
      <c r="BI4410"/>
      <c r="BJ4410"/>
      <c r="BK4410"/>
      <c r="BL4410"/>
      <c r="BM4410"/>
      <c r="BN4410"/>
      <c r="BO4410"/>
      <c r="BP4410"/>
      <c r="BQ4410"/>
      <c r="BR4410"/>
      <c r="BS4410"/>
      <c r="BT4410"/>
      <c r="BU4410"/>
      <c r="BV4410"/>
      <c r="BW4410"/>
      <c r="BX4410"/>
      <c r="BY4410"/>
      <c r="BZ4410"/>
      <c r="CA4410"/>
      <c r="CB4410"/>
      <c r="CC4410"/>
    </row>
    <row r="4411" spans="54:81" s="325" customFormat="1" ht="15" customHeight="1" x14ac:dyDescent="0.25">
      <c r="BB4411"/>
      <c r="BC4411"/>
      <c r="BD4411"/>
      <c r="BE4411"/>
      <c r="BF4411"/>
      <c r="BG4411"/>
      <c r="BH4411"/>
      <c r="BI4411"/>
      <c r="BJ4411"/>
      <c r="BK4411"/>
      <c r="BL4411"/>
      <c r="BM4411"/>
      <c r="BN4411"/>
      <c r="BO4411"/>
      <c r="BP4411"/>
      <c r="BQ4411"/>
      <c r="BR4411"/>
      <c r="BS4411"/>
      <c r="BT4411"/>
      <c r="BU4411"/>
      <c r="BV4411"/>
      <c r="BW4411"/>
      <c r="BX4411"/>
      <c r="BY4411"/>
      <c r="BZ4411"/>
      <c r="CA4411"/>
      <c r="CB4411"/>
      <c r="CC4411"/>
    </row>
    <row r="4412" spans="54:81" s="325" customFormat="1" ht="15" customHeight="1" x14ac:dyDescent="0.25">
      <c r="BB4412"/>
      <c r="BC4412"/>
      <c r="BD4412"/>
      <c r="BE4412"/>
      <c r="BF4412"/>
      <c r="BG4412"/>
      <c r="BH4412"/>
      <c r="BI4412"/>
      <c r="BJ4412"/>
      <c r="BK4412"/>
      <c r="BL4412"/>
      <c r="BM4412"/>
      <c r="BN4412"/>
      <c r="BO4412"/>
      <c r="BP4412"/>
      <c r="BQ4412"/>
      <c r="BR4412"/>
      <c r="BS4412"/>
      <c r="BT4412"/>
      <c r="BU4412"/>
      <c r="BV4412"/>
      <c r="BW4412"/>
      <c r="BX4412"/>
      <c r="BY4412"/>
      <c r="BZ4412"/>
      <c r="CA4412"/>
      <c r="CB4412"/>
      <c r="CC4412"/>
    </row>
    <row r="4413" spans="54:81" s="325" customFormat="1" ht="15" customHeight="1" x14ac:dyDescent="0.25">
      <c r="BB4413"/>
      <c r="BC4413"/>
      <c r="BD4413"/>
      <c r="BE4413"/>
      <c r="BF4413"/>
      <c r="BG4413"/>
      <c r="BH4413"/>
      <c r="BI4413"/>
      <c r="BJ4413"/>
      <c r="BK4413"/>
      <c r="BL4413"/>
      <c r="BM4413"/>
      <c r="BN4413"/>
      <c r="BO4413"/>
      <c r="BP4413"/>
      <c r="BQ4413"/>
      <c r="BR4413"/>
      <c r="BS4413"/>
      <c r="BT4413"/>
      <c r="BU4413"/>
      <c r="BV4413"/>
      <c r="BW4413"/>
      <c r="BX4413"/>
      <c r="BY4413"/>
      <c r="BZ4413"/>
      <c r="CA4413"/>
      <c r="CB4413"/>
      <c r="CC4413"/>
    </row>
    <row r="4414" spans="54:81" s="325" customFormat="1" ht="15" customHeight="1" x14ac:dyDescent="0.25">
      <c r="BB4414"/>
      <c r="BC4414"/>
      <c r="BD4414"/>
      <c r="BE4414"/>
      <c r="BF4414"/>
      <c r="BG4414"/>
      <c r="BH4414"/>
      <c r="BI4414"/>
      <c r="BJ4414"/>
      <c r="BK4414"/>
      <c r="BL4414"/>
      <c r="BM4414"/>
      <c r="BN4414"/>
      <c r="BO4414"/>
      <c r="BP4414"/>
      <c r="BQ4414"/>
      <c r="BR4414"/>
      <c r="BS4414"/>
      <c r="BT4414"/>
      <c r="BU4414"/>
      <c r="BV4414"/>
      <c r="BW4414"/>
      <c r="BX4414"/>
      <c r="BY4414"/>
      <c r="BZ4414"/>
      <c r="CA4414"/>
      <c r="CB4414"/>
      <c r="CC4414"/>
    </row>
    <row r="4415" spans="54:81" s="325" customFormat="1" ht="15" customHeight="1" x14ac:dyDescent="0.25">
      <c r="BB4415"/>
      <c r="BC4415"/>
      <c r="BD4415"/>
      <c r="BE4415"/>
      <c r="BF4415"/>
      <c r="BG4415"/>
      <c r="BH4415"/>
      <c r="BI4415"/>
      <c r="BJ4415"/>
      <c r="BK4415"/>
      <c r="BL4415"/>
      <c r="BM4415"/>
      <c r="BN4415"/>
      <c r="BO4415"/>
      <c r="BP4415"/>
      <c r="BQ4415"/>
      <c r="BR4415"/>
      <c r="BS4415"/>
      <c r="BT4415"/>
      <c r="BU4415"/>
      <c r="BV4415"/>
      <c r="BW4415"/>
      <c r="BX4415"/>
      <c r="BY4415"/>
      <c r="BZ4415"/>
      <c r="CA4415"/>
      <c r="CB4415"/>
      <c r="CC4415"/>
    </row>
    <row r="4416" spans="54:81" s="325" customFormat="1" ht="15" customHeight="1" x14ac:dyDescent="0.25">
      <c r="BB4416"/>
      <c r="BC4416"/>
      <c r="BD4416"/>
      <c r="BE4416"/>
      <c r="BF4416"/>
      <c r="BG4416"/>
      <c r="BH4416"/>
      <c r="BI4416"/>
      <c r="BJ4416"/>
      <c r="BK4416"/>
      <c r="BL4416"/>
      <c r="BM4416"/>
      <c r="BN4416"/>
      <c r="BO4416"/>
      <c r="BP4416"/>
      <c r="BQ4416"/>
      <c r="BR4416"/>
      <c r="BS4416"/>
      <c r="BT4416"/>
      <c r="BU4416"/>
      <c r="BV4416"/>
      <c r="BW4416"/>
      <c r="BX4416"/>
      <c r="BY4416"/>
      <c r="BZ4416"/>
      <c r="CA4416"/>
      <c r="CB4416"/>
      <c r="CC4416"/>
    </row>
    <row r="4417" spans="54:81" s="325" customFormat="1" ht="15" customHeight="1" x14ac:dyDescent="0.25">
      <c r="BB4417"/>
      <c r="BC4417"/>
      <c r="BD4417"/>
      <c r="BE4417"/>
      <c r="BF4417"/>
      <c r="BG4417"/>
      <c r="BH4417"/>
      <c r="BI4417"/>
      <c r="BJ4417"/>
      <c r="BK4417"/>
      <c r="BL4417"/>
      <c r="BM4417"/>
      <c r="BN4417"/>
      <c r="BO4417"/>
      <c r="BP4417"/>
      <c r="BQ4417"/>
      <c r="BR4417"/>
      <c r="BS4417"/>
      <c r="BT4417"/>
      <c r="BU4417"/>
      <c r="BV4417"/>
      <c r="BW4417"/>
      <c r="BX4417"/>
      <c r="BY4417"/>
      <c r="BZ4417"/>
      <c r="CA4417"/>
      <c r="CB4417"/>
      <c r="CC4417"/>
    </row>
    <row r="4418" spans="54:81" s="325" customFormat="1" ht="15" customHeight="1" x14ac:dyDescent="0.25">
      <c r="BB4418"/>
      <c r="BC4418"/>
      <c r="BD4418"/>
      <c r="BE4418"/>
      <c r="BF4418"/>
      <c r="BG4418"/>
      <c r="BH4418"/>
      <c r="BI4418"/>
      <c r="BJ4418"/>
      <c r="BK4418"/>
      <c r="BL4418"/>
      <c r="BM4418"/>
      <c r="BN4418"/>
      <c r="BO4418"/>
      <c r="BP4418"/>
      <c r="BQ4418"/>
      <c r="BR4418"/>
      <c r="BS4418"/>
      <c r="BT4418"/>
      <c r="BU4418"/>
      <c r="BV4418"/>
      <c r="BW4418"/>
      <c r="BX4418"/>
      <c r="BY4418"/>
      <c r="BZ4418"/>
      <c r="CA4418"/>
      <c r="CB4418"/>
      <c r="CC4418"/>
    </row>
    <row r="4419" spans="54:81" s="325" customFormat="1" ht="15" customHeight="1" x14ac:dyDescent="0.25">
      <c r="BB4419"/>
      <c r="BC4419"/>
      <c r="BD4419"/>
      <c r="BE4419"/>
      <c r="BF4419"/>
      <c r="BG4419"/>
      <c r="BH4419"/>
      <c r="BI4419"/>
      <c r="BJ4419"/>
      <c r="BK4419"/>
      <c r="BL4419"/>
      <c r="BM4419"/>
      <c r="BN4419"/>
      <c r="BO4419"/>
      <c r="BP4419"/>
      <c r="BQ4419"/>
      <c r="BR4419"/>
      <c r="BS4419"/>
      <c r="BT4419"/>
      <c r="BU4419"/>
      <c r="BV4419"/>
      <c r="BW4419"/>
      <c r="BX4419"/>
      <c r="BY4419"/>
      <c r="BZ4419"/>
      <c r="CA4419"/>
      <c r="CB4419"/>
      <c r="CC4419"/>
    </row>
    <row r="4420" spans="54:81" s="325" customFormat="1" ht="15" customHeight="1" x14ac:dyDescent="0.25">
      <c r="BB4420"/>
      <c r="BC4420"/>
      <c r="BD4420"/>
      <c r="BE4420"/>
      <c r="BF4420"/>
      <c r="BG4420"/>
      <c r="BH4420"/>
      <c r="BI4420"/>
      <c r="BJ4420"/>
      <c r="BK4420"/>
      <c r="BL4420"/>
      <c r="BM4420"/>
      <c r="BN4420"/>
      <c r="BO4420"/>
      <c r="BP4420"/>
      <c r="BQ4420"/>
      <c r="BR4420"/>
      <c r="BS4420"/>
      <c r="BT4420"/>
      <c r="BU4420"/>
      <c r="BV4420"/>
      <c r="BW4420"/>
      <c r="BX4420"/>
      <c r="BY4420"/>
      <c r="BZ4420"/>
      <c r="CA4420"/>
      <c r="CB4420"/>
      <c r="CC4420"/>
    </row>
    <row r="4421" spans="54:81" s="325" customFormat="1" ht="15" customHeight="1" x14ac:dyDescent="0.25">
      <c r="BB4421"/>
      <c r="BC4421"/>
      <c r="BD4421"/>
      <c r="BE4421"/>
      <c r="BF4421"/>
      <c r="BG4421"/>
      <c r="BH4421"/>
      <c r="BI4421"/>
      <c r="BJ4421"/>
      <c r="BK4421"/>
      <c r="BL4421"/>
      <c r="BM4421"/>
      <c r="BN4421"/>
      <c r="BO4421"/>
      <c r="BP4421"/>
      <c r="BQ4421"/>
      <c r="BR4421"/>
      <c r="BS4421"/>
      <c r="BT4421"/>
      <c r="BU4421"/>
      <c r="BV4421"/>
      <c r="BW4421"/>
      <c r="BX4421"/>
      <c r="BY4421"/>
      <c r="BZ4421"/>
      <c r="CA4421"/>
      <c r="CB4421"/>
      <c r="CC4421"/>
    </row>
    <row r="4422" spans="54:81" s="325" customFormat="1" ht="15" customHeight="1" x14ac:dyDescent="0.25">
      <c r="BB4422"/>
      <c r="BC4422"/>
      <c r="BD4422"/>
      <c r="BE4422"/>
      <c r="BF4422"/>
      <c r="BG4422"/>
      <c r="BH4422"/>
      <c r="BI4422"/>
      <c r="BJ4422"/>
      <c r="BK4422"/>
      <c r="BL4422"/>
      <c r="BM4422"/>
      <c r="BN4422"/>
      <c r="BO4422"/>
      <c r="BP4422"/>
      <c r="BQ4422"/>
      <c r="BR4422"/>
      <c r="BS4422"/>
      <c r="BT4422"/>
      <c r="BU4422"/>
      <c r="BV4422"/>
      <c r="BW4422"/>
      <c r="BX4422"/>
      <c r="BY4422"/>
      <c r="BZ4422"/>
      <c r="CA4422"/>
      <c r="CB4422"/>
      <c r="CC4422"/>
    </row>
    <row r="4423" spans="54:81" s="325" customFormat="1" ht="15" customHeight="1" x14ac:dyDescent="0.25">
      <c r="BB4423"/>
      <c r="BC4423"/>
      <c r="BD4423"/>
      <c r="BE4423"/>
      <c r="BF4423"/>
      <c r="BG4423"/>
      <c r="BH4423"/>
      <c r="BI4423"/>
      <c r="BJ4423"/>
      <c r="BK4423"/>
      <c r="BL4423"/>
      <c r="BM4423"/>
      <c r="BN4423"/>
      <c r="BO4423"/>
      <c r="BP4423"/>
      <c r="BQ4423"/>
      <c r="BR4423"/>
      <c r="BS4423"/>
      <c r="BT4423"/>
      <c r="BU4423"/>
      <c r="BV4423"/>
      <c r="BW4423"/>
      <c r="BX4423"/>
      <c r="BY4423"/>
      <c r="BZ4423"/>
      <c r="CA4423"/>
      <c r="CB4423"/>
      <c r="CC4423"/>
    </row>
    <row r="4424" spans="54:81" s="325" customFormat="1" ht="15" customHeight="1" x14ac:dyDescent="0.25">
      <c r="BB4424"/>
      <c r="BC4424"/>
      <c r="BD4424"/>
      <c r="BE4424"/>
      <c r="BF4424"/>
      <c r="BG4424"/>
      <c r="BH4424"/>
      <c r="BI4424"/>
      <c r="BJ4424"/>
      <c r="BK4424"/>
      <c r="BL4424"/>
      <c r="BM4424"/>
      <c r="BN4424"/>
      <c r="BO4424"/>
      <c r="BP4424"/>
      <c r="BQ4424"/>
      <c r="BR4424"/>
      <c r="BS4424"/>
      <c r="BT4424"/>
      <c r="BU4424"/>
      <c r="BV4424"/>
      <c r="BW4424"/>
      <c r="BX4424"/>
      <c r="BY4424"/>
      <c r="BZ4424"/>
      <c r="CA4424"/>
      <c r="CB4424"/>
      <c r="CC4424"/>
    </row>
    <row r="4425" spans="54:81" s="325" customFormat="1" ht="15" customHeight="1" x14ac:dyDescent="0.25">
      <c r="BB4425"/>
      <c r="BC4425"/>
      <c r="BD4425"/>
      <c r="BE4425"/>
      <c r="BF4425"/>
      <c r="BG4425"/>
      <c r="BH4425"/>
      <c r="BI4425"/>
      <c r="BJ4425"/>
      <c r="BK4425"/>
      <c r="BL4425"/>
      <c r="BM4425"/>
      <c r="BN4425"/>
      <c r="BO4425"/>
      <c r="BP4425"/>
      <c r="BQ4425"/>
      <c r="BR4425"/>
      <c r="BS4425"/>
      <c r="BT4425"/>
      <c r="BU4425"/>
      <c r="BV4425"/>
      <c r="BW4425"/>
      <c r="BX4425"/>
      <c r="BY4425"/>
      <c r="BZ4425"/>
      <c r="CA4425"/>
      <c r="CB4425"/>
      <c r="CC4425"/>
    </row>
    <row r="4426" spans="54:81" s="325" customFormat="1" ht="15" customHeight="1" x14ac:dyDescent="0.25">
      <c r="BB4426"/>
      <c r="BC4426"/>
      <c r="BD4426"/>
      <c r="BE4426"/>
      <c r="BF4426"/>
      <c r="BG4426"/>
      <c r="BH4426"/>
      <c r="BI4426"/>
      <c r="BJ4426"/>
      <c r="BK4426"/>
      <c r="BL4426"/>
      <c r="BM4426"/>
      <c r="BN4426"/>
      <c r="BO4426"/>
      <c r="BP4426"/>
      <c r="BQ4426"/>
      <c r="BR4426"/>
      <c r="BS4426"/>
      <c r="BT4426"/>
      <c r="BU4426"/>
      <c r="BV4426"/>
      <c r="BW4426"/>
      <c r="BX4426"/>
      <c r="BY4426"/>
      <c r="BZ4426"/>
      <c r="CA4426"/>
      <c r="CB4426"/>
      <c r="CC4426"/>
    </row>
    <row r="4427" spans="54:81" s="325" customFormat="1" ht="15" customHeight="1" x14ac:dyDescent="0.25">
      <c r="BB4427"/>
      <c r="BC4427"/>
      <c r="BD4427"/>
      <c r="BE4427"/>
      <c r="BF4427"/>
      <c r="BG4427"/>
      <c r="BH4427"/>
      <c r="BI4427"/>
      <c r="BJ4427"/>
      <c r="BK4427"/>
      <c r="BL4427"/>
      <c r="BM4427"/>
      <c r="BN4427"/>
      <c r="BO4427"/>
      <c r="BP4427"/>
      <c r="BQ4427"/>
      <c r="BR4427"/>
      <c r="BS4427"/>
      <c r="BT4427"/>
      <c r="BU4427"/>
      <c r="BV4427"/>
      <c r="BW4427"/>
      <c r="BX4427"/>
      <c r="BY4427"/>
      <c r="BZ4427"/>
      <c r="CA4427"/>
      <c r="CB4427"/>
      <c r="CC4427"/>
    </row>
    <row r="4428" spans="54:81" s="325" customFormat="1" ht="15" customHeight="1" x14ac:dyDescent="0.25">
      <c r="BB4428"/>
      <c r="BC4428"/>
      <c r="BD4428"/>
      <c r="BE4428"/>
      <c r="BF4428"/>
      <c r="BG4428"/>
      <c r="BH4428"/>
      <c r="BI4428"/>
      <c r="BJ4428"/>
      <c r="BK4428"/>
      <c r="BL4428"/>
      <c r="BM4428"/>
      <c r="BN4428"/>
      <c r="BO4428"/>
      <c r="BP4428"/>
      <c r="BQ4428"/>
      <c r="BR4428"/>
      <c r="BS4428"/>
      <c r="BT4428"/>
      <c r="BU4428"/>
      <c r="BV4428"/>
      <c r="BW4428"/>
      <c r="BX4428"/>
      <c r="BY4428"/>
      <c r="BZ4428"/>
      <c r="CA4428"/>
      <c r="CB4428"/>
      <c r="CC4428"/>
    </row>
    <row r="4429" spans="54:81" s="325" customFormat="1" ht="15" customHeight="1" x14ac:dyDescent="0.25">
      <c r="BB4429"/>
      <c r="BC4429"/>
      <c r="BD4429"/>
      <c r="BE4429"/>
      <c r="BF4429"/>
      <c r="BG4429"/>
      <c r="BH4429"/>
      <c r="BI4429"/>
      <c r="BJ4429"/>
      <c r="BK4429"/>
      <c r="BL4429"/>
      <c r="BM4429"/>
      <c r="BN4429"/>
      <c r="BO4429"/>
      <c r="BP4429"/>
      <c r="BQ4429"/>
      <c r="BR4429"/>
      <c r="BS4429"/>
      <c r="BT4429"/>
      <c r="BU4429"/>
      <c r="BV4429"/>
      <c r="BW4429"/>
      <c r="BX4429"/>
      <c r="BY4429"/>
      <c r="BZ4429"/>
      <c r="CA4429"/>
      <c r="CB4429"/>
      <c r="CC4429"/>
    </row>
    <row r="4430" spans="54:81" s="325" customFormat="1" ht="15" customHeight="1" x14ac:dyDescent="0.25">
      <c r="BB4430"/>
      <c r="BC4430"/>
      <c r="BD4430"/>
      <c r="BE4430"/>
      <c r="BF4430"/>
      <c r="BG4430"/>
      <c r="BH4430"/>
      <c r="BI4430"/>
      <c r="BJ4430"/>
      <c r="BK4430"/>
      <c r="BL4430"/>
      <c r="BM4430"/>
      <c r="BN4430"/>
      <c r="BO4430"/>
      <c r="BP4430"/>
      <c r="BQ4430"/>
      <c r="BR4430"/>
      <c r="BS4430"/>
      <c r="BT4430"/>
      <c r="BU4430"/>
      <c r="BV4430"/>
      <c r="BW4430"/>
      <c r="BX4430"/>
      <c r="BY4430"/>
      <c r="BZ4430"/>
      <c r="CA4430"/>
      <c r="CB4430"/>
      <c r="CC4430"/>
    </row>
    <row r="4431" spans="54:81" s="325" customFormat="1" ht="15" customHeight="1" x14ac:dyDescent="0.25">
      <c r="BB4431"/>
      <c r="BC4431"/>
      <c r="BD4431"/>
      <c r="BE4431"/>
      <c r="BF4431"/>
      <c r="BG4431"/>
      <c r="BH4431"/>
      <c r="BI4431"/>
      <c r="BJ4431"/>
      <c r="BK4431"/>
      <c r="BL4431"/>
      <c r="BM4431"/>
      <c r="BN4431"/>
      <c r="BO4431"/>
      <c r="BP4431"/>
      <c r="BQ4431"/>
      <c r="BR4431"/>
      <c r="BS4431"/>
      <c r="BT4431"/>
      <c r="BU4431"/>
      <c r="BV4431"/>
      <c r="BW4431"/>
      <c r="BX4431"/>
      <c r="BY4431"/>
      <c r="BZ4431"/>
      <c r="CA4431"/>
      <c r="CB4431"/>
      <c r="CC4431"/>
    </row>
    <row r="4432" spans="54:81" s="325" customFormat="1" ht="15" customHeight="1" x14ac:dyDescent="0.25">
      <c r="BB4432"/>
      <c r="BC4432"/>
      <c r="BD4432"/>
      <c r="BE4432"/>
      <c r="BF4432"/>
      <c r="BG4432"/>
      <c r="BH4432"/>
      <c r="BI4432"/>
      <c r="BJ4432"/>
      <c r="BK4432"/>
      <c r="BL4432"/>
      <c r="BM4432"/>
      <c r="BN4432"/>
      <c r="BO4432"/>
      <c r="BP4432"/>
      <c r="BQ4432"/>
      <c r="BR4432"/>
      <c r="BS4432"/>
      <c r="BT4432"/>
      <c r="BU4432"/>
      <c r="BV4432"/>
      <c r="BW4432"/>
      <c r="BX4432"/>
      <c r="BY4432"/>
      <c r="BZ4432"/>
      <c r="CA4432"/>
      <c r="CB4432"/>
      <c r="CC4432"/>
    </row>
    <row r="4433" spans="54:81" s="325" customFormat="1" ht="15" customHeight="1" x14ac:dyDescent="0.25">
      <c r="BB4433"/>
      <c r="BC4433"/>
      <c r="BD4433"/>
      <c r="BE4433"/>
      <c r="BF4433"/>
      <c r="BG4433"/>
      <c r="BH4433"/>
      <c r="BI4433"/>
      <c r="BJ4433"/>
      <c r="BK4433"/>
      <c r="BL4433"/>
      <c r="BM4433"/>
      <c r="BN4433"/>
      <c r="BO4433"/>
      <c r="BP4433"/>
      <c r="BQ4433"/>
      <c r="BR4433"/>
      <c r="BS4433"/>
      <c r="BT4433"/>
      <c r="BU4433"/>
      <c r="BV4433"/>
      <c r="BW4433"/>
      <c r="BX4433"/>
      <c r="BY4433"/>
      <c r="BZ4433"/>
      <c r="CA4433"/>
      <c r="CB4433"/>
      <c r="CC4433"/>
    </row>
    <row r="4434" spans="54:81" s="325" customFormat="1" ht="15" customHeight="1" x14ac:dyDescent="0.25">
      <c r="BB4434"/>
      <c r="BC4434"/>
      <c r="BD4434"/>
      <c r="BE4434"/>
      <c r="BF4434"/>
      <c r="BG4434"/>
      <c r="BH4434"/>
      <c r="BI4434"/>
      <c r="BJ4434"/>
      <c r="BK4434"/>
      <c r="BL4434"/>
      <c r="BM4434"/>
      <c r="BN4434"/>
      <c r="BO4434"/>
      <c r="BP4434"/>
      <c r="BQ4434"/>
      <c r="BR4434"/>
      <c r="BS4434"/>
      <c r="BT4434"/>
      <c r="BU4434"/>
      <c r="BV4434"/>
      <c r="BW4434"/>
      <c r="BX4434"/>
      <c r="BY4434"/>
      <c r="BZ4434"/>
      <c r="CA4434"/>
      <c r="CB4434"/>
      <c r="CC4434"/>
    </row>
    <row r="4435" spans="54:81" s="325" customFormat="1" ht="15" customHeight="1" x14ac:dyDescent="0.25">
      <c r="BB4435"/>
      <c r="BC4435"/>
      <c r="BD4435"/>
      <c r="BE4435"/>
      <c r="BF4435"/>
      <c r="BG4435"/>
      <c r="BH4435"/>
      <c r="BI4435"/>
      <c r="BJ4435"/>
      <c r="BK4435"/>
      <c r="BL4435"/>
      <c r="BM4435"/>
      <c r="BN4435"/>
      <c r="BO4435"/>
      <c r="BP4435"/>
      <c r="BQ4435"/>
      <c r="BR4435"/>
      <c r="BS4435"/>
      <c r="BT4435"/>
      <c r="BU4435"/>
      <c r="BV4435"/>
      <c r="BW4435"/>
      <c r="BX4435"/>
      <c r="BY4435"/>
      <c r="BZ4435"/>
      <c r="CA4435"/>
      <c r="CB4435"/>
      <c r="CC4435"/>
    </row>
    <row r="4436" spans="54:81" s="325" customFormat="1" ht="15" customHeight="1" x14ac:dyDescent="0.25">
      <c r="BB4436"/>
      <c r="BC4436"/>
      <c r="BD4436"/>
      <c r="BE4436"/>
      <c r="BF4436"/>
      <c r="BG4436"/>
      <c r="BH4436"/>
      <c r="BI4436"/>
      <c r="BJ4436"/>
      <c r="BK4436"/>
      <c r="BL4436"/>
      <c r="BM4436"/>
      <c r="BN4436"/>
      <c r="BO4436"/>
      <c r="BP4436"/>
      <c r="BQ4436"/>
      <c r="BR4436"/>
      <c r="BS4436"/>
      <c r="BT4436"/>
      <c r="BU4436"/>
      <c r="BV4436"/>
      <c r="BW4436"/>
      <c r="BX4436"/>
      <c r="BY4436"/>
      <c r="BZ4436"/>
      <c r="CA4436"/>
      <c r="CB4436"/>
      <c r="CC4436"/>
    </row>
    <row r="4437" spans="54:81" s="325" customFormat="1" ht="15" customHeight="1" x14ac:dyDescent="0.25">
      <c r="BB4437"/>
      <c r="BC4437"/>
      <c r="BD4437"/>
      <c r="BE4437"/>
      <c r="BF4437"/>
      <c r="BG4437"/>
      <c r="BH4437"/>
      <c r="BI4437"/>
      <c r="BJ4437"/>
      <c r="BK4437"/>
      <c r="BL4437"/>
      <c r="BM4437"/>
      <c r="BN4437"/>
      <c r="BO4437"/>
      <c r="BP4437"/>
      <c r="BQ4437"/>
      <c r="BR4437"/>
      <c r="BS4437"/>
      <c r="BT4437"/>
      <c r="BU4437"/>
      <c r="BV4437"/>
      <c r="BW4437"/>
      <c r="BX4437"/>
      <c r="BY4437"/>
      <c r="BZ4437"/>
      <c r="CA4437"/>
      <c r="CB4437"/>
      <c r="CC4437"/>
    </row>
    <row r="4438" spans="54:81" s="325" customFormat="1" ht="15" customHeight="1" x14ac:dyDescent="0.25">
      <c r="BB4438"/>
      <c r="BC4438"/>
      <c r="BD4438"/>
      <c r="BE4438"/>
      <c r="BF4438"/>
      <c r="BG4438"/>
      <c r="BH4438"/>
      <c r="BI4438"/>
      <c r="BJ4438"/>
      <c r="BK4438"/>
      <c r="BL4438"/>
      <c r="BM4438"/>
      <c r="BN4438"/>
      <c r="BO4438"/>
      <c r="BP4438"/>
      <c r="BQ4438"/>
      <c r="BR4438"/>
      <c r="BS4438"/>
      <c r="BT4438"/>
      <c r="BU4438"/>
      <c r="BV4438"/>
      <c r="BW4438"/>
      <c r="BX4438"/>
      <c r="BY4438"/>
      <c r="BZ4438"/>
      <c r="CA4438"/>
      <c r="CB4438"/>
      <c r="CC4438"/>
    </row>
    <row r="4439" spans="54:81" s="325" customFormat="1" ht="15" customHeight="1" x14ac:dyDescent="0.25">
      <c r="BB4439"/>
      <c r="BC4439"/>
      <c r="BD4439"/>
      <c r="BE4439"/>
      <c r="BF4439"/>
      <c r="BG4439"/>
      <c r="BH4439"/>
      <c r="BI4439"/>
      <c r="BJ4439"/>
      <c r="BK4439"/>
      <c r="BL4439"/>
      <c r="BM4439"/>
      <c r="BN4439"/>
      <c r="BO4439"/>
      <c r="BP4439"/>
      <c r="BQ4439"/>
      <c r="BR4439"/>
      <c r="BS4439"/>
      <c r="BT4439"/>
      <c r="BU4439"/>
      <c r="BV4439"/>
      <c r="BW4439"/>
      <c r="BX4439"/>
      <c r="BY4439"/>
      <c r="BZ4439"/>
      <c r="CA4439"/>
      <c r="CB4439"/>
      <c r="CC4439"/>
    </row>
    <row r="4440" spans="54:81" s="325" customFormat="1" ht="15" customHeight="1" x14ac:dyDescent="0.25">
      <c r="BB4440"/>
      <c r="BC4440"/>
      <c r="BD4440"/>
      <c r="BE4440"/>
      <c r="BF4440"/>
      <c r="BG4440"/>
      <c r="BH4440"/>
      <c r="BI4440"/>
      <c r="BJ4440"/>
      <c r="BK4440"/>
      <c r="BL4440"/>
      <c r="BM4440"/>
      <c r="BN4440"/>
      <c r="BO4440"/>
      <c r="BP4440"/>
      <c r="BQ4440"/>
      <c r="BR4440"/>
      <c r="BS4440"/>
      <c r="BT4440"/>
      <c r="BU4440"/>
      <c r="BV4440"/>
      <c r="BW4440"/>
      <c r="BX4440"/>
      <c r="BY4440"/>
      <c r="BZ4440"/>
      <c r="CA4440"/>
      <c r="CB4440"/>
      <c r="CC4440"/>
    </row>
    <row r="4441" spans="54:81" s="325" customFormat="1" ht="15" customHeight="1" x14ac:dyDescent="0.25">
      <c r="BB4441"/>
      <c r="BC4441"/>
      <c r="BD4441"/>
      <c r="BE4441"/>
      <c r="BF4441"/>
      <c r="BG4441"/>
      <c r="BH4441"/>
      <c r="BI4441"/>
      <c r="BJ4441"/>
      <c r="BK4441"/>
      <c r="BL4441"/>
      <c r="BM4441"/>
      <c r="BN4441"/>
      <c r="BO4441"/>
      <c r="BP4441"/>
      <c r="BQ4441"/>
      <c r="BR4441"/>
      <c r="BS4441"/>
      <c r="BT4441"/>
      <c r="BU4441"/>
      <c r="BV4441"/>
      <c r="BW4441"/>
      <c r="BX4441"/>
      <c r="BY4441"/>
      <c r="BZ4441"/>
      <c r="CA4441"/>
      <c r="CB4441"/>
      <c r="CC4441"/>
    </row>
    <row r="4442" spans="54:81" s="325" customFormat="1" ht="15" customHeight="1" x14ac:dyDescent="0.25">
      <c r="BB4442"/>
      <c r="BC4442"/>
      <c r="BD4442"/>
      <c r="BE4442"/>
      <c r="BF4442"/>
      <c r="BG4442"/>
      <c r="BH4442"/>
      <c r="BI4442"/>
      <c r="BJ4442"/>
      <c r="BK4442"/>
      <c r="BL4442"/>
      <c r="BM4442"/>
      <c r="BN4442"/>
      <c r="BO4442"/>
      <c r="BP4442"/>
      <c r="BQ4442"/>
      <c r="BR4442"/>
      <c r="BS4442"/>
      <c r="BT4442"/>
      <c r="BU4442"/>
      <c r="BV4442"/>
      <c r="BW4442"/>
      <c r="BX4442"/>
      <c r="BY4442"/>
      <c r="BZ4442"/>
      <c r="CA4442"/>
      <c r="CB4442"/>
      <c r="CC4442"/>
    </row>
    <row r="4443" spans="54:81" s="325" customFormat="1" ht="15" customHeight="1" x14ac:dyDescent="0.25">
      <c r="BB4443"/>
      <c r="BC4443"/>
      <c r="BD4443"/>
      <c r="BE4443"/>
      <c r="BF4443"/>
      <c r="BG4443"/>
      <c r="BH4443"/>
      <c r="BI4443"/>
      <c r="BJ4443"/>
      <c r="BK4443"/>
      <c r="BL4443"/>
      <c r="BM4443"/>
      <c r="BN4443"/>
      <c r="BO4443"/>
      <c r="BP4443"/>
      <c r="BQ4443"/>
      <c r="BR4443"/>
      <c r="BS4443"/>
      <c r="BT4443"/>
      <c r="BU4443"/>
      <c r="BV4443"/>
      <c r="BW4443"/>
      <c r="BX4443"/>
      <c r="BY4443"/>
      <c r="BZ4443"/>
      <c r="CA4443"/>
      <c r="CB4443"/>
      <c r="CC4443"/>
    </row>
    <row r="4444" spans="54:81" s="325" customFormat="1" ht="15" customHeight="1" x14ac:dyDescent="0.25">
      <c r="BB4444"/>
      <c r="BC4444"/>
      <c r="BD4444"/>
      <c r="BE4444"/>
      <c r="BF4444"/>
      <c r="BG4444"/>
      <c r="BH4444"/>
      <c r="BI4444"/>
      <c r="BJ4444"/>
      <c r="BK4444"/>
      <c r="BL4444"/>
      <c r="BM4444"/>
      <c r="BN4444"/>
      <c r="BO4444"/>
      <c r="BP4444"/>
      <c r="BQ4444"/>
      <c r="BR4444"/>
      <c r="BS4444"/>
      <c r="BT4444"/>
      <c r="BU4444"/>
      <c r="BV4444"/>
      <c r="BW4444"/>
      <c r="BX4444"/>
      <c r="BY4444"/>
      <c r="BZ4444"/>
      <c r="CA4444"/>
      <c r="CB4444"/>
      <c r="CC4444"/>
    </row>
    <row r="4445" spans="54:81" s="325" customFormat="1" ht="15" customHeight="1" x14ac:dyDescent="0.25">
      <c r="BB4445"/>
      <c r="BC4445"/>
      <c r="BD4445"/>
      <c r="BE4445"/>
      <c r="BF4445"/>
      <c r="BG4445"/>
      <c r="BH4445"/>
      <c r="BI4445"/>
      <c r="BJ4445"/>
      <c r="BK4445"/>
      <c r="BL4445"/>
      <c r="BM4445"/>
      <c r="BN4445"/>
      <c r="BO4445"/>
      <c r="BP4445"/>
      <c r="BQ4445"/>
      <c r="BR4445"/>
      <c r="BS4445"/>
      <c r="BT4445"/>
      <c r="BU4445"/>
      <c r="BV4445"/>
      <c r="BW4445"/>
      <c r="BX4445"/>
      <c r="BY4445"/>
      <c r="BZ4445"/>
      <c r="CA4445"/>
      <c r="CB4445"/>
      <c r="CC4445"/>
    </row>
    <row r="4446" spans="54:81" s="325" customFormat="1" ht="15" customHeight="1" x14ac:dyDescent="0.25">
      <c r="BB4446"/>
      <c r="BC4446"/>
      <c r="BD4446"/>
      <c r="BE4446"/>
      <c r="BF4446"/>
      <c r="BG4446"/>
      <c r="BH4446"/>
      <c r="BI4446"/>
      <c r="BJ4446"/>
      <c r="BK4446"/>
      <c r="BL4446"/>
      <c r="BM4446"/>
      <c r="BN4446"/>
      <c r="BO4446"/>
      <c r="BP4446"/>
      <c r="BQ4446"/>
      <c r="BR4446"/>
      <c r="BS4446"/>
      <c r="BT4446"/>
      <c r="BU4446"/>
      <c r="BV4446"/>
      <c r="BW4446"/>
      <c r="BX4446"/>
      <c r="BY4446"/>
      <c r="BZ4446"/>
      <c r="CA4446"/>
      <c r="CB4446"/>
      <c r="CC4446"/>
    </row>
    <row r="4447" spans="54:81" s="325" customFormat="1" ht="15" customHeight="1" x14ac:dyDescent="0.25">
      <c r="BB4447"/>
      <c r="BC4447"/>
      <c r="BD4447"/>
      <c r="BE4447"/>
      <c r="BF4447"/>
      <c r="BG4447"/>
      <c r="BH4447"/>
      <c r="BI4447"/>
      <c r="BJ4447"/>
      <c r="BK4447"/>
      <c r="BL4447"/>
      <c r="BM4447"/>
      <c r="BN4447"/>
      <c r="BO4447"/>
      <c r="BP4447"/>
      <c r="BQ4447"/>
      <c r="BR4447"/>
      <c r="BS4447"/>
      <c r="BT4447"/>
      <c r="BU4447"/>
      <c r="BV4447"/>
      <c r="BW4447"/>
      <c r="BX4447"/>
      <c r="BY4447"/>
      <c r="BZ4447"/>
      <c r="CA4447"/>
      <c r="CB4447"/>
      <c r="CC4447"/>
    </row>
    <row r="4448" spans="54:81" s="325" customFormat="1" ht="15" customHeight="1" x14ac:dyDescent="0.25">
      <c r="BB4448"/>
      <c r="BC4448"/>
      <c r="BD4448"/>
      <c r="BE4448"/>
      <c r="BF4448"/>
      <c r="BG4448"/>
      <c r="BH4448"/>
      <c r="BI4448"/>
      <c r="BJ4448"/>
      <c r="BK4448"/>
      <c r="BL4448"/>
      <c r="BM4448"/>
      <c r="BN4448"/>
      <c r="BO4448"/>
      <c r="BP4448"/>
      <c r="BQ4448"/>
      <c r="BR4448"/>
      <c r="BS4448"/>
      <c r="BT4448"/>
      <c r="BU4448"/>
      <c r="BV4448"/>
      <c r="BW4448"/>
      <c r="BX4448"/>
      <c r="BY4448"/>
      <c r="BZ4448"/>
      <c r="CA4448"/>
      <c r="CB4448"/>
      <c r="CC4448"/>
    </row>
    <row r="4449" spans="54:81" s="325" customFormat="1" ht="15" customHeight="1" x14ac:dyDescent="0.25">
      <c r="BB4449"/>
      <c r="BC4449"/>
      <c r="BD4449"/>
      <c r="BE4449"/>
      <c r="BF4449"/>
      <c r="BG4449"/>
      <c r="BH4449"/>
      <c r="BI4449"/>
      <c r="BJ4449"/>
      <c r="BK4449"/>
      <c r="BL4449"/>
      <c r="BM4449"/>
      <c r="BN4449"/>
      <c r="BO4449"/>
      <c r="BP4449"/>
      <c r="BQ4449"/>
      <c r="BR4449"/>
      <c r="BS4449"/>
      <c r="BT4449"/>
      <c r="BU4449"/>
      <c r="BV4449"/>
      <c r="BW4449"/>
      <c r="BX4449"/>
      <c r="BY4449"/>
      <c r="BZ4449"/>
      <c r="CA4449"/>
      <c r="CB4449"/>
      <c r="CC4449"/>
    </row>
    <row r="4450" spans="54:81" s="325" customFormat="1" ht="15" customHeight="1" x14ac:dyDescent="0.25">
      <c r="BB4450"/>
      <c r="BC4450"/>
      <c r="BD4450"/>
      <c r="BE4450"/>
      <c r="BF4450"/>
      <c r="BG4450"/>
      <c r="BH4450"/>
      <c r="BI4450"/>
      <c r="BJ4450"/>
      <c r="BK4450"/>
      <c r="BL4450"/>
      <c r="BM4450"/>
      <c r="BN4450"/>
      <c r="BO4450"/>
      <c r="BP4450"/>
      <c r="BQ4450"/>
      <c r="BR4450"/>
      <c r="BS4450"/>
      <c r="BT4450"/>
      <c r="BU4450"/>
      <c r="BV4450"/>
      <c r="BW4450"/>
      <c r="BX4450"/>
      <c r="BY4450"/>
      <c r="BZ4450"/>
      <c r="CA4450"/>
      <c r="CB4450"/>
      <c r="CC4450"/>
    </row>
    <row r="4451" spans="54:81" s="325" customFormat="1" ht="15" customHeight="1" x14ac:dyDescent="0.25">
      <c r="BB4451"/>
      <c r="BC4451"/>
      <c r="BD4451"/>
      <c r="BE4451"/>
      <c r="BF4451"/>
      <c r="BG4451"/>
      <c r="BH4451"/>
      <c r="BI4451"/>
      <c r="BJ4451"/>
      <c r="BK4451"/>
      <c r="BL4451"/>
      <c r="BM4451"/>
      <c r="BN4451"/>
      <c r="BO4451"/>
      <c r="BP4451"/>
      <c r="BQ4451"/>
      <c r="BR4451"/>
      <c r="BS4451"/>
      <c r="BT4451"/>
      <c r="BU4451"/>
      <c r="BV4451"/>
      <c r="BW4451"/>
      <c r="BX4451"/>
      <c r="BY4451"/>
      <c r="BZ4451"/>
      <c r="CA4451"/>
      <c r="CB4451"/>
      <c r="CC4451"/>
    </row>
    <row r="4452" spans="54:81" s="325" customFormat="1" ht="15" customHeight="1" x14ac:dyDescent="0.25">
      <c r="BB4452"/>
      <c r="BC4452"/>
      <c r="BD4452"/>
      <c r="BE4452"/>
      <c r="BF4452"/>
      <c r="BG4452"/>
      <c r="BH4452"/>
      <c r="BI4452"/>
      <c r="BJ4452"/>
      <c r="BK4452"/>
      <c r="BL4452"/>
      <c r="BM4452"/>
      <c r="BN4452"/>
      <c r="BO4452"/>
      <c r="BP4452"/>
      <c r="BQ4452"/>
      <c r="BR4452"/>
      <c r="BS4452"/>
      <c r="BT4452"/>
      <c r="BU4452"/>
      <c r="BV4452"/>
      <c r="BW4452"/>
      <c r="BX4452"/>
      <c r="BY4452"/>
      <c r="BZ4452"/>
      <c r="CA4452"/>
      <c r="CB4452"/>
      <c r="CC4452"/>
    </row>
    <row r="4453" spans="54:81" s="325" customFormat="1" ht="15" customHeight="1" x14ac:dyDescent="0.25">
      <c r="BB4453"/>
      <c r="BC4453"/>
      <c r="BD4453"/>
      <c r="BE4453"/>
      <c r="BF4453"/>
      <c r="BG4453"/>
      <c r="BH4453"/>
      <c r="BI4453"/>
      <c r="BJ4453"/>
      <c r="BK4453"/>
      <c r="BL4453"/>
      <c r="BM4453"/>
      <c r="BN4453"/>
      <c r="BO4453"/>
      <c r="BP4453"/>
      <c r="BQ4453"/>
      <c r="BR4453"/>
      <c r="BS4453"/>
      <c r="BT4453"/>
      <c r="BU4453"/>
      <c r="BV4453"/>
      <c r="BW4453"/>
      <c r="BX4453"/>
      <c r="BY4453"/>
      <c r="BZ4453"/>
      <c r="CA4453"/>
      <c r="CB4453"/>
      <c r="CC4453"/>
    </row>
    <row r="4454" spans="54:81" s="325" customFormat="1" ht="15" customHeight="1" x14ac:dyDescent="0.25">
      <c r="BB4454"/>
      <c r="BC4454"/>
      <c r="BD4454"/>
      <c r="BE4454"/>
      <c r="BF4454"/>
      <c r="BG4454"/>
      <c r="BH4454"/>
      <c r="BI4454"/>
      <c r="BJ4454"/>
      <c r="BK4454"/>
      <c r="BL4454"/>
      <c r="BM4454"/>
      <c r="BN4454"/>
      <c r="BO4454"/>
      <c r="BP4454"/>
      <c r="BQ4454"/>
      <c r="BR4454"/>
      <c r="BS4454"/>
      <c r="BT4454"/>
      <c r="BU4454"/>
      <c r="BV4454"/>
      <c r="BW4454"/>
      <c r="BX4454"/>
      <c r="BY4454"/>
      <c r="BZ4454"/>
      <c r="CA4454"/>
      <c r="CB4454"/>
      <c r="CC4454"/>
    </row>
    <row r="4455" spans="54:81" s="325" customFormat="1" ht="15" customHeight="1" x14ac:dyDescent="0.25">
      <c r="BB4455"/>
      <c r="BC4455"/>
      <c r="BD4455"/>
      <c r="BE4455"/>
      <c r="BF4455"/>
      <c r="BG4455"/>
      <c r="BH4455"/>
      <c r="BI4455"/>
      <c r="BJ4455"/>
      <c r="BK4455"/>
      <c r="BL4455"/>
      <c r="BM4455"/>
      <c r="BN4455"/>
      <c r="BO4455"/>
      <c r="BP4455"/>
      <c r="BQ4455"/>
      <c r="BR4455"/>
      <c r="BS4455"/>
      <c r="BT4455"/>
      <c r="BU4455"/>
      <c r="BV4455"/>
      <c r="BW4455"/>
      <c r="BX4455"/>
      <c r="BY4455"/>
      <c r="BZ4455"/>
      <c r="CA4455"/>
      <c r="CB4455"/>
      <c r="CC4455"/>
    </row>
    <row r="4456" spans="54:81" s="325" customFormat="1" ht="15" customHeight="1" x14ac:dyDescent="0.25">
      <c r="BB4456"/>
      <c r="BC4456"/>
      <c r="BD4456"/>
      <c r="BE4456"/>
      <c r="BF4456"/>
      <c r="BG4456"/>
      <c r="BH4456"/>
      <c r="BI4456"/>
      <c r="BJ4456"/>
      <c r="BK4456"/>
      <c r="BL4456"/>
      <c r="BM4456"/>
      <c r="BN4456"/>
      <c r="BO4456"/>
      <c r="BP4456"/>
      <c r="BQ4456"/>
      <c r="BR4456"/>
      <c r="BS4456"/>
      <c r="BT4456"/>
      <c r="BU4456"/>
      <c r="BV4456"/>
      <c r="BW4456"/>
      <c r="BX4456"/>
      <c r="BY4456"/>
      <c r="BZ4456"/>
      <c r="CA4456"/>
      <c r="CB4456"/>
      <c r="CC4456"/>
    </row>
    <row r="4457" spans="54:81" s="325" customFormat="1" ht="15" customHeight="1" x14ac:dyDescent="0.25">
      <c r="BB4457"/>
      <c r="BC4457"/>
      <c r="BD4457"/>
      <c r="BE4457"/>
      <c r="BF4457"/>
      <c r="BG4457"/>
      <c r="BH4457"/>
      <c r="BI4457"/>
      <c r="BJ4457"/>
      <c r="BK4457"/>
      <c r="BL4457"/>
      <c r="BM4457"/>
      <c r="BN4457"/>
      <c r="BO4457"/>
      <c r="BP4457"/>
      <c r="BQ4457"/>
      <c r="BR4457"/>
      <c r="BS4457"/>
      <c r="BT4457"/>
      <c r="BU4457"/>
      <c r="BV4457"/>
      <c r="BW4457"/>
      <c r="BX4457"/>
      <c r="BY4457"/>
      <c r="BZ4457"/>
      <c r="CA4457"/>
      <c r="CB4457"/>
      <c r="CC4457"/>
    </row>
    <row r="4458" spans="54:81" s="325" customFormat="1" ht="15" customHeight="1" x14ac:dyDescent="0.25">
      <c r="BB4458"/>
      <c r="BC4458"/>
      <c r="BD4458"/>
      <c r="BE4458"/>
      <c r="BF4458"/>
      <c r="BG4458"/>
      <c r="BH4458"/>
      <c r="BI4458"/>
      <c r="BJ4458"/>
      <c r="BK4458"/>
      <c r="BL4458"/>
      <c r="BM4458"/>
      <c r="BN4458"/>
      <c r="BO4458"/>
      <c r="BP4458"/>
      <c r="BQ4458"/>
      <c r="BR4458"/>
      <c r="BS4458"/>
      <c r="BT4458"/>
      <c r="BU4458"/>
      <c r="BV4458"/>
      <c r="BW4458"/>
      <c r="BX4458"/>
      <c r="BY4458"/>
      <c r="BZ4458"/>
      <c r="CA4458"/>
      <c r="CB4458"/>
      <c r="CC4458"/>
    </row>
    <row r="4459" spans="54:81" s="325" customFormat="1" ht="15" customHeight="1" x14ac:dyDescent="0.25">
      <c r="BB4459"/>
      <c r="BC4459"/>
      <c r="BD4459"/>
      <c r="BE4459"/>
      <c r="BF4459"/>
      <c r="BG4459"/>
      <c r="BH4459"/>
      <c r="BI4459"/>
      <c r="BJ4459"/>
      <c r="BK4459"/>
      <c r="BL4459"/>
      <c r="BM4459"/>
      <c r="BN4459"/>
      <c r="BO4459"/>
      <c r="BP4459"/>
      <c r="BQ4459"/>
      <c r="BR4459"/>
      <c r="BS4459"/>
      <c r="BT4459"/>
      <c r="BU4459"/>
      <c r="BV4459"/>
      <c r="BW4459"/>
      <c r="BX4459"/>
      <c r="BY4459"/>
      <c r="BZ4459"/>
      <c r="CA4459"/>
      <c r="CB4459"/>
      <c r="CC4459"/>
    </row>
    <row r="4460" spans="54:81" s="325" customFormat="1" ht="15" customHeight="1" x14ac:dyDescent="0.25">
      <c r="BB4460"/>
      <c r="BC4460"/>
      <c r="BD4460"/>
      <c r="BE4460"/>
      <c r="BF4460"/>
      <c r="BG4460"/>
      <c r="BH4460"/>
      <c r="BI4460"/>
      <c r="BJ4460"/>
      <c r="BK4460"/>
      <c r="BL4460"/>
      <c r="BM4460"/>
      <c r="BN4460"/>
      <c r="BO4460"/>
      <c r="BP4460"/>
      <c r="BQ4460"/>
      <c r="BR4460"/>
      <c r="BS4460"/>
      <c r="BT4460"/>
      <c r="BU4460"/>
      <c r="BV4460"/>
      <c r="BW4460"/>
      <c r="BX4460"/>
      <c r="BY4460"/>
      <c r="BZ4460"/>
      <c r="CA4460"/>
      <c r="CB4460"/>
      <c r="CC4460"/>
    </row>
    <row r="4461" spans="54:81" s="325" customFormat="1" ht="15" customHeight="1" x14ac:dyDescent="0.25">
      <c r="BB4461"/>
      <c r="BC4461"/>
      <c r="BD4461"/>
      <c r="BE4461"/>
      <c r="BF4461"/>
      <c r="BG4461"/>
      <c r="BH4461"/>
      <c r="BI4461"/>
      <c r="BJ4461"/>
      <c r="BK4461"/>
      <c r="BL4461"/>
      <c r="BM4461"/>
      <c r="BN4461"/>
      <c r="BO4461"/>
      <c r="BP4461"/>
      <c r="BQ4461"/>
      <c r="BR4461"/>
      <c r="BS4461"/>
      <c r="BT4461"/>
      <c r="BU4461"/>
      <c r="BV4461"/>
      <c r="BW4461"/>
      <c r="BX4461"/>
      <c r="BY4461"/>
      <c r="BZ4461"/>
      <c r="CA4461"/>
      <c r="CB4461"/>
      <c r="CC4461"/>
    </row>
    <row r="4462" spans="54:81" s="325" customFormat="1" ht="15" customHeight="1" x14ac:dyDescent="0.25">
      <c r="BB4462"/>
      <c r="BC4462"/>
      <c r="BD4462"/>
      <c r="BE4462"/>
      <c r="BF4462"/>
      <c r="BG4462"/>
      <c r="BH4462"/>
      <c r="BI4462"/>
      <c r="BJ4462"/>
      <c r="BK4462"/>
      <c r="BL4462"/>
      <c r="BM4462"/>
      <c r="BN4462"/>
      <c r="BO4462"/>
      <c r="BP4462"/>
      <c r="BQ4462"/>
      <c r="BR4462"/>
      <c r="BS4462"/>
      <c r="BT4462"/>
      <c r="BU4462"/>
      <c r="BV4462"/>
      <c r="BW4462"/>
      <c r="BX4462"/>
      <c r="BY4462"/>
      <c r="BZ4462"/>
      <c r="CA4462"/>
      <c r="CB4462"/>
      <c r="CC4462"/>
    </row>
    <row r="4463" spans="54:81" s="325" customFormat="1" ht="15" customHeight="1" x14ac:dyDescent="0.25">
      <c r="BB4463"/>
      <c r="BC4463"/>
      <c r="BD4463"/>
      <c r="BE4463"/>
      <c r="BF4463"/>
      <c r="BG4463"/>
      <c r="BH4463"/>
      <c r="BI4463"/>
      <c r="BJ4463"/>
      <c r="BK4463"/>
      <c r="BL4463"/>
      <c r="BM4463"/>
      <c r="BN4463"/>
      <c r="BO4463"/>
      <c r="BP4463"/>
      <c r="BQ4463"/>
      <c r="BR4463"/>
      <c r="BS4463"/>
      <c r="BT4463"/>
      <c r="BU4463"/>
      <c r="BV4463"/>
      <c r="BW4463"/>
      <c r="BX4463"/>
      <c r="BY4463"/>
      <c r="BZ4463"/>
      <c r="CA4463"/>
      <c r="CB4463"/>
      <c r="CC4463"/>
    </row>
    <row r="4464" spans="54:81" s="325" customFormat="1" ht="15" customHeight="1" x14ac:dyDescent="0.25">
      <c r="BB4464"/>
      <c r="BC4464"/>
      <c r="BD4464"/>
      <c r="BE4464"/>
      <c r="BF4464"/>
      <c r="BG4464"/>
      <c r="BH4464"/>
      <c r="BI4464"/>
      <c r="BJ4464"/>
      <c r="BK4464"/>
      <c r="BL4464"/>
      <c r="BM4464"/>
      <c r="BN4464"/>
      <c r="BO4464"/>
      <c r="BP4464"/>
      <c r="BQ4464"/>
      <c r="BR4464"/>
      <c r="BS4464"/>
      <c r="BT4464"/>
      <c r="BU4464"/>
      <c r="BV4464"/>
      <c r="BW4464"/>
      <c r="BX4464"/>
      <c r="BY4464"/>
      <c r="BZ4464"/>
      <c r="CA4464"/>
      <c r="CB4464"/>
      <c r="CC4464"/>
    </row>
    <row r="4465" spans="54:81" s="325" customFormat="1" ht="15" customHeight="1" x14ac:dyDescent="0.25">
      <c r="BB4465"/>
      <c r="BC4465"/>
      <c r="BD4465"/>
      <c r="BE4465"/>
      <c r="BF4465"/>
      <c r="BG4465"/>
      <c r="BH4465"/>
      <c r="BI4465"/>
      <c r="BJ4465"/>
      <c r="BK4465"/>
      <c r="BL4465"/>
      <c r="BM4465"/>
      <c r="BN4465"/>
      <c r="BO4465"/>
      <c r="BP4465"/>
      <c r="BQ4465"/>
      <c r="BR4465"/>
      <c r="BS4465"/>
      <c r="BT4465"/>
      <c r="BU4465"/>
      <c r="BV4465"/>
      <c r="BW4465"/>
      <c r="BX4465"/>
      <c r="BY4465"/>
      <c r="BZ4465"/>
      <c r="CA4465"/>
      <c r="CB4465"/>
      <c r="CC4465"/>
    </row>
    <row r="4466" spans="54:81" s="325" customFormat="1" ht="15" customHeight="1" x14ac:dyDescent="0.25">
      <c r="BB4466"/>
      <c r="BC4466"/>
      <c r="BD4466"/>
      <c r="BE4466"/>
      <c r="BF4466"/>
      <c r="BG4466"/>
      <c r="BH4466"/>
      <c r="BI4466"/>
      <c r="BJ4466"/>
      <c r="BK4466"/>
      <c r="BL4466"/>
      <c r="BM4466"/>
      <c r="BN4466"/>
      <c r="BO4466"/>
      <c r="BP4466"/>
      <c r="BQ4466"/>
      <c r="BR4466"/>
      <c r="BS4466"/>
      <c r="BT4466"/>
      <c r="BU4466"/>
      <c r="BV4466"/>
      <c r="BW4466"/>
      <c r="BX4466"/>
      <c r="BY4466"/>
      <c r="BZ4466"/>
      <c r="CA4466"/>
      <c r="CB4466"/>
      <c r="CC4466"/>
    </row>
    <row r="4467" spans="54:81" s="325" customFormat="1" ht="15" customHeight="1" x14ac:dyDescent="0.25">
      <c r="BB4467"/>
      <c r="BC4467"/>
      <c r="BD4467"/>
      <c r="BE4467"/>
      <c r="BF4467"/>
      <c r="BG4467"/>
      <c r="BH4467"/>
      <c r="BI4467"/>
      <c r="BJ4467"/>
      <c r="BK4467"/>
      <c r="BL4467"/>
      <c r="BM4467"/>
      <c r="BN4467"/>
      <c r="BO4467"/>
      <c r="BP4467"/>
      <c r="BQ4467"/>
      <c r="BR4467"/>
      <c r="BS4467"/>
      <c r="BT4467"/>
      <c r="BU4467"/>
      <c r="BV4467"/>
      <c r="BW4467"/>
      <c r="BX4467"/>
      <c r="BY4467"/>
      <c r="BZ4467"/>
      <c r="CA4467"/>
      <c r="CB4467"/>
      <c r="CC4467"/>
    </row>
    <row r="4468" spans="54:81" s="325" customFormat="1" ht="15" customHeight="1" x14ac:dyDescent="0.25">
      <c r="BB4468"/>
      <c r="BC4468"/>
      <c r="BD4468"/>
      <c r="BE4468"/>
      <c r="BF4468"/>
      <c r="BG4468"/>
      <c r="BH4468"/>
      <c r="BI4468"/>
      <c r="BJ4468"/>
      <c r="BK4468"/>
      <c r="BL4468"/>
      <c r="BM4468"/>
      <c r="BN4468"/>
      <c r="BO4468"/>
      <c r="BP4468"/>
      <c r="BQ4468"/>
      <c r="BR4468"/>
      <c r="BS4468"/>
      <c r="BT4468"/>
      <c r="BU4468"/>
      <c r="BV4468"/>
      <c r="BW4468"/>
      <c r="BX4468"/>
      <c r="BY4468"/>
      <c r="BZ4468"/>
      <c r="CA4468"/>
      <c r="CB4468"/>
      <c r="CC4468"/>
    </row>
    <row r="4469" spans="54:81" s="325" customFormat="1" ht="15" customHeight="1" x14ac:dyDescent="0.25">
      <c r="BB4469"/>
      <c r="BC4469"/>
      <c r="BD4469"/>
      <c r="BE4469"/>
      <c r="BF4469"/>
      <c r="BG4469"/>
      <c r="BH4469"/>
      <c r="BI4469"/>
      <c r="BJ4469"/>
      <c r="BK4469"/>
      <c r="BL4469"/>
      <c r="BM4469"/>
      <c r="BN4469"/>
      <c r="BO4469"/>
      <c r="BP4469"/>
      <c r="BQ4469"/>
      <c r="BR4469"/>
      <c r="BS4469"/>
      <c r="BT4469"/>
      <c r="BU4469"/>
      <c r="BV4469"/>
      <c r="BW4469"/>
      <c r="BX4469"/>
      <c r="BY4469"/>
      <c r="BZ4469"/>
      <c r="CA4469"/>
      <c r="CB4469"/>
      <c r="CC4469"/>
    </row>
    <row r="4470" spans="54:81" s="325" customFormat="1" ht="15" customHeight="1" x14ac:dyDescent="0.25">
      <c r="BB4470"/>
      <c r="BC4470"/>
      <c r="BD4470"/>
      <c r="BE4470"/>
      <c r="BF4470"/>
      <c r="BG4470"/>
      <c r="BH4470"/>
      <c r="BI4470"/>
      <c r="BJ4470"/>
      <c r="BK4470"/>
      <c r="BL4470"/>
      <c r="BM4470"/>
      <c r="BN4470"/>
      <c r="BO4470"/>
      <c r="BP4470"/>
      <c r="BQ4470"/>
      <c r="BR4470"/>
      <c r="BS4470"/>
      <c r="BT4470"/>
      <c r="BU4470"/>
      <c r="BV4470"/>
      <c r="BW4470"/>
      <c r="BX4470"/>
      <c r="BY4470"/>
      <c r="BZ4470"/>
      <c r="CA4470"/>
      <c r="CB4470"/>
      <c r="CC4470"/>
    </row>
    <row r="4471" spans="54:81" s="325" customFormat="1" ht="15" customHeight="1" x14ac:dyDescent="0.25">
      <c r="BB4471"/>
      <c r="BC4471"/>
      <c r="BD4471"/>
      <c r="BE4471"/>
      <c r="BF4471"/>
      <c r="BG4471"/>
      <c r="BH4471"/>
      <c r="BI4471"/>
      <c r="BJ4471"/>
      <c r="BK4471"/>
      <c r="BL4471"/>
      <c r="BM4471"/>
      <c r="BN4471"/>
      <c r="BO4471"/>
      <c r="BP4471"/>
      <c r="BQ4471"/>
      <c r="BR4471"/>
      <c r="BS4471"/>
      <c r="BT4471"/>
      <c r="BU4471"/>
      <c r="BV4471"/>
      <c r="BW4471"/>
      <c r="BX4471"/>
      <c r="BY4471"/>
      <c r="BZ4471"/>
      <c r="CA4471"/>
      <c r="CB4471"/>
      <c r="CC4471"/>
    </row>
    <row r="4472" spans="54:81" s="325" customFormat="1" ht="15" customHeight="1" x14ac:dyDescent="0.25">
      <c r="BB4472"/>
      <c r="BC4472"/>
      <c r="BD4472"/>
      <c r="BE4472"/>
      <c r="BF4472"/>
      <c r="BG4472"/>
      <c r="BH4472"/>
      <c r="BI4472"/>
      <c r="BJ4472"/>
      <c r="BK4472"/>
      <c r="BL4472"/>
      <c r="BM4472"/>
      <c r="BN4472"/>
      <c r="BO4472"/>
      <c r="BP4472"/>
      <c r="BQ4472"/>
      <c r="BR4472"/>
      <c r="BS4472"/>
      <c r="BT4472"/>
      <c r="BU4472"/>
      <c r="BV4472"/>
      <c r="BW4472"/>
      <c r="BX4472"/>
      <c r="BY4472"/>
      <c r="BZ4472"/>
      <c r="CA4472"/>
      <c r="CB4472"/>
      <c r="CC4472"/>
    </row>
    <row r="4473" spans="54:81" s="325" customFormat="1" ht="15" customHeight="1" x14ac:dyDescent="0.25">
      <c r="BB4473"/>
      <c r="BC4473"/>
      <c r="BD4473"/>
      <c r="BE4473"/>
      <c r="BF4473"/>
      <c r="BG4473"/>
      <c r="BH4473"/>
      <c r="BI4473"/>
      <c r="BJ4473"/>
      <c r="BK4473"/>
      <c r="BL4473"/>
      <c r="BM4473"/>
      <c r="BN4473"/>
      <c r="BO4473"/>
      <c r="BP4473"/>
      <c r="BQ4473"/>
      <c r="BR4473"/>
      <c r="BS4473"/>
      <c r="BT4473"/>
      <c r="BU4473"/>
      <c r="BV4473"/>
      <c r="BW4473"/>
      <c r="BX4473"/>
      <c r="BY4473"/>
      <c r="BZ4473"/>
      <c r="CA4473"/>
      <c r="CB4473"/>
      <c r="CC4473"/>
    </row>
    <row r="4474" spans="54:81" s="325" customFormat="1" ht="15" customHeight="1" x14ac:dyDescent="0.25">
      <c r="BB4474"/>
      <c r="BC4474"/>
      <c r="BD4474"/>
      <c r="BE4474"/>
      <c r="BF4474"/>
      <c r="BG4474"/>
      <c r="BH4474"/>
      <c r="BI4474"/>
      <c r="BJ4474"/>
      <c r="BK4474"/>
      <c r="BL4474"/>
      <c r="BM4474"/>
      <c r="BN4474"/>
      <c r="BO4474"/>
      <c r="BP4474"/>
      <c r="BQ4474"/>
      <c r="BR4474"/>
      <c r="BS4474"/>
      <c r="BT4474"/>
      <c r="BU4474"/>
      <c r="BV4474"/>
      <c r="BW4474"/>
      <c r="BX4474"/>
      <c r="BY4474"/>
      <c r="BZ4474"/>
      <c r="CA4474"/>
      <c r="CB4474"/>
      <c r="CC4474"/>
    </row>
    <row r="4475" spans="54:81" s="325" customFormat="1" ht="15" customHeight="1" x14ac:dyDescent="0.25">
      <c r="BB4475"/>
      <c r="BC4475"/>
      <c r="BD4475"/>
      <c r="BE4475"/>
      <c r="BF4475"/>
      <c r="BG4475"/>
      <c r="BH4475"/>
      <c r="BI4475"/>
      <c r="BJ4475"/>
      <c r="BK4475"/>
      <c r="BL4475"/>
      <c r="BM4475"/>
      <c r="BN4475"/>
      <c r="BO4475"/>
      <c r="BP4475"/>
      <c r="BQ4475"/>
      <c r="BR4475"/>
      <c r="BS4475"/>
      <c r="BT4475"/>
      <c r="BU4475"/>
      <c r="BV4475"/>
      <c r="BW4475"/>
      <c r="BX4475"/>
      <c r="BY4475"/>
      <c r="BZ4475"/>
      <c r="CA4475"/>
      <c r="CB4475"/>
      <c r="CC4475"/>
    </row>
    <row r="4476" spans="54:81" s="325" customFormat="1" ht="15" customHeight="1" x14ac:dyDescent="0.25">
      <c r="BB4476"/>
      <c r="BC4476"/>
      <c r="BD4476"/>
      <c r="BE4476"/>
      <c r="BF4476"/>
      <c r="BG4476"/>
      <c r="BH4476"/>
      <c r="BI4476"/>
      <c r="BJ4476"/>
      <c r="BK4476"/>
      <c r="BL4476"/>
      <c r="BM4476"/>
      <c r="BN4476"/>
      <c r="BO4476"/>
      <c r="BP4476"/>
      <c r="BQ4476"/>
      <c r="BR4476"/>
      <c r="BS4476"/>
      <c r="BT4476"/>
      <c r="BU4476"/>
      <c r="BV4476"/>
      <c r="BW4476"/>
      <c r="BX4476"/>
      <c r="BY4476"/>
      <c r="BZ4476"/>
      <c r="CA4476"/>
      <c r="CB4476"/>
      <c r="CC4476"/>
    </row>
    <row r="4477" spans="54:81" s="325" customFormat="1" ht="15" customHeight="1" x14ac:dyDescent="0.25">
      <c r="BB4477"/>
      <c r="BC4477"/>
      <c r="BD4477"/>
      <c r="BE4477"/>
      <c r="BF4477"/>
      <c r="BG4477"/>
      <c r="BH4477"/>
      <c r="BI4477"/>
      <c r="BJ4477"/>
      <c r="BK4477"/>
      <c r="BL4477"/>
      <c r="BM4477"/>
      <c r="BN4477"/>
      <c r="BO4477"/>
      <c r="BP4477"/>
      <c r="BQ4477"/>
      <c r="BR4477"/>
      <c r="BS4477"/>
      <c r="BT4477"/>
      <c r="BU4477"/>
      <c r="BV4477"/>
      <c r="BW4477"/>
      <c r="BX4477"/>
      <c r="BY4477"/>
      <c r="BZ4477"/>
      <c r="CA4477"/>
      <c r="CB4477"/>
      <c r="CC4477"/>
    </row>
    <row r="4478" spans="54:81" s="325" customFormat="1" ht="15" customHeight="1" x14ac:dyDescent="0.25">
      <c r="BB4478"/>
      <c r="BC4478"/>
      <c r="BD4478"/>
      <c r="BE4478"/>
      <c r="BF4478"/>
      <c r="BG4478"/>
      <c r="BH4478"/>
      <c r="BI4478"/>
      <c r="BJ4478"/>
      <c r="BK4478"/>
      <c r="BL4478"/>
      <c r="BM4478"/>
      <c r="BN4478"/>
      <c r="BO4478"/>
      <c r="BP4478"/>
      <c r="BQ4478"/>
      <c r="BR4478"/>
      <c r="BS4478"/>
      <c r="BT4478"/>
      <c r="BU4478"/>
      <c r="BV4478"/>
      <c r="BW4478"/>
      <c r="BX4478"/>
      <c r="BY4478"/>
      <c r="BZ4478"/>
      <c r="CA4478"/>
      <c r="CB4478"/>
      <c r="CC4478"/>
    </row>
    <row r="4479" spans="54:81" s="325" customFormat="1" ht="15" customHeight="1" x14ac:dyDescent="0.25">
      <c r="BB4479"/>
      <c r="BC4479"/>
      <c r="BD4479"/>
      <c r="BE4479"/>
      <c r="BF4479"/>
      <c r="BG4479"/>
      <c r="BH4479"/>
      <c r="BI4479"/>
      <c r="BJ4479"/>
      <c r="BK4479"/>
      <c r="BL4479"/>
      <c r="BM4479"/>
      <c r="BN4479"/>
      <c r="BO4479"/>
      <c r="BP4479"/>
      <c r="BQ4479"/>
      <c r="BR4479"/>
      <c r="BS4479"/>
      <c r="BT4479"/>
      <c r="BU4479"/>
      <c r="BV4479"/>
      <c r="BW4479"/>
      <c r="BX4479"/>
      <c r="BY4479"/>
      <c r="BZ4479"/>
      <c r="CA4479"/>
      <c r="CB4479"/>
      <c r="CC4479"/>
    </row>
    <row r="4480" spans="54:81" s="325" customFormat="1" ht="15" customHeight="1" x14ac:dyDescent="0.25">
      <c r="BB4480"/>
      <c r="BC4480"/>
      <c r="BD4480"/>
      <c r="BE4480"/>
      <c r="BF4480"/>
      <c r="BG4480"/>
      <c r="BH4480"/>
      <c r="BI4480"/>
      <c r="BJ4480"/>
      <c r="BK4480"/>
      <c r="BL4480"/>
      <c r="BM4480"/>
      <c r="BN4480"/>
      <c r="BO4480"/>
      <c r="BP4480"/>
      <c r="BQ4480"/>
      <c r="BR4480"/>
      <c r="BS4480"/>
      <c r="BT4480"/>
      <c r="BU4480"/>
      <c r="BV4480"/>
      <c r="BW4480"/>
      <c r="BX4480"/>
      <c r="BY4480"/>
      <c r="BZ4480"/>
      <c r="CA4480"/>
      <c r="CB4480"/>
      <c r="CC4480"/>
    </row>
    <row r="4481" spans="54:81" s="325" customFormat="1" ht="15" customHeight="1" x14ac:dyDescent="0.25">
      <c r="BB4481"/>
      <c r="BC4481"/>
      <c r="BD4481"/>
      <c r="BE4481"/>
      <c r="BF4481"/>
      <c r="BG4481"/>
      <c r="BH4481"/>
      <c r="BI4481"/>
      <c r="BJ4481"/>
      <c r="BK4481"/>
      <c r="BL4481"/>
      <c r="BM4481"/>
      <c r="BN4481"/>
      <c r="BO4481"/>
      <c r="BP4481"/>
      <c r="BQ4481"/>
      <c r="BR4481"/>
      <c r="BS4481"/>
      <c r="BT4481"/>
      <c r="BU4481"/>
      <c r="BV4481"/>
      <c r="BW4481"/>
      <c r="BX4481"/>
      <c r="BY4481"/>
      <c r="BZ4481"/>
      <c r="CA4481"/>
      <c r="CB4481"/>
      <c r="CC4481"/>
    </row>
    <row r="4482" spans="54:81" s="325" customFormat="1" ht="15" customHeight="1" x14ac:dyDescent="0.25">
      <c r="BB4482"/>
      <c r="BC4482"/>
      <c r="BD4482"/>
      <c r="BE4482"/>
      <c r="BF4482"/>
      <c r="BG4482"/>
      <c r="BH4482"/>
      <c r="BI4482"/>
      <c r="BJ4482"/>
      <c r="BK4482"/>
      <c r="BL4482"/>
      <c r="BM4482"/>
      <c r="BN4482"/>
      <c r="BO4482"/>
      <c r="BP4482"/>
      <c r="BQ4482"/>
      <c r="BR4482"/>
      <c r="BS4482"/>
      <c r="BT4482"/>
      <c r="BU4482"/>
      <c r="BV4482"/>
      <c r="BW4482"/>
      <c r="BX4482"/>
      <c r="BY4482"/>
      <c r="BZ4482"/>
      <c r="CA4482"/>
      <c r="CB4482"/>
      <c r="CC4482"/>
    </row>
    <row r="4483" spans="54:81" s="325" customFormat="1" ht="15" customHeight="1" x14ac:dyDescent="0.25">
      <c r="BB4483"/>
      <c r="BC4483"/>
      <c r="BD4483"/>
      <c r="BE4483"/>
      <c r="BF4483"/>
      <c r="BG4483"/>
      <c r="BH4483"/>
      <c r="BI4483"/>
      <c r="BJ4483"/>
      <c r="BK4483"/>
      <c r="BL4483"/>
      <c r="BM4483"/>
      <c r="BN4483"/>
      <c r="BO4483"/>
      <c r="BP4483"/>
      <c r="BQ4483"/>
      <c r="BR4483"/>
      <c r="BS4483"/>
      <c r="BT4483"/>
      <c r="BU4483"/>
      <c r="BV4483"/>
      <c r="BW4483"/>
      <c r="BX4483"/>
      <c r="BY4483"/>
      <c r="BZ4483"/>
      <c r="CA4483"/>
      <c r="CB4483"/>
      <c r="CC4483"/>
    </row>
    <row r="4484" spans="54:81" s="325" customFormat="1" ht="15" customHeight="1" x14ac:dyDescent="0.25">
      <c r="BB4484"/>
      <c r="BC4484"/>
      <c r="BD4484"/>
      <c r="BE4484"/>
      <c r="BF4484"/>
      <c r="BG4484"/>
      <c r="BH4484"/>
      <c r="BI4484"/>
      <c r="BJ4484"/>
      <c r="BK4484"/>
      <c r="BL4484"/>
      <c r="BM4484"/>
      <c r="BN4484"/>
      <c r="BO4484"/>
      <c r="BP4484"/>
      <c r="BQ4484"/>
      <c r="BR4484"/>
      <c r="BS4484"/>
      <c r="BT4484"/>
      <c r="BU4484"/>
      <c r="BV4484"/>
      <c r="BW4484"/>
      <c r="BX4484"/>
      <c r="BY4484"/>
      <c r="BZ4484"/>
      <c r="CA4484"/>
      <c r="CB4484"/>
      <c r="CC4484"/>
    </row>
    <row r="4485" spans="54:81" s="325" customFormat="1" ht="15" customHeight="1" x14ac:dyDescent="0.25">
      <c r="BB4485"/>
      <c r="BC4485"/>
      <c r="BD4485"/>
      <c r="BE4485"/>
      <c r="BF4485"/>
      <c r="BG4485"/>
      <c r="BH4485"/>
      <c r="BI4485"/>
      <c r="BJ4485"/>
      <c r="BK4485"/>
      <c r="BL4485"/>
      <c r="BM4485"/>
      <c r="BN4485"/>
      <c r="BO4485"/>
      <c r="BP4485"/>
      <c r="BQ4485"/>
      <c r="BR4485"/>
      <c r="BS4485"/>
      <c r="BT4485"/>
      <c r="BU4485"/>
      <c r="BV4485"/>
      <c r="BW4485"/>
      <c r="BX4485"/>
      <c r="BY4485"/>
      <c r="BZ4485"/>
      <c r="CA4485"/>
      <c r="CB4485"/>
      <c r="CC4485"/>
    </row>
    <row r="4486" spans="54:81" s="325" customFormat="1" ht="15" customHeight="1" x14ac:dyDescent="0.25">
      <c r="BB4486"/>
      <c r="BC4486"/>
      <c r="BD4486"/>
      <c r="BE4486"/>
      <c r="BF4486"/>
      <c r="BG4486"/>
      <c r="BH4486"/>
      <c r="BI4486"/>
      <c r="BJ4486"/>
      <c r="BK4486"/>
      <c r="BL4486"/>
      <c r="BM4486"/>
      <c r="BN4486"/>
      <c r="BO4486"/>
      <c r="BP4486"/>
      <c r="BQ4486"/>
      <c r="BR4486"/>
      <c r="BS4486"/>
      <c r="BT4486"/>
      <c r="BU4486"/>
      <c r="BV4486"/>
      <c r="BW4486"/>
      <c r="BX4486"/>
      <c r="BY4486"/>
      <c r="BZ4486"/>
      <c r="CA4486"/>
      <c r="CB4486"/>
      <c r="CC4486"/>
    </row>
    <row r="4487" spans="54:81" s="325" customFormat="1" ht="15" customHeight="1" x14ac:dyDescent="0.25">
      <c r="BB4487"/>
      <c r="BC4487"/>
      <c r="BD4487"/>
      <c r="BE4487"/>
      <c r="BF4487"/>
      <c r="BG4487"/>
      <c r="BH4487"/>
      <c r="BI4487"/>
      <c r="BJ4487"/>
      <c r="BK4487"/>
      <c r="BL4487"/>
      <c r="BM4487"/>
      <c r="BN4487"/>
      <c r="BO4487"/>
      <c r="BP4487"/>
      <c r="BQ4487"/>
      <c r="BR4487"/>
      <c r="BS4487"/>
      <c r="BT4487"/>
      <c r="BU4487"/>
      <c r="BV4487"/>
      <c r="BW4487"/>
      <c r="BX4487"/>
      <c r="BY4487"/>
      <c r="BZ4487"/>
      <c r="CA4487"/>
      <c r="CB4487"/>
      <c r="CC4487"/>
    </row>
    <row r="4488" spans="54:81" s="325" customFormat="1" ht="15" customHeight="1" x14ac:dyDescent="0.25">
      <c r="BB4488"/>
      <c r="BC4488"/>
      <c r="BD4488"/>
      <c r="BE4488"/>
      <c r="BF4488"/>
      <c r="BG4488"/>
      <c r="BH4488"/>
      <c r="BI4488"/>
      <c r="BJ4488"/>
      <c r="BK4488"/>
      <c r="BL4488"/>
      <c r="BM4488"/>
      <c r="BN4488"/>
      <c r="BO4488"/>
      <c r="BP4488"/>
      <c r="BQ4488"/>
      <c r="BR4488"/>
      <c r="BS4488"/>
      <c r="BT4488"/>
      <c r="BU4488"/>
      <c r="BV4488"/>
      <c r="BW4488"/>
      <c r="BX4488"/>
      <c r="BY4488"/>
      <c r="BZ4488"/>
      <c r="CA4488"/>
      <c r="CB4488"/>
      <c r="CC4488"/>
    </row>
    <row r="4489" spans="54:81" s="325" customFormat="1" ht="15" customHeight="1" x14ac:dyDescent="0.25">
      <c r="BB4489"/>
      <c r="BC4489"/>
      <c r="BD4489"/>
      <c r="BE4489"/>
      <c r="BF4489"/>
      <c r="BG4489"/>
      <c r="BH4489"/>
      <c r="BI4489"/>
      <c r="BJ4489"/>
      <c r="BK4489"/>
      <c r="BL4489"/>
      <c r="BM4489"/>
      <c r="BN4489"/>
      <c r="BO4489"/>
      <c r="BP4489"/>
      <c r="BQ4489"/>
      <c r="BR4489"/>
      <c r="BS4489"/>
      <c r="BT4489"/>
      <c r="BU4489"/>
      <c r="BV4489"/>
      <c r="BW4489"/>
      <c r="BX4489"/>
      <c r="BY4489"/>
      <c r="BZ4489"/>
      <c r="CA4489"/>
      <c r="CB4489"/>
      <c r="CC4489"/>
    </row>
    <row r="4490" spans="54:81" s="325" customFormat="1" ht="15" customHeight="1" x14ac:dyDescent="0.25">
      <c r="BB4490"/>
      <c r="BC4490"/>
      <c r="BD4490"/>
      <c r="BE4490"/>
      <c r="BF4490"/>
      <c r="BG4490"/>
      <c r="BH4490"/>
      <c r="BI4490"/>
      <c r="BJ4490"/>
      <c r="BK4490"/>
      <c r="BL4490"/>
      <c r="BM4490"/>
      <c r="BN4490"/>
      <c r="BO4490"/>
      <c r="BP4490"/>
      <c r="BQ4490"/>
      <c r="BR4490"/>
      <c r="BS4490"/>
      <c r="BT4490"/>
      <c r="BU4490"/>
      <c r="BV4490"/>
      <c r="BW4490"/>
      <c r="BX4490"/>
      <c r="BY4490"/>
      <c r="BZ4490"/>
      <c r="CA4490"/>
      <c r="CB4490"/>
      <c r="CC4490"/>
    </row>
    <row r="4491" spans="54:81" s="325" customFormat="1" ht="15" customHeight="1" x14ac:dyDescent="0.25">
      <c r="BB4491"/>
      <c r="BC4491"/>
      <c r="BD4491"/>
      <c r="BE4491"/>
      <c r="BF4491"/>
      <c r="BG4491"/>
      <c r="BH4491"/>
      <c r="BI4491"/>
      <c r="BJ4491"/>
      <c r="BK4491"/>
      <c r="BL4491"/>
      <c r="BM4491"/>
      <c r="BN4491"/>
      <c r="BO4491"/>
      <c r="BP4491"/>
      <c r="BQ4491"/>
      <c r="BR4491"/>
      <c r="BS4491"/>
      <c r="BT4491"/>
      <c r="BU4491"/>
      <c r="BV4491"/>
      <c r="BW4491"/>
      <c r="BX4491"/>
      <c r="BY4491"/>
      <c r="BZ4491"/>
      <c r="CA4491"/>
      <c r="CB4491"/>
      <c r="CC4491"/>
    </row>
    <row r="4492" spans="54:81" s="325" customFormat="1" ht="15" customHeight="1" x14ac:dyDescent="0.25">
      <c r="BB4492"/>
      <c r="BC4492"/>
      <c r="BD4492"/>
      <c r="BE4492"/>
      <c r="BF4492"/>
      <c r="BG4492"/>
      <c r="BH4492"/>
      <c r="BI4492"/>
      <c r="BJ4492"/>
      <c r="BK4492"/>
      <c r="BL4492"/>
      <c r="BM4492"/>
      <c r="BN4492"/>
      <c r="BO4492"/>
      <c r="BP4492"/>
      <c r="BQ4492"/>
      <c r="BR4492"/>
      <c r="BS4492"/>
      <c r="BT4492"/>
      <c r="BU4492"/>
      <c r="BV4492"/>
      <c r="BW4492"/>
      <c r="BX4492"/>
      <c r="BY4492"/>
      <c r="BZ4492"/>
      <c r="CA4492"/>
      <c r="CB4492"/>
      <c r="CC4492"/>
    </row>
    <row r="4493" spans="54:81" s="325" customFormat="1" ht="15" customHeight="1" x14ac:dyDescent="0.25">
      <c r="BB4493"/>
      <c r="BC4493"/>
      <c r="BD4493"/>
      <c r="BE4493"/>
      <c r="BF4493"/>
      <c r="BG4493"/>
      <c r="BH4493"/>
      <c r="BI4493"/>
      <c r="BJ4493"/>
      <c r="BK4493"/>
      <c r="BL4493"/>
      <c r="BM4493"/>
      <c r="BN4493"/>
      <c r="BO4493"/>
      <c r="BP4493"/>
      <c r="BQ4493"/>
      <c r="BR4493"/>
      <c r="BS4493"/>
      <c r="BT4493"/>
      <c r="BU4493"/>
      <c r="BV4493"/>
      <c r="BW4493"/>
      <c r="BX4493"/>
      <c r="BY4493"/>
      <c r="BZ4493"/>
      <c r="CA4493"/>
      <c r="CB4493"/>
      <c r="CC4493"/>
    </row>
    <row r="4494" spans="54:81" s="325" customFormat="1" ht="15" customHeight="1" x14ac:dyDescent="0.25">
      <c r="BB4494"/>
      <c r="BC4494"/>
      <c r="BD4494"/>
      <c r="BE4494"/>
      <c r="BF4494"/>
      <c r="BG4494"/>
      <c r="BH4494"/>
      <c r="BI4494"/>
      <c r="BJ4494"/>
      <c r="BK4494"/>
      <c r="BL4494"/>
      <c r="BM4494"/>
      <c r="BN4494"/>
      <c r="BO4494"/>
      <c r="BP4494"/>
      <c r="BQ4494"/>
      <c r="BR4494"/>
      <c r="BS4494"/>
      <c r="BT4494"/>
      <c r="BU4494"/>
      <c r="BV4494"/>
      <c r="BW4494"/>
      <c r="BX4494"/>
      <c r="BY4494"/>
      <c r="BZ4494"/>
      <c r="CA4494"/>
      <c r="CB4494"/>
      <c r="CC4494"/>
    </row>
    <row r="4495" spans="54:81" s="325" customFormat="1" ht="15" customHeight="1" x14ac:dyDescent="0.25">
      <c r="BB4495"/>
      <c r="BC4495"/>
      <c r="BD4495"/>
      <c r="BE4495"/>
      <c r="BF4495"/>
      <c r="BG4495"/>
      <c r="BH4495"/>
      <c r="BI4495"/>
      <c r="BJ4495"/>
      <c r="BK4495"/>
      <c r="BL4495"/>
      <c r="BM4495"/>
      <c r="BN4495"/>
      <c r="BO4495"/>
      <c r="BP4495"/>
      <c r="BQ4495"/>
      <c r="BR4495"/>
      <c r="BS4495"/>
      <c r="BT4495"/>
      <c r="BU4495"/>
      <c r="BV4495"/>
      <c r="BW4495"/>
      <c r="BX4495"/>
      <c r="BY4495"/>
      <c r="BZ4495"/>
      <c r="CA4495"/>
      <c r="CB4495"/>
      <c r="CC4495"/>
    </row>
    <row r="4496" spans="54:81" s="325" customFormat="1" ht="15" customHeight="1" x14ac:dyDescent="0.25">
      <c r="BB4496"/>
      <c r="BC4496"/>
      <c r="BD4496"/>
      <c r="BE4496"/>
      <c r="BF4496"/>
      <c r="BG4496"/>
      <c r="BH4496"/>
      <c r="BI4496"/>
      <c r="BJ4496"/>
      <c r="BK4496"/>
      <c r="BL4496"/>
      <c r="BM4496"/>
      <c r="BN4496"/>
      <c r="BO4496"/>
      <c r="BP4496"/>
      <c r="BQ4496"/>
      <c r="BR4496"/>
      <c r="BS4496"/>
      <c r="BT4496"/>
      <c r="BU4496"/>
      <c r="BV4496"/>
      <c r="BW4496"/>
      <c r="BX4496"/>
      <c r="BY4496"/>
      <c r="BZ4496"/>
      <c r="CA4496"/>
      <c r="CB4496"/>
      <c r="CC4496"/>
    </row>
    <row r="4497" spans="54:81" s="325" customFormat="1" ht="15" customHeight="1" x14ac:dyDescent="0.25">
      <c r="BB4497"/>
      <c r="BC4497"/>
      <c r="BD4497"/>
      <c r="BE4497"/>
      <c r="BF4497"/>
      <c r="BG4497"/>
      <c r="BH4497"/>
      <c r="BI4497"/>
      <c r="BJ4497"/>
      <c r="BK4497"/>
      <c r="BL4497"/>
      <c r="BM4497"/>
      <c r="BN4497"/>
      <c r="BO4497"/>
      <c r="BP4497"/>
      <c r="BQ4497"/>
      <c r="BR4497"/>
      <c r="BS4497"/>
      <c r="BT4497"/>
      <c r="BU4497"/>
      <c r="BV4497"/>
      <c r="BW4497"/>
      <c r="BX4497"/>
      <c r="BY4497"/>
      <c r="BZ4497"/>
      <c r="CA4497"/>
      <c r="CB4497"/>
      <c r="CC4497"/>
    </row>
    <row r="4498" spans="54:81" s="325" customFormat="1" ht="15" customHeight="1" x14ac:dyDescent="0.25">
      <c r="BB4498"/>
      <c r="BC4498"/>
      <c r="BD4498"/>
      <c r="BE4498"/>
      <c r="BF4498"/>
      <c r="BG4498"/>
      <c r="BH4498"/>
      <c r="BI4498"/>
      <c r="BJ4498"/>
      <c r="BK4498"/>
      <c r="BL4498"/>
      <c r="BM4498"/>
      <c r="BN4498"/>
      <c r="BO4498"/>
      <c r="BP4498"/>
      <c r="BQ4498"/>
      <c r="BR4498"/>
      <c r="BS4498"/>
      <c r="BT4498"/>
      <c r="BU4498"/>
      <c r="BV4498"/>
      <c r="BW4498"/>
      <c r="BX4498"/>
      <c r="BY4498"/>
      <c r="BZ4498"/>
      <c r="CA4498"/>
      <c r="CB4498"/>
      <c r="CC4498"/>
    </row>
    <row r="4499" spans="54:81" s="325" customFormat="1" ht="15" customHeight="1" x14ac:dyDescent="0.25">
      <c r="BB4499"/>
      <c r="BC4499"/>
      <c r="BD4499"/>
      <c r="BE4499"/>
      <c r="BF4499"/>
      <c r="BG4499"/>
      <c r="BH4499"/>
      <c r="BI4499"/>
      <c r="BJ4499"/>
      <c r="BK4499"/>
      <c r="BL4499"/>
      <c r="BM4499"/>
      <c r="BN4499"/>
      <c r="BO4499"/>
      <c r="BP4499"/>
      <c r="BQ4499"/>
      <c r="BR4499"/>
      <c r="BS4499"/>
      <c r="BT4499"/>
      <c r="BU4499"/>
      <c r="BV4499"/>
      <c r="BW4499"/>
      <c r="BX4499"/>
      <c r="BY4499"/>
      <c r="BZ4499"/>
      <c r="CA4499"/>
      <c r="CB4499"/>
      <c r="CC4499"/>
    </row>
    <row r="4500" spans="54:81" s="325" customFormat="1" ht="15" customHeight="1" x14ac:dyDescent="0.25">
      <c r="BB4500"/>
      <c r="BC4500"/>
      <c r="BD4500"/>
      <c r="BE4500"/>
      <c r="BF4500"/>
      <c r="BG4500"/>
      <c r="BH4500"/>
      <c r="BI4500"/>
      <c r="BJ4500"/>
      <c r="BK4500"/>
      <c r="BL4500"/>
      <c r="BM4500"/>
      <c r="BN4500"/>
      <c r="BO4500"/>
      <c r="BP4500"/>
      <c r="BQ4500"/>
      <c r="BR4500"/>
      <c r="BS4500"/>
      <c r="BT4500"/>
      <c r="BU4500"/>
      <c r="BV4500"/>
      <c r="BW4500"/>
      <c r="BX4500"/>
      <c r="BY4500"/>
      <c r="BZ4500"/>
      <c r="CA4500"/>
      <c r="CB4500"/>
      <c r="CC4500"/>
    </row>
    <row r="4501" spans="54:81" s="325" customFormat="1" ht="15" customHeight="1" x14ac:dyDescent="0.25">
      <c r="BB4501"/>
      <c r="BC4501"/>
      <c r="BD4501"/>
      <c r="BE4501"/>
      <c r="BF4501"/>
      <c r="BG4501"/>
      <c r="BH4501"/>
      <c r="BI4501"/>
      <c r="BJ4501"/>
      <c r="BK4501"/>
      <c r="BL4501"/>
      <c r="BM4501"/>
      <c r="BN4501"/>
      <c r="BO4501"/>
      <c r="BP4501"/>
      <c r="BQ4501"/>
      <c r="BR4501"/>
      <c r="BS4501"/>
      <c r="BT4501"/>
      <c r="BU4501"/>
      <c r="BV4501"/>
      <c r="BW4501"/>
      <c r="BX4501"/>
      <c r="BY4501"/>
      <c r="BZ4501"/>
      <c r="CA4501"/>
      <c r="CB4501"/>
      <c r="CC4501"/>
    </row>
    <row r="4502" spans="54:81" s="325" customFormat="1" ht="15" customHeight="1" x14ac:dyDescent="0.25">
      <c r="BB4502"/>
      <c r="BC4502"/>
      <c r="BD4502"/>
      <c r="BE4502"/>
      <c r="BF4502"/>
      <c r="BG4502"/>
      <c r="BH4502"/>
      <c r="BI4502"/>
      <c r="BJ4502"/>
      <c r="BK4502"/>
      <c r="BL4502"/>
      <c r="BM4502"/>
      <c r="BN4502"/>
      <c r="BO4502"/>
      <c r="BP4502"/>
      <c r="BQ4502"/>
      <c r="BR4502"/>
      <c r="BS4502"/>
      <c r="BT4502"/>
      <c r="BU4502"/>
      <c r="BV4502"/>
      <c r="BW4502"/>
      <c r="BX4502"/>
      <c r="BY4502"/>
      <c r="BZ4502"/>
      <c r="CA4502"/>
      <c r="CB4502"/>
      <c r="CC4502"/>
    </row>
    <row r="4503" spans="54:81" s="325" customFormat="1" ht="15" customHeight="1" x14ac:dyDescent="0.25">
      <c r="BB4503"/>
      <c r="BC4503"/>
      <c r="BD4503"/>
      <c r="BE4503"/>
      <c r="BF4503"/>
      <c r="BG4503"/>
      <c r="BH4503"/>
      <c r="BI4503"/>
      <c r="BJ4503"/>
      <c r="BK4503"/>
      <c r="BL4503"/>
      <c r="BM4503"/>
      <c r="BN4503"/>
      <c r="BO4503"/>
      <c r="BP4503"/>
      <c r="BQ4503"/>
      <c r="BR4503"/>
      <c r="BS4503"/>
      <c r="BT4503"/>
      <c r="BU4503"/>
      <c r="BV4503"/>
      <c r="BW4503"/>
      <c r="BX4503"/>
      <c r="BY4503"/>
      <c r="BZ4503"/>
      <c r="CA4503"/>
      <c r="CB4503"/>
      <c r="CC4503"/>
    </row>
    <row r="4504" spans="54:81" s="325" customFormat="1" ht="15" customHeight="1" x14ac:dyDescent="0.25">
      <c r="BB4504"/>
      <c r="BC4504"/>
      <c r="BD4504"/>
      <c r="BE4504"/>
      <c r="BF4504"/>
      <c r="BG4504"/>
      <c r="BH4504"/>
      <c r="BI4504"/>
      <c r="BJ4504"/>
      <c r="BK4504"/>
      <c r="BL4504"/>
      <c r="BM4504"/>
      <c r="BN4504"/>
      <c r="BO4504"/>
      <c r="BP4504"/>
      <c r="BQ4504"/>
      <c r="BR4504"/>
      <c r="BS4504"/>
      <c r="BT4504"/>
      <c r="BU4504"/>
      <c r="BV4504"/>
      <c r="BW4504"/>
      <c r="BX4504"/>
      <c r="BY4504"/>
      <c r="BZ4504"/>
      <c r="CA4504"/>
      <c r="CB4504"/>
      <c r="CC4504"/>
    </row>
    <row r="4505" spans="54:81" s="325" customFormat="1" ht="15" customHeight="1" x14ac:dyDescent="0.25">
      <c r="BB4505"/>
      <c r="BC4505"/>
      <c r="BD4505"/>
      <c r="BE4505"/>
      <c r="BF4505"/>
      <c r="BG4505"/>
      <c r="BH4505"/>
      <c r="BI4505"/>
      <c r="BJ4505"/>
      <c r="BK4505"/>
      <c r="BL4505"/>
      <c r="BM4505"/>
      <c r="BN4505"/>
      <c r="BO4505"/>
      <c r="BP4505"/>
      <c r="BQ4505"/>
      <c r="BR4505"/>
      <c r="BS4505"/>
      <c r="BT4505"/>
      <c r="BU4505"/>
      <c r="BV4505"/>
      <c r="BW4505"/>
      <c r="BX4505"/>
      <c r="BY4505"/>
      <c r="BZ4505"/>
      <c r="CA4505"/>
      <c r="CB4505"/>
      <c r="CC4505"/>
    </row>
    <row r="4506" spans="54:81" s="325" customFormat="1" ht="15" customHeight="1" x14ac:dyDescent="0.25">
      <c r="BB4506"/>
      <c r="BC4506"/>
      <c r="BD4506"/>
      <c r="BE4506"/>
      <c r="BF4506"/>
      <c r="BG4506"/>
      <c r="BH4506"/>
      <c r="BI4506"/>
      <c r="BJ4506"/>
      <c r="BK4506"/>
      <c r="BL4506"/>
      <c r="BM4506"/>
      <c r="BN4506"/>
      <c r="BO4506"/>
      <c r="BP4506"/>
      <c r="BQ4506"/>
      <c r="BR4506"/>
      <c r="BS4506"/>
      <c r="BT4506"/>
      <c r="BU4506"/>
      <c r="BV4506"/>
      <c r="BW4506"/>
      <c r="BX4506"/>
      <c r="BY4506"/>
      <c r="BZ4506"/>
      <c r="CA4506"/>
      <c r="CB4506"/>
      <c r="CC4506"/>
    </row>
    <row r="4507" spans="54:81" s="325" customFormat="1" ht="15" customHeight="1" x14ac:dyDescent="0.25">
      <c r="BB4507"/>
      <c r="BC4507"/>
      <c r="BD4507"/>
      <c r="BE4507"/>
      <c r="BF4507"/>
      <c r="BG4507"/>
      <c r="BH4507"/>
      <c r="BI4507"/>
      <c r="BJ4507"/>
      <c r="BK4507"/>
      <c r="BL4507"/>
      <c r="BM4507"/>
      <c r="BN4507"/>
      <c r="BO4507"/>
      <c r="BP4507"/>
      <c r="BQ4507"/>
      <c r="BR4507"/>
      <c r="BS4507"/>
      <c r="BT4507"/>
      <c r="BU4507"/>
      <c r="BV4507"/>
      <c r="BW4507"/>
      <c r="BX4507"/>
      <c r="BY4507"/>
      <c r="BZ4507"/>
      <c r="CA4507"/>
      <c r="CB4507"/>
      <c r="CC4507"/>
    </row>
    <row r="4508" spans="54:81" s="325" customFormat="1" ht="15" customHeight="1" x14ac:dyDescent="0.25">
      <c r="BB4508"/>
      <c r="BC4508"/>
      <c r="BD4508"/>
      <c r="BE4508"/>
      <c r="BF4508"/>
      <c r="BG4508"/>
      <c r="BH4508"/>
      <c r="BI4508"/>
      <c r="BJ4508"/>
      <c r="BK4508"/>
      <c r="BL4508"/>
      <c r="BM4508"/>
      <c r="BN4508"/>
      <c r="BO4508"/>
      <c r="BP4508"/>
      <c r="BQ4508"/>
      <c r="BR4508"/>
      <c r="BS4508"/>
      <c r="BT4508"/>
      <c r="BU4508"/>
      <c r="BV4508"/>
      <c r="BW4508"/>
      <c r="BX4508"/>
      <c r="BY4508"/>
      <c r="BZ4508"/>
      <c r="CA4508"/>
      <c r="CB4508"/>
      <c r="CC4508"/>
    </row>
    <row r="4509" spans="54:81" s="325" customFormat="1" ht="15" customHeight="1" x14ac:dyDescent="0.25">
      <c r="BB4509"/>
      <c r="BC4509"/>
      <c r="BD4509"/>
      <c r="BE4509"/>
      <c r="BF4509"/>
      <c r="BG4509"/>
      <c r="BH4509"/>
      <c r="BI4509"/>
      <c r="BJ4509"/>
      <c r="BK4509"/>
      <c r="BL4509"/>
      <c r="BM4509"/>
      <c r="BN4509"/>
      <c r="BO4509"/>
      <c r="BP4509"/>
      <c r="BQ4509"/>
      <c r="BR4509"/>
      <c r="BS4509"/>
      <c r="BT4509"/>
      <c r="BU4509"/>
      <c r="BV4509"/>
      <c r="BW4509"/>
      <c r="BX4509"/>
      <c r="BY4509"/>
      <c r="BZ4509"/>
      <c r="CA4509"/>
      <c r="CB4509"/>
      <c r="CC4509"/>
    </row>
    <row r="4510" spans="54:81" s="325" customFormat="1" ht="15" customHeight="1" x14ac:dyDescent="0.25">
      <c r="BB4510"/>
      <c r="BC4510"/>
      <c r="BD4510"/>
      <c r="BE4510"/>
      <c r="BF4510"/>
      <c r="BG4510"/>
      <c r="BH4510"/>
      <c r="BI4510"/>
      <c r="BJ4510"/>
      <c r="BK4510"/>
      <c r="BL4510"/>
      <c r="BM4510"/>
      <c r="BN4510"/>
      <c r="BO4510"/>
      <c r="BP4510"/>
      <c r="BQ4510"/>
      <c r="BR4510"/>
      <c r="BS4510"/>
      <c r="BT4510"/>
      <c r="BU4510"/>
      <c r="BV4510"/>
      <c r="BW4510"/>
      <c r="BX4510"/>
      <c r="BY4510"/>
      <c r="BZ4510"/>
      <c r="CA4510"/>
      <c r="CB4510"/>
      <c r="CC4510"/>
    </row>
    <row r="4511" spans="54:81" s="325" customFormat="1" ht="15" customHeight="1" x14ac:dyDescent="0.25">
      <c r="BB4511"/>
      <c r="BC4511"/>
      <c r="BD4511"/>
      <c r="BE4511"/>
      <c r="BF4511"/>
      <c r="BG4511"/>
      <c r="BH4511"/>
      <c r="BI4511"/>
      <c r="BJ4511"/>
      <c r="BK4511"/>
      <c r="BL4511"/>
      <c r="BM4511"/>
      <c r="BN4511"/>
      <c r="BO4511"/>
      <c r="BP4511"/>
      <c r="BQ4511"/>
      <c r="BR4511"/>
      <c r="BS4511"/>
      <c r="BT4511"/>
      <c r="BU4511"/>
      <c r="BV4511"/>
      <c r="BW4511"/>
      <c r="BX4511"/>
      <c r="BY4511"/>
      <c r="BZ4511"/>
      <c r="CA4511"/>
      <c r="CB4511"/>
      <c r="CC4511"/>
    </row>
    <row r="4512" spans="54:81" s="325" customFormat="1" ht="15" customHeight="1" x14ac:dyDescent="0.25">
      <c r="BB4512"/>
      <c r="BC4512"/>
      <c r="BD4512"/>
      <c r="BE4512"/>
      <c r="BF4512"/>
      <c r="BG4512"/>
      <c r="BH4512"/>
      <c r="BI4512"/>
      <c r="BJ4512"/>
      <c r="BK4512"/>
      <c r="BL4512"/>
      <c r="BM4512"/>
      <c r="BN4512"/>
      <c r="BO4512"/>
      <c r="BP4512"/>
      <c r="BQ4512"/>
      <c r="BR4512"/>
      <c r="BS4512"/>
      <c r="BT4512"/>
      <c r="BU4512"/>
      <c r="BV4512"/>
      <c r="BW4512"/>
      <c r="BX4512"/>
      <c r="BY4512"/>
      <c r="BZ4512"/>
      <c r="CA4512"/>
      <c r="CB4512"/>
      <c r="CC4512"/>
    </row>
    <row r="4513" spans="54:81" s="325" customFormat="1" ht="15" customHeight="1" x14ac:dyDescent="0.25">
      <c r="BB4513"/>
      <c r="BC4513"/>
      <c r="BD4513"/>
      <c r="BE4513"/>
      <c r="BF4513"/>
      <c r="BG4513"/>
      <c r="BH4513"/>
      <c r="BI4513"/>
      <c r="BJ4513"/>
      <c r="BK4513"/>
      <c r="BL4513"/>
      <c r="BM4513"/>
      <c r="BN4513"/>
      <c r="BO4513"/>
      <c r="BP4513"/>
      <c r="BQ4513"/>
      <c r="BR4513"/>
      <c r="BS4513"/>
      <c r="BT4513"/>
      <c r="BU4513"/>
      <c r="BV4513"/>
      <c r="BW4513"/>
      <c r="BX4513"/>
      <c r="BY4513"/>
      <c r="BZ4513"/>
      <c r="CA4513"/>
      <c r="CB4513"/>
      <c r="CC4513"/>
    </row>
    <row r="4514" spans="54:81" s="325" customFormat="1" ht="15" customHeight="1" x14ac:dyDescent="0.25">
      <c r="BB4514"/>
      <c r="BC4514"/>
      <c r="BD4514"/>
      <c r="BE4514"/>
      <c r="BF4514"/>
      <c r="BG4514"/>
      <c r="BH4514"/>
      <c r="BI4514"/>
      <c r="BJ4514"/>
      <c r="BK4514"/>
      <c r="BL4514"/>
      <c r="BM4514"/>
      <c r="BN4514"/>
      <c r="BO4514"/>
      <c r="BP4514"/>
      <c r="BQ4514"/>
      <c r="BR4514"/>
      <c r="BS4514"/>
      <c r="BT4514"/>
      <c r="BU4514"/>
      <c r="BV4514"/>
      <c r="BW4514"/>
      <c r="BX4514"/>
      <c r="BY4514"/>
      <c r="BZ4514"/>
      <c r="CA4514"/>
      <c r="CB4514"/>
      <c r="CC4514"/>
    </row>
    <row r="4515" spans="54:81" s="325" customFormat="1" ht="15" customHeight="1" x14ac:dyDescent="0.25">
      <c r="BB4515"/>
      <c r="BC4515"/>
      <c r="BD4515"/>
      <c r="BE4515"/>
      <c r="BF4515"/>
      <c r="BG4515"/>
      <c r="BH4515"/>
      <c r="BI4515"/>
      <c r="BJ4515"/>
      <c r="BK4515"/>
      <c r="BL4515"/>
      <c r="BM4515"/>
      <c r="BN4515"/>
      <c r="BO4515"/>
      <c r="BP4515"/>
      <c r="BQ4515"/>
      <c r="BR4515"/>
      <c r="BS4515"/>
      <c r="BT4515"/>
      <c r="BU4515"/>
      <c r="BV4515"/>
      <c r="BW4515"/>
      <c r="BX4515"/>
      <c r="BY4515"/>
      <c r="BZ4515"/>
      <c r="CA4515"/>
      <c r="CB4515"/>
      <c r="CC4515"/>
    </row>
    <row r="4516" spans="54:81" s="325" customFormat="1" ht="15" customHeight="1" x14ac:dyDescent="0.25">
      <c r="BB4516"/>
      <c r="BC4516"/>
      <c r="BD4516"/>
      <c r="BE4516"/>
      <c r="BF4516"/>
      <c r="BG4516"/>
      <c r="BH4516"/>
      <c r="BI4516"/>
      <c r="BJ4516"/>
      <c r="BK4516"/>
      <c r="BL4516"/>
      <c r="BM4516"/>
      <c r="BN4516"/>
      <c r="BO4516"/>
      <c r="BP4516"/>
      <c r="BQ4516"/>
      <c r="BR4516"/>
      <c r="BS4516"/>
      <c r="BT4516"/>
      <c r="BU4516"/>
      <c r="BV4516"/>
      <c r="BW4516"/>
      <c r="BX4516"/>
      <c r="BY4516"/>
      <c r="BZ4516"/>
      <c r="CA4516"/>
      <c r="CB4516"/>
      <c r="CC4516"/>
    </row>
    <row r="4517" spans="54:81" s="325" customFormat="1" ht="15" customHeight="1" x14ac:dyDescent="0.25">
      <c r="BB4517"/>
      <c r="BC4517"/>
      <c r="BD4517"/>
      <c r="BE4517"/>
      <c r="BF4517"/>
      <c r="BG4517"/>
      <c r="BH4517"/>
      <c r="BI4517"/>
      <c r="BJ4517"/>
      <c r="BK4517"/>
      <c r="BL4517"/>
      <c r="BM4517"/>
      <c r="BN4517"/>
      <c r="BO4517"/>
      <c r="BP4517"/>
      <c r="BQ4517"/>
      <c r="BR4517"/>
      <c r="BS4517"/>
      <c r="BT4517"/>
      <c r="BU4517"/>
      <c r="BV4517"/>
      <c r="BW4517"/>
      <c r="BX4517"/>
      <c r="BY4517"/>
      <c r="BZ4517"/>
      <c r="CA4517"/>
      <c r="CB4517"/>
      <c r="CC4517"/>
    </row>
    <row r="4518" spans="54:81" s="325" customFormat="1" ht="15" customHeight="1" x14ac:dyDescent="0.25">
      <c r="BB4518"/>
      <c r="BC4518"/>
      <c r="BD4518"/>
      <c r="BE4518"/>
      <c r="BF4518"/>
      <c r="BG4518"/>
      <c r="BH4518"/>
      <c r="BI4518"/>
      <c r="BJ4518"/>
      <c r="BK4518"/>
      <c r="BL4518"/>
      <c r="BM4518"/>
      <c r="BN4518"/>
      <c r="BO4518"/>
      <c r="BP4518"/>
      <c r="BQ4518"/>
      <c r="BR4518"/>
      <c r="BS4518"/>
      <c r="BT4518"/>
      <c r="BU4518"/>
      <c r="BV4518"/>
      <c r="BW4518"/>
      <c r="BX4518"/>
      <c r="BY4518"/>
      <c r="BZ4518"/>
      <c r="CA4518"/>
      <c r="CB4518"/>
      <c r="CC4518"/>
    </row>
    <row r="4519" spans="54:81" s="325" customFormat="1" ht="15" customHeight="1" x14ac:dyDescent="0.25">
      <c r="BB4519"/>
      <c r="BC4519"/>
      <c r="BD4519"/>
      <c r="BE4519"/>
      <c r="BF4519"/>
      <c r="BG4519"/>
      <c r="BH4519"/>
      <c r="BI4519"/>
      <c r="BJ4519"/>
      <c r="BK4519"/>
      <c r="BL4519"/>
      <c r="BM4519"/>
      <c r="BN4519"/>
      <c r="BO4519"/>
      <c r="BP4519"/>
      <c r="BQ4519"/>
      <c r="BR4519"/>
      <c r="BS4519"/>
      <c r="BT4519"/>
      <c r="BU4519"/>
      <c r="BV4519"/>
      <c r="BW4519"/>
      <c r="BX4519"/>
      <c r="BY4519"/>
      <c r="BZ4519"/>
      <c r="CA4519"/>
      <c r="CB4519"/>
      <c r="CC4519"/>
    </row>
    <row r="4520" spans="54:81" s="325" customFormat="1" ht="15" customHeight="1" x14ac:dyDescent="0.25">
      <c r="BB4520"/>
      <c r="BC4520"/>
      <c r="BD4520"/>
      <c r="BE4520"/>
      <c r="BF4520"/>
      <c r="BG4520"/>
      <c r="BH4520"/>
      <c r="BI4520"/>
      <c r="BJ4520"/>
      <c r="BK4520"/>
      <c r="BL4520"/>
      <c r="BM4520"/>
      <c r="BN4520"/>
      <c r="BO4520"/>
      <c r="BP4520"/>
      <c r="BQ4520"/>
      <c r="BR4520"/>
      <c r="BS4520"/>
      <c r="BT4520"/>
      <c r="BU4520"/>
      <c r="BV4520"/>
      <c r="BW4520"/>
      <c r="BX4520"/>
      <c r="BY4520"/>
      <c r="BZ4520"/>
      <c r="CA4520"/>
      <c r="CB4520"/>
      <c r="CC4520"/>
    </row>
    <row r="4521" spans="54:81" s="325" customFormat="1" ht="15" customHeight="1" x14ac:dyDescent="0.25">
      <c r="BB4521"/>
      <c r="BC4521"/>
      <c r="BD4521"/>
      <c r="BE4521"/>
      <c r="BF4521"/>
      <c r="BG4521"/>
      <c r="BH4521"/>
      <c r="BI4521"/>
      <c r="BJ4521"/>
      <c r="BK4521"/>
      <c r="BL4521"/>
      <c r="BM4521"/>
      <c r="BN4521"/>
      <c r="BO4521"/>
      <c r="BP4521"/>
      <c r="BQ4521"/>
      <c r="BR4521"/>
      <c r="BS4521"/>
      <c r="BT4521"/>
      <c r="BU4521"/>
      <c r="BV4521"/>
      <c r="BW4521"/>
      <c r="BX4521"/>
      <c r="BY4521"/>
      <c r="BZ4521"/>
      <c r="CA4521"/>
      <c r="CB4521"/>
      <c r="CC4521"/>
    </row>
    <row r="4522" spans="54:81" s="325" customFormat="1" ht="15" customHeight="1" x14ac:dyDescent="0.25">
      <c r="BB4522"/>
      <c r="BC4522"/>
      <c r="BD4522"/>
      <c r="BE4522"/>
      <c r="BF4522"/>
      <c r="BG4522"/>
      <c r="BH4522"/>
      <c r="BI4522"/>
      <c r="BJ4522"/>
      <c r="BK4522"/>
      <c r="BL4522"/>
      <c r="BM4522"/>
      <c r="BN4522"/>
      <c r="BO4522"/>
      <c r="BP4522"/>
      <c r="BQ4522"/>
      <c r="BR4522"/>
      <c r="BS4522"/>
      <c r="BT4522"/>
      <c r="BU4522"/>
      <c r="BV4522"/>
      <c r="BW4522"/>
      <c r="BX4522"/>
      <c r="BY4522"/>
      <c r="BZ4522"/>
      <c r="CA4522"/>
      <c r="CB4522"/>
      <c r="CC4522"/>
    </row>
    <row r="4523" spans="54:81" s="325" customFormat="1" ht="15" customHeight="1" x14ac:dyDescent="0.25">
      <c r="BB4523"/>
      <c r="BC4523"/>
      <c r="BD4523"/>
      <c r="BE4523"/>
      <c r="BF4523"/>
      <c r="BG4523"/>
      <c r="BH4523"/>
      <c r="BI4523"/>
      <c r="BJ4523"/>
      <c r="BK4523"/>
      <c r="BL4523"/>
      <c r="BM4523"/>
      <c r="BN4523"/>
      <c r="BO4523"/>
      <c r="BP4523"/>
      <c r="BQ4523"/>
      <c r="BR4523"/>
      <c r="BS4523"/>
      <c r="BT4523"/>
      <c r="BU4523"/>
      <c r="BV4523"/>
      <c r="BW4523"/>
      <c r="BX4523"/>
      <c r="BY4523"/>
      <c r="BZ4523"/>
      <c r="CA4523"/>
      <c r="CB4523"/>
      <c r="CC4523"/>
    </row>
    <row r="4524" spans="54:81" s="325" customFormat="1" ht="15" customHeight="1" x14ac:dyDescent="0.25">
      <c r="BB4524"/>
      <c r="BC4524"/>
      <c r="BD4524"/>
      <c r="BE4524"/>
      <c r="BF4524"/>
      <c r="BG4524"/>
      <c r="BH4524"/>
      <c r="BI4524"/>
      <c r="BJ4524"/>
      <c r="BK4524"/>
      <c r="BL4524"/>
      <c r="BM4524"/>
      <c r="BN4524"/>
      <c r="BO4524"/>
      <c r="BP4524"/>
      <c r="BQ4524"/>
      <c r="BR4524"/>
      <c r="BS4524"/>
      <c r="BT4524"/>
      <c r="BU4524"/>
      <c r="BV4524"/>
      <c r="BW4524"/>
      <c r="BX4524"/>
      <c r="BY4524"/>
      <c r="BZ4524"/>
      <c r="CA4524"/>
      <c r="CB4524"/>
      <c r="CC4524"/>
    </row>
    <row r="4525" spans="54:81" s="325" customFormat="1" ht="15" customHeight="1" x14ac:dyDescent="0.25">
      <c r="BB4525"/>
      <c r="BC4525"/>
      <c r="BD4525"/>
      <c r="BE4525"/>
      <c r="BF4525"/>
      <c r="BG4525"/>
      <c r="BH4525"/>
      <c r="BI4525"/>
      <c r="BJ4525"/>
      <c r="BK4525"/>
      <c r="BL4525"/>
      <c r="BM4525"/>
      <c r="BN4525"/>
      <c r="BO4525"/>
      <c r="BP4525"/>
      <c r="BQ4525"/>
      <c r="BR4525"/>
      <c r="BS4525"/>
      <c r="BT4525"/>
      <c r="BU4525"/>
      <c r="BV4525"/>
      <c r="BW4525"/>
      <c r="BX4525"/>
      <c r="BY4525"/>
      <c r="BZ4525"/>
      <c r="CA4525"/>
      <c r="CB4525"/>
      <c r="CC4525"/>
    </row>
    <row r="4526" spans="54:81" s="325" customFormat="1" ht="15" customHeight="1" x14ac:dyDescent="0.25">
      <c r="BB4526"/>
      <c r="BC4526"/>
      <c r="BD4526"/>
      <c r="BE4526"/>
      <c r="BF4526"/>
      <c r="BG4526"/>
      <c r="BH4526"/>
      <c r="BI4526"/>
      <c r="BJ4526"/>
      <c r="BK4526"/>
      <c r="BL4526"/>
      <c r="BM4526"/>
      <c r="BN4526"/>
      <c r="BO4526"/>
      <c r="BP4526"/>
      <c r="BQ4526"/>
      <c r="BR4526"/>
      <c r="BS4526"/>
      <c r="BT4526"/>
      <c r="BU4526"/>
      <c r="BV4526"/>
      <c r="BW4526"/>
      <c r="BX4526"/>
      <c r="BY4526"/>
      <c r="BZ4526"/>
      <c r="CA4526"/>
      <c r="CB4526"/>
      <c r="CC4526"/>
    </row>
    <row r="4527" spans="54:81" s="325" customFormat="1" ht="15" customHeight="1" x14ac:dyDescent="0.25">
      <c r="BB4527"/>
      <c r="BC4527"/>
      <c r="BD4527"/>
      <c r="BE4527"/>
      <c r="BF4527"/>
      <c r="BG4527"/>
      <c r="BH4527"/>
      <c r="BI4527"/>
      <c r="BJ4527"/>
      <c r="BK4527"/>
      <c r="BL4527"/>
      <c r="BM4527"/>
      <c r="BN4527"/>
      <c r="BO4527"/>
      <c r="BP4527"/>
      <c r="BQ4527"/>
      <c r="BR4527"/>
      <c r="BS4527"/>
      <c r="BT4527"/>
      <c r="BU4527"/>
      <c r="BV4527"/>
      <c r="BW4527"/>
      <c r="BX4527"/>
      <c r="BY4527"/>
      <c r="BZ4527"/>
      <c r="CA4527"/>
      <c r="CB4527"/>
      <c r="CC4527"/>
    </row>
    <row r="4528" spans="54:81" s="325" customFormat="1" ht="15" customHeight="1" x14ac:dyDescent="0.25">
      <c r="BB4528"/>
      <c r="BC4528"/>
      <c r="BD4528"/>
      <c r="BE4528"/>
      <c r="BF4528"/>
      <c r="BG4528"/>
      <c r="BH4528"/>
      <c r="BI4528"/>
      <c r="BJ4528"/>
      <c r="BK4528"/>
      <c r="BL4528"/>
      <c r="BM4528"/>
      <c r="BN4528"/>
      <c r="BO4528"/>
      <c r="BP4528"/>
      <c r="BQ4528"/>
      <c r="BR4528"/>
      <c r="BS4528"/>
      <c r="BT4528"/>
      <c r="BU4528"/>
      <c r="BV4528"/>
      <c r="BW4528"/>
      <c r="BX4528"/>
      <c r="BY4528"/>
      <c r="BZ4528"/>
      <c r="CA4528"/>
      <c r="CB4528"/>
      <c r="CC4528"/>
    </row>
    <row r="4529" spans="54:81" s="325" customFormat="1" ht="15" customHeight="1" x14ac:dyDescent="0.25">
      <c r="BB4529"/>
      <c r="BC4529"/>
      <c r="BD4529"/>
      <c r="BE4529"/>
      <c r="BF4529"/>
      <c r="BG4529"/>
      <c r="BH4529"/>
      <c r="BI4529"/>
      <c r="BJ4529"/>
      <c r="BK4529"/>
      <c r="BL4529"/>
      <c r="BM4529"/>
      <c r="BN4529"/>
      <c r="BO4529"/>
      <c r="BP4529"/>
      <c r="BQ4529"/>
      <c r="BR4529"/>
      <c r="BS4529"/>
      <c r="BT4529"/>
      <c r="BU4529"/>
      <c r="BV4529"/>
      <c r="BW4529"/>
      <c r="BX4529"/>
      <c r="BY4529"/>
      <c r="BZ4529"/>
      <c r="CA4529"/>
      <c r="CB4529"/>
      <c r="CC4529"/>
    </row>
    <row r="4530" spans="54:81" s="325" customFormat="1" ht="15" customHeight="1" x14ac:dyDescent="0.25">
      <c r="BB4530"/>
      <c r="BC4530"/>
      <c r="BD4530"/>
      <c r="BE4530"/>
      <c r="BF4530"/>
      <c r="BG4530"/>
      <c r="BH4530"/>
      <c r="BI4530"/>
      <c r="BJ4530"/>
      <c r="BK4530"/>
      <c r="BL4530"/>
      <c r="BM4530"/>
      <c r="BN4530"/>
      <c r="BO4530"/>
      <c r="BP4530"/>
      <c r="BQ4530"/>
      <c r="BR4530"/>
      <c r="BS4530"/>
      <c r="BT4530"/>
      <c r="BU4530"/>
      <c r="BV4530"/>
      <c r="BW4530"/>
      <c r="BX4530"/>
      <c r="BY4530"/>
      <c r="BZ4530"/>
      <c r="CA4530"/>
      <c r="CB4530"/>
      <c r="CC4530"/>
    </row>
    <row r="4531" spans="54:81" s="325" customFormat="1" ht="15" customHeight="1" x14ac:dyDescent="0.25">
      <c r="BB4531"/>
      <c r="BC4531"/>
      <c r="BD4531"/>
      <c r="BE4531"/>
      <c r="BF4531"/>
      <c r="BG4531"/>
      <c r="BH4531"/>
      <c r="BI4531"/>
      <c r="BJ4531"/>
      <c r="BK4531"/>
      <c r="BL4531"/>
      <c r="BM4531"/>
      <c r="BN4531"/>
      <c r="BO4531"/>
      <c r="BP4531"/>
      <c r="BQ4531"/>
      <c r="BR4531"/>
      <c r="BS4531"/>
      <c r="BT4531"/>
      <c r="BU4531"/>
      <c r="BV4531"/>
      <c r="BW4531"/>
      <c r="BX4531"/>
      <c r="BY4531"/>
      <c r="BZ4531"/>
      <c r="CA4531"/>
      <c r="CB4531"/>
      <c r="CC4531"/>
    </row>
    <row r="4532" spans="54:81" s="325" customFormat="1" ht="15" customHeight="1" x14ac:dyDescent="0.25">
      <c r="BB4532"/>
      <c r="BC4532"/>
      <c r="BD4532"/>
      <c r="BE4532"/>
      <c r="BF4532"/>
      <c r="BG4532"/>
      <c r="BH4532"/>
      <c r="BI4532"/>
      <c r="BJ4532"/>
      <c r="BK4532"/>
      <c r="BL4532"/>
      <c r="BM4532"/>
      <c r="BN4532"/>
      <c r="BO4532"/>
      <c r="BP4532"/>
      <c r="BQ4532"/>
      <c r="BR4532"/>
      <c r="BS4532"/>
      <c r="BT4532"/>
      <c r="BU4532"/>
      <c r="BV4532"/>
      <c r="BW4532"/>
      <c r="BX4532"/>
      <c r="BY4532"/>
      <c r="BZ4532"/>
      <c r="CA4532"/>
      <c r="CB4532"/>
      <c r="CC4532"/>
    </row>
    <row r="4533" spans="54:81" s="325" customFormat="1" ht="15" customHeight="1" x14ac:dyDescent="0.25">
      <c r="BB4533"/>
      <c r="BC4533"/>
      <c r="BD4533"/>
      <c r="BE4533"/>
      <c r="BF4533"/>
      <c r="BG4533"/>
      <c r="BH4533"/>
      <c r="BI4533"/>
      <c r="BJ4533"/>
      <c r="BK4533"/>
      <c r="BL4533"/>
      <c r="BM4533"/>
      <c r="BN4533"/>
      <c r="BO4533"/>
      <c r="BP4533"/>
      <c r="BQ4533"/>
      <c r="BR4533"/>
      <c r="BS4533"/>
      <c r="BT4533"/>
      <c r="BU4533"/>
      <c r="BV4533"/>
      <c r="BW4533"/>
      <c r="BX4533"/>
      <c r="BY4533"/>
      <c r="BZ4533"/>
      <c r="CA4533"/>
      <c r="CB4533"/>
      <c r="CC4533"/>
    </row>
    <row r="4534" spans="54:81" s="325" customFormat="1" ht="15" customHeight="1" x14ac:dyDescent="0.25">
      <c r="BB4534"/>
      <c r="BC4534"/>
      <c r="BD4534"/>
      <c r="BE4534"/>
      <c r="BF4534"/>
      <c r="BG4534"/>
      <c r="BH4534"/>
      <c r="BI4534"/>
      <c r="BJ4534"/>
      <c r="BK4534"/>
      <c r="BL4534"/>
      <c r="BM4534"/>
      <c r="BN4534"/>
      <c r="BO4534"/>
      <c r="BP4534"/>
      <c r="BQ4534"/>
      <c r="BR4534"/>
      <c r="BS4534"/>
      <c r="BT4534"/>
      <c r="BU4534"/>
      <c r="BV4534"/>
      <c r="BW4534"/>
      <c r="BX4534"/>
      <c r="BY4534"/>
      <c r="BZ4534"/>
      <c r="CA4534"/>
      <c r="CB4534"/>
      <c r="CC4534"/>
    </row>
    <row r="4535" spans="54:81" s="325" customFormat="1" ht="15" customHeight="1" x14ac:dyDescent="0.25">
      <c r="BB4535"/>
      <c r="BC4535"/>
      <c r="BD4535"/>
      <c r="BE4535"/>
      <c r="BF4535"/>
      <c r="BG4535"/>
      <c r="BH4535"/>
      <c r="BI4535"/>
      <c r="BJ4535"/>
      <c r="BK4535"/>
      <c r="BL4535"/>
      <c r="BM4535"/>
      <c r="BN4535"/>
      <c r="BO4535"/>
      <c r="BP4535"/>
      <c r="BQ4535"/>
      <c r="BR4535"/>
      <c r="BS4535"/>
      <c r="BT4535"/>
      <c r="BU4535"/>
      <c r="BV4535"/>
      <c r="BW4535"/>
      <c r="BX4535"/>
      <c r="BY4535"/>
      <c r="BZ4535"/>
      <c r="CA4535"/>
      <c r="CB4535"/>
      <c r="CC4535"/>
    </row>
    <row r="4536" spans="54:81" s="325" customFormat="1" ht="15" customHeight="1" x14ac:dyDescent="0.25">
      <c r="BB4536"/>
      <c r="BC4536"/>
      <c r="BD4536"/>
      <c r="BE4536"/>
      <c r="BF4536"/>
      <c r="BG4536"/>
      <c r="BH4536"/>
      <c r="BI4536"/>
      <c r="BJ4536"/>
      <c r="BK4536"/>
      <c r="BL4536"/>
      <c r="BM4536"/>
      <c r="BN4536"/>
      <c r="BO4536"/>
      <c r="BP4536"/>
      <c r="BQ4536"/>
      <c r="BR4536"/>
      <c r="BS4536"/>
      <c r="BT4536"/>
      <c r="BU4536"/>
      <c r="BV4536"/>
      <c r="BW4536"/>
      <c r="BX4536"/>
      <c r="BY4536"/>
      <c r="BZ4536"/>
      <c r="CA4536"/>
      <c r="CB4536"/>
      <c r="CC4536"/>
    </row>
    <row r="4537" spans="54:81" s="325" customFormat="1" ht="15" customHeight="1" x14ac:dyDescent="0.25">
      <c r="BB4537"/>
      <c r="BC4537"/>
      <c r="BD4537"/>
      <c r="BE4537"/>
      <c r="BF4537"/>
      <c r="BG4537"/>
      <c r="BH4537"/>
      <c r="BI4537"/>
      <c r="BJ4537"/>
      <c r="BK4537"/>
      <c r="BL4537"/>
      <c r="BM4537"/>
      <c r="BN4537"/>
      <c r="BO4537"/>
      <c r="BP4537"/>
      <c r="BQ4537"/>
      <c r="BR4537"/>
      <c r="BS4537"/>
      <c r="BT4537"/>
      <c r="BU4537"/>
      <c r="BV4537"/>
      <c r="BW4537"/>
      <c r="BX4537"/>
      <c r="BY4537"/>
      <c r="BZ4537"/>
      <c r="CA4537"/>
      <c r="CB4537"/>
      <c r="CC4537"/>
    </row>
    <row r="4538" spans="54:81" s="325" customFormat="1" ht="15" customHeight="1" x14ac:dyDescent="0.25">
      <c r="BB4538"/>
      <c r="BC4538"/>
      <c r="BD4538"/>
      <c r="BE4538"/>
      <c r="BF4538"/>
      <c r="BG4538"/>
      <c r="BH4538"/>
      <c r="BI4538"/>
      <c r="BJ4538"/>
      <c r="BK4538"/>
      <c r="BL4538"/>
      <c r="BM4538"/>
      <c r="BN4538"/>
      <c r="BO4538"/>
      <c r="BP4538"/>
      <c r="BQ4538"/>
      <c r="BR4538"/>
      <c r="BS4538"/>
      <c r="BT4538"/>
      <c r="BU4538"/>
      <c r="BV4538"/>
      <c r="BW4538"/>
      <c r="BX4538"/>
      <c r="BY4538"/>
      <c r="BZ4538"/>
      <c r="CA4538"/>
      <c r="CB4538"/>
      <c r="CC4538"/>
    </row>
    <row r="4539" spans="54:81" s="325" customFormat="1" ht="15" customHeight="1" x14ac:dyDescent="0.25">
      <c r="BB4539"/>
      <c r="BC4539"/>
      <c r="BD4539"/>
      <c r="BE4539"/>
      <c r="BF4539"/>
      <c r="BG4539"/>
      <c r="BH4539"/>
      <c r="BI4539"/>
      <c r="BJ4539"/>
      <c r="BK4539"/>
      <c r="BL4539"/>
      <c r="BM4539"/>
      <c r="BN4539"/>
      <c r="BO4539"/>
      <c r="BP4539"/>
      <c r="BQ4539"/>
      <c r="BR4539"/>
      <c r="BS4539"/>
      <c r="BT4539"/>
      <c r="BU4539"/>
      <c r="BV4539"/>
      <c r="BW4539"/>
      <c r="BX4539"/>
      <c r="BY4539"/>
      <c r="BZ4539"/>
      <c r="CA4539"/>
      <c r="CB4539"/>
      <c r="CC4539"/>
    </row>
    <row r="4540" spans="54:81" s="325" customFormat="1" ht="15" customHeight="1" x14ac:dyDescent="0.25">
      <c r="BB4540"/>
      <c r="BC4540"/>
      <c r="BD4540"/>
      <c r="BE4540"/>
      <c r="BF4540"/>
      <c r="BG4540"/>
      <c r="BH4540"/>
      <c r="BI4540"/>
      <c r="BJ4540"/>
      <c r="BK4540"/>
      <c r="BL4540"/>
      <c r="BM4540"/>
      <c r="BN4540"/>
      <c r="BO4540"/>
      <c r="BP4540"/>
      <c r="BQ4540"/>
      <c r="BR4540"/>
      <c r="BS4540"/>
      <c r="BT4540"/>
      <c r="BU4540"/>
      <c r="BV4540"/>
      <c r="BW4540"/>
      <c r="BX4540"/>
      <c r="BY4540"/>
      <c r="BZ4540"/>
      <c r="CA4540"/>
      <c r="CB4540"/>
      <c r="CC4540"/>
    </row>
    <row r="4541" spans="54:81" s="325" customFormat="1" ht="15" customHeight="1" x14ac:dyDescent="0.25">
      <c r="BB4541"/>
      <c r="BC4541"/>
      <c r="BD4541"/>
      <c r="BE4541"/>
      <c r="BF4541"/>
      <c r="BG4541"/>
      <c r="BH4541"/>
      <c r="BI4541"/>
      <c r="BJ4541"/>
      <c r="BK4541"/>
      <c r="BL4541"/>
      <c r="BM4541"/>
      <c r="BN4541"/>
      <c r="BO4541"/>
      <c r="BP4541"/>
      <c r="BQ4541"/>
      <c r="BR4541"/>
      <c r="BS4541"/>
      <c r="BT4541"/>
      <c r="BU4541"/>
      <c r="BV4541"/>
      <c r="BW4541"/>
      <c r="BX4541"/>
      <c r="BY4541"/>
      <c r="BZ4541"/>
      <c r="CA4541"/>
      <c r="CB4541"/>
      <c r="CC4541"/>
    </row>
    <row r="4542" spans="54:81" s="325" customFormat="1" ht="15" customHeight="1" x14ac:dyDescent="0.25">
      <c r="BB4542"/>
      <c r="BC4542"/>
      <c r="BD4542"/>
      <c r="BE4542"/>
      <c r="BF4542"/>
      <c r="BG4542"/>
      <c r="BH4542"/>
      <c r="BI4542"/>
      <c r="BJ4542"/>
      <c r="BK4542"/>
      <c r="BL4542"/>
      <c r="BM4542"/>
      <c r="BN4542"/>
      <c r="BO4542"/>
      <c r="BP4542"/>
      <c r="BQ4542"/>
      <c r="BR4542"/>
      <c r="BS4542"/>
      <c r="BT4542"/>
      <c r="BU4542"/>
      <c r="BV4542"/>
      <c r="BW4542"/>
      <c r="BX4542"/>
      <c r="BY4542"/>
      <c r="BZ4542"/>
      <c r="CA4542"/>
      <c r="CB4542"/>
      <c r="CC4542"/>
    </row>
    <row r="4543" spans="54:81" s="325" customFormat="1" ht="15" customHeight="1" x14ac:dyDescent="0.25">
      <c r="BB4543"/>
      <c r="BC4543"/>
      <c r="BD4543"/>
      <c r="BE4543"/>
      <c r="BF4543"/>
      <c r="BG4543"/>
      <c r="BH4543"/>
      <c r="BI4543"/>
      <c r="BJ4543"/>
      <c r="BK4543"/>
      <c r="BL4543"/>
      <c r="BM4543"/>
      <c r="BN4543"/>
      <c r="BO4543"/>
      <c r="BP4543"/>
      <c r="BQ4543"/>
      <c r="BR4543"/>
      <c r="BS4543"/>
      <c r="BT4543"/>
      <c r="BU4543"/>
      <c r="BV4543"/>
      <c r="BW4543"/>
      <c r="BX4543"/>
      <c r="BY4543"/>
      <c r="BZ4543"/>
      <c r="CA4543"/>
      <c r="CB4543"/>
      <c r="CC4543"/>
    </row>
    <row r="4544" spans="54:81" s="325" customFormat="1" ht="15" customHeight="1" x14ac:dyDescent="0.25">
      <c r="BB4544"/>
      <c r="BC4544"/>
      <c r="BD4544"/>
      <c r="BE4544"/>
      <c r="BF4544"/>
      <c r="BG4544"/>
      <c r="BH4544"/>
      <c r="BI4544"/>
      <c r="BJ4544"/>
      <c r="BK4544"/>
      <c r="BL4544"/>
      <c r="BM4544"/>
      <c r="BN4544"/>
      <c r="BO4544"/>
      <c r="BP4544"/>
      <c r="BQ4544"/>
      <c r="BR4544"/>
      <c r="BS4544"/>
      <c r="BT4544"/>
      <c r="BU4544"/>
      <c r="BV4544"/>
      <c r="BW4544"/>
      <c r="BX4544"/>
      <c r="BY4544"/>
      <c r="BZ4544"/>
      <c r="CA4544"/>
      <c r="CB4544"/>
      <c r="CC4544"/>
    </row>
    <row r="4545" spans="54:81" s="325" customFormat="1" ht="15" customHeight="1" x14ac:dyDescent="0.25">
      <c r="BB4545"/>
      <c r="BC4545"/>
      <c r="BD4545"/>
      <c r="BE4545"/>
      <c r="BF4545"/>
      <c r="BG4545"/>
      <c r="BH4545"/>
      <c r="BI4545"/>
      <c r="BJ4545"/>
      <c r="BK4545"/>
      <c r="BL4545"/>
      <c r="BM4545"/>
      <c r="BN4545"/>
      <c r="BO4545"/>
      <c r="BP4545"/>
      <c r="BQ4545"/>
      <c r="BR4545"/>
      <c r="BS4545"/>
      <c r="BT4545"/>
      <c r="BU4545"/>
      <c r="BV4545"/>
      <c r="BW4545"/>
      <c r="BX4545"/>
      <c r="BY4545"/>
      <c r="BZ4545"/>
      <c r="CA4545"/>
      <c r="CB4545"/>
      <c r="CC4545"/>
    </row>
    <row r="4546" spans="54:81" s="325" customFormat="1" ht="15" customHeight="1" x14ac:dyDescent="0.25">
      <c r="BB4546"/>
      <c r="BC4546"/>
      <c r="BD4546"/>
      <c r="BE4546"/>
      <c r="BF4546"/>
      <c r="BG4546"/>
      <c r="BH4546"/>
      <c r="BI4546"/>
      <c r="BJ4546"/>
      <c r="BK4546"/>
      <c r="BL4546"/>
      <c r="BM4546"/>
      <c r="BN4546"/>
      <c r="BO4546"/>
      <c r="BP4546"/>
      <c r="BQ4546"/>
      <c r="BR4546"/>
      <c r="BS4546"/>
      <c r="BT4546"/>
      <c r="BU4546"/>
      <c r="BV4546"/>
      <c r="BW4546"/>
      <c r="BX4546"/>
      <c r="BY4546"/>
      <c r="BZ4546"/>
      <c r="CA4546"/>
      <c r="CB4546"/>
      <c r="CC4546"/>
    </row>
    <row r="4547" spans="54:81" s="325" customFormat="1" ht="15" customHeight="1" x14ac:dyDescent="0.25">
      <c r="BB4547"/>
      <c r="BC4547"/>
      <c r="BD4547"/>
      <c r="BE4547"/>
      <c r="BF4547"/>
      <c r="BG4547"/>
      <c r="BH4547"/>
      <c r="BI4547"/>
      <c r="BJ4547"/>
      <c r="BK4547"/>
      <c r="BL4547"/>
      <c r="BM4547"/>
      <c r="BN4547"/>
      <c r="BO4547"/>
      <c r="BP4547"/>
      <c r="BQ4547"/>
      <c r="BR4547"/>
      <c r="BS4547"/>
      <c r="BT4547"/>
      <c r="BU4547"/>
      <c r="BV4547"/>
      <c r="BW4547"/>
      <c r="BX4547"/>
      <c r="BY4547"/>
      <c r="BZ4547"/>
      <c r="CA4547"/>
      <c r="CB4547"/>
      <c r="CC4547"/>
    </row>
    <row r="4548" spans="54:81" s="325" customFormat="1" ht="15" customHeight="1" x14ac:dyDescent="0.25">
      <c r="BB4548"/>
      <c r="BC4548"/>
      <c r="BD4548"/>
      <c r="BE4548"/>
      <c r="BF4548"/>
      <c r="BG4548"/>
      <c r="BH4548"/>
      <c r="BI4548"/>
      <c r="BJ4548"/>
      <c r="BK4548"/>
      <c r="BL4548"/>
      <c r="BM4548"/>
      <c r="BN4548"/>
      <c r="BO4548"/>
      <c r="BP4548"/>
      <c r="BQ4548"/>
      <c r="BR4548"/>
      <c r="BS4548"/>
      <c r="BT4548"/>
      <c r="BU4548"/>
      <c r="BV4548"/>
      <c r="BW4548"/>
      <c r="BX4548"/>
      <c r="BY4548"/>
      <c r="BZ4548"/>
      <c r="CA4548"/>
      <c r="CB4548"/>
      <c r="CC4548"/>
    </row>
    <row r="4549" spans="54:81" s="325" customFormat="1" ht="15" customHeight="1" x14ac:dyDescent="0.25">
      <c r="BB4549"/>
      <c r="BC4549"/>
      <c r="BD4549"/>
      <c r="BE4549"/>
      <c r="BF4549"/>
      <c r="BG4549"/>
      <c r="BH4549"/>
      <c r="BI4549"/>
      <c r="BJ4549"/>
      <c r="BK4549"/>
      <c r="BL4549"/>
      <c r="BM4549"/>
      <c r="BN4549"/>
      <c r="BO4549"/>
      <c r="BP4549"/>
      <c r="BQ4549"/>
      <c r="BR4549"/>
      <c r="BS4549"/>
      <c r="BT4549"/>
      <c r="BU4549"/>
      <c r="BV4549"/>
      <c r="BW4549"/>
      <c r="BX4549"/>
      <c r="BY4549"/>
      <c r="BZ4549"/>
      <c r="CA4549"/>
      <c r="CB4549"/>
      <c r="CC4549"/>
    </row>
    <row r="4550" spans="54:81" s="325" customFormat="1" ht="15" customHeight="1" x14ac:dyDescent="0.25">
      <c r="BB4550"/>
      <c r="BC4550"/>
      <c r="BD4550"/>
      <c r="BE4550"/>
      <c r="BF4550"/>
      <c r="BG4550"/>
      <c r="BH4550"/>
      <c r="BI4550"/>
      <c r="BJ4550"/>
      <c r="BK4550"/>
      <c r="BL4550"/>
      <c r="BM4550"/>
      <c r="BN4550"/>
      <c r="BO4550"/>
      <c r="BP4550"/>
      <c r="BQ4550"/>
      <c r="BR4550"/>
      <c r="BS4550"/>
      <c r="BT4550"/>
      <c r="BU4550"/>
      <c r="BV4550"/>
      <c r="BW4550"/>
      <c r="BX4550"/>
      <c r="BY4550"/>
      <c r="BZ4550"/>
      <c r="CA4550"/>
      <c r="CB4550"/>
      <c r="CC4550"/>
    </row>
    <row r="4551" spans="54:81" s="325" customFormat="1" ht="15" customHeight="1" x14ac:dyDescent="0.25">
      <c r="BB4551"/>
      <c r="BC4551"/>
      <c r="BD4551"/>
      <c r="BE4551"/>
      <c r="BF4551"/>
      <c r="BG4551"/>
      <c r="BH4551"/>
      <c r="BI4551"/>
      <c r="BJ4551"/>
      <c r="BK4551"/>
      <c r="BL4551"/>
      <c r="BM4551"/>
      <c r="BN4551"/>
      <c r="BO4551"/>
      <c r="BP4551"/>
      <c r="BQ4551"/>
      <c r="BR4551"/>
      <c r="BS4551"/>
      <c r="BT4551"/>
      <c r="BU4551"/>
      <c r="BV4551"/>
      <c r="BW4551"/>
      <c r="BX4551"/>
      <c r="BY4551"/>
      <c r="BZ4551"/>
      <c r="CA4551"/>
      <c r="CB4551"/>
      <c r="CC4551"/>
    </row>
    <row r="4552" spans="54:81" s="325" customFormat="1" ht="15" customHeight="1" x14ac:dyDescent="0.25">
      <c r="BB4552"/>
      <c r="BC4552"/>
      <c r="BD4552"/>
      <c r="BE4552"/>
      <c r="BF4552"/>
      <c r="BG4552"/>
      <c r="BH4552"/>
      <c r="BI4552"/>
      <c r="BJ4552"/>
      <c r="BK4552"/>
      <c r="BL4552"/>
      <c r="BM4552"/>
      <c r="BN4552"/>
      <c r="BO4552"/>
      <c r="BP4552"/>
      <c r="BQ4552"/>
      <c r="BR4552"/>
      <c r="BS4552"/>
      <c r="BT4552"/>
      <c r="BU4552"/>
      <c r="BV4552"/>
      <c r="BW4552"/>
      <c r="BX4552"/>
      <c r="BY4552"/>
      <c r="BZ4552"/>
      <c r="CA4552"/>
      <c r="CB4552"/>
      <c r="CC4552"/>
    </row>
    <row r="4553" spans="54:81" s="325" customFormat="1" ht="15" customHeight="1" x14ac:dyDescent="0.25">
      <c r="BB4553"/>
      <c r="BC4553"/>
      <c r="BD4553"/>
      <c r="BE4553"/>
      <c r="BF4553"/>
      <c r="BG4553"/>
      <c r="BH4553"/>
      <c r="BI4553"/>
      <c r="BJ4553"/>
      <c r="BK4553"/>
      <c r="BL4553"/>
      <c r="BM4553"/>
      <c r="BN4553"/>
      <c r="BO4553"/>
      <c r="BP4553"/>
      <c r="BQ4553"/>
      <c r="BR4553"/>
      <c r="BS4553"/>
      <c r="BT4553"/>
      <c r="BU4553"/>
      <c r="BV4553"/>
      <c r="BW4553"/>
      <c r="BX4553"/>
      <c r="BY4553"/>
      <c r="BZ4553"/>
      <c r="CA4553"/>
      <c r="CB4553"/>
      <c r="CC4553"/>
    </row>
    <row r="4554" spans="54:81" s="325" customFormat="1" ht="15" customHeight="1" x14ac:dyDescent="0.25">
      <c r="BB4554"/>
      <c r="BC4554"/>
      <c r="BD4554"/>
      <c r="BE4554"/>
      <c r="BF4554"/>
      <c r="BG4554"/>
      <c r="BH4554"/>
      <c r="BI4554"/>
      <c r="BJ4554"/>
      <c r="BK4554"/>
      <c r="BL4554"/>
      <c r="BM4554"/>
      <c r="BN4554"/>
      <c r="BO4554"/>
      <c r="BP4554"/>
      <c r="BQ4554"/>
      <c r="BR4554"/>
      <c r="BS4554"/>
      <c r="BT4554"/>
      <c r="BU4554"/>
      <c r="BV4554"/>
      <c r="BW4554"/>
      <c r="BX4554"/>
      <c r="BY4554"/>
      <c r="BZ4554"/>
      <c r="CA4554"/>
      <c r="CB4554"/>
      <c r="CC4554"/>
    </row>
    <row r="4555" spans="54:81" s="325" customFormat="1" ht="15" customHeight="1" x14ac:dyDescent="0.25">
      <c r="BB4555"/>
      <c r="BC4555"/>
      <c r="BD4555"/>
      <c r="BE4555"/>
      <c r="BF4555"/>
      <c r="BG4555"/>
      <c r="BH4555"/>
      <c r="BI4555"/>
      <c r="BJ4555"/>
      <c r="BK4555"/>
      <c r="BL4555"/>
      <c r="BM4555"/>
      <c r="BN4555"/>
      <c r="BO4555"/>
      <c r="BP4555"/>
      <c r="BQ4555"/>
      <c r="BR4555"/>
      <c r="BS4555"/>
      <c r="BT4555"/>
      <c r="BU4555"/>
      <c r="BV4555"/>
      <c r="BW4555"/>
      <c r="BX4555"/>
      <c r="BY4555"/>
      <c r="BZ4555"/>
      <c r="CA4555"/>
      <c r="CB4555"/>
      <c r="CC4555"/>
    </row>
    <row r="4556" spans="54:81" s="325" customFormat="1" ht="15" customHeight="1" x14ac:dyDescent="0.25">
      <c r="BB4556"/>
      <c r="BC4556"/>
      <c r="BD4556"/>
      <c r="BE4556"/>
      <c r="BF4556"/>
      <c r="BG4556"/>
      <c r="BH4556"/>
      <c r="BI4556"/>
      <c r="BJ4556"/>
      <c r="BK4556"/>
      <c r="BL4556"/>
      <c r="BM4556"/>
      <c r="BN4556"/>
      <c r="BO4556"/>
      <c r="BP4556"/>
      <c r="BQ4556"/>
      <c r="BR4556"/>
      <c r="BS4556"/>
      <c r="BT4556"/>
      <c r="BU4556"/>
      <c r="BV4556"/>
      <c r="BW4556"/>
      <c r="BX4556"/>
      <c r="BY4556"/>
      <c r="BZ4556"/>
      <c r="CA4556"/>
      <c r="CB4556"/>
      <c r="CC4556"/>
    </row>
    <row r="4557" spans="54:81" s="325" customFormat="1" ht="15" customHeight="1" x14ac:dyDescent="0.25">
      <c r="BB4557"/>
      <c r="BC4557"/>
      <c r="BD4557"/>
      <c r="BE4557"/>
      <c r="BF4557"/>
      <c r="BG4557"/>
      <c r="BH4557"/>
      <c r="BI4557"/>
      <c r="BJ4557"/>
      <c r="BK4557"/>
      <c r="BL4557"/>
      <c r="BM4557"/>
      <c r="BN4557"/>
      <c r="BO4557"/>
      <c r="BP4557"/>
      <c r="BQ4557"/>
      <c r="BR4557"/>
      <c r="BS4557"/>
      <c r="BT4557"/>
      <c r="BU4557"/>
      <c r="BV4557"/>
      <c r="BW4557"/>
      <c r="BX4557"/>
      <c r="BY4557"/>
      <c r="BZ4557"/>
      <c r="CA4557"/>
      <c r="CB4557"/>
      <c r="CC4557"/>
    </row>
    <row r="4558" spans="54:81" s="325" customFormat="1" ht="15" customHeight="1" x14ac:dyDescent="0.25">
      <c r="BB4558"/>
      <c r="BC4558"/>
      <c r="BD4558"/>
      <c r="BE4558"/>
      <c r="BF4558"/>
      <c r="BG4558"/>
      <c r="BH4558"/>
      <c r="BI4558"/>
      <c r="BJ4558"/>
      <c r="BK4558"/>
      <c r="BL4558"/>
      <c r="BM4558"/>
      <c r="BN4558"/>
      <c r="BO4558"/>
      <c r="BP4558"/>
      <c r="BQ4558"/>
      <c r="BR4558"/>
      <c r="BS4558"/>
      <c r="BT4558"/>
      <c r="BU4558"/>
      <c r="BV4558"/>
      <c r="BW4558"/>
      <c r="BX4558"/>
      <c r="BY4558"/>
      <c r="BZ4558"/>
      <c r="CA4558"/>
      <c r="CB4558"/>
      <c r="CC4558"/>
    </row>
    <row r="4559" spans="54:81" s="325" customFormat="1" ht="15" customHeight="1" x14ac:dyDescent="0.25">
      <c r="BB4559"/>
      <c r="BC4559"/>
      <c r="BD4559"/>
      <c r="BE4559"/>
      <c r="BF4559"/>
      <c r="BG4559"/>
      <c r="BH4559"/>
      <c r="BI4559"/>
      <c r="BJ4559"/>
      <c r="BK4559"/>
      <c r="BL4559"/>
      <c r="BM4559"/>
      <c r="BN4559"/>
      <c r="BO4559"/>
      <c r="BP4559"/>
      <c r="BQ4559"/>
      <c r="BR4559"/>
      <c r="BS4559"/>
      <c r="BT4559"/>
      <c r="BU4559"/>
      <c r="BV4559"/>
      <c r="BW4559"/>
      <c r="BX4559"/>
      <c r="BY4559"/>
      <c r="BZ4559"/>
      <c r="CA4559"/>
      <c r="CB4559"/>
      <c r="CC4559"/>
    </row>
    <row r="4560" spans="54:81" s="325" customFormat="1" ht="15" customHeight="1" x14ac:dyDescent="0.25">
      <c r="BB4560"/>
      <c r="BC4560"/>
      <c r="BD4560"/>
      <c r="BE4560"/>
      <c r="BF4560"/>
      <c r="BG4560"/>
      <c r="BH4560"/>
      <c r="BI4560"/>
      <c r="BJ4560"/>
      <c r="BK4560"/>
      <c r="BL4560"/>
      <c r="BM4560"/>
      <c r="BN4560"/>
      <c r="BO4560"/>
      <c r="BP4560"/>
      <c r="BQ4560"/>
      <c r="BR4560"/>
      <c r="BS4560"/>
      <c r="BT4560"/>
      <c r="BU4560"/>
      <c r="BV4560"/>
      <c r="BW4560"/>
      <c r="BX4560"/>
      <c r="BY4560"/>
      <c r="BZ4560"/>
      <c r="CA4560"/>
      <c r="CB4560"/>
      <c r="CC4560"/>
    </row>
    <row r="4561" spans="54:81" s="325" customFormat="1" ht="15" customHeight="1" x14ac:dyDescent="0.25">
      <c r="BB4561"/>
      <c r="BC4561"/>
      <c r="BD4561"/>
      <c r="BE4561"/>
      <c r="BF4561"/>
      <c r="BG4561"/>
      <c r="BH4561"/>
      <c r="BI4561"/>
      <c r="BJ4561"/>
      <c r="BK4561"/>
      <c r="BL4561"/>
      <c r="BM4561"/>
      <c r="BN4561"/>
      <c r="BO4561"/>
      <c r="BP4561"/>
      <c r="BQ4561"/>
      <c r="BR4561"/>
      <c r="BS4561"/>
      <c r="BT4561"/>
      <c r="BU4561"/>
      <c r="BV4561"/>
      <c r="BW4561"/>
      <c r="BX4561"/>
      <c r="BY4561"/>
      <c r="BZ4561"/>
      <c r="CA4561"/>
      <c r="CB4561"/>
      <c r="CC4561"/>
    </row>
    <row r="4562" spans="54:81" s="325" customFormat="1" ht="15" customHeight="1" x14ac:dyDescent="0.25">
      <c r="BB4562"/>
      <c r="BC4562"/>
      <c r="BD4562"/>
      <c r="BE4562"/>
      <c r="BF4562"/>
      <c r="BG4562"/>
      <c r="BH4562"/>
      <c r="BI4562"/>
      <c r="BJ4562"/>
      <c r="BK4562"/>
      <c r="BL4562"/>
      <c r="BM4562"/>
      <c r="BN4562"/>
      <c r="BO4562"/>
      <c r="BP4562"/>
      <c r="BQ4562"/>
      <c r="BR4562"/>
      <c r="BS4562"/>
      <c r="BT4562"/>
      <c r="BU4562"/>
      <c r="BV4562"/>
      <c r="BW4562"/>
      <c r="BX4562"/>
      <c r="BY4562"/>
      <c r="BZ4562"/>
      <c r="CA4562"/>
      <c r="CB4562"/>
      <c r="CC4562"/>
    </row>
    <row r="4563" spans="54:81" s="325" customFormat="1" ht="15" customHeight="1" x14ac:dyDescent="0.25">
      <c r="BB4563"/>
      <c r="BC4563"/>
      <c r="BD4563"/>
      <c r="BE4563"/>
      <c r="BF4563"/>
      <c r="BG4563"/>
      <c r="BH4563"/>
      <c r="BI4563"/>
      <c r="BJ4563"/>
      <c r="BK4563"/>
      <c r="BL4563"/>
      <c r="BM4563"/>
      <c r="BN4563"/>
      <c r="BO4563"/>
      <c r="BP4563"/>
      <c r="BQ4563"/>
      <c r="BR4563"/>
      <c r="BS4563"/>
      <c r="BT4563"/>
      <c r="BU4563"/>
      <c r="BV4563"/>
      <c r="BW4563"/>
      <c r="BX4563"/>
      <c r="BY4563"/>
      <c r="BZ4563"/>
      <c r="CA4563"/>
      <c r="CB4563"/>
      <c r="CC4563"/>
    </row>
    <row r="4564" spans="54:81" s="325" customFormat="1" ht="15" customHeight="1" x14ac:dyDescent="0.25">
      <c r="BB4564"/>
      <c r="BC4564"/>
      <c r="BD4564"/>
      <c r="BE4564"/>
      <c r="BF4564"/>
      <c r="BG4564"/>
      <c r="BH4564"/>
      <c r="BI4564"/>
      <c r="BJ4564"/>
      <c r="BK4564"/>
      <c r="BL4564"/>
      <c r="BM4564"/>
      <c r="BN4564"/>
      <c r="BO4564"/>
      <c r="BP4564"/>
      <c r="BQ4564"/>
      <c r="BR4564"/>
      <c r="BS4564"/>
      <c r="BT4564"/>
      <c r="BU4564"/>
      <c r="BV4564"/>
      <c r="BW4564"/>
      <c r="BX4564"/>
      <c r="BY4564"/>
      <c r="BZ4564"/>
      <c r="CA4564"/>
      <c r="CB4564"/>
      <c r="CC4564"/>
    </row>
    <row r="4565" spans="54:81" s="325" customFormat="1" ht="15" customHeight="1" x14ac:dyDescent="0.25">
      <c r="BB4565"/>
      <c r="BC4565"/>
      <c r="BD4565"/>
      <c r="BE4565"/>
      <c r="BF4565"/>
      <c r="BG4565"/>
      <c r="BH4565"/>
      <c r="BI4565"/>
      <c r="BJ4565"/>
      <c r="BK4565"/>
      <c r="BL4565"/>
      <c r="BM4565"/>
      <c r="BN4565"/>
      <c r="BO4565"/>
      <c r="BP4565"/>
      <c r="BQ4565"/>
      <c r="BR4565"/>
      <c r="BS4565"/>
      <c r="BT4565"/>
      <c r="BU4565"/>
      <c r="BV4565"/>
      <c r="BW4565"/>
      <c r="BX4565"/>
      <c r="BY4565"/>
      <c r="BZ4565"/>
      <c r="CA4565"/>
      <c r="CB4565"/>
      <c r="CC4565"/>
    </row>
    <row r="4566" spans="54:81" s="325" customFormat="1" ht="15" customHeight="1" x14ac:dyDescent="0.25">
      <c r="BB4566"/>
      <c r="BC4566"/>
      <c r="BD4566"/>
      <c r="BE4566"/>
      <c r="BF4566"/>
      <c r="BG4566"/>
      <c r="BH4566"/>
      <c r="BI4566"/>
      <c r="BJ4566"/>
      <c r="BK4566"/>
      <c r="BL4566"/>
      <c r="BM4566"/>
      <c r="BN4566"/>
      <c r="BO4566"/>
      <c r="BP4566"/>
      <c r="BQ4566"/>
      <c r="BR4566"/>
      <c r="BS4566"/>
      <c r="BT4566"/>
      <c r="BU4566"/>
      <c r="BV4566"/>
      <c r="BW4566"/>
      <c r="BX4566"/>
      <c r="BY4566"/>
      <c r="BZ4566"/>
      <c r="CA4566"/>
      <c r="CB4566"/>
      <c r="CC4566"/>
    </row>
    <row r="4567" spans="54:81" s="325" customFormat="1" ht="15" customHeight="1" x14ac:dyDescent="0.25">
      <c r="BB4567"/>
      <c r="BC4567"/>
      <c r="BD4567"/>
      <c r="BE4567"/>
      <c r="BF4567"/>
      <c r="BG4567"/>
      <c r="BH4567"/>
      <c r="BI4567"/>
      <c r="BJ4567"/>
      <c r="BK4567"/>
      <c r="BL4567"/>
      <c r="BM4567"/>
      <c r="BN4567"/>
      <c r="BO4567"/>
      <c r="BP4567"/>
      <c r="BQ4567"/>
      <c r="BR4567"/>
      <c r="BS4567"/>
      <c r="BT4567"/>
      <c r="BU4567"/>
      <c r="BV4567"/>
      <c r="BW4567"/>
      <c r="BX4567"/>
      <c r="BY4567"/>
      <c r="BZ4567"/>
      <c r="CA4567"/>
      <c r="CB4567"/>
      <c r="CC4567"/>
    </row>
    <row r="4568" spans="54:81" s="325" customFormat="1" ht="15" customHeight="1" x14ac:dyDescent="0.25">
      <c r="BB4568"/>
      <c r="BC4568"/>
      <c r="BD4568"/>
      <c r="BE4568"/>
      <c r="BF4568"/>
      <c r="BG4568"/>
      <c r="BH4568"/>
      <c r="BI4568"/>
      <c r="BJ4568"/>
      <c r="BK4568"/>
      <c r="BL4568"/>
      <c r="BM4568"/>
      <c r="BN4568"/>
      <c r="BO4568"/>
      <c r="BP4568"/>
      <c r="BQ4568"/>
      <c r="BR4568"/>
      <c r="BS4568"/>
      <c r="BT4568"/>
      <c r="BU4568"/>
      <c r="BV4568"/>
      <c r="BW4568"/>
      <c r="BX4568"/>
      <c r="BY4568"/>
      <c r="BZ4568"/>
      <c r="CA4568"/>
      <c r="CB4568"/>
      <c r="CC4568"/>
    </row>
    <row r="4569" spans="54:81" s="325" customFormat="1" ht="15" customHeight="1" x14ac:dyDescent="0.25">
      <c r="BB4569"/>
      <c r="BC4569"/>
      <c r="BD4569"/>
      <c r="BE4569"/>
      <c r="BF4569"/>
      <c r="BG4569"/>
      <c r="BH4569"/>
      <c r="BI4569"/>
      <c r="BJ4569"/>
      <c r="BK4569"/>
      <c r="BL4569"/>
      <c r="BM4569"/>
      <c r="BN4569"/>
      <c r="BO4569"/>
      <c r="BP4569"/>
      <c r="BQ4569"/>
      <c r="BR4569"/>
      <c r="BS4569"/>
      <c r="BT4569"/>
      <c r="BU4569"/>
      <c r="BV4569"/>
      <c r="BW4569"/>
      <c r="BX4569"/>
      <c r="BY4569"/>
      <c r="BZ4569"/>
      <c r="CA4569"/>
      <c r="CB4569"/>
      <c r="CC4569"/>
    </row>
    <row r="4570" spans="54:81" s="325" customFormat="1" ht="15" customHeight="1" x14ac:dyDescent="0.25">
      <c r="BB4570"/>
      <c r="BC4570"/>
      <c r="BD4570"/>
      <c r="BE4570"/>
      <c r="BF4570"/>
      <c r="BG4570"/>
      <c r="BH4570"/>
      <c r="BI4570"/>
      <c r="BJ4570"/>
      <c r="BK4570"/>
      <c r="BL4570"/>
      <c r="BM4570"/>
      <c r="BN4570"/>
      <c r="BO4570"/>
      <c r="BP4570"/>
      <c r="BQ4570"/>
      <c r="BR4570"/>
      <c r="BS4570"/>
      <c r="BT4570"/>
      <c r="BU4570"/>
      <c r="BV4570"/>
      <c r="BW4570"/>
      <c r="BX4570"/>
      <c r="BY4570"/>
      <c r="BZ4570"/>
      <c r="CA4570"/>
      <c r="CB4570"/>
      <c r="CC4570"/>
    </row>
    <row r="4571" spans="54:81" s="325" customFormat="1" ht="15" customHeight="1" x14ac:dyDescent="0.25">
      <c r="BB4571"/>
      <c r="BC4571"/>
      <c r="BD4571"/>
      <c r="BE4571"/>
      <c r="BF4571"/>
      <c r="BG4571"/>
      <c r="BH4571"/>
      <c r="BI4571"/>
      <c r="BJ4571"/>
      <c r="BK4571"/>
      <c r="BL4571"/>
      <c r="BM4571"/>
      <c r="BN4571"/>
      <c r="BO4571"/>
      <c r="BP4571"/>
      <c r="BQ4571"/>
      <c r="BR4571"/>
      <c r="BS4571"/>
      <c r="BT4571"/>
      <c r="BU4571"/>
      <c r="BV4571"/>
      <c r="BW4571"/>
      <c r="BX4571"/>
      <c r="BY4571"/>
      <c r="BZ4571"/>
      <c r="CA4571"/>
      <c r="CB4571"/>
      <c r="CC4571"/>
    </row>
    <row r="4572" spans="54:81" s="325" customFormat="1" ht="15" customHeight="1" x14ac:dyDescent="0.25">
      <c r="BB4572"/>
      <c r="BC4572"/>
      <c r="BD4572"/>
      <c r="BE4572"/>
      <c r="BF4572"/>
      <c r="BG4572"/>
      <c r="BH4572"/>
      <c r="BI4572"/>
      <c r="BJ4572"/>
      <c r="BK4572"/>
      <c r="BL4572"/>
      <c r="BM4572"/>
      <c r="BN4572"/>
      <c r="BO4572"/>
      <c r="BP4572"/>
      <c r="BQ4572"/>
      <c r="BR4572"/>
      <c r="BS4572"/>
      <c r="BT4572"/>
      <c r="BU4572"/>
      <c r="BV4572"/>
      <c r="BW4572"/>
      <c r="BX4572"/>
      <c r="BY4572"/>
      <c r="BZ4572"/>
      <c r="CA4572"/>
      <c r="CB4572"/>
      <c r="CC4572"/>
    </row>
    <row r="4573" spans="54:81" s="325" customFormat="1" ht="15" customHeight="1" x14ac:dyDescent="0.25">
      <c r="BB4573"/>
      <c r="BC4573"/>
      <c r="BD4573"/>
      <c r="BE4573"/>
      <c r="BF4573"/>
      <c r="BG4573"/>
      <c r="BH4573"/>
      <c r="BI4573"/>
      <c r="BJ4573"/>
      <c r="BK4573"/>
      <c r="BL4573"/>
      <c r="BM4573"/>
      <c r="BN4573"/>
      <c r="BO4573"/>
      <c r="BP4573"/>
      <c r="BQ4573"/>
      <c r="BR4573"/>
      <c r="BS4573"/>
      <c r="BT4573"/>
      <c r="BU4573"/>
      <c r="BV4573"/>
      <c r="BW4573"/>
      <c r="BX4573"/>
      <c r="BY4573"/>
      <c r="BZ4573"/>
      <c r="CA4573"/>
      <c r="CB4573"/>
      <c r="CC4573"/>
    </row>
    <row r="4574" spans="54:81" s="325" customFormat="1" ht="15" customHeight="1" x14ac:dyDescent="0.25">
      <c r="BB4574"/>
      <c r="BC4574"/>
      <c r="BD4574"/>
      <c r="BE4574"/>
      <c r="BF4574"/>
      <c r="BG4574"/>
      <c r="BH4574"/>
      <c r="BI4574"/>
      <c r="BJ4574"/>
      <c r="BK4574"/>
      <c r="BL4574"/>
      <c r="BM4574"/>
      <c r="BN4574"/>
      <c r="BO4574"/>
      <c r="BP4574"/>
      <c r="BQ4574"/>
      <c r="BR4574"/>
      <c r="BS4574"/>
      <c r="BT4574"/>
      <c r="BU4574"/>
      <c r="BV4574"/>
      <c r="BW4574"/>
      <c r="BX4574"/>
      <c r="BY4574"/>
      <c r="BZ4574"/>
      <c r="CA4574"/>
      <c r="CB4574"/>
      <c r="CC4574"/>
    </row>
    <row r="4575" spans="54:81" s="325" customFormat="1" ht="15" customHeight="1" x14ac:dyDescent="0.25">
      <c r="BB4575"/>
      <c r="BC4575"/>
      <c r="BD4575"/>
      <c r="BE4575"/>
      <c r="BF4575"/>
      <c r="BG4575"/>
      <c r="BH4575"/>
      <c r="BI4575"/>
      <c r="BJ4575"/>
      <c r="BK4575"/>
      <c r="BL4575"/>
      <c r="BM4575"/>
      <c r="BN4575"/>
      <c r="BO4575"/>
      <c r="BP4575"/>
      <c r="BQ4575"/>
      <c r="BR4575"/>
      <c r="BS4575"/>
      <c r="BT4575"/>
      <c r="BU4575"/>
      <c r="BV4575"/>
      <c r="BW4575"/>
      <c r="BX4575"/>
      <c r="BY4575"/>
      <c r="BZ4575"/>
      <c r="CA4575"/>
      <c r="CB4575"/>
      <c r="CC4575"/>
    </row>
    <row r="4576" spans="54:81" s="325" customFormat="1" ht="15" customHeight="1" x14ac:dyDescent="0.25">
      <c r="BB4576"/>
      <c r="BC4576"/>
      <c r="BD4576"/>
      <c r="BE4576"/>
      <c r="BF4576"/>
      <c r="BG4576"/>
      <c r="BH4576"/>
      <c r="BI4576"/>
      <c r="BJ4576"/>
      <c r="BK4576"/>
      <c r="BL4576"/>
      <c r="BM4576"/>
      <c r="BN4576"/>
      <c r="BO4576"/>
      <c r="BP4576"/>
      <c r="BQ4576"/>
      <c r="BR4576"/>
      <c r="BS4576"/>
      <c r="BT4576"/>
      <c r="BU4576"/>
      <c r="BV4576"/>
      <c r="BW4576"/>
      <c r="BX4576"/>
      <c r="BY4576"/>
      <c r="BZ4576"/>
      <c r="CA4576"/>
      <c r="CB4576"/>
      <c r="CC4576"/>
    </row>
    <row r="4577" spans="54:81" s="325" customFormat="1" ht="15" customHeight="1" x14ac:dyDescent="0.25">
      <c r="BB4577"/>
      <c r="BC4577"/>
      <c r="BD4577"/>
      <c r="BE4577"/>
      <c r="BF4577"/>
      <c r="BG4577"/>
      <c r="BH4577"/>
      <c r="BI4577"/>
      <c r="BJ4577"/>
      <c r="BK4577"/>
      <c r="BL4577"/>
      <c r="BM4577"/>
      <c r="BN4577"/>
      <c r="BO4577"/>
      <c r="BP4577"/>
      <c r="BQ4577"/>
      <c r="BR4577"/>
      <c r="BS4577"/>
      <c r="BT4577"/>
      <c r="BU4577"/>
      <c r="BV4577"/>
      <c r="BW4577"/>
      <c r="BX4577"/>
      <c r="BY4577"/>
      <c r="BZ4577"/>
      <c r="CA4577"/>
      <c r="CB4577"/>
      <c r="CC4577"/>
    </row>
    <row r="4578" spans="54:81" s="325" customFormat="1" ht="15" customHeight="1" x14ac:dyDescent="0.25">
      <c r="BB4578"/>
      <c r="BC4578"/>
      <c r="BD4578"/>
      <c r="BE4578"/>
      <c r="BF4578"/>
      <c r="BG4578"/>
      <c r="BH4578"/>
      <c r="BI4578"/>
      <c r="BJ4578"/>
      <c r="BK4578"/>
      <c r="BL4578"/>
      <c r="BM4578"/>
      <c r="BN4578"/>
      <c r="BO4578"/>
      <c r="BP4578"/>
      <c r="BQ4578"/>
      <c r="BR4578"/>
      <c r="BS4578"/>
      <c r="BT4578"/>
      <c r="BU4578"/>
      <c r="BV4578"/>
      <c r="BW4578"/>
      <c r="BX4578"/>
      <c r="BY4578"/>
      <c r="BZ4578"/>
      <c r="CA4578"/>
      <c r="CB4578"/>
      <c r="CC4578"/>
    </row>
    <row r="4579" spans="54:81" s="325" customFormat="1" ht="15" customHeight="1" x14ac:dyDescent="0.25">
      <c r="BB4579"/>
      <c r="BC4579"/>
      <c r="BD4579"/>
      <c r="BE4579"/>
      <c r="BF4579"/>
      <c r="BG4579"/>
      <c r="BH4579"/>
      <c r="BI4579"/>
      <c r="BJ4579"/>
      <c r="BK4579"/>
      <c r="BL4579"/>
      <c r="BM4579"/>
      <c r="BN4579"/>
      <c r="BO4579"/>
      <c r="BP4579"/>
      <c r="BQ4579"/>
      <c r="BR4579"/>
      <c r="BS4579"/>
      <c r="BT4579"/>
      <c r="BU4579"/>
      <c r="BV4579"/>
      <c r="BW4579"/>
      <c r="BX4579"/>
      <c r="BY4579"/>
      <c r="BZ4579"/>
      <c r="CA4579"/>
      <c r="CB4579"/>
      <c r="CC4579"/>
    </row>
    <row r="4580" spans="54:81" s="325" customFormat="1" ht="15" customHeight="1" x14ac:dyDescent="0.25">
      <c r="BB4580"/>
      <c r="BC4580"/>
      <c r="BD4580"/>
      <c r="BE4580"/>
      <c r="BF4580"/>
      <c r="BG4580"/>
      <c r="BH4580"/>
      <c r="BI4580"/>
      <c r="BJ4580"/>
      <c r="BK4580"/>
      <c r="BL4580"/>
      <c r="BM4580"/>
      <c r="BN4580"/>
      <c r="BO4580"/>
      <c r="BP4580"/>
      <c r="BQ4580"/>
      <c r="BR4580"/>
      <c r="BS4580"/>
      <c r="BT4580"/>
      <c r="BU4580"/>
      <c r="BV4580"/>
      <c r="BW4580"/>
      <c r="BX4580"/>
      <c r="BY4580"/>
      <c r="BZ4580"/>
      <c r="CA4580"/>
      <c r="CB4580"/>
      <c r="CC4580"/>
    </row>
    <row r="4581" spans="54:81" s="325" customFormat="1" ht="15" customHeight="1" x14ac:dyDescent="0.25">
      <c r="BB4581"/>
      <c r="BC4581"/>
      <c r="BD4581"/>
      <c r="BE4581"/>
      <c r="BF4581"/>
      <c r="BG4581"/>
      <c r="BH4581"/>
      <c r="BI4581"/>
      <c r="BJ4581"/>
      <c r="BK4581"/>
      <c r="BL4581"/>
      <c r="BM4581"/>
      <c r="BN4581"/>
      <c r="BO4581"/>
      <c r="BP4581"/>
      <c r="BQ4581"/>
      <c r="BR4581"/>
      <c r="BS4581"/>
      <c r="BT4581"/>
      <c r="BU4581"/>
      <c r="BV4581"/>
      <c r="BW4581"/>
      <c r="BX4581"/>
      <c r="BY4581"/>
      <c r="BZ4581"/>
      <c r="CA4581"/>
      <c r="CB4581"/>
      <c r="CC4581"/>
    </row>
    <row r="4582" spans="54:81" s="325" customFormat="1" ht="15" customHeight="1" x14ac:dyDescent="0.25">
      <c r="BB4582"/>
      <c r="BC4582"/>
      <c r="BD4582"/>
      <c r="BE4582"/>
      <c r="BF4582"/>
      <c r="BG4582"/>
      <c r="BH4582"/>
      <c r="BI4582"/>
      <c r="BJ4582"/>
      <c r="BK4582"/>
      <c r="BL4582"/>
      <c r="BM4582"/>
      <c r="BN4582"/>
      <c r="BO4582"/>
      <c r="BP4582"/>
      <c r="BQ4582"/>
      <c r="BR4582"/>
      <c r="BS4582"/>
      <c r="BT4582"/>
      <c r="BU4582"/>
      <c r="BV4582"/>
      <c r="BW4582"/>
      <c r="BX4582"/>
      <c r="BY4582"/>
      <c r="BZ4582"/>
      <c r="CA4582"/>
      <c r="CB4582"/>
      <c r="CC4582"/>
    </row>
    <row r="4583" spans="54:81" s="325" customFormat="1" ht="15" customHeight="1" x14ac:dyDescent="0.25">
      <c r="BB4583"/>
      <c r="BC4583"/>
      <c r="BD4583"/>
      <c r="BE4583"/>
      <c r="BF4583"/>
      <c r="BG4583"/>
      <c r="BH4583"/>
      <c r="BI4583"/>
      <c r="BJ4583"/>
      <c r="BK4583"/>
      <c r="BL4583"/>
      <c r="BM4583"/>
      <c r="BN4583"/>
      <c r="BO4583"/>
      <c r="BP4583"/>
      <c r="BQ4583"/>
      <c r="BR4583"/>
      <c r="BS4583"/>
      <c r="BT4583"/>
      <c r="BU4583"/>
      <c r="BV4583"/>
      <c r="BW4583"/>
      <c r="BX4583"/>
      <c r="BY4583"/>
      <c r="BZ4583"/>
      <c r="CA4583"/>
      <c r="CB4583"/>
      <c r="CC4583"/>
    </row>
    <row r="4584" spans="54:81" s="325" customFormat="1" ht="15" customHeight="1" x14ac:dyDescent="0.25">
      <c r="BB4584"/>
      <c r="BC4584"/>
      <c r="BD4584"/>
      <c r="BE4584"/>
      <c r="BF4584"/>
      <c r="BG4584"/>
      <c r="BH4584"/>
      <c r="BI4584"/>
      <c r="BJ4584"/>
      <c r="BK4584"/>
      <c r="BL4584"/>
      <c r="BM4584"/>
      <c r="BN4584"/>
      <c r="BO4584"/>
      <c r="BP4584"/>
      <c r="BQ4584"/>
      <c r="BR4584"/>
      <c r="BS4584"/>
      <c r="BT4584"/>
      <c r="BU4584"/>
      <c r="BV4584"/>
      <c r="BW4584"/>
      <c r="BX4584"/>
      <c r="BY4584"/>
      <c r="BZ4584"/>
      <c r="CA4584"/>
      <c r="CB4584"/>
      <c r="CC4584"/>
    </row>
    <row r="4585" spans="54:81" s="325" customFormat="1" ht="15" customHeight="1" x14ac:dyDescent="0.25">
      <c r="BB4585"/>
      <c r="BC4585"/>
      <c r="BD4585"/>
      <c r="BE4585"/>
      <c r="BF4585"/>
      <c r="BG4585"/>
      <c r="BH4585"/>
      <c r="BI4585"/>
      <c r="BJ4585"/>
      <c r="BK4585"/>
      <c r="BL4585"/>
      <c r="BM4585"/>
      <c r="BN4585"/>
      <c r="BO4585"/>
      <c r="BP4585"/>
      <c r="BQ4585"/>
      <c r="BR4585"/>
      <c r="BS4585"/>
      <c r="BT4585"/>
      <c r="BU4585"/>
      <c r="BV4585"/>
      <c r="BW4585"/>
      <c r="BX4585"/>
      <c r="BY4585"/>
      <c r="BZ4585"/>
      <c r="CA4585"/>
      <c r="CB4585"/>
      <c r="CC4585"/>
    </row>
    <row r="4586" spans="54:81" s="325" customFormat="1" ht="15" customHeight="1" x14ac:dyDescent="0.25">
      <c r="BB4586"/>
      <c r="BC4586"/>
      <c r="BD4586"/>
      <c r="BE4586"/>
      <c r="BF4586"/>
      <c r="BG4586"/>
      <c r="BH4586"/>
      <c r="BI4586"/>
      <c r="BJ4586"/>
      <c r="BK4586"/>
      <c r="BL4586"/>
      <c r="BM4586"/>
      <c r="BN4586"/>
      <c r="BO4586"/>
      <c r="BP4586"/>
      <c r="BQ4586"/>
      <c r="BR4586"/>
      <c r="BS4586"/>
      <c r="BT4586"/>
      <c r="BU4586"/>
      <c r="BV4586"/>
      <c r="BW4586"/>
      <c r="BX4586"/>
      <c r="BY4586"/>
      <c r="BZ4586"/>
      <c r="CA4586"/>
      <c r="CB4586"/>
      <c r="CC4586"/>
    </row>
    <row r="4587" spans="54:81" s="325" customFormat="1" ht="15" customHeight="1" x14ac:dyDescent="0.25">
      <c r="BB4587"/>
      <c r="BC4587"/>
      <c r="BD4587"/>
      <c r="BE4587"/>
      <c r="BF4587"/>
      <c r="BG4587"/>
      <c r="BH4587"/>
      <c r="BI4587"/>
      <c r="BJ4587"/>
      <c r="BK4587"/>
      <c r="BL4587"/>
      <c r="BM4587"/>
      <c r="BN4587"/>
      <c r="BO4587"/>
      <c r="BP4587"/>
      <c r="BQ4587"/>
      <c r="BR4587"/>
      <c r="BS4587"/>
      <c r="BT4587"/>
      <c r="BU4587"/>
      <c r="BV4587"/>
      <c r="BW4587"/>
      <c r="BX4587"/>
      <c r="BY4587"/>
      <c r="BZ4587"/>
      <c r="CA4587"/>
      <c r="CB4587"/>
      <c r="CC4587"/>
    </row>
    <row r="4588" spans="54:81" s="325" customFormat="1" ht="15" customHeight="1" x14ac:dyDescent="0.25">
      <c r="BB4588"/>
      <c r="BC4588"/>
      <c r="BD4588"/>
      <c r="BE4588"/>
      <c r="BF4588"/>
      <c r="BG4588"/>
      <c r="BH4588"/>
      <c r="BI4588"/>
      <c r="BJ4588"/>
      <c r="BK4588"/>
      <c r="BL4588"/>
      <c r="BM4588"/>
      <c r="BN4588"/>
      <c r="BO4588"/>
      <c r="BP4588"/>
      <c r="BQ4588"/>
      <c r="BR4588"/>
      <c r="BS4588"/>
      <c r="BT4588"/>
      <c r="BU4588"/>
      <c r="BV4588"/>
      <c r="BW4588"/>
      <c r="BX4588"/>
      <c r="BY4588"/>
      <c r="BZ4588"/>
      <c r="CA4588"/>
      <c r="CB4588"/>
      <c r="CC4588"/>
    </row>
    <row r="4589" spans="54:81" s="325" customFormat="1" ht="15" customHeight="1" x14ac:dyDescent="0.25">
      <c r="BB4589"/>
      <c r="BC4589"/>
      <c r="BD4589"/>
      <c r="BE4589"/>
      <c r="BF4589"/>
      <c r="BG4589"/>
      <c r="BH4589"/>
      <c r="BI4589"/>
      <c r="BJ4589"/>
      <c r="BK4589"/>
      <c r="BL4589"/>
      <c r="BM4589"/>
      <c r="BN4589"/>
      <c r="BO4589"/>
      <c r="BP4589"/>
      <c r="BQ4589"/>
      <c r="BR4589"/>
      <c r="BS4589"/>
      <c r="BT4589"/>
      <c r="BU4589"/>
      <c r="BV4589"/>
      <c r="BW4589"/>
      <c r="BX4589"/>
      <c r="BY4589"/>
      <c r="BZ4589"/>
      <c r="CA4589"/>
      <c r="CB4589"/>
      <c r="CC4589"/>
    </row>
    <row r="4590" spans="54:81" s="325" customFormat="1" ht="15" customHeight="1" x14ac:dyDescent="0.25">
      <c r="BB4590"/>
      <c r="BC4590"/>
      <c r="BD4590"/>
      <c r="BE4590"/>
      <c r="BF4590"/>
      <c r="BG4590"/>
      <c r="BH4590"/>
      <c r="BI4590"/>
      <c r="BJ4590"/>
      <c r="BK4590"/>
      <c r="BL4590"/>
      <c r="BM4590"/>
      <c r="BN4590"/>
      <c r="BO4590"/>
      <c r="BP4590"/>
      <c r="BQ4590"/>
      <c r="BR4590"/>
      <c r="BS4590"/>
      <c r="BT4590"/>
      <c r="BU4590"/>
      <c r="BV4590"/>
      <c r="BW4590"/>
      <c r="BX4590"/>
      <c r="BY4590"/>
      <c r="BZ4590"/>
      <c r="CA4590"/>
      <c r="CB4590"/>
      <c r="CC4590"/>
    </row>
    <row r="4591" spans="54:81" s="325" customFormat="1" ht="15" customHeight="1" x14ac:dyDescent="0.25">
      <c r="BB4591"/>
      <c r="BC4591"/>
      <c r="BD4591"/>
      <c r="BE4591"/>
      <c r="BF4591"/>
      <c r="BG4591"/>
      <c r="BH4591"/>
      <c r="BI4591"/>
      <c r="BJ4591"/>
      <c r="BK4591"/>
      <c r="BL4591"/>
      <c r="BM4591"/>
      <c r="BN4591"/>
      <c r="BO4591"/>
      <c r="BP4591"/>
      <c r="BQ4591"/>
      <c r="BR4591"/>
      <c r="BS4591"/>
      <c r="BT4591"/>
      <c r="BU4591"/>
      <c r="BV4591"/>
      <c r="BW4591"/>
      <c r="BX4591"/>
      <c r="BY4591"/>
      <c r="BZ4591"/>
      <c r="CA4591"/>
      <c r="CB4591"/>
      <c r="CC4591"/>
    </row>
    <row r="4592" spans="54:81" s="325" customFormat="1" ht="15" customHeight="1" x14ac:dyDescent="0.25">
      <c r="BB4592"/>
      <c r="BC4592"/>
      <c r="BD4592"/>
      <c r="BE4592"/>
      <c r="BF4592"/>
      <c r="BG4592"/>
      <c r="BH4592"/>
      <c r="BI4592"/>
      <c r="BJ4592"/>
      <c r="BK4592"/>
      <c r="BL4592"/>
      <c r="BM4592"/>
      <c r="BN4592"/>
      <c r="BO4592"/>
      <c r="BP4592"/>
      <c r="BQ4592"/>
      <c r="BR4592"/>
      <c r="BS4592"/>
      <c r="BT4592"/>
      <c r="BU4592"/>
      <c r="BV4592"/>
      <c r="BW4592"/>
      <c r="BX4592"/>
      <c r="BY4592"/>
      <c r="BZ4592"/>
      <c r="CA4592"/>
      <c r="CB4592"/>
      <c r="CC4592"/>
    </row>
    <row r="4593" spans="54:81" s="325" customFormat="1" ht="15" customHeight="1" x14ac:dyDescent="0.25">
      <c r="BB4593"/>
      <c r="BC4593"/>
      <c r="BD4593"/>
      <c r="BE4593"/>
      <c r="BF4593"/>
      <c r="BG4593"/>
      <c r="BH4593"/>
      <c r="BI4593"/>
      <c r="BJ4593"/>
      <c r="BK4593"/>
      <c r="BL4593"/>
      <c r="BM4593"/>
      <c r="BN4593"/>
      <c r="BO4593"/>
      <c r="BP4593"/>
      <c r="BQ4593"/>
      <c r="BR4593"/>
      <c r="BS4593"/>
      <c r="BT4593"/>
      <c r="BU4593"/>
      <c r="BV4593"/>
      <c r="BW4593"/>
      <c r="BX4593"/>
      <c r="BY4593"/>
      <c r="BZ4593"/>
      <c r="CA4593"/>
      <c r="CB4593"/>
      <c r="CC4593"/>
    </row>
    <row r="4594" spans="54:81" s="325" customFormat="1" ht="15" customHeight="1" x14ac:dyDescent="0.25">
      <c r="BB4594"/>
      <c r="BC4594"/>
      <c r="BD4594"/>
      <c r="BE4594"/>
      <c r="BF4594"/>
      <c r="BG4594"/>
      <c r="BH4594"/>
      <c r="BI4594"/>
      <c r="BJ4594"/>
      <c r="BK4594"/>
      <c r="BL4594"/>
      <c r="BM4594"/>
      <c r="BN4594"/>
      <c r="BO4594"/>
      <c r="BP4594"/>
      <c r="BQ4594"/>
      <c r="BR4594"/>
      <c r="BS4594"/>
      <c r="BT4594"/>
      <c r="BU4594"/>
      <c r="BV4594"/>
      <c r="BW4594"/>
      <c r="BX4594"/>
      <c r="BY4594"/>
      <c r="BZ4594"/>
      <c r="CA4594"/>
      <c r="CB4594"/>
      <c r="CC4594"/>
    </row>
    <row r="4595" spans="54:81" s="325" customFormat="1" ht="15" customHeight="1" x14ac:dyDescent="0.25">
      <c r="BB4595"/>
      <c r="BC4595"/>
      <c r="BD4595"/>
      <c r="BE4595"/>
      <c r="BF4595"/>
      <c r="BG4595"/>
      <c r="BH4595"/>
      <c r="BI4595"/>
      <c r="BJ4595"/>
      <c r="BK4595"/>
      <c r="BL4595"/>
      <c r="BM4595"/>
      <c r="BN4595"/>
      <c r="BO4595"/>
      <c r="BP4595"/>
      <c r="BQ4595"/>
      <c r="BR4595"/>
      <c r="BS4595"/>
      <c r="BT4595"/>
      <c r="BU4595"/>
      <c r="BV4595"/>
      <c r="BW4595"/>
      <c r="BX4595"/>
      <c r="BY4595"/>
      <c r="BZ4595"/>
      <c r="CA4595"/>
      <c r="CB4595"/>
      <c r="CC4595"/>
    </row>
    <row r="4596" spans="54:81" s="325" customFormat="1" ht="15" customHeight="1" x14ac:dyDescent="0.25">
      <c r="BB4596"/>
      <c r="BC4596"/>
      <c r="BD4596"/>
      <c r="BE4596"/>
      <c r="BF4596"/>
      <c r="BG4596"/>
      <c r="BH4596"/>
      <c r="BI4596"/>
      <c r="BJ4596"/>
      <c r="BK4596"/>
      <c r="BL4596"/>
      <c r="BM4596"/>
      <c r="BN4596"/>
      <c r="BO4596"/>
      <c r="BP4596"/>
      <c r="BQ4596"/>
      <c r="BR4596"/>
      <c r="BS4596"/>
      <c r="BT4596"/>
      <c r="BU4596"/>
      <c r="BV4596"/>
      <c r="BW4596"/>
      <c r="BX4596"/>
      <c r="BY4596"/>
      <c r="BZ4596"/>
      <c r="CA4596"/>
      <c r="CB4596"/>
      <c r="CC4596"/>
    </row>
    <row r="4597" spans="54:81" s="325" customFormat="1" ht="15" customHeight="1" x14ac:dyDescent="0.25">
      <c r="BB4597"/>
      <c r="BC4597"/>
      <c r="BD4597"/>
      <c r="BE4597"/>
      <c r="BF4597"/>
      <c r="BG4597"/>
      <c r="BH4597"/>
      <c r="BI4597"/>
      <c r="BJ4597"/>
      <c r="BK4597"/>
      <c r="BL4597"/>
      <c r="BM4597"/>
      <c r="BN4597"/>
      <c r="BO4597"/>
      <c r="BP4597"/>
      <c r="BQ4597"/>
      <c r="BR4597"/>
      <c r="BS4597"/>
      <c r="BT4597"/>
      <c r="BU4597"/>
      <c r="BV4597"/>
      <c r="BW4597"/>
      <c r="BX4597"/>
      <c r="BY4597"/>
      <c r="BZ4597"/>
      <c r="CA4597"/>
      <c r="CB4597"/>
      <c r="CC4597"/>
    </row>
    <row r="4598" spans="54:81" s="325" customFormat="1" ht="15" customHeight="1" x14ac:dyDescent="0.25">
      <c r="BB4598"/>
      <c r="BC4598"/>
      <c r="BD4598"/>
      <c r="BE4598"/>
      <c r="BF4598"/>
      <c r="BG4598"/>
      <c r="BH4598"/>
      <c r="BI4598"/>
      <c r="BJ4598"/>
      <c r="BK4598"/>
      <c r="BL4598"/>
      <c r="BM4598"/>
      <c r="BN4598"/>
      <c r="BO4598"/>
      <c r="BP4598"/>
      <c r="BQ4598"/>
      <c r="BR4598"/>
      <c r="BS4598"/>
      <c r="BT4598"/>
      <c r="BU4598"/>
      <c r="BV4598"/>
      <c r="BW4598"/>
      <c r="BX4598"/>
      <c r="BY4598"/>
      <c r="BZ4598"/>
      <c r="CA4598"/>
      <c r="CB4598"/>
      <c r="CC4598"/>
    </row>
    <row r="4599" spans="54:81" s="325" customFormat="1" ht="15" customHeight="1" x14ac:dyDescent="0.25">
      <c r="BB4599"/>
      <c r="BC4599"/>
      <c r="BD4599"/>
      <c r="BE4599"/>
      <c r="BF4599"/>
      <c r="BG4599"/>
      <c r="BH4599"/>
      <c r="BI4599"/>
      <c r="BJ4599"/>
      <c r="BK4599"/>
      <c r="BL4599"/>
      <c r="BM4599"/>
      <c r="BN4599"/>
      <c r="BO4599"/>
      <c r="BP4599"/>
      <c r="BQ4599"/>
      <c r="BR4599"/>
      <c r="BS4599"/>
      <c r="BT4599"/>
      <c r="BU4599"/>
      <c r="BV4599"/>
      <c r="BW4599"/>
      <c r="BX4599"/>
      <c r="BY4599"/>
      <c r="BZ4599"/>
      <c r="CA4599"/>
      <c r="CB4599"/>
      <c r="CC4599"/>
    </row>
    <row r="4600" spans="54:81" s="325" customFormat="1" ht="15" customHeight="1" x14ac:dyDescent="0.25">
      <c r="BB4600"/>
      <c r="BC4600"/>
      <c r="BD4600"/>
      <c r="BE4600"/>
      <c r="BF4600"/>
      <c r="BG4600"/>
      <c r="BH4600"/>
      <c r="BI4600"/>
      <c r="BJ4600"/>
      <c r="BK4600"/>
      <c r="BL4600"/>
      <c r="BM4600"/>
      <c r="BN4600"/>
      <c r="BO4600"/>
      <c r="BP4600"/>
      <c r="BQ4600"/>
      <c r="BR4600"/>
      <c r="BS4600"/>
      <c r="BT4600"/>
      <c r="BU4600"/>
      <c r="BV4600"/>
      <c r="BW4600"/>
      <c r="BX4600"/>
      <c r="BY4600"/>
      <c r="BZ4600"/>
      <c r="CA4600"/>
      <c r="CB4600"/>
      <c r="CC4600"/>
    </row>
    <row r="4601" spans="54:81" s="325" customFormat="1" ht="15" customHeight="1" x14ac:dyDescent="0.25">
      <c r="BB4601"/>
      <c r="BC4601"/>
      <c r="BD4601"/>
      <c r="BE4601"/>
      <c r="BF4601"/>
      <c r="BG4601"/>
      <c r="BH4601"/>
      <c r="BI4601"/>
      <c r="BJ4601"/>
      <c r="BK4601"/>
      <c r="BL4601"/>
      <c r="BM4601"/>
      <c r="BN4601"/>
      <c r="BO4601"/>
      <c r="BP4601"/>
      <c r="BQ4601"/>
      <c r="BR4601"/>
      <c r="BS4601"/>
      <c r="BT4601"/>
      <c r="BU4601"/>
      <c r="BV4601"/>
      <c r="BW4601"/>
      <c r="BX4601"/>
      <c r="BY4601"/>
      <c r="BZ4601"/>
      <c r="CA4601"/>
      <c r="CB4601"/>
      <c r="CC4601"/>
    </row>
    <row r="4602" spans="54:81" s="325" customFormat="1" ht="15" customHeight="1" x14ac:dyDescent="0.25">
      <c r="BB4602"/>
      <c r="BC4602"/>
      <c r="BD4602"/>
      <c r="BE4602"/>
      <c r="BF4602"/>
      <c r="BG4602"/>
      <c r="BH4602"/>
      <c r="BI4602"/>
      <c r="BJ4602"/>
      <c r="BK4602"/>
      <c r="BL4602"/>
      <c r="BM4602"/>
      <c r="BN4602"/>
      <c r="BO4602"/>
      <c r="BP4602"/>
      <c r="BQ4602"/>
      <c r="BR4602"/>
      <c r="BS4602"/>
      <c r="BT4602"/>
      <c r="BU4602"/>
      <c r="BV4602"/>
      <c r="BW4602"/>
      <c r="BX4602"/>
      <c r="BY4602"/>
      <c r="BZ4602"/>
      <c r="CA4602"/>
      <c r="CB4602"/>
      <c r="CC4602"/>
    </row>
    <row r="4603" spans="54:81" s="325" customFormat="1" ht="15" customHeight="1" x14ac:dyDescent="0.25">
      <c r="BB4603"/>
      <c r="BC4603"/>
      <c r="BD4603"/>
      <c r="BE4603"/>
      <c r="BF4603"/>
      <c r="BG4603"/>
      <c r="BH4603"/>
      <c r="BI4603"/>
      <c r="BJ4603"/>
      <c r="BK4603"/>
      <c r="BL4603"/>
      <c r="BM4603"/>
      <c r="BN4603"/>
      <c r="BO4603"/>
      <c r="BP4603"/>
      <c r="BQ4603"/>
      <c r="BR4603"/>
      <c r="BS4603"/>
      <c r="BT4603"/>
      <c r="BU4603"/>
      <c r="BV4603"/>
      <c r="BW4603"/>
      <c r="BX4603"/>
      <c r="BY4603"/>
      <c r="BZ4603"/>
      <c r="CA4603"/>
      <c r="CB4603"/>
      <c r="CC4603"/>
    </row>
    <row r="4604" spans="54:81" s="325" customFormat="1" ht="15" customHeight="1" x14ac:dyDescent="0.25">
      <c r="BB4604"/>
      <c r="BC4604"/>
      <c r="BD4604"/>
      <c r="BE4604"/>
      <c r="BF4604"/>
      <c r="BG4604"/>
      <c r="BH4604"/>
      <c r="BI4604"/>
      <c r="BJ4604"/>
      <c r="BK4604"/>
      <c r="BL4604"/>
      <c r="BM4604"/>
      <c r="BN4604"/>
      <c r="BO4604"/>
      <c r="BP4604"/>
      <c r="BQ4604"/>
      <c r="BR4604"/>
      <c r="BS4604"/>
      <c r="BT4604"/>
      <c r="BU4604"/>
      <c r="BV4604"/>
      <c r="BW4604"/>
      <c r="BX4604"/>
      <c r="BY4604"/>
      <c r="BZ4604"/>
      <c r="CA4604"/>
      <c r="CB4604"/>
      <c r="CC4604"/>
    </row>
    <row r="4605" spans="54:81" s="325" customFormat="1" ht="15" customHeight="1" x14ac:dyDescent="0.25">
      <c r="BB4605"/>
      <c r="BC4605"/>
      <c r="BD4605"/>
      <c r="BE4605"/>
      <c r="BF4605"/>
      <c r="BG4605"/>
      <c r="BH4605"/>
      <c r="BI4605"/>
      <c r="BJ4605"/>
      <c r="BK4605"/>
      <c r="BL4605"/>
      <c r="BM4605"/>
      <c r="BN4605"/>
      <c r="BO4605"/>
      <c r="BP4605"/>
      <c r="BQ4605"/>
      <c r="BR4605"/>
      <c r="BS4605"/>
      <c r="BT4605"/>
      <c r="BU4605"/>
      <c r="BV4605"/>
      <c r="BW4605"/>
      <c r="BX4605"/>
      <c r="BY4605"/>
      <c r="BZ4605"/>
      <c r="CA4605"/>
      <c r="CB4605"/>
      <c r="CC4605"/>
    </row>
    <row r="4606" spans="54:81" s="325" customFormat="1" ht="15" customHeight="1" x14ac:dyDescent="0.25">
      <c r="BB4606"/>
      <c r="BC4606"/>
      <c r="BD4606"/>
      <c r="BE4606"/>
      <c r="BF4606"/>
      <c r="BG4606"/>
      <c r="BH4606"/>
      <c r="BI4606"/>
      <c r="BJ4606"/>
      <c r="BK4606"/>
      <c r="BL4606"/>
      <c r="BM4606"/>
      <c r="BN4606"/>
      <c r="BO4606"/>
      <c r="BP4606"/>
      <c r="BQ4606"/>
      <c r="BR4606"/>
      <c r="BS4606"/>
      <c r="BT4606"/>
      <c r="BU4606"/>
      <c r="BV4606"/>
      <c r="BW4606"/>
      <c r="BX4606"/>
      <c r="BY4606"/>
      <c r="BZ4606"/>
      <c r="CA4606"/>
      <c r="CB4606"/>
      <c r="CC4606"/>
    </row>
    <row r="4607" spans="54:81" s="325" customFormat="1" ht="15" customHeight="1" x14ac:dyDescent="0.25">
      <c r="BB4607"/>
      <c r="BC4607"/>
      <c r="BD4607"/>
      <c r="BE4607"/>
      <c r="BF4607"/>
      <c r="BG4607"/>
      <c r="BH4607"/>
      <c r="BI4607"/>
      <c r="BJ4607"/>
      <c r="BK4607"/>
      <c r="BL4607"/>
      <c r="BM4607"/>
      <c r="BN4607"/>
      <c r="BO4607"/>
      <c r="BP4607"/>
      <c r="BQ4607"/>
      <c r="BR4607"/>
      <c r="BS4607"/>
      <c r="BT4607"/>
      <c r="BU4607"/>
      <c r="BV4607"/>
      <c r="BW4607"/>
      <c r="BX4607"/>
      <c r="BY4607"/>
      <c r="BZ4607"/>
      <c r="CA4607"/>
      <c r="CB4607"/>
      <c r="CC4607"/>
    </row>
    <row r="4608" spans="54:81" s="325" customFormat="1" ht="15" customHeight="1" x14ac:dyDescent="0.25">
      <c r="BB4608"/>
      <c r="BC4608"/>
      <c r="BD4608"/>
      <c r="BE4608"/>
      <c r="BF4608"/>
      <c r="BG4608"/>
      <c r="BH4608"/>
      <c r="BI4608"/>
      <c r="BJ4608"/>
      <c r="BK4608"/>
      <c r="BL4608"/>
      <c r="BM4608"/>
      <c r="BN4608"/>
      <c r="BO4608"/>
      <c r="BP4608"/>
      <c r="BQ4608"/>
      <c r="BR4608"/>
      <c r="BS4608"/>
      <c r="BT4608"/>
      <c r="BU4608"/>
      <c r="BV4608"/>
      <c r="BW4608"/>
      <c r="BX4608"/>
      <c r="BY4608"/>
      <c r="BZ4608"/>
      <c r="CA4608"/>
      <c r="CB4608"/>
      <c r="CC4608"/>
    </row>
    <row r="4609" spans="54:81" s="325" customFormat="1" ht="15" customHeight="1" x14ac:dyDescent="0.25">
      <c r="BB4609"/>
      <c r="BC4609"/>
      <c r="BD4609"/>
      <c r="BE4609"/>
      <c r="BF4609"/>
      <c r="BG4609"/>
      <c r="BH4609"/>
      <c r="BI4609"/>
      <c r="BJ4609"/>
      <c r="BK4609"/>
      <c r="BL4609"/>
      <c r="BM4609"/>
      <c r="BN4609"/>
      <c r="BO4609"/>
      <c r="BP4609"/>
      <c r="BQ4609"/>
      <c r="BR4609"/>
      <c r="BS4609"/>
      <c r="BT4609"/>
      <c r="BU4609"/>
      <c r="BV4609"/>
      <c r="BW4609"/>
      <c r="BX4609"/>
      <c r="BY4609"/>
      <c r="BZ4609"/>
      <c r="CA4609"/>
      <c r="CB4609"/>
      <c r="CC4609"/>
    </row>
    <row r="4610" spans="54:81" s="325" customFormat="1" ht="15" customHeight="1" x14ac:dyDescent="0.25">
      <c r="BB4610"/>
      <c r="BC4610"/>
      <c r="BD4610"/>
      <c r="BE4610"/>
      <c r="BF4610"/>
      <c r="BG4610"/>
      <c r="BH4610"/>
      <c r="BI4610"/>
      <c r="BJ4610"/>
      <c r="BK4610"/>
      <c r="BL4610"/>
      <c r="BM4610"/>
      <c r="BN4610"/>
      <c r="BO4610"/>
      <c r="BP4610"/>
      <c r="BQ4610"/>
      <c r="BR4610"/>
      <c r="BS4610"/>
      <c r="BT4610"/>
      <c r="BU4610"/>
      <c r="BV4610"/>
      <c r="BW4610"/>
      <c r="BX4610"/>
      <c r="BY4610"/>
      <c r="BZ4610"/>
      <c r="CA4610"/>
      <c r="CB4610"/>
      <c r="CC4610"/>
    </row>
    <row r="4611" spans="54:81" s="325" customFormat="1" ht="15" customHeight="1" x14ac:dyDescent="0.25">
      <c r="BB4611"/>
      <c r="BC4611"/>
      <c r="BD4611"/>
      <c r="BE4611"/>
      <c r="BF4611"/>
      <c r="BG4611"/>
      <c r="BH4611"/>
      <c r="BI4611"/>
      <c r="BJ4611"/>
      <c r="BK4611"/>
      <c r="BL4611"/>
      <c r="BM4611"/>
      <c r="BN4611"/>
      <c r="BO4611"/>
      <c r="BP4611"/>
      <c r="BQ4611"/>
      <c r="BR4611"/>
      <c r="BS4611"/>
      <c r="BT4611"/>
      <c r="BU4611"/>
      <c r="BV4611"/>
      <c r="BW4611"/>
      <c r="BX4611"/>
      <c r="BY4611"/>
      <c r="BZ4611"/>
      <c r="CA4611"/>
      <c r="CB4611"/>
      <c r="CC4611"/>
    </row>
    <row r="4612" spans="54:81" s="325" customFormat="1" ht="15" customHeight="1" x14ac:dyDescent="0.25">
      <c r="BB4612"/>
      <c r="BC4612"/>
      <c r="BD4612"/>
      <c r="BE4612"/>
      <c r="BF4612"/>
      <c r="BG4612"/>
      <c r="BH4612"/>
      <c r="BI4612"/>
      <c r="BJ4612"/>
      <c r="BK4612"/>
      <c r="BL4612"/>
      <c r="BM4612"/>
      <c r="BN4612"/>
      <c r="BO4612"/>
      <c r="BP4612"/>
      <c r="BQ4612"/>
      <c r="BR4612"/>
      <c r="BS4612"/>
      <c r="BT4612"/>
      <c r="BU4612"/>
      <c r="BV4612"/>
      <c r="BW4612"/>
      <c r="BX4612"/>
      <c r="BY4612"/>
      <c r="BZ4612"/>
      <c r="CA4612"/>
      <c r="CB4612"/>
      <c r="CC4612"/>
    </row>
    <row r="4613" spans="54:81" s="325" customFormat="1" ht="15" customHeight="1" x14ac:dyDescent="0.25">
      <c r="BB4613"/>
      <c r="BC4613"/>
      <c r="BD4613"/>
      <c r="BE4613"/>
      <c r="BF4613"/>
      <c r="BG4613"/>
      <c r="BH4613"/>
      <c r="BI4613"/>
      <c r="BJ4613"/>
      <c r="BK4613"/>
      <c r="BL4613"/>
      <c r="BM4613"/>
      <c r="BN4613"/>
      <c r="BO4613"/>
      <c r="BP4613"/>
      <c r="BQ4613"/>
      <c r="BR4613"/>
      <c r="BS4613"/>
      <c r="BT4613"/>
      <c r="BU4613"/>
      <c r="BV4613"/>
      <c r="BW4613"/>
      <c r="BX4613"/>
      <c r="BY4613"/>
      <c r="BZ4613"/>
      <c r="CA4613"/>
      <c r="CB4613"/>
      <c r="CC4613"/>
    </row>
    <row r="4614" spans="54:81" s="325" customFormat="1" ht="15" customHeight="1" x14ac:dyDescent="0.25">
      <c r="BB4614"/>
      <c r="BC4614"/>
      <c r="BD4614"/>
      <c r="BE4614"/>
      <c r="BF4614"/>
      <c r="BG4614"/>
      <c r="BH4614"/>
      <c r="BI4614"/>
      <c r="BJ4614"/>
      <c r="BK4614"/>
      <c r="BL4614"/>
      <c r="BM4614"/>
      <c r="BN4614"/>
      <c r="BO4614"/>
      <c r="BP4614"/>
      <c r="BQ4614"/>
      <c r="BR4614"/>
      <c r="BS4614"/>
      <c r="BT4614"/>
      <c r="BU4614"/>
      <c r="BV4614"/>
      <c r="BW4614"/>
      <c r="BX4614"/>
      <c r="BY4614"/>
      <c r="BZ4614"/>
      <c r="CA4614"/>
      <c r="CB4614"/>
      <c r="CC4614"/>
    </row>
    <row r="4615" spans="54:81" s="325" customFormat="1" ht="15" customHeight="1" x14ac:dyDescent="0.25">
      <c r="BB4615"/>
      <c r="BC4615"/>
      <c r="BD4615"/>
      <c r="BE4615"/>
      <c r="BF4615"/>
      <c r="BG4615"/>
      <c r="BH4615"/>
      <c r="BI4615"/>
      <c r="BJ4615"/>
      <c r="BK4615"/>
      <c r="BL4615"/>
      <c r="BM4615"/>
      <c r="BN4615"/>
      <c r="BO4615"/>
      <c r="BP4615"/>
      <c r="BQ4615"/>
      <c r="BR4615"/>
      <c r="BS4615"/>
      <c r="BT4615"/>
      <c r="BU4615"/>
      <c r="BV4615"/>
      <c r="BW4615"/>
      <c r="BX4615"/>
      <c r="BY4615"/>
      <c r="BZ4615"/>
      <c r="CA4615"/>
      <c r="CB4615"/>
      <c r="CC4615"/>
    </row>
    <row r="4616" spans="54:81" s="325" customFormat="1" ht="15" customHeight="1" x14ac:dyDescent="0.25">
      <c r="BB4616"/>
      <c r="BC4616"/>
      <c r="BD4616"/>
      <c r="BE4616"/>
      <c r="BF4616"/>
      <c r="BG4616"/>
      <c r="BH4616"/>
      <c r="BI4616"/>
      <c r="BJ4616"/>
      <c r="BK4616"/>
      <c r="BL4616"/>
      <c r="BM4616"/>
      <c r="BN4616"/>
      <c r="BO4616"/>
      <c r="BP4616"/>
      <c r="BQ4616"/>
      <c r="BR4616"/>
      <c r="BS4616"/>
      <c r="BT4616"/>
      <c r="BU4616"/>
      <c r="BV4616"/>
      <c r="BW4616"/>
      <c r="BX4616"/>
      <c r="BY4616"/>
      <c r="BZ4616"/>
      <c r="CA4616"/>
      <c r="CB4616"/>
      <c r="CC4616"/>
    </row>
    <row r="4617" spans="54:81" s="325" customFormat="1" ht="15" customHeight="1" x14ac:dyDescent="0.25">
      <c r="BB4617"/>
      <c r="BC4617"/>
      <c r="BD4617"/>
      <c r="BE4617"/>
      <c r="BF4617"/>
      <c r="BG4617"/>
      <c r="BH4617"/>
      <c r="BI4617"/>
      <c r="BJ4617"/>
      <c r="BK4617"/>
      <c r="BL4617"/>
      <c r="BM4617"/>
      <c r="BN4617"/>
      <c r="BO4617"/>
      <c r="BP4617"/>
      <c r="BQ4617"/>
      <c r="BR4617"/>
      <c r="BS4617"/>
      <c r="BT4617"/>
      <c r="BU4617"/>
      <c r="BV4617"/>
      <c r="BW4617"/>
      <c r="BX4617"/>
      <c r="BY4617"/>
      <c r="BZ4617"/>
      <c r="CA4617"/>
      <c r="CB4617"/>
      <c r="CC4617"/>
    </row>
    <row r="4618" spans="54:81" s="325" customFormat="1" ht="15" customHeight="1" x14ac:dyDescent="0.25">
      <c r="BB4618"/>
      <c r="BC4618"/>
      <c r="BD4618"/>
      <c r="BE4618"/>
      <c r="BF4618"/>
      <c r="BG4618"/>
      <c r="BH4618"/>
      <c r="BI4618"/>
      <c r="BJ4618"/>
      <c r="BK4618"/>
      <c r="BL4618"/>
      <c r="BM4618"/>
      <c r="BN4618"/>
      <c r="BO4618"/>
      <c r="BP4618"/>
      <c r="BQ4618"/>
      <c r="BR4618"/>
      <c r="BS4618"/>
      <c r="BT4618"/>
      <c r="BU4618"/>
      <c r="BV4618"/>
      <c r="BW4618"/>
      <c r="BX4618"/>
      <c r="BY4618"/>
      <c r="BZ4618"/>
      <c r="CA4618"/>
      <c r="CB4618"/>
      <c r="CC4618"/>
    </row>
    <row r="4619" spans="54:81" s="325" customFormat="1" ht="15" customHeight="1" x14ac:dyDescent="0.25">
      <c r="BB4619"/>
      <c r="BC4619"/>
      <c r="BD4619"/>
      <c r="BE4619"/>
      <c r="BF4619"/>
      <c r="BG4619"/>
      <c r="BH4619"/>
      <c r="BI4619"/>
      <c r="BJ4619"/>
      <c r="BK4619"/>
      <c r="BL4619"/>
      <c r="BM4619"/>
      <c r="BN4619"/>
      <c r="BO4619"/>
      <c r="BP4619"/>
      <c r="BQ4619"/>
      <c r="BR4619"/>
      <c r="BS4619"/>
      <c r="BT4619"/>
      <c r="BU4619"/>
      <c r="BV4619"/>
      <c r="BW4619"/>
      <c r="BX4619"/>
      <c r="BY4619"/>
      <c r="BZ4619"/>
      <c r="CA4619"/>
      <c r="CB4619"/>
      <c r="CC4619"/>
    </row>
    <row r="4620" spans="54:81" s="325" customFormat="1" ht="15" customHeight="1" x14ac:dyDescent="0.25">
      <c r="BB4620"/>
      <c r="BC4620"/>
      <c r="BD4620"/>
      <c r="BE4620"/>
      <c r="BF4620"/>
      <c r="BG4620"/>
      <c r="BH4620"/>
      <c r="BI4620"/>
      <c r="BJ4620"/>
      <c r="BK4620"/>
      <c r="BL4620"/>
      <c r="BM4620"/>
      <c r="BN4620"/>
      <c r="BO4620"/>
      <c r="BP4620"/>
      <c r="BQ4620"/>
      <c r="BR4620"/>
      <c r="BS4620"/>
      <c r="BT4620"/>
      <c r="BU4620"/>
      <c r="BV4620"/>
      <c r="BW4620"/>
      <c r="BX4620"/>
      <c r="BY4620"/>
      <c r="BZ4620"/>
      <c r="CA4620"/>
      <c r="CB4620"/>
      <c r="CC4620"/>
    </row>
    <row r="4621" spans="54:81" s="325" customFormat="1" ht="15" customHeight="1" x14ac:dyDescent="0.25">
      <c r="BB4621"/>
      <c r="BC4621"/>
      <c r="BD4621"/>
      <c r="BE4621"/>
      <c r="BF4621"/>
      <c r="BG4621"/>
      <c r="BH4621"/>
      <c r="BI4621"/>
      <c r="BJ4621"/>
      <c r="BK4621"/>
      <c r="BL4621"/>
      <c r="BM4621"/>
      <c r="BN4621"/>
      <c r="BO4621"/>
      <c r="BP4621"/>
      <c r="BQ4621"/>
      <c r="BR4621"/>
      <c r="BS4621"/>
      <c r="BT4621"/>
      <c r="BU4621"/>
      <c r="BV4621"/>
      <c r="BW4621"/>
      <c r="BX4621"/>
      <c r="BY4621"/>
      <c r="BZ4621"/>
      <c r="CA4621"/>
      <c r="CB4621"/>
      <c r="CC4621"/>
    </row>
    <row r="4622" spans="54:81" s="325" customFormat="1" ht="15" customHeight="1" x14ac:dyDescent="0.25">
      <c r="BB4622"/>
      <c r="BC4622"/>
      <c r="BD4622"/>
      <c r="BE4622"/>
      <c r="BF4622"/>
      <c r="BG4622"/>
      <c r="BH4622"/>
      <c r="BI4622"/>
      <c r="BJ4622"/>
      <c r="BK4622"/>
      <c r="BL4622"/>
      <c r="BM4622"/>
      <c r="BN4622"/>
      <c r="BO4622"/>
      <c r="BP4622"/>
      <c r="BQ4622"/>
      <c r="BR4622"/>
      <c r="BS4622"/>
      <c r="BT4622"/>
      <c r="BU4622"/>
      <c r="BV4622"/>
      <c r="BW4622"/>
      <c r="BX4622"/>
      <c r="BY4622"/>
      <c r="BZ4622"/>
      <c r="CA4622"/>
      <c r="CB4622"/>
      <c r="CC4622"/>
    </row>
    <row r="4623" spans="54:81" s="325" customFormat="1" ht="15" customHeight="1" x14ac:dyDescent="0.25">
      <c r="BB4623"/>
      <c r="BC4623"/>
      <c r="BD4623"/>
      <c r="BE4623"/>
      <c r="BF4623"/>
      <c r="BG4623"/>
      <c r="BH4623"/>
      <c r="BI4623"/>
      <c r="BJ4623"/>
      <c r="BK4623"/>
      <c r="BL4623"/>
      <c r="BM4623"/>
      <c r="BN4623"/>
      <c r="BO4623"/>
      <c r="BP4623"/>
      <c r="BQ4623"/>
      <c r="BR4623"/>
      <c r="BS4623"/>
      <c r="BT4623"/>
      <c r="BU4623"/>
      <c r="BV4623"/>
      <c r="BW4623"/>
      <c r="BX4623"/>
      <c r="BY4623"/>
      <c r="BZ4623"/>
      <c r="CA4623"/>
      <c r="CB4623"/>
      <c r="CC4623"/>
    </row>
    <row r="4624" spans="54:81" s="325" customFormat="1" ht="15" customHeight="1" x14ac:dyDescent="0.25">
      <c r="BB4624"/>
      <c r="BC4624"/>
      <c r="BD4624"/>
      <c r="BE4624"/>
      <c r="BF4624"/>
      <c r="BG4624"/>
      <c r="BH4624"/>
      <c r="BI4624"/>
      <c r="BJ4624"/>
      <c r="BK4624"/>
      <c r="BL4624"/>
      <c r="BM4624"/>
      <c r="BN4624"/>
      <c r="BO4624"/>
      <c r="BP4624"/>
      <c r="BQ4624"/>
      <c r="BR4624"/>
      <c r="BS4624"/>
      <c r="BT4624"/>
      <c r="BU4624"/>
      <c r="BV4624"/>
      <c r="BW4624"/>
      <c r="BX4624"/>
      <c r="BY4624"/>
      <c r="BZ4624"/>
      <c r="CA4624"/>
      <c r="CB4624"/>
      <c r="CC4624"/>
    </row>
    <row r="4625" spans="54:81" s="325" customFormat="1" ht="15" customHeight="1" x14ac:dyDescent="0.25">
      <c r="BB4625"/>
      <c r="BC4625"/>
      <c r="BD4625"/>
      <c r="BE4625"/>
      <c r="BF4625"/>
      <c r="BG4625"/>
      <c r="BH4625"/>
      <c r="BI4625"/>
      <c r="BJ4625"/>
      <c r="BK4625"/>
      <c r="BL4625"/>
      <c r="BM4625"/>
      <c r="BN4625"/>
      <c r="BO4625"/>
      <c r="BP4625"/>
      <c r="BQ4625"/>
      <c r="BR4625"/>
      <c r="BS4625"/>
      <c r="BT4625"/>
      <c r="BU4625"/>
      <c r="BV4625"/>
      <c r="BW4625"/>
      <c r="BX4625"/>
      <c r="BY4625"/>
      <c r="BZ4625"/>
      <c r="CA4625"/>
      <c r="CB4625"/>
      <c r="CC4625"/>
    </row>
    <row r="4626" spans="54:81" s="325" customFormat="1" ht="15" customHeight="1" x14ac:dyDescent="0.25">
      <c r="BB4626"/>
      <c r="BC4626"/>
      <c r="BD4626"/>
      <c r="BE4626"/>
      <c r="BF4626"/>
      <c r="BG4626"/>
      <c r="BH4626"/>
      <c r="BI4626"/>
      <c r="BJ4626"/>
      <c r="BK4626"/>
      <c r="BL4626"/>
      <c r="BM4626"/>
      <c r="BN4626"/>
      <c r="BO4626"/>
      <c r="BP4626"/>
      <c r="BQ4626"/>
      <c r="BR4626"/>
      <c r="BS4626"/>
      <c r="BT4626"/>
      <c r="BU4626"/>
      <c r="BV4626"/>
      <c r="BW4626"/>
      <c r="BX4626"/>
      <c r="BY4626"/>
      <c r="BZ4626"/>
      <c r="CA4626"/>
      <c r="CB4626"/>
      <c r="CC4626"/>
    </row>
    <row r="4627" spans="54:81" s="325" customFormat="1" ht="15" customHeight="1" x14ac:dyDescent="0.25">
      <c r="BB4627"/>
      <c r="BC4627"/>
      <c r="BD4627"/>
      <c r="BE4627"/>
      <c r="BF4627"/>
      <c r="BG4627"/>
      <c r="BH4627"/>
      <c r="BI4627"/>
      <c r="BJ4627"/>
      <c r="BK4627"/>
      <c r="BL4627"/>
      <c r="BM4627"/>
      <c r="BN4627"/>
      <c r="BO4627"/>
      <c r="BP4627"/>
      <c r="BQ4627"/>
      <c r="BR4627"/>
      <c r="BS4627"/>
      <c r="BT4627"/>
      <c r="BU4627"/>
      <c r="BV4627"/>
      <c r="BW4627"/>
      <c r="BX4627"/>
      <c r="BY4627"/>
      <c r="BZ4627"/>
      <c r="CA4627"/>
      <c r="CB4627"/>
      <c r="CC4627"/>
    </row>
    <row r="4628" spans="54:81" s="325" customFormat="1" ht="15" customHeight="1" x14ac:dyDescent="0.25">
      <c r="BB4628"/>
      <c r="BC4628"/>
      <c r="BD4628"/>
      <c r="BE4628"/>
      <c r="BF4628"/>
      <c r="BG4628"/>
      <c r="BH4628"/>
      <c r="BI4628"/>
      <c r="BJ4628"/>
      <c r="BK4628"/>
      <c r="BL4628"/>
      <c r="BM4628"/>
      <c r="BN4628"/>
      <c r="BO4628"/>
      <c r="BP4628"/>
      <c r="BQ4628"/>
      <c r="BR4628"/>
      <c r="BS4628"/>
      <c r="BT4628"/>
      <c r="BU4628"/>
      <c r="BV4628"/>
      <c r="BW4628"/>
      <c r="BX4628"/>
      <c r="BY4628"/>
      <c r="BZ4628"/>
      <c r="CA4628"/>
      <c r="CB4628"/>
      <c r="CC4628"/>
    </row>
    <row r="4629" spans="54:81" s="325" customFormat="1" ht="15" customHeight="1" x14ac:dyDescent="0.25">
      <c r="BB4629"/>
      <c r="BC4629"/>
      <c r="BD4629"/>
      <c r="BE4629"/>
      <c r="BF4629"/>
      <c r="BG4629"/>
      <c r="BH4629"/>
      <c r="BI4629"/>
      <c r="BJ4629"/>
      <c r="BK4629"/>
      <c r="BL4629"/>
      <c r="BM4629"/>
      <c r="BN4629"/>
      <c r="BO4629"/>
      <c r="BP4629"/>
      <c r="BQ4629"/>
      <c r="BR4629"/>
      <c r="BS4629"/>
      <c r="BT4629"/>
      <c r="BU4629"/>
      <c r="BV4629"/>
      <c r="BW4629"/>
      <c r="BX4629"/>
      <c r="BY4629"/>
      <c r="BZ4629"/>
      <c r="CA4629"/>
      <c r="CB4629"/>
      <c r="CC4629"/>
    </row>
    <row r="4630" spans="54:81" s="325" customFormat="1" ht="15" customHeight="1" x14ac:dyDescent="0.25">
      <c r="BB4630"/>
      <c r="BC4630"/>
      <c r="BD4630"/>
      <c r="BE4630"/>
      <c r="BF4630"/>
      <c r="BG4630"/>
      <c r="BH4630"/>
      <c r="BI4630"/>
      <c r="BJ4630"/>
      <c r="BK4630"/>
      <c r="BL4630"/>
      <c r="BM4630"/>
      <c r="BN4630"/>
      <c r="BO4630"/>
      <c r="BP4630"/>
      <c r="BQ4630"/>
      <c r="BR4630"/>
      <c r="BS4630"/>
      <c r="BT4630"/>
      <c r="BU4630"/>
      <c r="BV4630"/>
      <c r="BW4630"/>
      <c r="BX4630"/>
      <c r="BY4630"/>
      <c r="BZ4630"/>
      <c r="CA4630"/>
      <c r="CB4630"/>
      <c r="CC4630"/>
    </row>
    <row r="4631" spans="54:81" s="325" customFormat="1" ht="15" customHeight="1" x14ac:dyDescent="0.25">
      <c r="BB4631"/>
      <c r="BC4631"/>
      <c r="BD4631"/>
      <c r="BE4631"/>
      <c r="BF4631"/>
      <c r="BG4631"/>
      <c r="BH4631"/>
      <c r="BI4631"/>
      <c r="BJ4631"/>
      <c r="BK4631"/>
      <c r="BL4631"/>
      <c r="BM4631"/>
      <c r="BN4631"/>
      <c r="BO4631"/>
      <c r="BP4631"/>
      <c r="BQ4631"/>
      <c r="BR4631"/>
      <c r="BS4631"/>
      <c r="BT4631"/>
      <c r="BU4631"/>
      <c r="BV4631"/>
      <c r="BW4631"/>
      <c r="BX4631"/>
      <c r="BY4631"/>
      <c r="BZ4631"/>
      <c r="CA4631"/>
      <c r="CB4631"/>
      <c r="CC4631"/>
    </row>
    <row r="4632" spans="54:81" s="325" customFormat="1" ht="15" customHeight="1" x14ac:dyDescent="0.25">
      <c r="BB4632"/>
      <c r="BC4632"/>
      <c r="BD4632"/>
      <c r="BE4632"/>
      <c r="BF4632"/>
      <c r="BG4632"/>
      <c r="BH4632"/>
      <c r="BI4632"/>
      <c r="BJ4632"/>
      <c r="BK4632"/>
      <c r="BL4632"/>
      <c r="BM4632"/>
      <c r="BN4632"/>
      <c r="BO4632"/>
      <c r="BP4632"/>
      <c r="BQ4632"/>
      <c r="BR4632"/>
      <c r="BS4632"/>
      <c r="BT4632"/>
      <c r="BU4632"/>
      <c r="BV4632"/>
      <c r="BW4632"/>
      <c r="BX4632"/>
      <c r="BY4632"/>
      <c r="BZ4632"/>
      <c r="CA4632"/>
      <c r="CB4632"/>
      <c r="CC4632"/>
    </row>
    <row r="4633" spans="54:81" s="325" customFormat="1" ht="15" customHeight="1" x14ac:dyDescent="0.25">
      <c r="BB4633"/>
      <c r="BC4633"/>
      <c r="BD4633"/>
      <c r="BE4633"/>
      <c r="BF4633"/>
      <c r="BG4633"/>
      <c r="BH4633"/>
      <c r="BI4633"/>
      <c r="BJ4633"/>
      <c r="BK4633"/>
      <c r="BL4633"/>
      <c r="BM4633"/>
      <c r="BN4633"/>
      <c r="BO4633"/>
      <c r="BP4633"/>
      <c r="BQ4633"/>
      <c r="BR4633"/>
      <c r="BS4633"/>
      <c r="BT4633"/>
      <c r="BU4633"/>
      <c r="BV4633"/>
      <c r="BW4633"/>
      <c r="BX4633"/>
      <c r="BY4633"/>
      <c r="BZ4633"/>
      <c r="CA4633"/>
      <c r="CB4633"/>
      <c r="CC4633"/>
    </row>
    <row r="4634" spans="54:81" s="325" customFormat="1" ht="15" customHeight="1" x14ac:dyDescent="0.25">
      <c r="BB4634"/>
      <c r="BC4634"/>
      <c r="BD4634"/>
      <c r="BE4634"/>
      <c r="BF4634"/>
      <c r="BG4634"/>
      <c r="BH4634"/>
      <c r="BI4634"/>
      <c r="BJ4634"/>
      <c r="BK4634"/>
      <c r="BL4634"/>
      <c r="BM4634"/>
      <c r="BN4634"/>
      <c r="BO4634"/>
      <c r="BP4634"/>
      <c r="BQ4634"/>
      <c r="BR4634"/>
      <c r="BS4634"/>
      <c r="BT4634"/>
      <c r="BU4634"/>
      <c r="BV4634"/>
      <c r="BW4634"/>
      <c r="BX4634"/>
      <c r="BY4634"/>
      <c r="BZ4634"/>
      <c r="CA4634"/>
      <c r="CB4634"/>
      <c r="CC4634"/>
    </row>
    <row r="4635" spans="54:81" s="325" customFormat="1" ht="15" customHeight="1" x14ac:dyDescent="0.25">
      <c r="BB4635"/>
      <c r="BC4635"/>
      <c r="BD4635"/>
      <c r="BE4635"/>
      <c r="BF4635"/>
      <c r="BG4635"/>
      <c r="BH4635"/>
      <c r="BI4635"/>
      <c r="BJ4635"/>
      <c r="BK4635"/>
      <c r="BL4635"/>
      <c r="BM4635"/>
      <c r="BN4635"/>
      <c r="BO4635"/>
      <c r="BP4635"/>
      <c r="BQ4635"/>
      <c r="BR4635"/>
      <c r="BS4635"/>
      <c r="BT4635"/>
      <c r="BU4635"/>
      <c r="BV4635"/>
      <c r="BW4635"/>
      <c r="BX4635"/>
      <c r="BY4635"/>
      <c r="BZ4635"/>
      <c r="CA4635"/>
      <c r="CB4635"/>
      <c r="CC4635"/>
    </row>
    <row r="4636" spans="54:81" s="325" customFormat="1" ht="15" customHeight="1" x14ac:dyDescent="0.25">
      <c r="BB4636"/>
      <c r="BC4636"/>
      <c r="BD4636"/>
      <c r="BE4636"/>
      <c r="BF4636"/>
      <c r="BG4636"/>
      <c r="BH4636"/>
      <c r="BI4636"/>
      <c r="BJ4636"/>
      <c r="BK4636"/>
      <c r="BL4636"/>
      <c r="BM4636"/>
      <c r="BN4636"/>
      <c r="BO4636"/>
      <c r="BP4636"/>
      <c r="BQ4636"/>
      <c r="BR4636"/>
      <c r="BS4636"/>
      <c r="BT4636"/>
      <c r="BU4636"/>
      <c r="BV4636"/>
      <c r="BW4636"/>
      <c r="BX4636"/>
      <c r="BY4636"/>
      <c r="BZ4636"/>
      <c r="CA4636"/>
      <c r="CB4636"/>
      <c r="CC4636"/>
    </row>
    <row r="4637" spans="54:81" s="325" customFormat="1" ht="15" customHeight="1" x14ac:dyDescent="0.25">
      <c r="BB4637"/>
      <c r="BC4637"/>
      <c r="BD4637"/>
      <c r="BE4637"/>
      <c r="BF4637"/>
      <c r="BG4637"/>
      <c r="BH4637"/>
      <c r="BI4637"/>
      <c r="BJ4637"/>
      <c r="BK4637"/>
      <c r="BL4637"/>
      <c r="BM4637"/>
      <c r="BN4637"/>
      <c r="BO4637"/>
      <c r="BP4637"/>
      <c r="BQ4637"/>
      <c r="BR4637"/>
      <c r="BS4637"/>
      <c r="BT4637"/>
      <c r="BU4637"/>
      <c r="BV4637"/>
      <c r="BW4637"/>
      <c r="BX4637"/>
      <c r="BY4637"/>
      <c r="BZ4637"/>
      <c r="CA4637"/>
      <c r="CB4637"/>
      <c r="CC4637"/>
    </row>
    <row r="4638" spans="54:81" s="325" customFormat="1" ht="15" customHeight="1" x14ac:dyDescent="0.25">
      <c r="BB4638"/>
      <c r="BC4638"/>
      <c r="BD4638"/>
      <c r="BE4638"/>
      <c r="BF4638"/>
      <c r="BG4638"/>
      <c r="BH4638"/>
      <c r="BI4638"/>
      <c r="BJ4638"/>
      <c r="BK4638"/>
      <c r="BL4638"/>
      <c r="BM4638"/>
      <c r="BN4638"/>
      <c r="BO4638"/>
      <c r="BP4638"/>
      <c r="BQ4638"/>
      <c r="BR4638"/>
      <c r="BS4638"/>
      <c r="BT4638"/>
      <c r="BU4638"/>
      <c r="BV4638"/>
      <c r="BW4638"/>
      <c r="BX4638"/>
      <c r="BY4638"/>
      <c r="BZ4638"/>
      <c r="CA4638"/>
      <c r="CB4638"/>
      <c r="CC4638"/>
    </row>
    <row r="4639" spans="54:81" s="325" customFormat="1" ht="15" customHeight="1" x14ac:dyDescent="0.25">
      <c r="BB4639"/>
      <c r="BC4639"/>
      <c r="BD4639"/>
      <c r="BE4639"/>
      <c r="BF4639"/>
      <c r="BG4639"/>
      <c r="BH4639"/>
      <c r="BI4639"/>
      <c r="BJ4639"/>
      <c r="BK4639"/>
      <c r="BL4639"/>
      <c r="BM4639"/>
      <c r="BN4639"/>
      <c r="BO4639"/>
      <c r="BP4639"/>
      <c r="BQ4639"/>
      <c r="BR4639"/>
      <c r="BS4639"/>
      <c r="BT4639"/>
      <c r="BU4639"/>
      <c r="BV4639"/>
      <c r="BW4639"/>
      <c r="BX4639"/>
      <c r="BY4639"/>
      <c r="BZ4639"/>
      <c r="CA4639"/>
      <c r="CB4639"/>
      <c r="CC4639"/>
    </row>
    <row r="4640" spans="54:81" s="325" customFormat="1" ht="15" customHeight="1" x14ac:dyDescent="0.25">
      <c r="BB4640"/>
      <c r="BC4640"/>
      <c r="BD4640"/>
      <c r="BE4640"/>
      <c r="BF4640"/>
      <c r="BG4640"/>
      <c r="BH4640"/>
      <c r="BI4640"/>
      <c r="BJ4640"/>
      <c r="BK4640"/>
      <c r="BL4640"/>
      <c r="BM4640"/>
      <c r="BN4640"/>
      <c r="BO4640"/>
      <c r="BP4640"/>
      <c r="BQ4640"/>
      <c r="BR4640"/>
      <c r="BS4640"/>
      <c r="BT4640"/>
      <c r="BU4640"/>
      <c r="BV4640"/>
      <c r="BW4640"/>
      <c r="BX4640"/>
      <c r="BY4640"/>
      <c r="BZ4640"/>
      <c r="CA4640"/>
      <c r="CB4640"/>
      <c r="CC4640"/>
    </row>
    <row r="4641" spans="54:81" s="325" customFormat="1" ht="15" customHeight="1" x14ac:dyDescent="0.25">
      <c r="BB4641"/>
      <c r="BC4641"/>
      <c r="BD4641"/>
      <c r="BE4641"/>
      <c r="BF4641"/>
      <c r="BG4641"/>
      <c r="BH4641"/>
      <c r="BI4641"/>
      <c r="BJ4641"/>
      <c r="BK4641"/>
      <c r="BL4641"/>
      <c r="BM4641"/>
      <c r="BN4641"/>
      <c r="BO4641"/>
      <c r="BP4641"/>
      <c r="BQ4641"/>
      <c r="BR4641"/>
      <c r="BS4641"/>
      <c r="BT4641"/>
      <c r="BU4641"/>
      <c r="BV4641"/>
      <c r="BW4641"/>
      <c r="BX4641"/>
      <c r="BY4641"/>
      <c r="BZ4641"/>
      <c r="CA4641"/>
      <c r="CB4641"/>
      <c r="CC4641"/>
    </row>
    <row r="4642" spans="54:81" s="325" customFormat="1" ht="15" customHeight="1" x14ac:dyDescent="0.25">
      <c r="BB4642"/>
      <c r="BC4642"/>
      <c r="BD4642"/>
      <c r="BE4642"/>
      <c r="BF4642"/>
      <c r="BG4642"/>
      <c r="BH4642"/>
      <c r="BI4642"/>
      <c r="BJ4642"/>
      <c r="BK4642"/>
      <c r="BL4642"/>
      <c r="BM4642"/>
      <c r="BN4642"/>
      <c r="BO4642"/>
      <c r="BP4642"/>
      <c r="BQ4642"/>
      <c r="BR4642"/>
      <c r="BS4642"/>
      <c r="BT4642"/>
      <c r="BU4642"/>
      <c r="BV4642"/>
      <c r="BW4642"/>
      <c r="BX4642"/>
      <c r="BY4642"/>
      <c r="BZ4642"/>
      <c r="CA4642"/>
      <c r="CB4642"/>
      <c r="CC4642"/>
    </row>
    <row r="4643" spans="54:81" s="325" customFormat="1" ht="15" customHeight="1" x14ac:dyDescent="0.25">
      <c r="BB4643"/>
      <c r="BC4643"/>
      <c r="BD4643"/>
      <c r="BE4643"/>
      <c r="BF4643"/>
      <c r="BG4643"/>
      <c r="BH4643"/>
      <c r="BI4643"/>
      <c r="BJ4643"/>
      <c r="BK4643"/>
      <c r="BL4643"/>
      <c r="BM4643"/>
      <c r="BN4643"/>
      <c r="BO4643"/>
      <c r="BP4643"/>
      <c r="BQ4643"/>
      <c r="BR4643"/>
      <c r="BS4643"/>
      <c r="BT4643"/>
      <c r="BU4643"/>
      <c r="BV4643"/>
      <c r="BW4643"/>
      <c r="BX4643"/>
      <c r="BY4643"/>
      <c r="BZ4643"/>
      <c r="CA4643"/>
      <c r="CB4643"/>
      <c r="CC4643"/>
    </row>
    <row r="4644" spans="54:81" s="325" customFormat="1" ht="15" customHeight="1" x14ac:dyDescent="0.25">
      <c r="BB4644"/>
      <c r="BC4644"/>
      <c r="BD4644"/>
      <c r="BE4644"/>
      <c r="BF4644"/>
      <c r="BG4644"/>
      <c r="BH4644"/>
      <c r="BI4644"/>
      <c r="BJ4644"/>
      <c r="BK4644"/>
      <c r="BL4644"/>
      <c r="BM4644"/>
      <c r="BN4644"/>
      <c r="BO4644"/>
      <c r="BP4644"/>
      <c r="BQ4644"/>
      <c r="BR4644"/>
      <c r="BS4644"/>
      <c r="BT4644"/>
      <c r="BU4644"/>
      <c r="BV4644"/>
      <c r="BW4644"/>
      <c r="BX4644"/>
      <c r="BY4644"/>
      <c r="BZ4644"/>
      <c r="CA4644"/>
      <c r="CB4644"/>
      <c r="CC4644"/>
    </row>
    <row r="4645" spans="54:81" s="325" customFormat="1" ht="15" customHeight="1" x14ac:dyDescent="0.25">
      <c r="BB4645"/>
      <c r="BC4645"/>
      <c r="BD4645"/>
      <c r="BE4645"/>
      <c r="BF4645"/>
      <c r="BG4645"/>
      <c r="BH4645"/>
      <c r="BI4645"/>
      <c r="BJ4645"/>
      <c r="BK4645"/>
      <c r="BL4645"/>
      <c r="BM4645"/>
      <c r="BN4645"/>
      <c r="BO4645"/>
      <c r="BP4645"/>
      <c r="BQ4645"/>
      <c r="BR4645"/>
      <c r="BS4645"/>
      <c r="BT4645"/>
      <c r="BU4645"/>
      <c r="BV4645"/>
      <c r="BW4645"/>
      <c r="BX4645"/>
      <c r="BY4645"/>
      <c r="BZ4645"/>
      <c r="CA4645"/>
      <c r="CB4645"/>
      <c r="CC4645"/>
    </row>
    <row r="4646" spans="54:81" s="325" customFormat="1" ht="15" customHeight="1" x14ac:dyDescent="0.25">
      <c r="BB4646"/>
      <c r="BC4646"/>
      <c r="BD4646"/>
      <c r="BE4646"/>
      <c r="BF4646"/>
      <c r="BG4646"/>
      <c r="BH4646"/>
      <c r="BI4646"/>
      <c r="BJ4646"/>
      <c r="BK4646"/>
      <c r="BL4646"/>
      <c r="BM4646"/>
      <c r="BN4646"/>
      <c r="BO4646"/>
      <c r="BP4646"/>
      <c r="BQ4646"/>
      <c r="BR4646"/>
      <c r="BS4646"/>
      <c r="BT4646"/>
      <c r="BU4646"/>
      <c r="BV4646"/>
      <c r="BW4646"/>
      <c r="BX4646"/>
      <c r="BY4646"/>
      <c r="BZ4646"/>
      <c r="CA4646"/>
      <c r="CB4646"/>
      <c r="CC4646"/>
    </row>
    <row r="4647" spans="54:81" s="325" customFormat="1" ht="15" customHeight="1" x14ac:dyDescent="0.25">
      <c r="BB4647"/>
      <c r="BC4647"/>
      <c r="BD4647"/>
      <c r="BE4647"/>
      <c r="BF4647"/>
      <c r="BG4647"/>
      <c r="BH4647"/>
      <c r="BI4647"/>
      <c r="BJ4647"/>
      <c r="BK4647"/>
      <c r="BL4647"/>
      <c r="BM4647"/>
      <c r="BN4647"/>
      <c r="BO4647"/>
      <c r="BP4647"/>
      <c r="BQ4647"/>
      <c r="BR4647"/>
      <c r="BS4647"/>
      <c r="BT4647"/>
      <c r="BU4647"/>
      <c r="BV4647"/>
      <c r="BW4647"/>
      <c r="BX4647"/>
      <c r="BY4647"/>
      <c r="BZ4647"/>
      <c r="CA4647"/>
      <c r="CB4647"/>
      <c r="CC4647"/>
    </row>
    <row r="4648" spans="54:81" s="325" customFormat="1" ht="15" customHeight="1" x14ac:dyDescent="0.25">
      <c r="BB4648"/>
      <c r="BC4648"/>
      <c r="BD4648"/>
      <c r="BE4648"/>
      <c r="BF4648"/>
      <c r="BG4648"/>
      <c r="BH4648"/>
      <c r="BI4648"/>
      <c r="BJ4648"/>
      <c r="BK4648"/>
      <c r="BL4648"/>
      <c r="BM4648"/>
      <c r="BN4648"/>
      <c r="BO4648"/>
      <c r="BP4648"/>
      <c r="BQ4648"/>
      <c r="BR4648"/>
      <c r="BS4648"/>
      <c r="BT4648"/>
      <c r="BU4648"/>
      <c r="BV4648"/>
      <c r="BW4648"/>
      <c r="BX4648"/>
      <c r="BY4648"/>
      <c r="BZ4648"/>
      <c r="CA4648"/>
      <c r="CB4648"/>
      <c r="CC4648"/>
    </row>
    <row r="4649" spans="54:81" s="325" customFormat="1" ht="15" customHeight="1" x14ac:dyDescent="0.25">
      <c r="BB4649"/>
      <c r="BC4649"/>
      <c r="BD4649"/>
      <c r="BE4649"/>
      <c r="BF4649"/>
      <c r="BG4649"/>
      <c r="BH4649"/>
      <c r="BI4649"/>
      <c r="BJ4649"/>
      <c r="BK4649"/>
      <c r="BL4649"/>
      <c r="BM4649"/>
      <c r="BN4649"/>
      <c r="BO4649"/>
      <c r="BP4649"/>
      <c r="BQ4649"/>
      <c r="BR4649"/>
      <c r="BS4649"/>
      <c r="BT4649"/>
      <c r="BU4649"/>
      <c r="BV4649"/>
      <c r="BW4649"/>
      <c r="BX4649"/>
      <c r="BY4649"/>
      <c r="BZ4649"/>
      <c r="CA4649"/>
      <c r="CB4649"/>
      <c r="CC4649"/>
    </row>
    <row r="4650" spans="54:81" s="325" customFormat="1" ht="15" customHeight="1" x14ac:dyDescent="0.25">
      <c r="BB4650"/>
      <c r="BC4650"/>
      <c r="BD4650"/>
      <c r="BE4650"/>
      <c r="BF4650"/>
      <c r="BG4650"/>
      <c r="BH4650"/>
      <c r="BI4650"/>
      <c r="BJ4650"/>
      <c r="BK4650"/>
      <c r="BL4650"/>
      <c r="BM4650"/>
      <c r="BN4650"/>
      <c r="BO4650"/>
      <c r="BP4650"/>
      <c r="BQ4650"/>
      <c r="BR4650"/>
      <c r="BS4650"/>
      <c r="BT4650"/>
      <c r="BU4650"/>
      <c r="BV4650"/>
      <c r="BW4650"/>
      <c r="BX4650"/>
      <c r="BY4650"/>
      <c r="BZ4650"/>
      <c r="CA4650"/>
      <c r="CB4650"/>
      <c r="CC4650"/>
    </row>
    <row r="4651" spans="54:81" s="325" customFormat="1" ht="15" customHeight="1" x14ac:dyDescent="0.25">
      <c r="BB4651"/>
      <c r="BC4651"/>
      <c r="BD4651"/>
      <c r="BE4651"/>
      <c r="BF4651"/>
      <c r="BG4651"/>
      <c r="BH4651"/>
      <c r="BI4651"/>
      <c r="BJ4651"/>
      <c r="BK4651"/>
      <c r="BL4651"/>
      <c r="BM4651"/>
      <c r="BN4651"/>
      <c r="BO4651"/>
      <c r="BP4651"/>
      <c r="BQ4651"/>
      <c r="BR4651"/>
      <c r="BS4651"/>
      <c r="BT4651"/>
      <c r="BU4651"/>
      <c r="BV4651"/>
      <c r="BW4651"/>
      <c r="BX4651"/>
      <c r="BY4651"/>
      <c r="BZ4651"/>
      <c r="CA4651"/>
      <c r="CB4651"/>
      <c r="CC4651"/>
    </row>
    <row r="4652" spans="54:81" s="325" customFormat="1" ht="15" customHeight="1" x14ac:dyDescent="0.25">
      <c r="BB4652"/>
      <c r="BC4652"/>
      <c r="BD4652"/>
      <c r="BE4652"/>
      <c r="BF4652"/>
      <c r="BG4652"/>
      <c r="BH4652"/>
      <c r="BI4652"/>
      <c r="BJ4652"/>
      <c r="BK4652"/>
      <c r="BL4652"/>
      <c r="BM4652"/>
      <c r="BN4652"/>
      <c r="BO4652"/>
      <c r="BP4652"/>
      <c r="BQ4652"/>
      <c r="BR4652"/>
      <c r="BS4652"/>
      <c r="BT4652"/>
      <c r="BU4652"/>
      <c r="BV4652"/>
      <c r="BW4652"/>
      <c r="BX4652"/>
      <c r="BY4652"/>
      <c r="BZ4652"/>
      <c r="CA4652"/>
      <c r="CB4652"/>
      <c r="CC4652"/>
    </row>
    <row r="4653" spans="54:81" s="325" customFormat="1" ht="15" customHeight="1" x14ac:dyDescent="0.25">
      <c r="BB4653"/>
      <c r="BC4653"/>
      <c r="BD4653"/>
      <c r="BE4653"/>
      <c r="BF4653"/>
      <c r="BG4653"/>
      <c r="BH4653"/>
      <c r="BI4653"/>
      <c r="BJ4653"/>
      <c r="BK4653"/>
      <c r="BL4653"/>
      <c r="BM4653"/>
      <c r="BN4653"/>
      <c r="BO4653"/>
      <c r="BP4653"/>
      <c r="BQ4653"/>
      <c r="BR4653"/>
      <c r="BS4653"/>
      <c r="BT4653"/>
      <c r="BU4653"/>
      <c r="BV4653"/>
      <c r="BW4653"/>
      <c r="BX4653"/>
      <c r="BY4653"/>
      <c r="BZ4653"/>
      <c r="CA4653"/>
      <c r="CB4653"/>
      <c r="CC4653"/>
    </row>
    <row r="4654" spans="54:81" s="325" customFormat="1" ht="15" customHeight="1" x14ac:dyDescent="0.25">
      <c r="BB4654"/>
      <c r="BC4654"/>
      <c r="BD4654"/>
      <c r="BE4654"/>
      <c r="BF4654"/>
      <c r="BG4654"/>
      <c r="BH4654"/>
      <c r="BI4654"/>
      <c r="BJ4654"/>
      <c r="BK4654"/>
      <c r="BL4654"/>
      <c r="BM4654"/>
      <c r="BN4654"/>
      <c r="BO4654"/>
      <c r="BP4654"/>
      <c r="BQ4654"/>
      <c r="BR4654"/>
      <c r="BS4654"/>
      <c r="BT4654"/>
      <c r="BU4654"/>
      <c r="BV4654"/>
      <c r="BW4654"/>
      <c r="BX4654"/>
      <c r="BY4654"/>
      <c r="BZ4654"/>
      <c r="CA4654"/>
      <c r="CB4654"/>
      <c r="CC4654"/>
    </row>
    <row r="4655" spans="54:81" s="325" customFormat="1" ht="15" customHeight="1" x14ac:dyDescent="0.25">
      <c r="BB4655"/>
      <c r="BC4655"/>
      <c r="BD4655"/>
      <c r="BE4655"/>
      <c r="BF4655"/>
      <c r="BG4655"/>
      <c r="BH4655"/>
      <c r="BI4655"/>
      <c r="BJ4655"/>
      <c r="BK4655"/>
      <c r="BL4655"/>
      <c r="BM4655"/>
      <c r="BN4655"/>
      <c r="BO4655"/>
      <c r="BP4655"/>
      <c r="BQ4655"/>
      <c r="BR4655"/>
      <c r="BS4655"/>
      <c r="BT4655"/>
      <c r="BU4655"/>
      <c r="BV4655"/>
      <c r="BW4655"/>
      <c r="BX4655"/>
      <c r="BY4655"/>
      <c r="BZ4655"/>
      <c r="CA4655"/>
      <c r="CB4655"/>
      <c r="CC4655"/>
    </row>
    <row r="4656" spans="54:81" s="325" customFormat="1" ht="15" customHeight="1" x14ac:dyDescent="0.25">
      <c r="BB4656"/>
      <c r="BC4656"/>
      <c r="BD4656"/>
      <c r="BE4656"/>
      <c r="BF4656"/>
      <c r="BG4656"/>
      <c r="BH4656"/>
      <c r="BI4656"/>
      <c r="BJ4656"/>
      <c r="BK4656"/>
      <c r="BL4656"/>
      <c r="BM4656"/>
      <c r="BN4656"/>
      <c r="BO4656"/>
      <c r="BP4656"/>
      <c r="BQ4656"/>
      <c r="BR4656"/>
      <c r="BS4656"/>
      <c r="BT4656"/>
      <c r="BU4656"/>
      <c r="BV4656"/>
      <c r="BW4656"/>
      <c r="BX4656"/>
      <c r="BY4656"/>
      <c r="BZ4656"/>
      <c r="CA4656"/>
      <c r="CB4656"/>
      <c r="CC4656"/>
    </row>
    <row r="4657" spans="54:81" s="325" customFormat="1" ht="15" customHeight="1" x14ac:dyDescent="0.25">
      <c r="BB4657"/>
      <c r="BC4657"/>
      <c r="BD4657"/>
      <c r="BE4657"/>
      <c r="BF4657"/>
      <c r="BG4657"/>
      <c r="BH4657"/>
      <c r="BI4657"/>
      <c r="BJ4657"/>
      <c r="BK4657"/>
      <c r="BL4657"/>
      <c r="BM4657"/>
      <c r="BN4657"/>
      <c r="BO4657"/>
      <c r="BP4657"/>
      <c r="BQ4657"/>
      <c r="BR4657"/>
      <c r="BS4657"/>
      <c r="BT4657"/>
      <c r="BU4657"/>
      <c r="BV4657"/>
      <c r="BW4657"/>
      <c r="BX4657"/>
      <c r="BY4657"/>
      <c r="BZ4657"/>
      <c r="CA4657"/>
      <c r="CB4657"/>
      <c r="CC4657"/>
    </row>
    <row r="4658" spans="54:81" s="325" customFormat="1" ht="15" customHeight="1" x14ac:dyDescent="0.25">
      <c r="BB4658"/>
      <c r="BC4658"/>
      <c r="BD4658"/>
      <c r="BE4658"/>
      <c r="BF4658"/>
      <c r="BG4658"/>
      <c r="BH4658"/>
      <c r="BI4658"/>
      <c r="BJ4658"/>
      <c r="BK4658"/>
      <c r="BL4658"/>
      <c r="BM4658"/>
      <c r="BN4658"/>
      <c r="BO4658"/>
      <c r="BP4658"/>
      <c r="BQ4658"/>
      <c r="BR4658"/>
      <c r="BS4658"/>
      <c r="BT4658"/>
      <c r="BU4658"/>
      <c r="BV4658"/>
      <c r="BW4658"/>
      <c r="BX4658"/>
      <c r="BY4658"/>
      <c r="BZ4658"/>
      <c r="CA4658"/>
      <c r="CB4658"/>
      <c r="CC4658"/>
    </row>
    <row r="4659" spans="54:81" s="325" customFormat="1" ht="15" customHeight="1" x14ac:dyDescent="0.25">
      <c r="BB4659"/>
      <c r="BC4659"/>
      <c r="BD4659"/>
      <c r="BE4659"/>
      <c r="BF4659"/>
      <c r="BG4659"/>
      <c r="BH4659"/>
      <c r="BI4659"/>
      <c r="BJ4659"/>
      <c r="BK4659"/>
      <c r="BL4659"/>
      <c r="BM4659"/>
      <c r="BN4659"/>
      <c r="BO4659"/>
      <c r="BP4659"/>
      <c r="BQ4659"/>
      <c r="BR4659"/>
      <c r="BS4659"/>
      <c r="BT4659"/>
      <c r="BU4659"/>
      <c r="BV4659"/>
      <c r="BW4659"/>
      <c r="BX4659"/>
      <c r="BY4659"/>
      <c r="BZ4659"/>
      <c r="CA4659"/>
      <c r="CB4659"/>
      <c r="CC4659"/>
    </row>
    <row r="4660" spans="54:81" s="325" customFormat="1" ht="15" customHeight="1" x14ac:dyDescent="0.25">
      <c r="BB4660"/>
      <c r="BC4660"/>
      <c r="BD4660"/>
      <c r="BE4660"/>
      <c r="BF4660"/>
      <c r="BG4660"/>
      <c r="BH4660"/>
      <c r="BI4660"/>
      <c r="BJ4660"/>
      <c r="BK4660"/>
      <c r="BL4660"/>
      <c r="BM4660"/>
      <c r="BN4660"/>
      <c r="BO4660"/>
      <c r="BP4660"/>
      <c r="BQ4660"/>
      <c r="BR4660"/>
      <c r="BS4660"/>
      <c r="BT4660"/>
      <c r="BU4660"/>
      <c r="BV4660"/>
      <c r="BW4660"/>
      <c r="BX4660"/>
      <c r="BY4660"/>
      <c r="BZ4660"/>
      <c r="CA4660"/>
      <c r="CB4660"/>
      <c r="CC4660"/>
    </row>
    <row r="4661" spans="54:81" s="325" customFormat="1" ht="15" customHeight="1" x14ac:dyDescent="0.25">
      <c r="BB4661"/>
      <c r="BC4661"/>
      <c r="BD4661"/>
      <c r="BE4661"/>
      <c r="BF4661"/>
      <c r="BG4661"/>
      <c r="BH4661"/>
      <c r="BI4661"/>
      <c r="BJ4661"/>
      <c r="BK4661"/>
      <c r="BL4661"/>
      <c r="BM4661"/>
      <c r="BN4661"/>
      <c r="BO4661"/>
      <c r="BP4661"/>
      <c r="BQ4661"/>
      <c r="BR4661"/>
      <c r="BS4661"/>
      <c r="BT4661"/>
      <c r="BU4661"/>
      <c r="BV4661"/>
      <c r="BW4661"/>
      <c r="BX4661"/>
      <c r="BY4661"/>
      <c r="BZ4661"/>
      <c r="CA4661"/>
      <c r="CB4661"/>
      <c r="CC4661"/>
    </row>
    <row r="4662" spans="54:81" s="325" customFormat="1" ht="15" customHeight="1" x14ac:dyDescent="0.25">
      <c r="BB4662"/>
      <c r="BC4662"/>
      <c r="BD4662"/>
      <c r="BE4662"/>
      <c r="BF4662"/>
      <c r="BG4662"/>
      <c r="BH4662"/>
      <c r="BI4662"/>
      <c r="BJ4662"/>
      <c r="BK4662"/>
      <c r="BL4662"/>
      <c r="BM4662"/>
      <c r="BN4662"/>
      <c r="BO4662"/>
      <c r="BP4662"/>
      <c r="BQ4662"/>
      <c r="BR4662"/>
      <c r="BS4662"/>
      <c r="BT4662"/>
      <c r="BU4662"/>
      <c r="BV4662"/>
      <c r="BW4662"/>
      <c r="BX4662"/>
      <c r="BY4662"/>
      <c r="BZ4662"/>
      <c r="CA4662"/>
      <c r="CB4662"/>
      <c r="CC4662"/>
    </row>
    <row r="4663" spans="54:81" s="325" customFormat="1" ht="15" customHeight="1" x14ac:dyDescent="0.25">
      <c r="BB4663"/>
      <c r="BC4663"/>
      <c r="BD4663"/>
      <c r="BE4663"/>
      <c r="BF4663"/>
      <c r="BG4663"/>
      <c r="BH4663"/>
      <c r="BI4663"/>
      <c r="BJ4663"/>
      <c r="BK4663"/>
      <c r="BL4663"/>
      <c r="BM4663"/>
      <c r="BN4663"/>
      <c r="BO4663"/>
      <c r="BP4663"/>
      <c r="BQ4663"/>
      <c r="BR4663"/>
      <c r="BS4663"/>
      <c r="BT4663"/>
      <c r="BU4663"/>
      <c r="BV4663"/>
      <c r="BW4663"/>
      <c r="BX4663"/>
      <c r="BY4663"/>
      <c r="BZ4663"/>
      <c r="CA4663"/>
      <c r="CB4663"/>
      <c r="CC4663"/>
    </row>
    <row r="4664" spans="54:81" s="325" customFormat="1" ht="15" customHeight="1" x14ac:dyDescent="0.25">
      <c r="BB4664"/>
      <c r="BC4664"/>
      <c r="BD4664"/>
      <c r="BE4664"/>
      <c r="BF4664"/>
      <c r="BG4664"/>
      <c r="BH4664"/>
      <c r="BI4664"/>
      <c r="BJ4664"/>
      <c r="BK4664"/>
      <c r="BL4664"/>
      <c r="BM4664"/>
      <c r="BN4664"/>
      <c r="BO4664"/>
      <c r="BP4664"/>
      <c r="BQ4664"/>
      <c r="BR4664"/>
      <c r="BS4664"/>
      <c r="BT4664"/>
      <c r="BU4664"/>
      <c r="BV4664"/>
      <c r="BW4664"/>
      <c r="BX4664"/>
      <c r="BY4664"/>
      <c r="BZ4664"/>
      <c r="CA4664"/>
      <c r="CB4664"/>
      <c r="CC4664"/>
    </row>
    <row r="4665" spans="54:81" s="325" customFormat="1" ht="15" customHeight="1" x14ac:dyDescent="0.25">
      <c r="BB4665"/>
      <c r="BC4665"/>
      <c r="BD4665"/>
      <c r="BE4665"/>
      <c r="BF4665"/>
      <c r="BG4665"/>
      <c r="BH4665"/>
      <c r="BI4665"/>
      <c r="BJ4665"/>
      <c r="BK4665"/>
      <c r="BL4665"/>
      <c r="BM4665"/>
      <c r="BN4665"/>
      <c r="BO4665"/>
      <c r="BP4665"/>
      <c r="BQ4665"/>
      <c r="BR4665"/>
      <c r="BS4665"/>
      <c r="BT4665"/>
      <c r="BU4665"/>
      <c r="BV4665"/>
      <c r="BW4665"/>
      <c r="BX4665"/>
      <c r="BY4665"/>
      <c r="BZ4665"/>
      <c r="CA4665"/>
      <c r="CB4665"/>
      <c r="CC4665"/>
    </row>
    <row r="4666" spans="54:81" s="325" customFormat="1" ht="15" customHeight="1" x14ac:dyDescent="0.25">
      <c r="BB4666"/>
      <c r="BC4666"/>
      <c r="BD4666"/>
      <c r="BE4666"/>
      <c r="BF4666"/>
      <c r="BG4666"/>
      <c r="BH4666"/>
      <c r="BI4666"/>
      <c r="BJ4666"/>
      <c r="BK4666"/>
      <c r="BL4666"/>
      <c r="BM4666"/>
      <c r="BN4666"/>
      <c r="BO4666"/>
      <c r="BP4666"/>
      <c r="BQ4666"/>
      <c r="BR4666"/>
      <c r="BS4666"/>
      <c r="BT4666"/>
      <c r="BU4666"/>
      <c r="BV4666"/>
      <c r="BW4666"/>
      <c r="BX4666"/>
      <c r="BY4666"/>
      <c r="BZ4666"/>
      <c r="CA4666"/>
      <c r="CB4666"/>
      <c r="CC4666"/>
    </row>
    <row r="4667" spans="54:81" s="325" customFormat="1" ht="15" customHeight="1" x14ac:dyDescent="0.25">
      <c r="BB4667"/>
      <c r="BC4667"/>
      <c r="BD4667"/>
      <c r="BE4667"/>
      <c r="BF4667"/>
      <c r="BG4667"/>
      <c r="BH4667"/>
      <c r="BI4667"/>
      <c r="BJ4667"/>
      <c r="BK4667"/>
      <c r="BL4667"/>
      <c r="BM4667"/>
      <c r="BN4667"/>
      <c r="BO4667"/>
      <c r="BP4667"/>
      <c r="BQ4667"/>
      <c r="BR4667"/>
      <c r="BS4667"/>
      <c r="BT4667"/>
      <c r="BU4667"/>
      <c r="BV4667"/>
      <c r="BW4667"/>
      <c r="BX4667"/>
      <c r="BY4667"/>
      <c r="BZ4667"/>
      <c r="CA4667"/>
      <c r="CB4667"/>
      <c r="CC4667"/>
    </row>
    <row r="4668" spans="54:81" s="325" customFormat="1" ht="15" customHeight="1" x14ac:dyDescent="0.25">
      <c r="BB4668"/>
      <c r="BC4668"/>
      <c r="BD4668"/>
      <c r="BE4668"/>
      <c r="BF4668"/>
      <c r="BG4668"/>
      <c r="BH4668"/>
      <c r="BI4668"/>
      <c r="BJ4668"/>
      <c r="BK4668"/>
      <c r="BL4668"/>
      <c r="BM4668"/>
      <c r="BN4668"/>
      <c r="BO4668"/>
      <c r="BP4668"/>
      <c r="BQ4668"/>
      <c r="BR4668"/>
      <c r="BS4668"/>
      <c r="BT4668"/>
      <c r="BU4668"/>
      <c r="BV4668"/>
      <c r="BW4668"/>
      <c r="BX4668"/>
      <c r="BY4668"/>
      <c r="BZ4668"/>
      <c r="CA4668"/>
      <c r="CB4668"/>
      <c r="CC4668"/>
    </row>
    <row r="4669" spans="54:81" s="325" customFormat="1" ht="15" customHeight="1" x14ac:dyDescent="0.25">
      <c r="BB4669"/>
      <c r="BC4669"/>
      <c r="BD4669"/>
      <c r="BE4669"/>
      <c r="BF4669"/>
      <c r="BG4669"/>
      <c r="BH4669"/>
      <c r="BI4669"/>
      <c r="BJ4669"/>
      <c r="BK4669"/>
      <c r="BL4669"/>
      <c r="BM4669"/>
      <c r="BN4669"/>
      <c r="BO4669"/>
      <c r="BP4669"/>
      <c r="BQ4669"/>
      <c r="BR4669"/>
      <c r="BS4669"/>
      <c r="BT4669"/>
      <c r="BU4669"/>
      <c r="BV4669"/>
      <c r="BW4669"/>
      <c r="BX4669"/>
      <c r="BY4669"/>
      <c r="BZ4669"/>
      <c r="CA4669"/>
      <c r="CB4669"/>
      <c r="CC4669"/>
    </row>
    <row r="4670" spans="54:81" s="325" customFormat="1" ht="15" customHeight="1" x14ac:dyDescent="0.25">
      <c r="BB4670"/>
      <c r="BC4670"/>
      <c r="BD4670"/>
      <c r="BE4670"/>
      <c r="BF4670"/>
      <c r="BG4670"/>
      <c r="BH4670"/>
      <c r="BI4670"/>
      <c r="BJ4670"/>
      <c r="BK4670"/>
      <c r="BL4670"/>
      <c r="BM4670"/>
      <c r="BN4670"/>
      <c r="BO4670"/>
      <c r="BP4670"/>
      <c r="BQ4670"/>
      <c r="BR4670"/>
      <c r="BS4670"/>
      <c r="BT4670"/>
      <c r="BU4670"/>
      <c r="BV4670"/>
      <c r="BW4670"/>
      <c r="BX4670"/>
      <c r="BY4670"/>
      <c r="BZ4670"/>
      <c r="CA4670"/>
      <c r="CB4670"/>
      <c r="CC4670"/>
    </row>
    <row r="4671" spans="54:81" s="325" customFormat="1" ht="15" customHeight="1" x14ac:dyDescent="0.25">
      <c r="BB4671"/>
      <c r="BC4671"/>
      <c r="BD4671"/>
      <c r="BE4671"/>
      <c r="BF4671"/>
      <c r="BG4671"/>
      <c r="BH4671"/>
      <c r="BI4671"/>
      <c r="BJ4671"/>
      <c r="BK4671"/>
      <c r="BL4671"/>
      <c r="BM4671"/>
      <c r="BN4671"/>
      <c r="BO4671"/>
      <c r="BP4671"/>
      <c r="BQ4671"/>
      <c r="BR4671"/>
      <c r="BS4671"/>
      <c r="BT4671"/>
      <c r="BU4671"/>
      <c r="BV4671"/>
      <c r="BW4671"/>
      <c r="BX4671"/>
      <c r="BY4671"/>
      <c r="BZ4671"/>
      <c r="CA4671"/>
      <c r="CB4671"/>
      <c r="CC4671"/>
    </row>
    <row r="4672" spans="54:81" s="325" customFormat="1" ht="15" customHeight="1" x14ac:dyDescent="0.25">
      <c r="BB4672"/>
      <c r="BC4672"/>
      <c r="BD4672"/>
      <c r="BE4672"/>
      <c r="BF4672"/>
      <c r="BG4672"/>
      <c r="BH4672"/>
      <c r="BI4672"/>
      <c r="BJ4672"/>
      <c r="BK4672"/>
      <c r="BL4672"/>
      <c r="BM4672"/>
      <c r="BN4672"/>
      <c r="BO4672"/>
      <c r="BP4672"/>
      <c r="BQ4672"/>
      <c r="BR4672"/>
      <c r="BS4672"/>
      <c r="BT4672"/>
      <c r="BU4672"/>
      <c r="BV4672"/>
      <c r="BW4672"/>
      <c r="BX4672"/>
      <c r="BY4672"/>
      <c r="BZ4672"/>
      <c r="CA4672"/>
      <c r="CB4672"/>
      <c r="CC4672"/>
    </row>
    <row r="4673" spans="54:81" s="325" customFormat="1" ht="15" customHeight="1" x14ac:dyDescent="0.25">
      <c r="BB4673"/>
      <c r="BC4673"/>
      <c r="BD4673"/>
      <c r="BE4673"/>
      <c r="BF4673"/>
      <c r="BG4673"/>
      <c r="BH4673"/>
      <c r="BI4673"/>
      <c r="BJ4673"/>
      <c r="BK4673"/>
      <c r="BL4673"/>
      <c r="BM4673"/>
      <c r="BN4673"/>
      <c r="BO4673"/>
      <c r="BP4673"/>
      <c r="BQ4673"/>
      <c r="BR4673"/>
      <c r="BS4673"/>
      <c r="BT4673"/>
      <c r="BU4673"/>
      <c r="BV4673"/>
      <c r="BW4673"/>
      <c r="BX4673"/>
      <c r="BY4673"/>
      <c r="BZ4673"/>
      <c r="CA4673"/>
      <c r="CB4673"/>
      <c r="CC4673"/>
    </row>
    <row r="4674" spans="54:81" s="325" customFormat="1" ht="15" customHeight="1" x14ac:dyDescent="0.25">
      <c r="BB4674"/>
      <c r="BC4674"/>
      <c r="BD4674"/>
      <c r="BE4674"/>
      <c r="BF4674"/>
      <c r="BG4674"/>
      <c r="BH4674"/>
      <c r="BI4674"/>
      <c r="BJ4674"/>
      <c r="BK4674"/>
      <c r="BL4674"/>
      <c r="BM4674"/>
      <c r="BN4674"/>
      <c r="BO4674"/>
      <c r="BP4674"/>
      <c r="BQ4674"/>
      <c r="BR4674"/>
      <c r="BS4674"/>
      <c r="BT4674"/>
      <c r="BU4674"/>
      <c r="BV4674"/>
      <c r="BW4674"/>
      <c r="BX4674"/>
      <c r="BY4674"/>
      <c r="BZ4674"/>
      <c r="CA4674"/>
      <c r="CB4674"/>
      <c r="CC4674"/>
    </row>
    <row r="4675" spans="54:81" s="325" customFormat="1" ht="15" customHeight="1" x14ac:dyDescent="0.25">
      <c r="BB4675"/>
      <c r="BC4675"/>
      <c r="BD4675"/>
      <c r="BE4675"/>
      <c r="BF4675"/>
      <c r="BG4675"/>
      <c r="BH4675"/>
      <c r="BI4675"/>
      <c r="BJ4675"/>
      <c r="BK4675"/>
      <c r="BL4675"/>
      <c r="BM4675"/>
      <c r="BN4675"/>
      <c r="BO4675"/>
      <c r="BP4675"/>
      <c r="BQ4675"/>
      <c r="BR4675"/>
      <c r="BS4675"/>
      <c r="BT4675"/>
      <c r="BU4675"/>
      <c r="BV4675"/>
      <c r="BW4675"/>
      <c r="BX4675"/>
      <c r="BY4675"/>
      <c r="BZ4675"/>
      <c r="CA4675"/>
      <c r="CB4675"/>
      <c r="CC4675"/>
    </row>
    <row r="4676" spans="54:81" s="325" customFormat="1" ht="15" customHeight="1" x14ac:dyDescent="0.25">
      <c r="BB4676"/>
      <c r="BC4676"/>
      <c r="BD4676"/>
      <c r="BE4676"/>
      <c r="BF4676"/>
      <c r="BG4676"/>
      <c r="BH4676"/>
      <c r="BI4676"/>
      <c r="BJ4676"/>
      <c r="BK4676"/>
      <c r="BL4676"/>
      <c r="BM4676"/>
      <c r="BN4676"/>
      <c r="BO4676"/>
      <c r="BP4676"/>
      <c r="BQ4676"/>
      <c r="BR4676"/>
      <c r="BS4676"/>
      <c r="BT4676"/>
      <c r="BU4676"/>
      <c r="BV4676"/>
      <c r="BW4676"/>
      <c r="BX4676"/>
      <c r="BY4676"/>
      <c r="BZ4676"/>
      <c r="CA4676"/>
      <c r="CB4676"/>
      <c r="CC4676"/>
    </row>
    <row r="4677" spans="54:81" s="325" customFormat="1" ht="15" customHeight="1" x14ac:dyDescent="0.25">
      <c r="BB4677"/>
      <c r="BC4677"/>
      <c r="BD4677"/>
      <c r="BE4677"/>
      <c r="BF4677"/>
      <c r="BG4677"/>
      <c r="BH4677"/>
      <c r="BI4677"/>
      <c r="BJ4677"/>
      <c r="BK4677"/>
      <c r="BL4677"/>
      <c r="BM4677"/>
      <c r="BN4677"/>
      <c r="BO4677"/>
      <c r="BP4677"/>
      <c r="BQ4677"/>
      <c r="BR4677"/>
      <c r="BS4677"/>
      <c r="BT4677"/>
      <c r="BU4677"/>
      <c r="BV4677"/>
      <c r="BW4677"/>
      <c r="BX4677"/>
      <c r="BY4677"/>
      <c r="BZ4677"/>
      <c r="CA4677"/>
      <c r="CB4677"/>
      <c r="CC4677"/>
    </row>
    <row r="4678" spans="54:81" s="325" customFormat="1" ht="15" customHeight="1" x14ac:dyDescent="0.25">
      <c r="BB4678"/>
      <c r="BC4678"/>
      <c r="BD4678"/>
      <c r="BE4678"/>
      <c r="BF4678"/>
      <c r="BG4678"/>
      <c r="BH4678"/>
      <c r="BI4678"/>
      <c r="BJ4678"/>
      <c r="BK4678"/>
      <c r="BL4678"/>
      <c r="BM4678"/>
      <c r="BN4678"/>
      <c r="BO4678"/>
      <c r="BP4678"/>
      <c r="BQ4678"/>
      <c r="BR4678"/>
      <c r="BS4678"/>
      <c r="BT4678"/>
      <c r="BU4678"/>
      <c r="BV4678"/>
      <c r="BW4678"/>
      <c r="BX4678"/>
      <c r="BY4678"/>
      <c r="BZ4678"/>
      <c r="CA4678"/>
      <c r="CB4678"/>
      <c r="CC4678"/>
    </row>
    <row r="4679" spans="54:81" s="325" customFormat="1" ht="15" customHeight="1" x14ac:dyDescent="0.25">
      <c r="BB4679"/>
      <c r="BC4679"/>
      <c r="BD4679"/>
      <c r="BE4679"/>
      <c r="BF4679"/>
      <c r="BG4679"/>
      <c r="BH4679"/>
      <c r="BI4679"/>
      <c r="BJ4679"/>
      <c r="BK4679"/>
      <c r="BL4679"/>
      <c r="BM4679"/>
      <c r="BN4679"/>
      <c r="BO4679"/>
      <c r="BP4679"/>
      <c r="BQ4679"/>
      <c r="BR4679"/>
      <c r="BS4679"/>
      <c r="BT4679"/>
      <c r="BU4679"/>
      <c r="BV4679"/>
      <c r="BW4679"/>
      <c r="BX4679"/>
      <c r="BY4679"/>
      <c r="BZ4679"/>
      <c r="CA4679"/>
      <c r="CB4679"/>
      <c r="CC4679"/>
    </row>
    <row r="4680" spans="54:81" s="325" customFormat="1" ht="15" customHeight="1" x14ac:dyDescent="0.25">
      <c r="BB4680"/>
      <c r="BC4680"/>
      <c r="BD4680"/>
      <c r="BE4680"/>
      <c r="BF4680"/>
      <c r="BG4680"/>
      <c r="BH4680"/>
      <c r="BI4680"/>
      <c r="BJ4680"/>
      <c r="BK4680"/>
      <c r="BL4680"/>
      <c r="BM4680"/>
      <c r="BN4680"/>
      <c r="BO4680"/>
      <c r="BP4680"/>
      <c r="BQ4680"/>
      <c r="BR4680"/>
      <c r="BS4680"/>
      <c r="BT4680"/>
      <c r="BU4680"/>
      <c r="BV4680"/>
      <c r="BW4680"/>
      <c r="BX4680"/>
      <c r="BY4680"/>
      <c r="BZ4680"/>
      <c r="CA4680"/>
      <c r="CB4680"/>
      <c r="CC4680"/>
    </row>
    <row r="4681" spans="54:81" s="325" customFormat="1" ht="15" customHeight="1" x14ac:dyDescent="0.25">
      <c r="BB4681"/>
      <c r="BC4681"/>
      <c r="BD4681"/>
      <c r="BE4681"/>
      <c r="BF4681"/>
      <c r="BG4681"/>
      <c r="BH4681"/>
      <c r="BI4681"/>
      <c r="BJ4681"/>
      <c r="BK4681"/>
      <c r="BL4681"/>
      <c r="BM4681"/>
      <c r="BN4681"/>
      <c r="BO4681"/>
      <c r="BP4681"/>
      <c r="BQ4681"/>
      <c r="BR4681"/>
      <c r="BS4681"/>
      <c r="BT4681"/>
      <c r="BU4681"/>
      <c r="BV4681"/>
      <c r="BW4681"/>
      <c r="BX4681"/>
      <c r="BY4681"/>
      <c r="BZ4681"/>
      <c r="CA4681"/>
      <c r="CB4681"/>
      <c r="CC4681"/>
    </row>
    <row r="4682" spans="54:81" s="325" customFormat="1" ht="15" customHeight="1" x14ac:dyDescent="0.25">
      <c r="BB4682"/>
      <c r="BC4682"/>
      <c r="BD4682"/>
      <c r="BE4682"/>
      <c r="BF4682"/>
      <c r="BG4682"/>
      <c r="BH4682"/>
      <c r="BI4682"/>
      <c r="BJ4682"/>
      <c r="BK4682"/>
      <c r="BL4682"/>
      <c r="BM4682"/>
      <c r="BN4682"/>
      <c r="BO4682"/>
      <c r="BP4682"/>
      <c r="BQ4682"/>
      <c r="BR4682"/>
      <c r="BS4682"/>
      <c r="BT4682"/>
      <c r="BU4682"/>
      <c r="BV4682"/>
      <c r="BW4682"/>
      <c r="BX4682"/>
      <c r="BY4682"/>
      <c r="BZ4682"/>
      <c r="CA4682"/>
      <c r="CB4682"/>
      <c r="CC4682"/>
    </row>
    <row r="4683" spans="54:81" s="325" customFormat="1" ht="15" customHeight="1" x14ac:dyDescent="0.25">
      <c r="BB4683"/>
      <c r="BC4683"/>
      <c r="BD4683"/>
      <c r="BE4683"/>
      <c r="BF4683"/>
      <c r="BG4683"/>
      <c r="BH4683"/>
      <c r="BI4683"/>
      <c r="BJ4683"/>
      <c r="BK4683"/>
      <c r="BL4683"/>
      <c r="BM4683"/>
      <c r="BN4683"/>
      <c r="BO4683"/>
      <c r="BP4683"/>
      <c r="BQ4683"/>
      <c r="BR4683"/>
      <c r="BS4683"/>
      <c r="BT4683"/>
      <c r="BU4683"/>
      <c r="BV4683"/>
      <c r="BW4683"/>
      <c r="BX4683"/>
      <c r="BY4683"/>
      <c r="BZ4683"/>
      <c r="CA4683"/>
      <c r="CB4683"/>
      <c r="CC4683"/>
    </row>
    <row r="4684" spans="54:81" s="325" customFormat="1" ht="15" customHeight="1" x14ac:dyDescent="0.25">
      <c r="BB4684"/>
      <c r="BC4684"/>
      <c r="BD4684"/>
      <c r="BE4684"/>
      <c r="BF4684"/>
      <c r="BG4684"/>
      <c r="BH4684"/>
      <c r="BI4684"/>
      <c r="BJ4684"/>
      <c r="BK4684"/>
      <c r="BL4684"/>
      <c r="BM4684"/>
      <c r="BN4684"/>
      <c r="BO4684"/>
      <c r="BP4684"/>
      <c r="BQ4684"/>
      <c r="BR4684"/>
      <c r="BS4684"/>
      <c r="BT4684"/>
      <c r="BU4684"/>
      <c r="BV4684"/>
      <c r="BW4684"/>
      <c r="BX4684"/>
      <c r="BY4684"/>
      <c r="BZ4684"/>
      <c r="CA4684"/>
      <c r="CB4684"/>
      <c r="CC4684"/>
    </row>
    <row r="4685" spans="54:81" s="325" customFormat="1" ht="15" customHeight="1" x14ac:dyDescent="0.25">
      <c r="BB4685"/>
      <c r="BC4685"/>
      <c r="BD4685"/>
      <c r="BE4685"/>
      <c r="BF4685"/>
      <c r="BG4685"/>
      <c r="BH4685"/>
      <c r="BI4685"/>
      <c r="BJ4685"/>
      <c r="BK4685"/>
      <c r="BL4685"/>
      <c r="BM4685"/>
      <c r="BN4685"/>
      <c r="BO4685"/>
      <c r="BP4685"/>
      <c r="BQ4685"/>
      <c r="BR4685"/>
      <c r="BS4685"/>
      <c r="BT4685"/>
      <c r="BU4685"/>
      <c r="BV4685"/>
      <c r="BW4685"/>
      <c r="BX4685"/>
      <c r="BY4685"/>
      <c r="BZ4685"/>
      <c r="CA4685"/>
      <c r="CB4685"/>
      <c r="CC4685"/>
    </row>
    <row r="4686" spans="54:81" s="325" customFormat="1" ht="15" customHeight="1" x14ac:dyDescent="0.25">
      <c r="BB4686"/>
      <c r="BC4686"/>
      <c r="BD4686"/>
      <c r="BE4686"/>
      <c r="BF4686"/>
      <c r="BG4686"/>
      <c r="BH4686"/>
      <c r="BI4686"/>
      <c r="BJ4686"/>
      <c r="BK4686"/>
      <c r="BL4686"/>
      <c r="BM4686"/>
      <c r="BN4686"/>
      <c r="BO4686"/>
      <c r="BP4686"/>
      <c r="BQ4686"/>
      <c r="BR4686"/>
      <c r="BS4686"/>
      <c r="BT4686"/>
      <c r="BU4686"/>
      <c r="BV4686"/>
      <c r="BW4686"/>
      <c r="BX4686"/>
      <c r="BY4686"/>
      <c r="BZ4686"/>
      <c r="CA4686"/>
      <c r="CB4686"/>
      <c r="CC4686"/>
    </row>
    <row r="4687" spans="54:81" s="325" customFormat="1" ht="15" customHeight="1" x14ac:dyDescent="0.25">
      <c r="BB4687"/>
      <c r="BC4687"/>
      <c r="BD4687"/>
      <c r="BE4687"/>
      <c r="BF4687"/>
      <c r="BG4687"/>
      <c r="BH4687"/>
      <c r="BI4687"/>
      <c r="BJ4687"/>
      <c r="BK4687"/>
      <c r="BL4687"/>
      <c r="BM4687"/>
      <c r="BN4687"/>
      <c r="BO4687"/>
      <c r="BP4687"/>
      <c r="BQ4687"/>
      <c r="BR4687"/>
      <c r="BS4687"/>
      <c r="BT4687"/>
      <c r="BU4687"/>
      <c r="BV4687"/>
      <c r="BW4687"/>
      <c r="BX4687"/>
      <c r="BY4687"/>
      <c r="BZ4687"/>
      <c r="CA4687"/>
      <c r="CB4687"/>
      <c r="CC4687"/>
    </row>
    <row r="4688" spans="54:81" s="325" customFormat="1" ht="15" customHeight="1" x14ac:dyDescent="0.25">
      <c r="BB4688"/>
      <c r="BC4688"/>
      <c r="BD4688"/>
      <c r="BE4688"/>
      <c r="BF4688"/>
      <c r="BG4688"/>
      <c r="BH4688"/>
      <c r="BI4688"/>
      <c r="BJ4688"/>
      <c r="BK4688"/>
      <c r="BL4688"/>
      <c r="BM4688"/>
      <c r="BN4688"/>
      <c r="BO4688"/>
      <c r="BP4688"/>
      <c r="BQ4688"/>
      <c r="BR4688"/>
      <c r="BS4688"/>
      <c r="BT4688"/>
      <c r="BU4688"/>
      <c r="BV4688"/>
      <c r="BW4688"/>
      <c r="BX4688"/>
      <c r="BY4688"/>
      <c r="BZ4688"/>
      <c r="CA4688"/>
      <c r="CB4688"/>
      <c r="CC4688"/>
    </row>
    <row r="4689" spans="54:81" s="325" customFormat="1" ht="15" customHeight="1" x14ac:dyDescent="0.25">
      <c r="BB4689"/>
      <c r="BC4689"/>
      <c r="BD4689"/>
      <c r="BE4689"/>
      <c r="BF4689"/>
      <c r="BG4689"/>
      <c r="BH4689"/>
      <c r="BI4689"/>
      <c r="BJ4689"/>
      <c r="BK4689"/>
      <c r="BL4689"/>
      <c r="BM4689"/>
      <c r="BN4689"/>
      <c r="BO4689"/>
      <c r="BP4689"/>
      <c r="BQ4689"/>
      <c r="BR4689"/>
      <c r="BS4689"/>
      <c r="BT4689"/>
      <c r="BU4689"/>
      <c r="BV4689"/>
      <c r="BW4689"/>
      <c r="BX4689"/>
      <c r="BY4689"/>
      <c r="BZ4689"/>
      <c r="CA4689"/>
      <c r="CB4689"/>
      <c r="CC4689"/>
    </row>
    <row r="4690" spans="54:81" s="325" customFormat="1" ht="15" customHeight="1" x14ac:dyDescent="0.25">
      <c r="BB4690"/>
      <c r="BC4690"/>
      <c r="BD4690"/>
      <c r="BE4690"/>
      <c r="BF4690"/>
      <c r="BG4690"/>
      <c r="BH4690"/>
      <c r="BI4690"/>
      <c r="BJ4690"/>
      <c r="BK4690"/>
      <c r="BL4690"/>
      <c r="BM4690"/>
      <c r="BN4690"/>
      <c r="BO4690"/>
      <c r="BP4690"/>
      <c r="BQ4690"/>
      <c r="BR4690"/>
      <c r="BS4690"/>
      <c r="BT4690"/>
      <c r="BU4690"/>
      <c r="BV4690"/>
      <c r="BW4690"/>
      <c r="BX4690"/>
      <c r="BY4690"/>
      <c r="BZ4690"/>
      <c r="CA4690"/>
      <c r="CB4690"/>
      <c r="CC4690"/>
    </row>
    <row r="4691" spans="54:81" s="325" customFormat="1" ht="15" customHeight="1" x14ac:dyDescent="0.25">
      <c r="BB4691"/>
      <c r="BC4691"/>
      <c r="BD4691"/>
      <c r="BE4691"/>
      <c r="BF4691"/>
      <c r="BG4691"/>
      <c r="BH4691"/>
      <c r="BI4691"/>
      <c r="BJ4691"/>
      <c r="BK4691"/>
      <c r="BL4691"/>
      <c r="BM4691"/>
      <c r="BN4691"/>
      <c r="BO4691"/>
      <c r="BP4691"/>
      <c r="BQ4691"/>
      <c r="BR4691"/>
      <c r="BS4691"/>
      <c r="BT4691"/>
      <c r="BU4691"/>
      <c r="BV4691"/>
      <c r="BW4691"/>
      <c r="BX4691"/>
      <c r="BY4691"/>
      <c r="BZ4691"/>
      <c r="CA4691"/>
      <c r="CB4691"/>
      <c r="CC4691"/>
    </row>
    <row r="4692" spans="54:81" s="325" customFormat="1" ht="15" customHeight="1" x14ac:dyDescent="0.25">
      <c r="BB4692"/>
      <c r="BC4692"/>
      <c r="BD4692"/>
      <c r="BE4692"/>
      <c r="BF4692"/>
      <c r="BG4692"/>
      <c r="BH4692"/>
      <c r="BI4692"/>
      <c r="BJ4692"/>
      <c r="BK4692"/>
      <c r="BL4692"/>
      <c r="BM4692"/>
      <c r="BN4692"/>
      <c r="BO4692"/>
      <c r="BP4692"/>
      <c r="BQ4692"/>
      <c r="BR4692"/>
      <c r="BS4692"/>
      <c r="BT4692"/>
      <c r="BU4692"/>
      <c r="BV4692"/>
      <c r="BW4692"/>
      <c r="BX4692"/>
      <c r="BY4692"/>
      <c r="BZ4692"/>
      <c r="CA4692"/>
      <c r="CB4692"/>
      <c r="CC4692"/>
    </row>
    <row r="4693" spans="54:81" s="325" customFormat="1" ht="15" customHeight="1" x14ac:dyDescent="0.25">
      <c r="BB4693"/>
      <c r="BC4693"/>
      <c r="BD4693"/>
      <c r="BE4693"/>
      <c r="BF4693"/>
      <c r="BG4693"/>
      <c r="BH4693"/>
      <c r="BI4693"/>
      <c r="BJ4693"/>
      <c r="BK4693"/>
      <c r="BL4693"/>
      <c r="BM4693"/>
      <c r="BN4693"/>
      <c r="BO4693"/>
      <c r="BP4693"/>
      <c r="BQ4693"/>
      <c r="BR4693"/>
      <c r="BS4693"/>
      <c r="BT4693"/>
      <c r="BU4693"/>
      <c r="BV4693"/>
      <c r="BW4693"/>
      <c r="BX4693"/>
      <c r="BY4693"/>
      <c r="BZ4693"/>
      <c r="CA4693"/>
      <c r="CB4693"/>
      <c r="CC4693"/>
    </row>
    <row r="4694" spans="54:81" s="325" customFormat="1" ht="15" customHeight="1" x14ac:dyDescent="0.25">
      <c r="BB4694"/>
      <c r="BC4694"/>
      <c r="BD4694"/>
      <c r="BE4694"/>
      <c r="BF4694"/>
      <c r="BG4694"/>
      <c r="BH4694"/>
      <c r="BI4694"/>
      <c r="BJ4694"/>
      <c r="BK4694"/>
      <c r="BL4694"/>
      <c r="BM4694"/>
      <c r="BN4694"/>
      <c r="BO4694"/>
      <c r="BP4694"/>
      <c r="BQ4694"/>
      <c r="BR4694"/>
      <c r="BS4694"/>
      <c r="BT4694"/>
      <c r="BU4694"/>
      <c r="BV4694"/>
      <c r="BW4694"/>
      <c r="BX4694"/>
      <c r="BY4694"/>
      <c r="BZ4694"/>
      <c r="CA4694"/>
      <c r="CB4694"/>
      <c r="CC4694"/>
    </row>
    <row r="4695" spans="54:81" s="325" customFormat="1" ht="15" customHeight="1" x14ac:dyDescent="0.25">
      <c r="BB4695"/>
      <c r="BC4695"/>
      <c r="BD4695"/>
      <c r="BE4695"/>
      <c r="BF4695"/>
      <c r="BG4695"/>
      <c r="BH4695"/>
      <c r="BI4695"/>
      <c r="BJ4695"/>
      <c r="BK4695"/>
      <c r="BL4695"/>
      <c r="BM4695"/>
      <c r="BN4695"/>
      <c r="BO4695"/>
      <c r="BP4695"/>
      <c r="BQ4695"/>
      <c r="BR4695"/>
      <c r="BS4695"/>
      <c r="BT4695"/>
      <c r="BU4695"/>
      <c r="BV4695"/>
      <c r="BW4695"/>
      <c r="BX4695"/>
      <c r="BY4695"/>
      <c r="BZ4695"/>
      <c r="CA4695"/>
      <c r="CB4695"/>
      <c r="CC4695"/>
    </row>
    <row r="4696" spans="54:81" s="325" customFormat="1" ht="15" customHeight="1" x14ac:dyDescent="0.25">
      <c r="BB4696"/>
      <c r="BC4696"/>
      <c r="BD4696"/>
      <c r="BE4696"/>
      <c r="BF4696"/>
      <c r="BG4696"/>
      <c r="BH4696"/>
      <c r="BI4696"/>
      <c r="BJ4696"/>
      <c r="BK4696"/>
      <c r="BL4696"/>
      <c r="BM4696"/>
      <c r="BN4696"/>
      <c r="BO4696"/>
      <c r="BP4696"/>
      <c r="BQ4696"/>
      <c r="BR4696"/>
      <c r="BS4696"/>
      <c r="BT4696"/>
      <c r="BU4696"/>
      <c r="BV4696"/>
      <c r="BW4696"/>
      <c r="BX4696"/>
      <c r="BY4696"/>
      <c r="BZ4696"/>
      <c r="CA4696"/>
      <c r="CB4696"/>
      <c r="CC4696"/>
    </row>
    <row r="4697" spans="54:81" s="325" customFormat="1" ht="15" customHeight="1" x14ac:dyDescent="0.25">
      <c r="BB4697"/>
      <c r="BC4697"/>
      <c r="BD4697"/>
      <c r="BE4697"/>
      <c r="BF4697"/>
      <c r="BG4697"/>
      <c r="BH4697"/>
      <c r="BI4697"/>
      <c r="BJ4697"/>
      <c r="BK4697"/>
      <c r="BL4697"/>
      <c r="BM4697"/>
      <c r="BN4697"/>
      <c r="BO4697"/>
      <c r="BP4697"/>
      <c r="BQ4697"/>
      <c r="BR4697"/>
      <c r="BS4697"/>
      <c r="BT4697"/>
      <c r="BU4697"/>
      <c r="BV4697"/>
      <c r="BW4697"/>
      <c r="BX4697"/>
      <c r="BY4697"/>
      <c r="BZ4697"/>
      <c r="CA4697"/>
      <c r="CB4697"/>
      <c r="CC4697"/>
    </row>
    <row r="4698" spans="54:81" s="325" customFormat="1" ht="15" customHeight="1" x14ac:dyDescent="0.25">
      <c r="BB4698"/>
      <c r="BC4698"/>
      <c r="BD4698"/>
      <c r="BE4698"/>
      <c r="BF4698"/>
      <c r="BG4698"/>
      <c r="BH4698"/>
      <c r="BI4698"/>
      <c r="BJ4698"/>
      <c r="BK4698"/>
      <c r="BL4698"/>
      <c r="BM4698"/>
      <c r="BN4698"/>
      <c r="BO4698"/>
      <c r="BP4698"/>
      <c r="BQ4698"/>
      <c r="BR4698"/>
      <c r="BS4698"/>
      <c r="BT4698"/>
      <c r="BU4698"/>
      <c r="BV4698"/>
      <c r="BW4698"/>
      <c r="BX4698"/>
      <c r="BY4698"/>
      <c r="BZ4698"/>
      <c r="CA4698"/>
      <c r="CB4698"/>
      <c r="CC4698"/>
    </row>
    <row r="4699" spans="54:81" s="325" customFormat="1" ht="15" customHeight="1" x14ac:dyDescent="0.25">
      <c r="BB4699"/>
      <c r="BC4699"/>
      <c r="BD4699"/>
      <c r="BE4699"/>
      <c r="BF4699"/>
      <c r="BG4699"/>
      <c r="BH4699"/>
      <c r="BI4699"/>
      <c r="BJ4699"/>
      <c r="BK4699"/>
      <c r="BL4699"/>
      <c r="BM4699"/>
      <c r="BN4699"/>
      <c r="BO4699"/>
      <c r="BP4699"/>
      <c r="BQ4699"/>
      <c r="BR4699"/>
      <c r="BS4699"/>
      <c r="BT4699"/>
      <c r="BU4699"/>
      <c r="BV4699"/>
      <c r="BW4699"/>
      <c r="BX4699"/>
      <c r="BY4699"/>
      <c r="BZ4699"/>
      <c r="CA4699"/>
      <c r="CB4699"/>
      <c r="CC4699"/>
    </row>
    <row r="4700" spans="54:81" s="325" customFormat="1" ht="15" customHeight="1" x14ac:dyDescent="0.25">
      <c r="BB4700"/>
      <c r="BC4700"/>
      <c r="BD4700"/>
      <c r="BE4700"/>
      <c r="BF4700"/>
      <c r="BG4700"/>
      <c r="BH4700"/>
      <c r="BI4700"/>
      <c r="BJ4700"/>
      <c r="BK4700"/>
      <c r="BL4700"/>
      <c r="BM4700"/>
      <c r="BN4700"/>
      <c r="BO4700"/>
      <c r="BP4700"/>
      <c r="BQ4700"/>
      <c r="BR4700"/>
      <c r="BS4700"/>
      <c r="BT4700"/>
      <c r="BU4700"/>
      <c r="BV4700"/>
      <c r="BW4700"/>
      <c r="BX4700"/>
      <c r="BY4700"/>
      <c r="BZ4700"/>
      <c r="CA4700"/>
      <c r="CB4700"/>
      <c r="CC4700"/>
    </row>
    <row r="4701" spans="54:81" s="325" customFormat="1" ht="15" customHeight="1" x14ac:dyDescent="0.25">
      <c r="BB4701"/>
      <c r="BC4701"/>
      <c r="BD4701"/>
      <c r="BE4701"/>
      <c r="BF4701"/>
      <c r="BG4701"/>
      <c r="BH4701"/>
      <c r="BI4701"/>
      <c r="BJ4701"/>
      <c r="BK4701"/>
      <c r="BL4701"/>
      <c r="BM4701"/>
      <c r="BN4701"/>
      <c r="BO4701"/>
      <c r="BP4701"/>
      <c r="BQ4701"/>
      <c r="BR4701"/>
      <c r="BS4701"/>
      <c r="BT4701"/>
      <c r="BU4701"/>
      <c r="BV4701"/>
      <c r="BW4701"/>
      <c r="BX4701"/>
      <c r="BY4701"/>
      <c r="BZ4701"/>
      <c r="CA4701"/>
      <c r="CB4701"/>
      <c r="CC4701"/>
    </row>
    <row r="4702" spans="54:81" s="325" customFormat="1" ht="15" customHeight="1" x14ac:dyDescent="0.25">
      <c r="BB4702"/>
      <c r="BC4702"/>
      <c r="BD4702"/>
      <c r="BE4702"/>
      <c r="BF4702"/>
      <c r="BG4702"/>
      <c r="BH4702"/>
      <c r="BI4702"/>
      <c r="BJ4702"/>
      <c r="BK4702"/>
      <c r="BL4702"/>
      <c r="BM4702"/>
      <c r="BN4702"/>
      <c r="BO4702"/>
      <c r="BP4702"/>
      <c r="BQ4702"/>
      <c r="BR4702"/>
      <c r="BS4702"/>
      <c r="BT4702"/>
      <c r="BU4702"/>
      <c r="BV4702"/>
      <c r="BW4702"/>
      <c r="BX4702"/>
      <c r="BY4702"/>
      <c r="BZ4702"/>
      <c r="CA4702"/>
      <c r="CB4702"/>
      <c r="CC4702"/>
    </row>
    <row r="4703" spans="54:81" s="325" customFormat="1" ht="15" customHeight="1" x14ac:dyDescent="0.25">
      <c r="BB4703"/>
      <c r="BC4703"/>
      <c r="BD4703"/>
      <c r="BE4703"/>
      <c r="BF4703"/>
      <c r="BG4703"/>
      <c r="BH4703"/>
      <c r="BI4703"/>
      <c r="BJ4703"/>
      <c r="BK4703"/>
      <c r="BL4703"/>
      <c r="BM4703"/>
      <c r="BN4703"/>
      <c r="BO4703"/>
      <c r="BP4703"/>
      <c r="BQ4703"/>
      <c r="BR4703"/>
      <c r="BS4703"/>
      <c r="BT4703"/>
      <c r="BU4703"/>
      <c r="BV4703"/>
      <c r="BW4703"/>
      <c r="BX4703"/>
      <c r="BY4703"/>
      <c r="BZ4703"/>
      <c r="CA4703"/>
      <c r="CB4703"/>
      <c r="CC4703"/>
    </row>
    <row r="4704" spans="54:81" s="325" customFormat="1" ht="15" customHeight="1" x14ac:dyDescent="0.25">
      <c r="BB4704"/>
      <c r="BC4704"/>
      <c r="BD4704"/>
      <c r="BE4704"/>
      <c r="BF4704"/>
      <c r="BG4704"/>
      <c r="BH4704"/>
      <c r="BI4704"/>
      <c r="BJ4704"/>
      <c r="BK4704"/>
      <c r="BL4704"/>
      <c r="BM4704"/>
      <c r="BN4704"/>
      <c r="BO4704"/>
      <c r="BP4704"/>
      <c r="BQ4704"/>
      <c r="BR4704"/>
      <c r="BS4704"/>
      <c r="BT4704"/>
      <c r="BU4704"/>
      <c r="BV4704"/>
      <c r="BW4704"/>
      <c r="BX4704"/>
      <c r="BY4704"/>
      <c r="BZ4704"/>
      <c r="CA4704"/>
      <c r="CB4704"/>
      <c r="CC4704"/>
    </row>
    <row r="4705" spans="54:81" s="325" customFormat="1" ht="15" customHeight="1" x14ac:dyDescent="0.25">
      <c r="BB4705"/>
      <c r="BC4705"/>
      <c r="BD4705"/>
      <c r="BE4705"/>
      <c r="BF4705"/>
      <c r="BG4705"/>
      <c r="BH4705"/>
      <c r="BI4705"/>
      <c r="BJ4705"/>
      <c r="BK4705"/>
      <c r="BL4705"/>
      <c r="BM4705"/>
      <c r="BN4705"/>
      <c r="BO4705"/>
      <c r="BP4705"/>
      <c r="BQ4705"/>
      <c r="BR4705"/>
      <c r="BS4705"/>
      <c r="BT4705"/>
      <c r="BU4705"/>
      <c r="BV4705"/>
      <c r="BW4705"/>
      <c r="BX4705"/>
      <c r="BY4705"/>
      <c r="BZ4705"/>
      <c r="CA4705"/>
      <c r="CB4705"/>
      <c r="CC4705"/>
    </row>
    <row r="4706" spans="54:81" s="325" customFormat="1" ht="15" customHeight="1" x14ac:dyDescent="0.25">
      <c r="BB4706"/>
      <c r="BC4706"/>
      <c r="BD4706"/>
      <c r="BE4706"/>
      <c r="BF4706"/>
      <c r="BG4706"/>
      <c r="BH4706"/>
      <c r="BI4706"/>
      <c r="BJ4706"/>
      <c r="BK4706"/>
      <c r="BL4706"/>
      <c r="BM4706"/>
      <c r="BN4706"/>
      <c r="BO4706"/>
      <c r="BP4706"/>
      <c r="BQ4706"/>
      <c r="BR4706"/>
      <c r="BS4706"/>
      <c r="BT4706"/>
      <c r="BU4706"/>
      <c r="BV4706"/>
      <c r="BW4706"/>
      <c r="BX4706"/>
      <c r="BY4706"/>
      <c r="BZ4706"/>
      <c r="CA4706"/>
      <c r="CB4706"/>
      <c r="CC4706"/>
    </row>
    <row r="4707" spans="54:81" s="325" customFormat="1" ht="15" customHeight="1" x14ac:dyDescent="0.25">
      <c r="BB4707"/>
      <c r="BC4707"/>
      <c r="BD4707"/>
      <c r="BE4707"/>
      <c r="BF4707"/>
      <c r="BG4707"/>
      <c r="BH4707"/>
      <c r="BI4707"/>
      <c r="BJ4707"/>
      <c r="BK4707"/>
      <c r="BL4707"/>
      <c r="BM4707"/>
      <c r="BN4707"/>
      <c r="BO4707"/>
      <c r="BP4707"/>
      <c r="BQ4707"/>
      <c r="BR4707"/>
      <c r="BS4707"/>
      <c r="BT4707"/>
      <c r="BU4707"/>
      <c r="BV4707"/>
      <c r="BW4707"/>
      <c r="BX4707"/>
      <c r="BY4707"/>
      <c r="BZ4707"/>
      <c r="CA4707"/>
      <c r="CB4707"/>
      <c r="CC4707"/>
    </row>
    <row r="4708" spans="54:81" s="325" customFormat="1" ht="15" customHeight="1" x14ac:dyDescent="0.25">
      <c r="BB4708"/>
      <c r="BC4708"/>
      <c r="BD4708"/>
      <c r="BE4708"/>
      <c r="BF4708"/>
      <c r="BG4708"/>
      <c r="BH4708"/>
      <c r="BI4708"/>
      <c r="BJ4708"/>
      <c r="BK4708"/>
      <c r="BL4708"/>
      <c r="BM4708"/>
      <c r="BN4708"/>
      <c r="BO4708"/>
      <c r="BP4708"/>
      <c r="BQ4708"/>
      <c r="BR4708"/>
      <c r="BS4708"/>
      <c r="BT4708"/>
      <c r="BU4708"/>
      <c r="BV4708"/>
      <c r="BW4708"/>
      <c r="BX4708"/>
      <c r="BY4708"/>
      <c r="BZ4708"/>
      <c r="CA4708"/>
      <c r="CB4708"/>
      <c r="CC4708"/>
    </row>
    <row r="4709" spans="54:81" s="325" customFormat="1" ht="15" customHeight="1" x14ac:dyDescent="0.25">
      <c r="BB4709"/>
      <c r="BC4709"/>
      <c r="BD4709"/>
      <c r="BE4709"/>
      <c r="BF4709"/>
      <c r="BG4709"/>
      <c r="BH4709"/>
      <c r="BI4709"/>
      <c r="BJ4709"/>
      <c r="BK4709"/>
      <c r="BL4709"/>
      <c r="BM4709"/>
      <c r="BN4709"/>
      <c r="BO4709"/>
      <c r="BP4709"/>
      <c r="BQ4709"/>
      <c r="BR4709"/>
      <c r="BS4709"/>
      <c r="BT4709"/>
      <c r="BU4709"/>
      <c r="BV4709"/>
      <c r="BW4709"/>
      <c r="BX4709"/>
      <c r="BY4709"/>
      <c r="BZ4709"/>
      <c r="CA4709"/>
      <c r="CB4709"/>
      <c r="CC4709"/>
    </row>
    <row r="4710" spans="54:81" s="325" customFormat="1" ht="15" customHeight="1" x14ac:dyDescent="0.25">
      <c r="BB4710"/>
      <c r="BC4710"/>
      <c r="BD4710"/>
      <c r="BE4710"/>
      <c r="BF4710"/>
      <c r="BG4710"/>
      <c r="BH4710"/>
      <c r="BI4710"/>
      <c r="BJ4710"/>
      <c r="BK4710"/>
      <c r="BL4710"/>
      <c r="BM4710"/>
      <c r="BN4710"/>
      <c r="BO4710"/>
      <c r="BP4710"/>
      <c r="BQ4710"/>
      <c r="BR4710"/>
      <c r="BS4710"/>
      <c r="BT4710"/>
      <c r="BU4710"/>
      <c r="BV4710"/>
      <c r="BW4710"/>
      <c r="BX4710"/>
      <c r="BY4710"/>
      <c r="BZ4710"/>
      <c r="CA4710"/>
      <c r="CB4710"/>
      <c r="CC4710"/>
    </row>
    <row r="4711" spans="54:81" s="325" customFormat="1" ht="15" customHeight="1" x14ac:dyDescent="0.25">
      <c r="BB4711"/>
      <c r="BC4711"/>
      <c r="BD4711"/>
      <c r="BE4711"/>
      <c r="BF4711"/>
      <c r="BG4711"/>
      <c r="BH4711"/>
      <c r="BI4711"/>
      <c r="BJ4711"/>
      <c r="BK4711"/>
      <c r="BL4711"/>
      <c r="BM4711"/>
      <c r="BN4711"/>
      <c r="BO4711"/>
      <c r="BP4711"/>
      <c r="BQ4711"/>
      <c r="BR4711"/>
      <c r="BS4711"/>
      <c r="BT4711"/>
      <c r="BU4711"/>
      <c r="BV4711"/>
      <c r="BW4711"/>
      <c r="BX4711"/>
      <c r="BY4711"/>
      <c r="BZ4711"/>
      <c r="CA4711"/>
      <c r="CB4711"/>
      <c r="CC4711"/>
    </row>
    <row r="4712" spans="54:81" s="325" customFormat="1" ht="15" customHeight="1" x14ac:dyDescent="0.25">
      <c r="BB4712"/>
      <c r="BC4712"/>
      <c r="BD4712"/>
      <c r="BE4712"/>
      <c r="BF4712"/>
      <c r="BG4712"/>
      <c r="BH4712"/>
      <c r="BI4712"/>
      <c r="BJ4712"/>
      <c r="BK4712"/>
      <c r="BL4712"/>
      <c r="BM4712"/>
      <c r="BN4712"/>
      <c r="BO4712"/>
      <c r="BP4712"/>
      <c r="BQ4712"/>
      <c r="BR4712"/>
      <c r="BS4712"/>
      <c r="BT4712"/>
      <c r="BU4712"/>
      <c r="BV4712"/>
      <c r="BW4712"/>
      <c r="BX4712"/>
      <c r="BY4712"/>
      <c r="BZ4712"/>
      <c r="CA4712"/>
      <c r="CB4712"/>
      <c r="CC4712"/>
    </row>
    <row r="4713" spans="54:81" s="325" customFormat="1" ht="15" customHeight="1" x14ac:dyDescent="0.25">
      <c r="BB4713"/>
      <c r="BC4713"/>
      <c r="BD4713"/>
      <c r="BE4713"/>
      <c r="BF4713"/>
      <c r="BG4713"/>
      <c r="BH4713"/>
      <c r="BI4713"/>
      <c r="BJ4713"/>
      <c r="BK4713"/>
      <c r="BL4713"/>
      <c r="BM4713"/>
      <c r="BN4713"/>
      <c r="BO4713"/>
      <c r="BP4713"/>
      <c r="BQ4713"/>
      <c r="BR4713"/>
      <c r="BS4713"/>
      <c r="BT4713"/>
      <c r="BU4713"/>
      <c r="BV4713"/>
      <c r="BW4713"/>
      <c r="BX4713"/>
      <c r="BY4713"/>
      <c r="BZ4713"/>
      <c r="CA4713"/>
      <c r="CB4713"/>
      <c r="CC4713"/>
    </row>
    <row r="4714" spans="54:81" s="325" customFormat="1" ht="15" customHeight="1" x14ac:dyDescent="0.25">
      <c r="BB4714"/>
      <c r="BC4714"/>
      <c r="BD4714"/>
      <c r="BE4714"/>
      <c r="BF4714"/>
      <c r="BG4714"/>
      <c r="BH4714"/>
      <c r="BI4714"/>
      <c r="BJ4714"/>
      <c r="BK4714"/>
      <c r="BL4714"/>
      <c r="BM4714"/>
      <c r="BN4714"/>
      <c r="BO4714"/>
      <c r="BP4714"/>
      <c r="BQ4714"/>
      <c r="BR4714"/>
      <c r="BS4714"/>
      <c r="BT4714"/>
      <c r="BU4714"/>
      <c r="BV4714"/>
      <c r="BW4714"/>
      <c r="BX4714"/>
      <c r="BY4714"/>
      <c r="BZ4714"/>
      <c r="CA4714"/>
      <c r="CB4714"/>
      <c r="CC4714"/>
    </row>
    <row r="4715" spans="54:81" s="325" customFormat="1" ht="15" customHeight="1" x14ac:dyDescent="0.25">
      <c r="BB4715"/>
      <c r="BC4715"/>
      <c r="BD4715"/>
      <c r="BE4715"/>
      <c r="BF4715"/>
      <c r="BG4715"/>
      <c r="BH4715"/>
      <c r="BI4715"/>
      <c r="BJ4715"/>
      <c r="BK4715"/>
      <c r="BL4715"/>
      <c r="BM4715"/>
      <c r="BN4715"/>
      <c r="BO4715"/>
      <c r="BP4715"/>
      <c r="BQ4715"/>
      <c r="BR4715"/>
      <c r="BS4715"/>
      <c r="BT4715"/>
      <c r="BU4715"/>
      <c r="BV4715"/>
      <c r="BW4715"/>
      <c r="BX4715"/>
      <c r="BY4715"/>
      <c r="BZ4715"/>
      <c r="CA4715"/>
      <c r="CB4715"/>
      <c r="CC4715"/>
    </row>
    <row r="4716" spans="54:81" s="325" customFormat="1" ht="15" customHeight="1" x14ac:dyDescent="0.25">
      <c r="BB4716"/>
      <c r="BC4716"/>
      <c r="BD4716"/>
      <c r="BE4716"/>
      <c r="BF4716"/>
      <c r="BG4716"/>
      <c r="BH4716"/>
      <c r="BI4716"/>
      <c r="BJ4716"/>
      <c r="BK4716"/>
      <c r="BL4716"/>
      <c r="BM4716"/>
      <c r="BN4716"/>
      <c r="BO4716"/>
      <c r="BP4716"/>
      <c r="BQ4716"/>
      <c r="BR4716"/>
      <c r="BS4716"/>
      <c r="BT4716"/>
      <c r="BU4716"/>
      <c r="BV4716"/>
      <c r="BW4716"/>
      <c r="BX4716"/>
      <c r="BY4716"/>
      <c r="BZ4716"/>
      <c r="CA4716"/>
      <c r="CB4716"/>
      <c r="CC4716"/>
    </row>
    <row r="4717" spans="54:81" s="325" customFormat="1" ht="15" customHeight="1" x14ac:dyDescent="0.25">
      <c r="BB4717"/>
      <c r="BC4717"/>
      <c r="BD4717"/>
      <c r="BE4717"/>
      <c r="BF4717"/>
      <c r="BG4717"/>
      <c r="BH4717"/>
      <c r="BI4717"/>
      <c r="BJ4717"/>
      <c r="BK4717"/>
      <c r="BL4717"/>
      <c r="BM4717"/>
      <c r="BN4717"/>
      <c r="BO4717"/>
      <c r="BP4717"/>
      <c r="BQ4717"/>
      <c r="BR4717"/>
      <c r="BS4717"/>
      <c r="BT4717"/>
      <c r="BU4717"/>
      <c r="BV4717"/>
      <c r="BW4717"/>
      <c r="BX4717"/>
      <c r="BY4717"/>
      <c r="BZ4717"/>
      <c r="CA4717"/>
      <c r="CB4717"/>
      <c r="CC4717"/>
    </row>
    <row r="4718" spans="54:81" s="325" customFormat="1" ht="15" customHeight="1" x14ac:dyDescent="0.25">
      <c r="BB4718"/>
      <c r="BC4718"/>
      <c r="BD4718"/>
      <c r="BE4718"/>
      <c r="BF4718"/>
      <c r="BG4718"/>
      <c r="BH4718"/>
      <c r="BI4718"/>
      <c r="BJ4718"/>
      <c r="BK4718"/>
      <c r="BL4718"/>
      <c r="BM4718"/>
      <c r="BN4718"/>
      <c r="BO4718"/>
      <c r="BP4718"/>
      <c r="BQ4718"/>
      <c r="BR4718"/>
      <c r="BS4718"/>
      <c r="BT4718"/>
      <c r="BU4718"/>
      <c r="BV4718"/>
      <c r="BW4718"/>
      <c r="BX4718"/>
      <c r="BY4718"/>
      <c r="BZ4718"/>
      <c r="CA4718"/>
      <c r="CB4718"/>
      <c r="CC4718"/>
    </row>
    <row r="4719" spans="54:81" s="325" customFormat="1" ht="15" customHeight="1" x14ac:dyDescent="0.25">
      <c r="BB4719"/>
      <c r="BC4719"/>
      <c r="BD4719"/>
      <c r="BE4719"/>
      <c r="BF4719"/>
      <c r="BG4719"/>
      <c r="BH4719"/>
      <c r="BI4719"/>
      <c r="BJ4719"/>
      <c r="BK4719"/>
      <c r="BL4719"/>
      <c r="BM4719"/>
      <c r="BN4719"/>
      <c r="BO4719"/>
      <c r="BP4719"/>
      <c r="BQ4719"/>
      <c r="BR4719"/>
      <c r="BS4719"/>
      <c r="BT4719"/>
      <c r="BU4719"/>
      <c r="BV4719"/>
      <c r="BW4719"/>
      <c r="BX4719"/>
      <c r="BY4719"/>
      <c r="BZ4719"/>
      <c r="CA4719"/>
      <c r="CB4719"/>
      <c r="CC4719"/>
    </row>
    <row r="4720" spans="54:81" s="325" customFormat="1" ht="15" customHeight="1" x14ac:dyDescent="0.25">
      <c r="BB4720"/>
      <c r="BC4720"/>
      <c r="BD4720"/>
      <c r="BE4720"/>
      <c r="BF4720"/>
      <c r="BG4720"/>
      <c r="BH4720"/>
      <c r="BI4720"/>
      <c r="BJ4720"/>
      <c r="BK4720"/>
      <c r="BL4720"/>
      <c r="BM4720"/>
      <c r="BN4720"/>
      <c r="BO4720"/>
      <c r="BP4720"/>
      <c r="BQ4720"/>
      <c r="BR4720"/>
      <c r="BS4720"/>
      <c r="BT4720"/>
      <c r="BU4720"/>
      <c r="BV4720"/>
      <c r="BW4720"/>
      <c r="BX4720"/>
      <c r="BY4720"/>
      <c r="BZ4720"/>
      <c r="CA4720"/>
      <c r="CB4720"/>
      <c r="CC4720"/>
    </row>
    <row r="4721" spans="54:81" s="325" customFormat="1" ht="15" customHeight="1" x14ac:dyDescent="0.25">
      <c r="BB4721"/>
      <c r="BC4721"/>
      <c r="BD4721"/>
      <c r="BE4721"/>
      <c r="BF4721"/>
      <c r="BG4721"/>
      <c r="BH4721"/>
      <c r="BI4721"/>
      <c r="BJ4721"/>
      <c r="BK4721"/>
      <c r="BL4721"/>
      <c r="BM4721"/>
      <c r="BN4721"/>
      <c r="BO4721"/>
      <c r="BP4721"/>
      <c r="BQ4721"/>
      <c r="BR4721"/>
      <c r="BS4721"/>
      <c r="BT4721"/>
      <c r="BU4721"/>
      <c r="BV4721"/>
      <c r="BW4721"/>
      <c r="BX4721"/>
      <c r="BY4721"/>
      <c r="BZ4721"/>
      <c r="CA4721"/>
      <c r="CB4721"/>
      <c r="CC4721"/>
    </row>
    <row r="4722" spans="54:81" s="325" customFormat="1" ht="15" customHeight="1" x14ac:dyDescent="0.25">
      <c r="BB4722"/>
      <c r="BC4722"/>
      <c r="BD4722"/>
      <c r="BE4722"/>
      <c r="BF4722"/>
      <c r="BG4722"/>
      <c r="BH4722"/>
      <c r="BI4722"/>
      <c r="BJ4722"/>
      <c r="BK4722"/>
      <c r="BL4722"/>
      <c r="BM4722"/>
      <c r="BN4722"/>
      <c r="BO4722"/>
      <c r="BP4722"/>
      <c r="BQ4722"/>
      <c r="BR4722"/>
      <c r="BS4722"/>
      <c r="BT4722"/>
      <c r="BU4722"/>
      <c r="BV4722"/>
      <c r="BW4722"/>
      <c r="BX4722"/>
      <c r="BY4722"/>
      <c r="BZ4722"/>
      <c r="CA4722"/>
      <c r="CB4722"/>
      <c r="CC4722"/>
    </row>
    <row r="4723" spans="54:81" s="325" customFormat="1" ht="15" customHeight="1" x14ac:dyDescent="0.25">
      <c r="BB4723"/>
      <c r="BC4723"/>
      <c r="BD4723"/>
      <c r="BE4723"/>
      <c r="BF4723"/>
      <c r="BG4723"/>
      <c r="BH4723"/>
      <c r="BI4723"/>
      <c r="BJ4723"/>
      <c r="BK4723"/>
      <c r="BL4723"/>
      <c r="BM4723"/>
      <c r="BN4723"/>
      <c r="BO4723"/>
      <c r="BP4723"/>
      <c r="BQ4723"/>
      <c r="BR4723"/>
      <c r="BS4723"/>
      <c r="BT4723"/>
      <c r="BU4723"/>
      <c r="BV4723"/>
      <c r="BW4723"/>
      <c r="BX4723"/>
      <c r="BY4723"/>
      <c r="BZ4723"/>
      <c r="CA4723"/>
      <c r="CB4723"/>
      <c r="CC4723"/>
    </row>
    <row r="4724" spans="54:81" s="325" customFormat="1" ht="15" customHeight="1" x14ac:dyDescent="0.25">
      <c r="BB4724"/>
      <c r="BC4724"/>
      <c r="BD4724"/>
      <c r="BE4724"/>
      <c r="BF4724"/>
      <c r="BG4724"/>
      <c r="BH4724"/>
      <c r="BI4724"/>
      <c r="BJ4724"/>
      <c r="BK4724"/>
      <c r="BL4724"/>
      <c r="BM4724"/>
      <c r="BN4724"/>
      <c r="BO4724"/>
      <c r="BP4724"/>
      <c r="BQ4724"/>
      <c r="BR4724"/>
      <c r="BS4724"/>
      <c r="BT4724"/>
      <c r="BU4724"/>
      <c r="BV4724"/>
      <c r="BW4724"/>
      <c r="BX4724"/>
      <c r="BY4724"/>
      <c r="BZ4724"/>
      <c r="CA4724"/>
      <c r="CB4724"/>
      <c r="CC4724"/>
    </row>
    <row r="4725" spans="54:81" s="325" customFormat="1" ht="15" customHeight="1" x14ac:dyDescent="0.25">
      <c r="BB4725"/>
      <c r="BC4725"/>
      <c r="BD4725"/>
      <c r="BE4725"/>
      <c r="BF4725"/>
      <c r="BG4725"/>
      <c r="BH4725"/>
      <c r="BI4725"/>
      <c r="BJ4725"/>
      <c r="BK4725"/>
      <c r="BL4725"/>
      <c r="BM4725"/>
      <c r="BN4725"/>
      <c r="BO4725"/>
      <c r="BP4725"/>
      <c r="BQ4725"/>
      <c r="BR4725"/>
      <c r="BS4725"/>
      <c r="BT4725"/>
      <c r="BU4725"/>
      <c r="BV4725"/>
      <c r="BW4725"/>
      <c r="BX4725"/>
      <c r="BY4725"/>
      <c r="BZ4725"/>
      <c r="CA4725"/>
      <c r="CB4725"/>
      <c r="CC4725"/>
    </row>
    <row r="4726" spans="54:81" s="325" customFormat="1" ht="15" customHeight="1" x14ac:dyDescent="0.25">
      <c r="BB4726"/>
      <c r="BC4726"/>
      <c r="BD4726"/>
      <c r="BE4726"/>
      <c r="BF4726"/>
      <c r="BG4726"/>
      <c r="BH4726"/>
      <c r="BI4726"/>
      <c r="BJ4726"/>
      <c r="BK4726"/>
      <c r="BL4726"/>
      <c r="BM4726"/>
      <c r="BN4726"/>
      <c r="BO4726"/>
      <c r="BP4726"/>
      <c r="BQ4726"/>
      <c r="BR4726"/>
      <c r="BS4726"/>
      <c r="BT4726"/>
      <c r="BU4726"/>
      <c r="BV4726"/>
      <c r="BW4726"/>
      <c r="BX4726"/>
      <c r="BY4726"/>
      <c r="BZ4726"/>
      <c r="CA4726"/>
      <c r="CB4726"/>
      <c r="CC4726"/>
    </row>
    <row r="4727" spans="54:81" s="325" customFormat="1" ht="15" customHeight="1" x14ac:dyDescent="0.25">
      <c r="BB4727"/>
      <c r="BC4727"/>
      <c r="BD4727"/>
      <c r="BE4727"/>
      <c r="BF4727"/>
      <c r="BG4727"/>
      <c r="BH4727"/>
      <c r="BI4727"/>
      <c r="BJ4727"/>
      <c r="BK4727"/>
      <c r="BL4727"/>
      <c r="BM4727"/>
      <c r="BN4727"/>
      <c r="BO4727"/>
      <c r="BP4727"/>
      <c r="BQ4727"/>
      <c r="BR4727"/>
      <c r="BS4727"/>
      <c r="BT4727"/>
      <c r="BU4727"/>
      <c r="BV4727"/>
      <c r="BW4727"/>
      <c r="BX4727"/>
      <c r="BY4727"/>
      <c r="BZ4727"/>
      <c r="CA4727"/>
      <c r="CB4727"/>
      <c r="CC4727"/>
    </row>
    <row r="4728" spans="54:81" s="325" customFormat="1" ht="15" customHeight="1" x14ac:dyDescent="0.25">
      <c r="BB4728"/>
      <c r="BC4728"/>
      <c r="BD4728"/>
      <c r="BE4728"/>
      <c r="BF4728"/>
      <c r="BG4728"/>
      <c r="BH4728"/>
      <c r="BI4728"/>
      <c r="BJ4728"/>
      <c r="BK4728"/>
      <c r="BL4728"/>
      <c r="BM4728"/>
      <c r="BN4728"/>
      <c r="BO4728"/>
      <c r="BP4728"/>
      <c r="BQ4728"/>
      <c r="BR4728"/>
      <c r="BS4728"/>
      <c r="BT4728"/>
      <c r="BU4728"/>
      <c r="BV4728"/>
      <c r="BW4728"/>
      <c r="BX4728"/>
      <c r="BY4728"/>
      <c r="BZ4728"/>
      <c r="CA4728"/>
      <c r="CB4728"/>
      <c r="CC4728"/>
    </row>
    <row r="4729" spans="54:81" s="325" customFormat="1" ht="15" customHeight="1" x14ac:dyDescent="0.25">
      <c r="BB4729"/>
      <c r="BC4729"/>
      <c r="BD4729"/>
      <c r="BE4729"/>
      <c r="BF4729"/>
      <c r="BG4729"/>
      <c r="BH4729"/>
      <c r="BI4729"/>
      <c r="BJ4729"/>
      <c r="BK4729"/>
      <c r="BL4729"/>
      <c r="BM4729"/>
      <c r="BN4729"/>
      <c r="BO4729"/>
      <c r="BP4729"/>
      <c r="BQ4729"/>
      <c r="BR4729"/>
      <c r="BS4729"/>
      <c r="BT4729"/>
      <c r="BU4729"/>
      <c r="BV4729"/>
      <c r="BW4729"/>
      <c r="BX4729"/>
      <c r="BY4729"/>
      <c r="BZ4729"/>
      <c r="CA4729"/>
      <c r="CB4729"/>
      <c r="CC4729"/>
    </row>
    <row r="4730" spans="54:81" s="325" customFormat="1" ht="15" customHeight="1" x14ac:dyDescent="0.25">
      <c r="BB4730"/>
      <c r="BC4730"/>
      <c r="BD4730"/>
      <c r="BE4730"/>
      <c r="BF4730"/>
      <c r="BG4730"/>
      <c r="BH4730"/>
      <c r="BI4730"/>
      <c r="BJ4730"/>
      <c r="BK4730"/>
      <c r="BL4730"/>
      <c r="BM4730"/>
      <c r="BN4730"/>
      <c r="BO4730"/>
      <c r="BP4730"/>
      <c r="BQ4730"/>
      <c r="BR4730"/>
      <c r="BS4730"/>
      <c r="BT4730"/>
      <c r="BU4730"/>
      <c r="BV4730"/>
      <c r="BW4730"/>
      <c r="BX4730"/>
      <c r="BY4730"/>
      <c r="BZ4730"/>
      <c r="CA4730"/>
      <c r="CB4730"/>
      <c r="CC4730"/>
    </row>
    <row r="4731" spans="54:81" s="325" customFormat="1" ht="15" customHeight="1" x14ac:dyDescent="0.25">
      <c r="BB4731"/>
      <c r="BC4731"/>
      <c r="BD4731"/>
      <c r="BE4731"/>
      <c r="BF4731"/>
      <c r="BG4731"/>
      <c r="BH4731"/>
      <c r="BI4731"/>
      <c r="BJ4731"/>
      <c r="BK4731"/>
      <c r="BL4731"/>
      <c r="BM4731"/>
      <c r="BN4731"/>
      <c r="BO4731"/>
      <c r="BP4731"/>
      <c r="BQ4731"/>
      <c r="BR4731"/>
      <c r="BS4731"/>
      <c r="BT4731"/>
      <c r="BU4731"/>
      <c r="BV4731"/>
      <c r="BW4731"/>
      <c r="BX4731"/>
      <c r="BY4731"/>
      <c r="BZ4731"/>
      <c r="CA4731"/>
      <c r="CB4731"/>
      <c r="CC4731"/>
    </row>
    <row r="4732" spans="54:81" s="325" customFormat="1" ht="15" customHeight="1" x14ac:dyDescent="0.25">
      <c r="BB4732"/>
      <c r="BC4732"/>
      <c r="BD4732"/>
      <c r="BE4732"/>
      <c r="BF4732"/>
      <c r="BG4732"/>
      <c r="BH4732"/>
      <c r="BI4732"/>
      <c r="BJ4732"/>
      <c r="BK4732"/>
      <c r="BL4732"/>
      <c r="BM4732"/>
      <c r="BN4732"/>
      <c r="BO4732"/>
      <c r="BP4732"/>
      <c r="BQ4732"/>
      <c r="BR4732"/>
      <c r="BS4732"/>
      <c r="BT4732"/>
      <c r="BU4732"/>
      <c r="BV4732"/>
      <c r="BW4732"/>
      <c r="BX4732"/>
      <c r="BY4732"/>
      <c r="BZ4732"/>
      <c r="CA4732"/>
      <c r="CB4732"/>
      <c r="CC4732"/>
    </row>
    <row r="4733" spans="54:81" s="325" customFormat="1" ht="15" customHeight="1" x14ac:dyDescent="0.25">
      <c r="BB4733"/>
      <c r="BC4733"/>
      <c r="BD4733"/>
      <c r="BE4733"/>
      <c r="BF4733"/>
      <c r="BG4733"/>
      <c r="BH4733"/>
      <c r="BI4733"/>
      <c r="BJ4733"/>
      <c r="BK4733"/>
      <c r="BL4733"/>
      <c r="BM4733"/>
      <c r="BN4733"/>
      <c r="BO4733"/>
      <c r="BP4733"/>
      <c r="BQ4733"/>
      <c r="BR4733"/>
      <c r="BS4733"/>
      <c r="BT4733"/>
      <c r="BU4733"/>
      <c r="BV4733"/>
      <c r="BW4733"/>
      <c r="BX4733"/>
      <c r="BY4733"/>
      <c r="BZ4733"/>
      <c r="CA4733"/>
      <c r="CB4733"/>
      <c r="CC4733"/>
    </row>
    <row r="4734" spans="54:81" s="325" customFormat="1" ht="15" customHeight="1" x14ac:dyDescent="0.25">
      <c r="BB4734"/>
      <c r="BC4734"/>
      <c r="BD4734"/>
      <c r="BE4734"/>
      <c r="BF4734"/>
      <c r="BG4734"/>
      <c r="BH4734"/>
      <c r="BI4734"/>
      <c r="BJ4734"/>
      <c r="BK4734"/>
      <c r="BL4734"/>
      <c r="BM4734"/>
      <c r="BN4734"/>
      <c r="BO4734"/>
      <c r="BP4734"/>
      <c r="BQ4734"/>
      <c r="BR4734"/>
      <c r="BS4734"/>
      <c r="BT4734"/>
      <c r="BU4734"/>
      <c r="BV4734"/>
      <c r="BW4734"/>
      <c r="BX4734"/>
      <c r="BY4734"/>
      <c r="BZ4734"/>
      <c r="CA4734"/>
      <c r="CB4734"/>
      <c r="CC4734"/>
    </row>
    <row r="4735" spans="54:81" s="325" customFormat="1" ht="15" customHeight="1" x14ac:dyDescent="0.25">
      <c r="BB4735"/>
      <c r="BC4735"/>
      <c r="BD4735"/>
      <c r="BE4735"/>
      <c r="BF4735"/>
      <c r="BG4735"/>
      <c r="BH4735"/>
      <c r="BI4735"/>
      <c r="BJ4735"/>
      <c r="BK4735"/>
      <c r="BL4735"/>
      <c r="BM4735"/>
      <c r="BN4735"/>
      <c r="BO4735"/>
      <c r="BP4735"/>
      <c r="BQ4735"/>
      <c r="BR4735"/>
      <c r="BS4735"/>
      <c r="BT4735"/>
      <c r="BU4735"/>
      <c r="BV4735"/>
      <c r="BW4735"/>
      <c r="BX4735"/>
      <c r="BY4735"/>
      <c r="BZ4735"/>
      <c r="CA4735"/>
      <c r="CB4735"/>
      <c r="CC4735"/>
    </row>
    <row r="4736" spans="54:81" s="325" customFormat="1" ht="15" customHeight="1" x14ac:dyDescent="0.25">
      <c r="BB4736"/>
      <c r="BC4736"/>
      <c r="BD4736"/>
      <c r="BE4736"/>
      <c r="BF4736"/>
      <c r="BG4736"/>
      <c r="BH4736"/>
      <c r="BI4736"/>
      <c r="BJ4736"/>
      <c r="BK4736"/>
      <c r="BL4736"/>
      <c r="BM4736"/>
      <c r="BN4736"/>
      <c r="BO4736"/>
      <c r="BP4736"/>
      <c r="BQ4736"/>
      <c r="BR4736"/>
      <c r="BS4736"/>
      <c r="BT4736"/>
      <c r="BU4736"/>
      <c r="BV4736"/>
      <c r="BW4736"/>
      <c r="BX4736"/>
      <c r="BY4736"/>
      <c r="BZ4736"/>
      <c r="CA4736"/>
      <c r="CB4736"/>
      <c r="CC4736"/>
    </row>
    <row r="4737" spans="54:81" s="325" customFormat="1" ht="15" customHeight="1" x14ac:dyDescent="0.25">
      <c r="BB4737"/>
      <c r="BC4737"/>
      <c r="BD4737"/>
      <c r="BE4737"/>
      <c r="BF4737"/>
      <c r="BG4737"/>
      <c r="BH4737"/>
      <c r="BI4737"/>
      <c r="BJ4737"/>
      <c r="BK4737"/>
      <c r="BL4737"/>
      <c r="BM4737"/>
      <c r="BN4737"/>
      <c r="BO4737"/>
      <c r="BP4737"/>
      <c r="BQ4737"/>
      <c r="BR4737"/>
      <c r="BS4737"/>
      <c r="BT4737"/>
      <c r="BU4737"/>
      <c r="BV4737"/>
      <c r="BW4737"/>
      <c r="BX4737"/>
      <c r="BY4737"/>
      <c r="BZ4737"/>
      <c r="CA4737"/>
      <c r="CB4737"/>
      <c r="CC4737"/>
    </row>
    <row r="4738" spans="54:81" s="325" customFormat="1" ht="15" customHeight="1" x14ac:dyDescent="0.25">
      <c r="BB4738"/>
      <c r="BC4738"/>
      <c r="BD4738"/>
      <c r="BE4738"/>
      <c r="BF4738"/>
      <c r="BG4738"/>
      <c r="BH4738"/>
      <c r="BI4738"/>
      <c r="BJ4738"/>
      <c r="BK4738"/>
      <c r="BL4738"/>
      <c r="BM4738"/>
      <c r="BN4738"/>
      <c r="BO4738"/>
      <c r="BP4738"/>
      <c r="BQ4738"/>
      <c r="BR4738"/>
      <c r="BS4738"/>
      <c r="BT4738"/>
      <c r="BU4738"/>
      <c r="BV4738"/>
      <c r="BW4738"/>
      <c r="BX4738"/>
      <c r="BY4738"/>
      <c r="BZ4738"/>
      <c r="CA4738"/>
      <c r="CB4738"/>
      <c r="CC4738"/>
    </row>
    <row r="4739" spans="54:81" s="325" customFormat="1" ht="15" customHeight="1" x14ac:dyDescent="0.25">
      <c r="BB4739"/>
      <c r="BC4739"/>
      <c r="BD4739"/>
      <c r="BE4739"/>
      <c r="BF4739"/>
      <c r="BG4739"/>
      <c r="BH4739"/>
      <c r="BI4739"/>
      <c r="BJ4739"/>
      <c r="BK4739"/>
      <c r="BL4739"/>
      <c r="BM4739"/>
      <c r="BN4739"/>
      <c r="BO4739"/>
      <c r="BP4739"/>
      <c r="BQ4739"/>
      <c r="BR4739"/>
      <c r="BS4739"/>
      <c r="BT4739"/>
      <c r="BU4739"/>
      <c r="BV4739"/>
      <c r="BW4739"/>
      <c r="BX4739"/>
      <c r="BY4739"/>
      <c r="BZ4739"/>
      <c r="CA4739"/>
      <c r="CB4739"/>
      <c r="CC4739"/>
    </row>
    <row r="4740" spans="54:81" s="325" customFormat="1" ht="15" customHeight="1" x14ac:dyDescent="0.25">
      <c r="BB4740"/>
      <c r="BC4740"/>
      <c r="BD4740"/>
      <c r="BE4740"/>
      <c r="BF4740"/>
      <c r="BG4740"/>
      <c r="BH4740"/>
      <c r="BI4740"/>
      <c r="BJ4740"/>
      <c r="BK4740"/>
      <c r="BL4740"/>
      <c r="BM4740"/>
      <c r="BN4740"/>
      <c r="BO4740"/>
      <c r="BP4740"/>
      <c r="BQ4740"/>
      <c r="BR4740"/>
      <c r="BS4740"/>
      <c r="BT4740"/>
      <c r="BU4740"/>
      <c r="BV4740"/>
      <c r="BW4740"/>
      <c r="BX4740"/>
      <c r="BY4740"/>
      <c r="BZ4740"/>
      <c r="CA4740"/>
      <c r="CB4740"/>
      <c r="CC4740"/>
    </row>
    <row r="4741" spans="54:81" s="325" customFormat="1" ht="15" customHeight="1" x14ac:dyDescent="0.25">
      <c r="BB4741"/>
      <c r="BC4741"/>
      <c r="BD4741"/>
      <c r="BE4741"/>
      <c r="BF4741"/>
      <c r="BG4741"/>
      <c r="BH4741"/>
      <c r="BI4741"/>
      <c r="BJ4741"/>
      <c r="BK4741"/>
      <c r="BL4741"/>
      <c r="BM4741"/>
      <c r="BN4741"/>
      <c r="BO4741"/>
      <c r="BP4741"/>
      <c r="BQ4741"/>
      <c r="BR4741"/>
      <c r="BS4741"/>
      <c r="BT4741"/>
      <c r="BU4741"/>
      <c r="BV4741"/>
      <c r="BW4741"/>
      <c r="BX4741"/>
      <c r="BY4741"/>
      <c r="BZ4741"/>
      <c r="CA4741"/>
      <c r="CB4741"/>
      <c r="CC4741"/>
    </row>
    <row r="4742" spans="54:81" s="325" customFormat="1" ht="15" customHeight="1" x14ac:dyDescent="0.25">
      <c r="BB4742"/>
      <c r="BC4742"/>
      <c r="BD4742"/>
      <c r="BE4742"/>
      <c r="BF4742"/>
      <c r="BG4742"/>
      <c r="BH4742"/>
      <c r="BI4742"/>
      <c r="BJ4742"/>
      <c r="BK4742"/>
      <c r="BL4742"/>
      <c r="BM4742"/>
      <c r="BN4742"/>
      <c r="BO4742"/>
      <c r="BP4742"/>
      <c r="BQ4742"/>
      <c r="BR4742"/>
      <c r="BS4742"/>
      <c r="BT4742"/>
      <c r="BU4742"/>
      <c r="BV4742"/>
      <c r="BW4742"/>
      <c r="BX4742"/>
      <c r="BY4742"/>
      <c r="BZ4742"/>
      <c r="CA4742"/>
      <c r="CB4742"/>
      <c r="CC4742"/>
    </row>
    <row r="4743" spans="54:81" s="325" customFormat="1" ht="15" customHeight="1" x14ac:dyDescent="0.25">
      <c r="BB4743"/>
      <c r="BC4743"/>
      <c r="BD4743"/>
      <c r="BE4743"/>
      <c r="BF4743"/>
      <c r="BG4743"/>
      <c r="BH4743"/>
      <c r="BI4743"/>
      <c r="BJ4743"/>
      <c r="BK4743"/>
      <c r="BL4743"/>
      <c r="BM4743"/>
      <c r="BN4743"/>
      <c r="BO4743"/>
      <c r="BP4743"/>
      <c r="BQ4743"/>
      <c r="BR4743"/>
      <c r="BS4743"/>
      <c r="BT4743"/>
      <c r="BU4743"/>
      <c r="BV4743"/>
      <c r="BW4743"/>
      <c r="BX4743"/>
      <c r="BY4743"/>
      <c r="BZ4743"/>
      <c r="CA4743"/>
      <c r="CB4743"/>
      <c r="CC4743"/>
    </row>
    <row r="4744" spans="54:81" s="325" customFormat="1" ht="15" customHeight="1" x14ac:dyDescent="0.25">
      <c r="BB4744"/>
      <c r="BC4744"/>
      <c r="BD4744"/>
      <c r="BE4744"/>
      <c r="BF4744"/>
      <c r="BG4744"/>
      <c r="BH4744"/>
      <c r="BI4744"/>
      <c r="BJ4744"/>
      <c r="BK4744"/>
      <c r="BL4744"/>
      <c r="BM4744"/>
      <c r="BN4744"/>
      <c r="BO4744"/>
      <c r="BP4744"/>
      <c r="BQ4744"/>
      <c r="BR4744"/>
      <c r="BS4744"/>
      <c r="BT4744"/>
      <c r="BU4744"/>
      <c r="BV4744"/>
      <c r="BW4744"/>
      <c r="BX4744"/>
      <c r="BY4744"/>
      <c r="BZ4744"/>
      <c r="CA4744"/>
      <c r="CB4744"/>
      <c r="CC4744"/>
    </row>
    <row r="4745" spans="54:81" s="325" customFormat="1" ht="15" customHeight="1" x14ac:dyDescent="0.25">
      <c r="BB4745"/>
      <c r="BC4745"/>
      <c r="BD4745"/>
      <c r="BE4745"/>
      <c r="BF4745"/>
      <c r="BG4745"/>
      <c r="BH4745"/>
      <c r="BI4745"/>
      <c r="BJ4745"/>
      <c r="BK4745"/>
      <c r="BL4745"/>
      <c r="BM4745"/>
      <c r="BN4745"/>
      <c r="BO4745"/>
      <c r="BP4745"/>
      <c r="BQ4745"/>
      <c r="BR4745"/>
      <c r="BS4745"/>
      <c r="BT4745"/>
      <c r="BU4745"/>
      <c r="BV4745"/>
      <c r="BW4745"/>
      <c r="BX4745"/>
      <c r="BY4745"/>
      <c r="BZ4745"/>
      <c r="CA4745"/>
      <c r="CB4745"/>
      <c r="CC4745"/>
    </row>
    <row r="4746" spans="54:81" s="325" customFormat="1" ht="15" customHeight="1" x14ac:dyDescent="0.25">
      <c r="BB4746"/>
      <c r="BC4746"/>
      <c r="BD4746"/>
      <c r="BE4746"/>
      <c r="BF4746"/>
      <c r="BG4746"/>
      <c r="BH4746"/>
      <c r="BI4746"/>
      <c r="BJ4746"/>
      <c r="BK4746"/>
      <c r="BL4746"/>
      <c r="BM4746"/>
      <c r="BN4746"/>
      <c r="BO4746"/>
      <c r="BP4746"/>
      <c r="BQ4746"/>
      <c r="BR4746"/>
      <c r="BS4746"/>
      <c r="BT4746"/>
      <c r="BU4746"/>
      <c r="BV4746"/>
      <c r="BW4746"/>
      <c r="BX4746"/>
      <c r="BY4746"/>
      <c r="BZ4746"/>
      <c r="CA4746"/>
      <c r="CB4746"/>
      <c r="CC4746"/>
    </row>
    <row r="4747" spans="54:81" s="325" customFormat="1" ht="15" customHeight="1" x14ac:dyDescent="0.25">
      <c r="BB4747"/>
      <c r="BC4747"/>
      <c r="BD4747"/>
      <c r="BE4747"/>
      <c r="BF4747"/>
      <c r="BG4747"/>
      <c r="BH4747"/>
      <c r="BI4747"/>
      <c r="BJ4747"/>
      <c r="BK4747"/>
      <c r="BL4747"/>
      <c r="BM4747"/>
      <c r="BN4747"/>
      <c r="BO4747"/>
      <c r="BP4747"/>
      <c r="BQ4747"/>
      <c r="BR4747"/>
      <c r="BS4747"/>
      <c r="BT4747"/>
      <c r="BU4747"/>
      <c r="BV4747"/>
      <c r="BW4747"/>
      <c r="BX4747"/>
      <c r="BY4747"/>
      <c r="BZ4747"/>
      <c r="CA4747"/>
      <c r="CB4747"/>
      <c r="CC4747"/>
    </row>
    <row r="4748" spans="54:81" s="325" customFormat="1" ht="15" customHeight="1" x14ac:dyDescent="0.25">
      <c r="BB4748"/>
      <c r="BC4748"/>
      <c r="BD4748"/>
      <c r="BE4748"/>
      <c r="BF4748"/>
      <c r="BG4748"/>
      <c r="BH4748"/>
      <c r="BI4748"/>
      <c r="BJ4748"/>
      <c r="BK4748"/>
      <c r="BL4748"/>
      <c r="BM4748"/>
      <c r="BN4748"/>
      <c r="BO4748"/>
      <c r="BP4748"/>
      <c r="BQ4748"/>
      <c r="BR4748"/>
      <c r="BS4748"/>
      <c r="BT4748"/>
      <c r="BU4748"/>
      <c r="BV4748"/>
      <c r="BW4748"/>
      <c r="BX4748"/>
      <c r="BY4748"/>
      <c r="BZ4748"/>
      <c r="CA4748"/>
      <c r="CB4748"/>
      <c r="CC4748"/>
    </row>
    <row r="4749" spans="54:81" s="325" customFormat="1" ht="15" customHeight="1" x14ac:dyDescent="0.25">
      <c r="BB4749"/>
      <c r="BC4749"/>
      <c r="BD4749"/>
      <c r="BE4749"/>
      <c r="BF4749"/>
      <c r="BG4749"/>
      <c r="BH4749"/>
      <c r="BI4749"/>
      <c r="BJ4749"/>
      <c r="BK4749"/>
      <c r="BL4749"/>
      <c r="BM4749"/>
      <c r="BN4749"/>
      <c r="BO4749"/>
      <c r="BP4749"/>
      <c r="BQ4749"/>
      <c r="BR4749"/>
      <c r="BS4749"/>
      <c r="BT4749"/>
      <c r="BU4749"/>
      <c r="BV4749"/>
      <c r="BW4749"/>
      <c r="BX4749"/>
      <c r="BY4749"/>
      <c r="BZ4749"/>
      <c r="CA4749"/>
      <c r="CB4749"/>
      <c r="CC4749"/>
    </row>
    <row r="4750" spans="54:81" s="325" customFormat="1" ht="15" customHeight="1" x14ac:dyDescent="0.25">
      <c r="BB4750"/>
      <c r="BC4750"/>
      <c r="BD4750"/>
      <c r="BE4750"/>
      <c r="BF4750"/>
      <c r="BG4750"/>
      <c r="BH4750"/>
      <c r="BI4750"/>
      <c r="BJ4750"/>
      <c r="BK4750"/>
      <c r="BL4750"/>
      <c r="BM4750"/>
      <c r="BN4750"/>
      <c r="BO4750"/>
      <c r="BP4750"/>
      <c r="BQ4750"/>
      <c r="BR4750"/>
      <c r="BS4750"/>
      <c r="BT4750"/>
      <c r="BU4750"/>
      <c r="BV4750"/>
      <c r="BW4750"/>
      <c r="BX4750"/>
      <c r="BY4750"/>
      <c r="BZ4750"/>
      <c r="CA4750"/>
      <c r="CB4750"/>
      <c r="CC4750"/>
    </row>
    <row r="4751" spans="54:81" s="325" customFormat="1" ht="15" customHeight="1" x14ac:dyDescent="0.25">
      <c r="BB4751"/>
      <c r="BC4751"/>
      <c r="BD4751"/>
      <c r="BE4751"/>
      <c r="BF4751"/>
      <c r="BG4751"/>
      <c r="BH4751"/>
      <c r="BI4751"/>
      <c r="BJ4751"/>
      <c r="BK4751"/>
      <c r="BL4751"/>
      <c r="BM4751"/>
      <c r="BN4751"/>
      <c r="BO4751"/>
      <c r="BP4751"/>
      <c r="BQ4751"/>
      <c r="BR4751"/>
      <c r="BS4751"/>
      <c r="BT4751"/>
      <c r="BU4751"/>
      <c r="BV4751"/>
      <c r="BW4751"/>
      <c r="BX4751"/>
      <c r="BY4751"/>
      <c r="BZ4751"/>
      <c r="CA4751"/>
      <c r="CB4751"/>
      <c r="CC4751"/>
    </row>
    <row r="4752" spans="54:81" s="325" customFormat="1" ht="15" customHeight="1" x14ac:dyDescent="0.25">
      <c r="BB4752"/>
      <c r="BC4752"/>
      <c r="BD4752"/>
      <c r="BE4752"/>
      <c r="BF4752"/>
      <c r="BG4752"/>
      <c r="BH4752"/>
      <c r="BI4752"/>
      <c r="BJ4752"/>
      <c r="BK4752"/>
      <c r="BL4752"/>
      <c r="BM4752"/>
      <c r="BN4752"/>
      <c r="BO4752"/>
      <c r="BP4752"/>
      <c r="BQ4752"/>
      <c r="BR4752"/>
      <c r="BS4752"/>
      <c r="BT4752"/>
      <c r="BU4752"/>
      <c r="BV4752"/>
      <c r="BW4752"/>
      <c r="BX4752"/>
      <c r="BY4752"/>
      <c r="BZ4752"/>
      <c r="CA4752"/>
      <c r="CB4752"/>
      <c r="CC4752"/>
    </row>
    <row r="4753" spans="54:81" s="325" customFormat="1" ht="15" customHeight="1" x14ac:dyDescent="0.25">
      <c r="BB4753"/>
      <c r="BC4753"/>
      <c r="BD4753"/>
      <c r="BE4753"/>
      <c r="BF4753"/>
      <c r="BG4753"/>
      <c r="BH4753"/>
      <c r="BI4753"/>
      <c r="BJ4753"/>
      <c r="BK4753"/>
      <c r="BL4753"/>
      <c r="BM4753"/>
      <c r="BN4753"/>
      <c r="BO4753"/>
      <c r="BP4753"/>
      <c r="BQ4753"/>
      <c r="BR4753"/>
      <c r="BS4753"/>
      <c r="BT4753"/>
      <c r="BU4753"/>
      <c r="BV4753"/>
      <c r="BW4753"/>
      <c r="BX4753"/>
      <c r="BY4753"/>
      <c r="BZ4753"/>
      <c r="CA4753"/>
      <c r="CB4753"/>
      <c r="CC4753"/>
    </row>
    <row r="4754" spans="54:81" s="325" customFormat="1" ht="15" customHeight="1" x14ac:dyDescent="0.25">
      <c r="BB4754"/>
      <c r="BC4754"/>
      <c r="BD4754"/>
      <c r="BE4754"/>
      <c r="BF4754"/>
      <c r="BG4754"/>
      <c r="BH4754"/>
      <c r="BI4754"/>
      <c r="BJ4754"/>
      <c r="BK4754"/>
      <c r="BL4754"/>
      <c r="BM4754"/>
      <c r="BN4754"/>
      <c r="BO4754"/>
      <c r="BP4754"/>
      <c r="BQ4754"/>
      <c r="BR4754"/>
      <c r="BS4754"/>
      <c r="BT4754"/>
      <c r="BU4754"/>
      <c r="BV4754"/>
      <c r="BW4754"/>
      <c r="BX4754"/>
      <c r="BY4754"/>
      <c r="BZ4754"/>
      <c r="CA4754"/>
      <c r="CB4754"/>
      <c r="CC4754"/>
    </row>
    <row r="4755" spans="54:81" s="325" customFormat="1" ht="15" customHeight="1" x14ac:dyDescent="0.25">
      <c r="BB4755"/>
      <c r="BC4755"/>
      <c r="BD4755"/>
      <c r="BE4755"/>
      <c r="BF4755"/>
      <c r="BG4755"/>
      <c r="BH4755"/>
      <c r="BI4755"/>
      <c r="BJ4755"/>
      <c r="BK4755"/>
      <c r="BL4755"/>
      <c r="BM4755"/>
      <c r="BN4755"/>
      <c r="BO4755"/>
      <c r="BP4755"/>
      <c r="BQ4755"/>
      <c r="BR4755"/>
      <c r="BS4755"/>
      <c r="BT4755"/>
      <c r="BU4755"/>
      <c r="BV4755"/>
      <c r="BW4755"/>
      <c r="BX4755"/>
      <c r="BY4755"/>
      <c r="BZ4755"/>
      <c r="CA4755"/>
      <c r="CB4755"/>
      <c r="CC4755"/>
    </row>
    <row r="4756" spans="54:81" s="325" customFormat="1" ht="15" customHeight="1" x14ac:dyDescent="0.25">
      <c r="BB4756"/>
      <c r="BC4756"/>
      <c r="BD4756"/>
      <c r="BE4756"/>
      <c r="BF4756"/>
      <c r="BG4756"/>
      <c r="BH4756"/>
      <c r="BI4756"/>
      <c r="BJ4756"/>
      <c r="BK4756"/>
      <c r="BL4756"/>
      <c r="BM4756"/>
      <c r="BN4756"/>
      <c r="BO4756"/>
      <c r="BP4756"/>
      <c r="BQ4756"/>
      <c r="BR4756"/>
      <c r="BS4756"/>
      <c r="BT4756"/>
      <c r="BU4756"/>
      <c r="BV4756"/>
      <c r="BW4756"/>
      <c r="BX4756"/>
      <c r="BY4756"/>
      <c r="BZ4756"/>
      <c r="CA4756"/>
      <c r="CB4756"/>
      <c r="CC4756"/>
    </row>
    <row r="4757" spans="54:81" s="325" customFormat="1" ht="15" customHeight="1" x14ac:dyDescent="0.25">
      <c r="BB4757"/>
      <c r="BC4757"/>
      <c r="BD4757"/>
      <c r="BE4757"/>
      <c r="BF4757"/>
      <c r="BG4757"/>
      <c r="BH4757"/>
      <c r="BI4757"/>
      <c r="BJ4757"/>
      <c r="BK4757"/>
      <c r="BL4757"/>
      <c r="BM4757"/>
      <c r="BN4757"/>
      <c r="BO4757"/>
      <c r="BP4757"/>
      <c r="BQ4757"/>
      <c r="BR4757"/>
      <c r="BS4757"/>
      <c r="BT4757"/>
      <c r="BU4757"/>
      <c r="BV4757"/>
      <c r="BW4757"/>
      <c r="BX4757"/>
      <c r="BY4757"/>
      <c r="BZ4757"/>
      <c r="CA4757"/>
      <c r="CB4757"/>
      <c r="CC4757"/>
    </row>
    <row r="4758" spans="54:81" s="325" customFormat="1" ht="15" customHeight="1" x14ac:dyDescent="0.25">
      <c r="BB4758"/>
      <c r="BC4758"/>
      <c r="BD4758"/>
      <c r="BE4758"/>
      <c r="BF4758"/>
      <c r="BG4758"/>
      <c r="BH4758"/>
      <c r="BI4758"/>
      <c r="BJ4758"/>
      <c r="BK4758"/>
      <c r="BL4758"/>
      <c r="BM4758"/>
      <c r="BN4758"/>
      <c r="BO4758"/>
      <c r="BP4758"/>
      <c r="BQ4758"/>
      <c r="BR4758"/>
      <c r="BS4758"/>
      <c r="BT4758"/>
      <c r="BU4758"/>
      <c r="BV4758"/>
      <c r="BW4758"/>
      <c r="BX4758"/>
      <c r="BY4758"/>
      <c r="BZ4758"/>
      <c r="CA4758"/>
      <c r="CB4758"/>
      <c r="CC4758"/>
    </row>
    <row r="4759" spans="54:81" s="325" customFormat="1" ht="15" customHeight="1" x14ac:dyDescent="0.25">
      <c r="BB4759"/>
      <c r="BC4759"/>
      <c r="BD4759"/>
      <c r="BE4759"/>
      <c r="BF4759"/>
      <c r="BG4759"/>
      <c r="BH4759"/>
      <c r="BI4759"/>
      <c r="BJ4759"/>
      <c r="BK4759"/>
      <c r="BL4759"/>
      <c r="BM4759"/>
      <c r="BN4759"/>
      <c r="BO4759"/>
      <c r="BP4759"/>
      <c r="BQ4759"/>
      <c r="BR4759"/>
      <c r="BS4759"/>
      <c r="BT4759"/>
      <c r="BU4759"/>
      <c r="BV4759"/>
      <c r="BW4759"/>
      <c r="BX4759"/>
      <c r="BY4759"/>
      <c r="BZ4759"/>
      <c r="CA4759"/>
      <c r="CB4759"/>
      <c r="CC4759"/>
    </row>
    <row r="4760" spans="54:81" s="325" customFormat="1" ht="15" customHeight="1" x14ac:dyDescent="0.25">
      <c r="BB4760"/>
      <c r="BC4760"/>
      <c r="BD4760"/>
      <c r="BE4760"/>
      <c r="BF4760"/>
      <c r="BG4760"/>
      <c r="BH4760"/>
      <c r="BI4760"/>
      <c r="BJ4760"/>
      <c r="BK4760"/>
      <c r="BL4760"/>
      <c r="BM4760"/>
      <c r="BN4760"/>
      <c r="BO4760"/>
      <c r="BP4760"/>
      <c r="BQ4760"/>
      <c r="BR4760"/>
      <c r="BS4760"/>
      <c r="BT4760"/>
      <c r="BU4760"/>
      <c r="BV4760"/>
      <c r="BW4760"/>
      <c r="BX4760"/>
      <c r="BY4760"/>
      <c r="BZ4760"/>
      <c r="CA4760"/>
      <c r="CB4760"/>
      <c r="CC4760"/>
    </row>
    <row r="4761" spans="54:81" s="325" customFormat="1" ht="15" customHeight="1" x14ac:dyDescent="0.25">
      <c r="BB4761"/>
      <c r="BC4761"/>
      <c r="BD4761"/>
      <c r="BE4761"/>
      <c r="BF4761"/>
      <c r="BG4761"/>
      <c r="BH4761"/>
      <c r="BI4761"/>
      <c r="BJ4761"/>
      <c r="BK4761"/>
      <c r="BL4761"/>
      <c r="BM4761"/>
      <c r="BN4761"/>
      <c r="BO4761"/>
      <c r="BP4761"/>
      <c r="BQ4761"/>
      <c r="BR4761"/>
      <c r="BS4761"/>
      <c r="BT4761"/>
      <c r="BU4761"/>
      <c r="BV4761"/>
      <c r="BW4761"/>
      <c r="BX4761"/>
      <c r="BY4761"/>
      <c r="BZ4761"/>
      <c r="CA4761"/>
      <c r="CB4761"/>
      <c r="CC4761"/>
    </row>
    <row r="4762" spans="54:81" s="325" customFormat="1" ht="15" customHeight="1" x14ac:dyDescent="0.25">
      <c r="BB4762"/>
      <c r="BC4762"/>
      <c r="BD4762"/>
      <c r="BE4762"/>
      <c r="BF4762"/>
      <c r="BG4762"/>
      <c r="BH4762"/>
      <c r="BI4762"/>
      <c r="BJ4762"/>
      <c r="BK4762"/>
      <c r="BL4762"/>
      <c r="BM4762"/>
      <c r="BN4762"/>
      <c r="BO4762"/>
      <c r="BP4762"/>
      <c r="BQ4762"/>
      <c r="BR4762"/>
      <c r="BS4762"/>
      <c r="BT4762"/>
      <c r="BU4762"/>
      <c r="BV4762"/>
      <c r="BW4762"/>
      <c r="BX4762"/>
      <c r="BY4762"/>
      <c r="BZ4762"/>
      <c r="CA4762"/>
      <c r="CB4762"/>
      <c r="CC4762"/>
    </row>
    <row r="4763" spans="54:81" s="325" customFormat="1" ht="15" customHeight="1" x14ac:dyDescent="0.25">
      <c r="BB4763"/>
      <c r="BC4763"/>
      <c r="BD4763"/>
      <c r="BE4763"/>
      <c r="BF4763"/>
      <c r="BG4763"/>
      <c r="BH4763"/>
      <c r="BI4763"/>
      <c r="BJ4763"/>
      <c r="BK4763"/>
      <c r="BL4763"/>
      <c r="BM4763"/>
      <c r="BN4763"/>
      <c r="BO4763"/>
      <c r="BP4763"/>
      <c r="BQ4763"/>
      <c r="BR4763"/>
      <c r="BS4763"/>
      <c r="BT4763"/>
      <c r="BU4763"/>
      <c r="BV4763"/>
      <c r="BW4763"/>
      <c r="BX4763"/>
      <c r="BY4763"/>
      <c r="BZ4763"/>
      <c r="CA4763"/>
      <c r="CB4763"/>
      <c r="CC4763"/>
    </row>
    <row r="4764" spans="54:81" s="325" customFormat="1" ht="15" customHeight="1" x14ac:dyDescent="0.25">
      <c r="BB4764"/>
      <c r="BC4764"/>
      <c r="BD4764"/>
      <c r="BE4764"/>
      <c r="BF4764"/>
      <c r="BG4764"/>
      <c r="BH4764"/>
      <c r="BI4764"/>
      <c r="BJ4764"/>
      <c r="BK4764"/>
      <c r="BL4764"/>
      <c r="BM4764"/>
      <c r="BN4764"/>
      <c r="BO4764"/>
      <c r="BP4764"/>
      <c r="BQ4764"/>
      <c r="BR4764"/>
      <c r="BS4764"/>
      <c r="BT4764"/>
      <c r="BU4764"/>
      <c r="BV4764"/>
      <c r="BW4764"/>
      <c r="BX4764"/>
      <c r="BY4764"/>
      <c r="BZ4764"/>
      <c r="CA4764"/>
      <c r="CB4764"/>
      <c r="CC4764"/>
    </row>
    <row r="4765" spans="54:81" s="325" customFormat="1" ht="15" customHeight="1" x14ac:dyDescent="0.25">
      <c r="BB4765"/>
      <c r="BC4765"/>
      <c r="BD4765"/>
      <c r="BE4765"/>
      <c r="BF4765"/>
      <c r="BG4765"/>
      <c r="BH4765"/>
      <c r="BI4765"/>
      <c r="BJ4765"/>
      <c r="BK4765"/>
      <c r="BL4765"/>
      <c r="BM4765"/>
      <c r="BN4765"/>
      <c r="BO4765"/>
      <c r="BP4765"/>
      <c r="BQ4765"/>
      <c r="BR4765"/>
      <c r="BS4765"/>
      <c r="BT4765"/>
      <c r="BU4765"/>
      <c r="BV4765"/>
      <c r="BW4765"/>
      <c r="BX4765"/>
      <c r="BY4765"/>
      <c r="BZ4765"/>
      <c r="CA4765"/>
      <c r="CB4765"/>
      <c r="CC4765"/>
    </row>
    <row r="4766" spans="54:81" s="325" customFormat="1" ht="15" customHeight="1" x14ac:dyDescent="0.25">
      <c r="BB4766"/>
      <c r="BC4766"/>
      <c r="BD4766"/>
      <c r="BE4766"/>
      <c r="BF4766"/>
      <c r="BG4766"/>
      <c r="BH4766"/>
      <c r="BI4766"/>
      <c r="BJ4766"/>
      <c r="BK4766"/>
      <c r="BL4766"/>
      <c r="BM4766"/>
      <c r="BN4766"/>
      <c r="BO4766"/>
      <c r="BP4766"/>
      <c r="BQ4766"/>
      <c r="BR4766"/>
      <c r="BS4766"/>
      <c r="BT4766"/>
      <c r="BU4766"/>
      <c r="BV4766"/>
      <c r="BW4766"/>
      <c r="BX4766"/>
      <c r="BY4766"/>
      <c r="BZ4766"/>
      <c r="CA4766"/>
      <c r="CB4766"/>
      <c r="CC4766"/>
    </row>
    <row r="4767" spans="54:81" s="325" customFormat="1" ht="15" customHeight="1" x14ac:dyDescent="0.25">
      <c r="BB4767"/>
      <c r="BC4767"/>
      <c r="BD4767"/>
      <c r="BE4767"/>
      <c r="BF4767"/>
      <c r="BG4767"/>
      <c r="BH4767"/>
      <c r="BI4767"/>
      <c r="BJ4767"/>
      <c r="BK4767"/>
      <c r="BL4767"/>
      <c r="BM4767"/>
      <c r="BN4767"/>
      <c r="BO4767"/>
      <c r="BP4767"/>
      <c r="BQ4767"/>
      <c r="BR4767"/>
      <c r="BS4767"/>
      <c r="BT4767"/>
      <c r="BU4767"/>
      <c r="BV4767"/>
      <c r="BW4767"/>
      <c r="BX4767"/>
      <c r="BY4767"/>
      <c r="BZ4767"/>
      <c r="CA4767"/>
      <c r="CB4767"/>
      <c r="CC4767"/>
    </row>
    <row r="4768" spans="54:81" s="325" customFormat="1" ht="15" customHeight="1" x14ac:dyDescent="0.25">
      <c r="BB4768"/>
      <c r="BC4768"/>
      <c r="BD4768"/>
      <c r="BE4768"/>
      <c r="BF4768"/>
      <c r="BG4768"/>
      <c r="BH4768"/>
      <c r="BI4768"/>
      <c r="BJ4768"/>
      <c r="BK4768"/>
      <c r="BL4768"/>
      <c r="BM4768"/>
      <c r="BN4768"/>
      <c r="BO4768"/>
      <c r="BP4768"/>
      <c r="BQ4768"/>
      <c r="BR4768"/>
      <c r="BS4768"/>
      <c r="BT4768"/>
      <c r="BU4768"/>
      <c r="BV4768"/>
      <c r="BW4768"/>
      <c r="BX4768"/>
      <c r="BY4768"/>
      <c r="BZ4768"/>
      <c r="CA4768"/>
      <c r="CB4768"/>
      <c r="CC4768"/>
    </row>
    <row r="4769" spans="54:81" s="325" customFormat="1" ht="15" customHeight="1" x14ac:dyDescent="0.25">
      <c r="BB4769"/>
      <c r="BC4769"/>
      <c r="BD4769"/>
      <c r="BE4769"/>
      <c r="BF4769"/>
      <c r="BG4769"/>
      <c r="BH4769"/>
      <c r="BI4769"/>
      <c r="BJ4769"/>
      <c r="BK4769"/>
      <c r="BL4769"/>
      <c r="BM4769"/>
      <c r="BN4769"/>
      <c r="BO4769"/>
      <c r="BP4769"/>
      <c r="BQ4769"/>
      <c r="BR4769"/>
      <c r="BS4769"/>
      <c r="BT4769"/>
      <c r="BU4769"/>
      <c r="BV4769"/>
      <c r="BW4769"/>
      <c r="BX4769"/>
      <c r="BY4769"/>
      <c r="BZ4769"/>
      <c r="CA4769"/>
      <c r="CB4769"/>
      <c r="CC4769"/>
    </row>
    <row r="4770" spans="54:81" s="325" customFormat="1" ht="15" customHeight="1" x14ac:dyDescent="0.25">
      <c r="BB4770"/>
      <c r="BC4770"/>
      <c r="BD4770"/>
      <c r="BE4770"/>
      <c r="BF4770"/>
      <c r="BG4770"/>
      <c r="BH4770"/>
      <c r="BI4770"/>
      <c r="BJ4770"/>
      <c r="BK4770"/>
      <c r="BL4770"/>
      <c r="BM4770"/>
      <c r="BN4770"/>
      <c r="BO4770"/>
      <c r="BP4770"/>
      <c r="BQ4770"/>
      <c r="BR4770"/>
      <c r="BS4770"/>
      <c r="BT4770"/>
      <c r="BU4770"/>
      <c r="BV4770"/>
      <c r="BW4770"/>
      <c r="BX4770"/>
      <c r="BY4770"/>
      <c r="BZ4770"/>
      <c r="CA4770"/>
      <c r="CB4770"/>
      <c r="CC4770"/>
    </row>
    <row r="4771" spans="54:81" s="325" customFormat="1" ht="15" customHeight="1" x14ac:dyDescent="0.25">
      <c r="BB4771"/>
      <c r="BC4771"/>
      <c r="BD4771"/>
      <c r="BE4771"/>
      <c r="BF4771"/>
      <c r="BG4771"/>
      <c r="BH4771"/>
      <c r="BI4771"/>
      <c r="BJ4771"/>
      <c r="BK4771"/>
      <c r="BL4771"/>
      <c r="BM4771"/>
      <c r="BN4771"/>
      <c r="BO4771"/>
      <c r="BP4771"/>
      <c r="BQ4771"/>
      <c r="BR4771"/>
      <c r="BS4771"/>
      <c r="BT4771"/>
      <c r="BU4771"/>
      <c r="BV4771"/>
      <c r="BW4771"/>
      <c r="BX4771"/>
      <c r="BY4771"/>
      <c r="BZ4771"/>
      <c r="CA4771"/>
      <c r="CB4771"/>
      <c r="CC4771"/>
    </row>
    <row r="4772" spans="54:81" s="325" customFormat="1" ht="15" customHeight="1" x14ac:dyDescent="0.25">
      <c r="BB4772"/>
      <c r="BC4772"/>
      <c r="BD4772"/>
      <c r="BE4772"/>
      <c r="BF4772"/>
      <c r="BG4772"/>
      <c r="BH4772"/>
      <c r="BI4772"/>
      <c r="BJ4772"/>
      <c r="BK4772"/>
      <c r="BL4772"/>
      <c r="BM4772"/>
      <c r="BN4772"/>
      <c r="BO4772"/>
      <c r="BP4772"/>
      <c r="BQ4772"/>
      <c r="BR4772"/>
      <c r="BS4772"/>
      <c r="BT4772"/>
      <c r="BU4772"/>
      <c r="BV4772"/>
      <c r="BW4772"/>
      <c r="BX4772"/>
      <c r="BY4772"/>
      <c r="BZ4772"/>
      <c r="CA4772"/>
      <c r="CB4772"/>
      <c r="CC4772"/>
    </row>
    <row r="4773" spans="54:81" s="325" customFormat="1" ht="15" customHeight="1" x14ac:dyDescent="0.25">
      <c r="BB4773"/>
      <c r="BC4773"/>
      <c r="BD4773"/>
      <c r="BE4773"/>
      <c r="BF4773"/>
      <c r="BG4773"/>
      <c r="BH4773"/>
      <c r="BI4773"/>
      <c r="BJ4773"/>
      <c r="BK4773"/>
      <c r="BL4773"/>
      <c r="BM4773"/>
      <c r="BN4773"/>
      <c r="BO4773"/>
      <c r="BP4773"/>
      <c r="BQ4773"/>
      <c r="BR4773"/>
      <c r="BS4773"/>
      <c r="BT4773"/>
      <c r="BU4773"/>
      <c r="BV4773"/>
      <c r="BW4773"/>
      <c r="BX4773"/>
      <c r="BY4773"/>
      <c r="BZ4773"/>
      <c r="CA4773"/>
      <c r="CB4773"/>
      <c r="CC4773"/>
    </row>
    <row r="4774" spans="54:81" s="325" customFormat="1" ht="15" customHeight="1" x14ac:dyDescent="0.25">
      <c r="BB4774"/>
      <c r="BC4774"/>
      <c r="BD4774"/>
      <c r="BE4774"/>
      <c r="BF4774"/>
      <c r="BG4774"/>
      <c r="BH4774"/>
      <c r="BI4774"/>
      <c r="BJ4774"/>
      <c r="BK4774"/>
      <c r="BL4774"/>
      <c r="BM4774"/>
      <c r="BN4774"/>
      <c r="BO4774"/>
      <c r="BP4774"/>
      <c r="BQ4774"/>
      <c r="BR4774"/>
      <c r="BS4774"/>
      <c r="BT4774"/>
      <c r="BU4774"/>
      <c r="BV4774"/>
      <c r="BW4774"/>
      <c r="BX4774"/>
      <c r="BY4774"/>
      <c r="BZ4774"/>
      <c r="CA4774"/>
      <c r="CB4774"/>
      <c r="CC4774"/>
    </row>
    <row r="4775" spans="54:81" s="325" customFormat="1" ht="15" customHeight="1" x14ac:dyDescent="0.25">
      <c r="BB4775"/>
      <c r="BC4775"/>
      <c r="BD4775"/>
      <c r="BE4775"/>
      <c r="BF4775"/>
      <c r="BG4775"/>
      <c r="BH4775"/>
      <c r="BI4775"/>
      <c r="BJ4775"/>
      <c r="BK4775"/>
      <c r="BL4775"/>
      <c r="BM4775"/>
      <c r="BN4775"/>
      <c r="BO4775"/>
      <c r="BP4775"/>
      <c r="BQ4775"/>
      <c r="BR4775"/>
      <c r="BS4775"/>
      <c r="BT4775"/>
      <c r="BU4775"/>
      <c r="BV4775"/>
      <c r="BW4775"/>
      <c r="BX4775"/>
      <c r="BY4775"/>
      <c r="BZ4775"/>
      <c r="CA4775"/>
      <c r="CB4775"/>
      <c r="CC4775"/>
    </row>
    <row r="4776" spans="54:81" s="325" customFormat="1" ht="15" customHeight="1" x14ac:dyDescent="0.25">
      <c r="BB4776"/>
      <c r="BC4776"/>
      <c r="BD4776"/>
      <c r="BE4776"/>
      <c r="BF4776"/>
      <c r="BG4776"/>
      <c r="BH4776"/>
      <c r="BI4776"/>
      <c r="BJ4776"/>
      <c r="BK4776"/>
      <c r="BL4776"/>
      <c r="BM4776"/>
      <c r="BN4776"/>
      <c r="BO4776"/>
      <c r="BP4776"/>
      <c r="BQ4776"/>
      <c r="BR4776"/>
      <c r="BS4776"/>
      <c r="BT4776"/>
      <c r="BU4776"/>
      <c r="BV4776"/>
      <c r="BW4776"/>
      <c r="BX4776"/>
      <c r="BY4776"/>
      <c r="BZ4776"/>
      <c r="CA4776"/>
      <c r="CB4776"/>
      <c r="CC4776"/>
    </row>
    <row r="4777" spans="54:81" s="325" customFormat="1" ht="15" customHeight="1" x14ac:dyDescent="0.25">
      <c r="BB4777"/>
      <c r="BC4777"/>
      <c r="BD4777"/>
      <c r="BE4777"/>
      <c r="BF4777"/>
      <c r="BG4777"/>
      <c r="BH4777"/>
      <c r="BI4777"/>
      <c r="BJ4777"/>
      <c r="BK4777"/>
      <c r="BL4777"/>
      <c r="BM4777"/>
      <c r="BN4777"/>
      <c r="BO4777"/>
      <c r="BP4777"/>
      <c r="BQ4777"/>
      <c r="BR4777"/>
      <c r="BS4777"/>
      <c r="BT4777"/>
      <c r="BU4777"/>
      <c r="BV4777"/>
      <c r="BW4777"/>
      <c r="BX4777"/>
      <c r="BY4777"/>
      <c r="BZ4777"/>
      <c r="CA4777"/>
      <c r="CB4777"/>
      <c r="CC4777"/>
    </row>
    <row r="4778" spans="54:81" s="325" customFormat="1" ht="15" customHeight="1" x14ac:dyDescent="0.25">
      <c r="BB4778"/>
      <c r="BC4778"/>
      <c r="BD4778"/>
      <c r="BE4778"/>
      <c r="BF4778"/>
      <c r="BG4778"/>
      <c r="BH4778"/>
      <c r="BI4778"/>
      <c r="BJ4778"/>
      <c r="BK4778"/>
      <c r="BL4778"/>
      <c r="BM4778"/>
      <c r="BN4778"/>
      <c r="BO4778"/>
      <c r="BP4778"/>
      <c r="BQ4778"/>
      <c r="BR4778"/>
      <c r="BS4778"/>
      <c r="BT4778"/>
      <c r="BU4778"/>
      <c r="BV4778"/>
      <c r="BW4778"/>
      <c r="BX4778"/>
      <c r="BY4778"/>
      <c r="BZ4778"/>
      <c r="CA4778"/>
      <c r="CB4778"/>
      <c r="CC4778"/>
    </row>
    <row r="4779" spans="54:81" s="325" customFormat="1" ht="15" customHeight="1" x14ac:dyDescent="0.25">
      <c r="BB4779"/>
      <c r="BC4779"/>
      <c r="BD4779"/>
      <c r="BE4779"/>
      <c r="BF4779"/>
      <c r="BG4779"/>
      <c r="BH4779"/>
      <c r="BI4779"/>
      <c r="BJ4779"/>
      <c r="BK4779"/>
      <c r="BL4779"/>
      <c r="BM4779"/>
      <c r="BN4779"/>
      <c r="BO4779"/>
      <c r="BP4779"/>
      <c r="BQ4779"/>
      <c r="BR4779"/>
      <c r="BS4779"/>
      <c r="BT4779"/>
      <c r="BU4779"/>
      <c r="BV4779"/>
      <c r="BW4779"/>
      <c r="BX4779"/>
      <c r="BY4779"/>
      <c r="BZ4779"/>
      <c r="CA4779"/>
      <c r="CB4779"/>
      <c r="CC4779"/>
    </row>
    <row r="4780" spans="54:81" s="325" customFormat="1" ht="15" customHeight="1" x14ac:dyDescent="0.25">
      <c r="BB4780"/>
      <c r="BC4780"/>
      <c r="BD4780"/>
      <c r="BE4780"/>
      <c r="BF4780"/>
      <c r="BG4780"/>
      <c r="BH4780"/>
      <c r="BI4780"/>
      <c r="BJ4780"/>
      <c r="BK4780"/>
      <c r="BL4780"/>
      <c r="BM4780"/>
      <c r="BN4780"/>
      <c r="BO4780"/>
      <c r="BP4780"/>
      <c r="BQ4780"/>
      <c r="BR4780"/>
      <c r="BS4780"/>
      <c r="BT4780"/>
      <c r="BU4780"/>
      <c r="BV4780"/>
      <c r="BW4780"/>
      <c r="BX4780"/>
      <c r="BY4780"/>
      <c r="BZ4780"/>
      <c r="CA4780"/>
      <c r="CB4780"/>
      <c r="CC4780"/>
    </row>
    <row r="4781" spans="54:81" s="325" customFormat="1" ht="15" customHeight="1" x14ac:dyDescent="0.25">
      <c r="BB4781"/>
      <c r="BC4781"/>
      <c r="BD4781"/>
      <c r="BE4781"/>
      <c r="BF4781"/>
      <c r="BG4781"/>
      <c r="BH4781"/>
      <c r="BI4781"/>
      <c r="BJ4781"/>
      <c r="BK4781"/>
      <c r="BL4781"/>
      <c r="BM4781"/>
      <c r="BN4781"/>
      <c r="BO4781"/>
      <c r="BP4781"/>
      <c r="BQ4781"/>
      <c r="BR4781"/>
      <c r="BS4781"/>
      <c r="BT4781"/>
      <c r="BU4781"/>
      <c r="BV4781"/>
      <c r="BW4781"/>
      <c r="BX4781"/>
      <c r="BY4781"/>
      <c r="BZ4781"/>
      <c r="CA4781"/>
      <c r="CB4781"/>
      <c r="CC4781"/>
    </row>
    <row r="4782" spans="54:81" s="325" customFormat="1" ht="15" customHeight="1" x14ac:dyDescent="0.25">
      <c r="BB4782"/>
      <c r="BC4782"/>
      <c r="BD4782"/>
      <c r="BE4782"/>
      <c r="BF4782"/>
      <c r="BG4782"/>
      <c r="BH4782"/>
      <c r="BI4782"/>
      <c r="BJ4782"/>
      <c r="BK4782"/>
      <c r="BL4782"/>
      <c r="BM4782"/>
      <c r="BN4782"/>
      <c r="BO4782"/>
      <c r="BP4782"/>
      <c r="BQ4782"/>
      <c r="BR4782"/>
      <c r="BS4782"/>
      <c r="BT4782"/>
      <c r="BU4782"/>
      <c r="BV4782"/>
      <c r="BW4782"/>
      <c r="BX4782"/>
      <c r="BY4782"/>
      <c r="BZ4782"/>
      <c r="CA4782"/>
      <c r="CB4782"/>
      <c r="CC4782"/>
    </row>
    <row r="4783" spans="54:81" s="325" customFormat="1" ht="15" customHeight="1" x14ac:dyDescent="0.25">
      <c r="BB4783"/>
      <c r="BC4783"/>
      <c r="BD4783"/>
      <c r="BE4783"/>
      <c r="BF4783"/>
      <c r="BG4783"/>
      <c r="BH4783"/>
      <c r="BI4783"/>
      <c r="BJ4783"/>
      <c r="BK4783"/>
      <c r="BL4783"/>
      <c r="BM4783"/>
      <c r="BN4783"/>
      <c r="BO4783"/>
      <c r="BP4783"/>
      <c r="BQ4783"/>
      <c r="BR4783"/>
      <c r="BS4783"/>
      <c r="BT4783"/>
      <c r="BU4783"/>
      <c r="BV4783"/>
      <c r="BW4783"/>
      <c r="BX4783"/>
      <c r="BY4783"/>
      <c r="BZ4783"/>
      <c r="CA4783"/>
      <c r="CB4783"/>
      <c r="CC4783"/>
    </row>
    <row r="4784" spans="54:81" s="325" customFormat="1" ht="15" customHeight="1" x14ac:dyDescent="0.25">
      <c r="BB4784"/>
      <c r="BC4784"/>
      <c r="BD4784"/>
      <c r="BE4784"/>
      <c r="BF4784"/>
      <c r="BG4784"/>
      <c r="BH4784"/>
      <c r="BI4784"/>
      <c r="BJ4784"/>
      <c r="BK4784"/>
      <c r="BL4784"/>
      <c r="BM4784"/>
      <c r="BN4784"/>
      <c r="BO4784"/>
      <c r="BP4784"/>
      <c r="BQ4784"/>
      <c r="BR4784"/>
      <c r="BS4784"/>
      <c r="BT4784"/>
      <c r="BU4784"/>
      <c r="BV4784"/>
      <c r="BW4784"/>
      <c r="BX4784"/>
      <c r="BY4784"/>
      <c r="BZ4784"/>
      <c r="CA4784"/>
      <c r="CB4784"/>
      <c r="CC4784"/>
    </row>
    <row r="4785" spans="54:81" s="325" customFormat="1" ht="15" customHeight="1" x14ac:dyDescent="0.25">
      <c r="BB4785"/>
      <c r="BC4785"/>
      <c r="BD4785"/>
      <c r="BE4785"/>
      <c r="BF4785"/>
      <c r="BG4785"/>
      <c r="BH4785"/>
      <c r="BI4785"/>
      <c r="BJ4785"/>
      <c r="BK4785"/>
      <c r="BL4785"/>
      <c r="BM4785"/>
      <c r="BN4785"/>
      <c r="BO4785"/>
      <c r="BP4785"/>
      <c r="BQ4785"/>
      <c r="BR4785"/>
      <c r="BS4785"/>
      <c r="BT4785"/>
      <c r="BU4785"/>
      <c r="BV4785"/>
      <c r="BW4785"/>
      <c r="BX4785"/>
      <c r="BY4785"/>
      <c r="BZ4785"/>
      <c r="CA4785"/>
      <c r="CB4785"/>
      <c r="CC4785"/>
    </row>
    <row r="4786" spans="54:81" s="325" customFormat="1" ht="15" customHeight="1" x14ac:dyDescent="0.25">
      <c r="BB4786"/>
      <c r="BC4786"/>
      <c r="BD4786"/>
      <c r="BE4786"/>
      <c r="BF4786"/>
      <c r="BG4786"/>
      <c r="BH4786"/>
      <c r="BI4786"/>
      <c r="BJ4786"/>
      <c r="BK4786"/>
      <c r="BL4786"/>
      <c r="BM4786"/>
      <c r="BN4786"/>
      <c r="BO4786"/>
      <c r="BP4786"/>
      <c r="BQ4786"/>
      <c r="BR4786"/>
      <c r="BS4786"/>
      <c r="BT4786"/>
      <c r="BU4786"/>
      <c r="BV4786"/>
      <c r="BW4786"/>
      <c r="BX4786"/>
      <c r="BY4786"/>
      <c r="BZ4786"/>
      <c r="CA4786"/>
      <c r="CB4786"/>
      <c r="CC4786"/>
    </row>
    <row r="4787" spans="54:81" s="325" customFormat="1" ht="15" customHeight="1" x14ac:dyDescent="0.25">
      <c r="BB4787"/>
      <c r="BC4787"/>
      <c r="BD4787"/>
      <c r="BE4787"/>
      <c r="BF4787"/>
      <c r="BG4787"/>
      <c r="BH4787"/>
      <c r="BI4787"/>
      <c r="BJ4787"/>
      <c r="BK4787"/>
      <c r="BL4787"/>
      <c r="BM4787"/>
      <c r="BN4787"/>
      <c r="BO4787"/>
      <c r="BP4787"/>
      <c r="BQ4787"/>
      <c r="BR4787"/>
      <c r="BS4787"/>
      <c r="BT4787"/>
      <c r="BU4787"/>
      <c r="BV4787"/>
      <c r="BW4787"/>
      <c r="BX4787"/>
      <c r="BY4787"/>
      <c r="BZ4787"/>
      <c r="CA4787"/>
      <c r="CB4787"/>
      <c r="CC4787"/>
    </row>
    <row r="4788" spans="54:81" s="325" customFormat="1" ht="15" customHeight="1" x14ac:dyDescent="0.25">
      <c r="BB4788"/>
      <c r="BC4788"/>
      <c r="BD4788"/>
      <c r="BE4788"/>
      <c r="BF4788"/>
      <c r="BG4788"/>
      <c r="BH4788"/>
      <c r="BI4788"/>
      <c r="BJ4788"/>
      <c r="BK4788"/>
      <c r="BL4788"/>
      <c r="BM4788"/>
      <c r="BN4788"/>
      <c r="BO4788"/>
      <c r="BP4788"/>
      <c r="BQ4788"/>
      <c r="BR4788"/>
      <c r="BS4788"/>
      <c r="BT4788"/>
      <c r="BU4788"/>
      <c r="BV4788"/>
      <c r="BW4788"/>
      <c r="BX4788"/>
      <c r="BY4788"/>
      <c r="BZ4788"/>
      <c r="CA4788"/>
      <c r="CB4788"/>
      <c r="CC4788"/>
    </row>
    <row r="4789" spans="54:81" s="325" customFormat="1" ht="15" customHeight="1" x14ac:dyDescent="0.25">
      <c r="BB4789"/>
      <c r="BC4789"/>
      <c r="BD4789"/>
      <c r="BE4789"/>
      <c r="BF4789"/>
      <c r="BG4789"/>
      <c r="BH4789"/>
      <c r="BI4789"/>
      <c r="BJ4789"/>
      <c r="BK4789"/>
      <c r="BL4789"/>
      <c r="BM4789"/>
      <c r="BN4789"/>
      <c r="BO4789"/>
      <c r="BP4789"/>
      <c r="BQ4789"/>
      <c r="BR4789"/>
      <c r="BS4789"/>
      <c r="BT4789"/>
      <c r="BU4789"/>
      <c r="BV4789"/>
      <c r="BW4789"/>
      <c r="BX4789"/>
      <c r="BY4789"/>
      <c r="BZ4789"/>
      <c r="CA4789"/>
      <c r="CB4789"/>
      <c r="CC4789"/>
    </row>
    <row r="4790" spans="54:81" s="325" customFormat="1" ht="15" customHeight="1" x14ac:dyDescent="0.25">
      <c r="BB4790"/>
      <c r="BC4790"/>
      <c r="BD4790"/>
      <c r="BE4790"/>
      <c r="BF4790"/>
      <c r="BG4790"/>
      <c r="BH4790"/>
      <c r="BI4790"/>
      <c r="BJ4790"/>
      <c r="BK4790"/>
      <c r="BL4790"/>
      <c r="BM4790"/>
      <c r="BN4790"/>
      <c r="BO4790"/>
      <c r="BP4790"/>
      <c r="BQ4790"/>
      <c r="BR4790"/>
      <c r="BS4790"/>
      <c r="BT4790"/>
      <c r="BU4790"/>
      <c r="BV4790"/>
      <c r="BW4790"/>
      <c r="BX4790"/>
      <c r="BY4790"/>
      <c r="BZ4790"/>
      <c r="CA4790"/>
      <c r="CB4790"/>
      <c r="CC4790"/>
    </row>
    <row r="4791" spans="54:81" s="325" customFormat="1" ht="15" customHeight="1" x14ac:dyDescent="0.25">
      <c r="BB4791"/>
      <c r="BC4791"/>
      <c r="BD4791"/>
      <c r="BE4791"/>
      <c r="BF4791"/>
      <c r="BG4791"/>
      <c r="BH4791"/>
      <c r="BI4791"/>
      <c r="BJ4791"/>
      <c r="BK4791"/>
      <c r="BL4791"/>
      <c r="BM4791"/>
      <c r="BN4791"/>
      <c r="BO4791"/>
      <c r="BP4791"/>
      <c r="BQ4791"/>
      <c r="BR4791"/>
      <c r="BS4791"/>
      <c r="BT4791"/>
      <c r="BU4791"/>
      <c r="BV4791"/>
      <c r="BW4791"/>
      <c r="BX4791"/>
      <c r="BY4791"/>
      <c r="BZ4791"/>
      <c r="CA4791"/>
      <c r="CB4791"/>
      <c r="CC4791"/>
    </row>
    <row r="4792" spans="54:81" s="325" customFormat="1" ht="15" customHeight="1" x14ac:dyDescent="0.25">
      <c r="BB4792"/>
      <c r="BC4792"/>
      <c r="BD4792"/>
      <c r="BE4792"/>
      <c r="BF4792"/>
      <c r="BG4792"/>
      <c r="BH4792"/>
      <c r="BI4792"/>
      <c r="BJ4792"/>
      <c r="BK4792"/>
      <c r="BL4792"/>
      <c r="BM4792"/>
      <c r="BN4792"/>
      <c r="BO4792"/>
      <c r="BP4792"/>
      <c r="BQ4792"/>
      <c r="BR4792"/>
      <c r="BS4792"/>
      <c r="BT4792"/>
      <c r="BU4792"/>
      <c r="BV4792"/>
      <c r="BW4792"/>
      <c r="BX4792"/>
      <c r="BY4792"/>
      <c r="BZ4792"/>
      <c r="CA4792"/>
      <c r="CB4792"/>
      <c r="CC4792"/>
    </row>
    <row r="4793" spans="54:81" s="325" customFormat="1" ht="15" customHeight="1" x14ac:dyDescent="0.25">
      <c r="BB4793"/>
      <c r="BC4793"/>
      <c r="BD4793"/>
      <c r="BE4793"/>
      <c r="BF4793"/>
      <c r="BG4793"/>
      <c r="BH4793"/>
      <c r="BI4793"/>
      <c r="BJ4793"/>
      <c r="BK4793"/>
      <c r="BL4793"/>
      <c r="BM4793"/>
      <c r="BN4793"/>
      <c r="BO4793"/>
      <c r="BP4793"/>
      <c r="BQ4793"/>
      <c r="BR4793"/>
      <c r="BS4793"/>
      <c r="BT4793"/>
      <c r="BU4793"/>
      <c r="BV4793"/>
      <c r="BW4793"/>
      <c r="BX4793"/>
      <c r="BY4793"/>
      <c r="BZ4793"/>
      <c r="CA4793"/>
      <c r="CB4793"/>
      <c r="CC4793"/>
    </row>
    <row r="4794" spans="54:81" s="325" customFormat="1" ht="15" customHeight="1" x14ac:dyDescent="0.25">
      <c r="BB4794"/>
      <c r="BC4794"/>
      <c r="BD4794"/>
      <c r="BE4794"/>
      <c r="BF4794"/>
      <c r="BG4794"/>
      <c r="BH4794"/>
      <c r="BI4794"/>
      <c r="BJ4794"/>
      <c r="BK4794"/>
      <c r="BL4794"/>
      <c r="BM4794"/>
      <c r="BN4794"/>
      <c r="BO4794"/>
      <c r="BP4794"/>
      <c r="BQ4794"/>
      <c r="BR4794"/>
      <c r="BS4794"/>
      <c r="BT4794"/>
      <c r="BU4794"/>
      <c r="BV4794"/>
      <c r="BW4794"/>
      <c r="BX4794"/>
      <c r="BY4794"/>
      <c r="BZ4794"/>
      <c r="CA4794"/>
      <c r="CB4794"/>
      <c r="CC4794"/>
    </row>
    <row r="4795" spans="54:81" s="325" customFormat="1" ht="15" customHeight="1" x14ac:dyDescent="0.25">
      <c r="BB4795"/>
      <c r="BC4795"/>
      <c r="BD4795"/>
      <c r="BE4795"/>
      <c r="BF4795"/>
      <c r="BG4795"/>
      <c r="BH4795"/>
      <c r="BI4795"/>
      <c r="BJ4795"/>
      <c r="BK4795"/>
      <c r="BL4795"/>
      <c r="BM4795"/>
      <c r="BN4795"/>
      <c r="BO4795"/>
      <c r="BP4795"/>
      <c r="BQ4795"/>
      <c r="BR4795"/>
      <c r="BS4795"/>
      <c r="BT4795"/>
      <c r="BU4795"/>
      <c r="BV4795"/>
      <c r="BW4795"/>
      <c r="BX4795"/>
      <c r="BY4795"/>
      <c r="BZ4795"/>
      <c r="CA4795"/>
      <c r="CB4795"/>
      <c r="CC4795"/>
    </row>
    <row r="4796" spans="54:81" s="325" customFormat="1" ht="15" customHeight="1" x14ac:dyDescent="0.25">
      <c r="BB4796"/>
      <c r="BC4796"/>
      <c r="BD4796"/>
      <c r="BE4796"/>
      <c r="BF4796"/>
      <c r="BG4796"/>
      <c r="BH4796"/>
      <c r="BI4796"/>
      <c r="BJ4796"/>
      <c r="BK4796"/>
      <c r="BL4796"/>
      <c r="BM4796"/>
      <c r="BN4796"/>
      <c r="BO4796"/>
      <c r="BP4796"/>
      <c r="BQ4796"/>
      <c r="BR4796"/>
      <c r="BS4796"/>
      <c r="BT4796"/>
      <c r="BU4796"/>
      <c r="BV4796"/>
      <c r="BW4796"/>
      <c r="BX4796"/>
      <c r="BY4796"/>
      <c r="BZ4796"/>
      <c r="CA4796"/>
      <c r="CB4796"/>
      <c r="CC4796"/>
    </row>
    <row r="4797" spans="54:81" s="325" customFormat="1" ht="15" customHeight="1" x14ac:dyDescent="0.25">
      <c r="BB4797"/>
      <c r="BC4797"/>
      <c r="BD4797"/>
      <c r="BE4797"/>
      <c r="BF4797"/>
      <c r="BG4797"/>
      <c r="BH4797"/>
      <c r="BI4797"/>
      <c r="BJ4797"/>
      <c r="BK4797"/>
      <c r="BL4797"/>
      <c r="BM4797"/>
      <c r="BN4797"/>
      <c r="BO4797"/>
      <c r="BP4797"/>
      <c r="BQ4797"/>
      <c r="BR4797"/>
      <c r="BS4797"/>
      <c r="BT4797"/>
      <c r="BU4797"/>
      <c r="BV4797"/>
      <c r="BW4797"/>
      <c r="BX4797"/>
      <c r="BY4797"/>
      <c r="BZ4797"/>
      <c r="CA4797"/>
      <c r="CB4797"/>
      <c r="CC4797"/>
    </row>
    <row r="4798" spans="54:81" s="325" customFormat="1" ht="15" customHeight="1" x14ac:dyDescent="0.25">
      <c r="BB4798"/>
      <c r="BC4798"/>
      <c r="BD4798"/>
      <c r="BE4798"/>
      <c r="BF4798"/>
      <c r="BG4798"/>
      <c r="BH4798"/>
      <c r="BI4798"/>
      <c r="BJ4798"/>
      <c r="BK4798"/>
      <c r="BL4798"/>
      <c r="BM4798"/>
      <c r="BN4798"/>
      <c r="BO4798"/>
      <c r="BP4798"/>
      <c r="BQ4798"/>
      <c r="BR4798"/>
      <c r="BS4798"/>
      <c r="BT4798"/>
      <c r="BU4798"/>
      <c r="BV4798"/>
      <c r="BW4798"/>
      <c r="BX4798"/>
      <c r="BY4798"/>
      <c r="BZ4798"/>
      <c r="CA4798"/>
      <c r="CB4798"/>
      <c r="CC4798"/>
    </row>
    <row r="4799" spans="54:81" s="325" customFormat="1" ht="15" customHeight="1" x14ac:dyDescent="0.25">
      <c r="BB4799"/>
      <c r="BC4799"/>
      <c r="BD4799"/>
      <c r="BE4799"/>
      <c r="BF4799"/>
      <c r="BG4799"/>
      <c r="BH4799"/>
      <c r="BI4799"/>
      <c r="BJ4799"/>
      <c r="BK4799"/>
      <c r="BL4799"/>
      <c r="BM4799"/>
      <c r="BN4799"/>
      <c r="BO4799"/>
      <c r="BP4799"/>
      <c r="BQ4799"/>
      <c r="BR4799"/>
      <c r="BS4799"/>
      <c r="BT4799"/>
      <c r="BU4799"/>
      <c r="BV4799"/>
      <c r="BW4799"/>
      <c r="BX4799"/>
      <c r="BY4799"/>
      <c r="BZ4799"/>
      <c r="CA4799"/>
      <c r="CB4799"/>
      <c r="CC4799"/>
    </row>
    <row r="4800" spans="54:81" s="325" customFormat="1" ht="15" customHeight="1" x14ac:dyDescent="0.25">
      <c r="BB4800"/>
      <c r="BC4800"/>
      <c r="BD4800"/>
      <c r="BE4800"/>
      <c r="BF4800"/>
      <c r="BG4800"/>
      <c r="BH4800"/>
      <c r="BI4800"/>
      <c r="BJ4800"/>
      <c r="BK4800"/>
      <c r="BL4800"/>
      <c r="BM4800"/>
      <c r="BN4800"/>
      <c r="BO4800"/>
      <c r="BP4800"/>
      <c r="BQ4800"/>
      <c r="BR4800"/>
      <c r="BS4800"/>
      <c r="BT4800"/>
      <c r="BU4800"/>
      <c r="BV4800"/>
      <c r="BW4800"/>
      <c r="BX4800"/>
      <c r="BY4800"/>
      <c r="BZ4800"/>
      <c r="CA4800"/>
      <c r="CB4800"/>
      <c r="CC4800"/>
    </row>
    <row r="4801" spans="54:81" s="325" customFormat="1" ht="15" customHeight="1" x14ac:dyDescent="0.25">
      <c r="BB4801"/>
      <c r="BC4801"/>
      <c r="BD4801"/>
      <c r="BE4801"/>
      <c r="BF4801"/>
      <c r="BG4801"/>
      <c r="BH4801"/>
      <c r="BI4801"/>
      <c r="BJ4801"/>
      <c r="BK4801"/>
      <c r="BL4801"/>
      <c r="BM4801"/>
      <c r="BN4801"/>
      <c r="BO4801"/>
      <c r="BP4801"/>
      <c r="BQ4801"/>
      <c r="BR4801"/>
      <c r="BS4801"/>
      <c r="BT4801"/>
      <c r="BU4801"/>
      <c r="BV4801"/>
      <c r="BW4801"/>
      <c r="BX4801"/>
      <c r="BY4801"/>
      <c r="BZ4801"/>
      <c r="CA4801"/>
      <c r="CB4801"/>
      <c r="CC4801"/>
    </row>
    <row r="4802" spans="54:81" s="325" customFormat="1" ht="15" customHeight="1" x14ac:dyDescent="0.25">
      <c r="BB4802"/>
      <c r="BC4802"/>
      <c r="BD4802"/>
      <c r="BE4802"/>
      <c r="BF4802"/>
      <c r="BG4802"/>
      <c r="BH4802"/>
      <c r="BI4802"/>
      <c r="BJ4802"/>
      <c r="BK4802"/>
      <c r="BL4802"/>
      <c r="BM4802"/>
      <c r="BN4802"/>
      <c r="BO4802"/>
      <c r="BP4802"/>
      <c r="BQ4802"/>
      <c r="BR4802"/>
      <c r="BS4802"/>
      <c r="BT4802"/>
      <c r="BU4802"/>
      <c r="BV4802"/>
      <c r="BW4802"/>
      <c r="BX4802"/>
      <c r="BY4802"/>
      <c r="BZ4802"/>
      <c r="CA4802"/>
      <c r="CB4802"/>
      <c r="CC4802"/>
    </row>
    <row r="4803" spans="54:81" s="325" customFormat="1" ht="15" customHeight="1" x14ac:dyDescent="0.25">
      <c r="BB4803"/>
      <c r="BC4803"/>
      <c r="BD4803"/>
      <c r="BE4803"/>
      <c r="BF4803"/>
      <c r="BG4803"/>
      <c r="BH4803"/>
      <c r="BI4803"/>
      <c r="BJ4803"/>
      <c r="BK4803"/>
      <c r="BL4803"/>
      <c r="BM4803"/>
      <c r="BN4803"/>
      <c r="BO4803"/>
      <c r="BP4803"/>
      <c r="BQ4803"/>
      <c r="BR4803"/>
      <c r="BS4803"/>
      <c r="BT4803"/>
      <c r="BU4803"/>
      <c r="BV4803"/>
      <c r="BW4803"/>
      <c r="BX4803"/>
      <c r="BY4803"/>
      <c r="BZ4803"/>
      <c r="CA4803"/>
      <c r="CB4803"/>
      <c r="CC4803"/>
    </row>
    <row r="4804" spans="54:81" s="325" customFormat="1" ht="15" customHeight="1" x14ac:dyDescent="0.25">
      <c r="BB4804"/>
      <c r="BC4804"/>
      <c r="BD4804"/>
      <c r="BE4804"/>
      <c r="BF4804"/>
      <c r="BG4804"/>
      <c r="BH4804"/>
      <c r="BI4804"/>
      <c r="BJ4804"/>
      <c r="BK4804"/>
      <c r="BL4804"/>
      <c r="BM4804"/>
      <c r="BN4804"/>
      <c r="BO4804"/>
      <c r="BP4804"/>
      <c r="BQ4804"/>
      <c r="BR4804"/>
      <c r="BS4804"/>
      <c r="BT4804"/>
      <c r="BU4804"/>
      <c r="BV4804"/>
      <c r="BW4804"/>
      <c r="BX4804"/>
      <c r="BY4804"/>
      <c r="BZ4804"/>
      <c r="CA4804"/>
      <c r="CB4804"/>
      <c r="CC4804"/>
    </row>
    <row r="4805" spans="54:81" s="325" customFormat="1" ht="15" customHeight="1" x14ac:dyDescent="0.25">
      <c r="BB4805"/>
      <c r="BC4805"/>
      <c r="BD4805"/>
      <c r="BE4805"/>
      <c r="BF4805"/>
      <c r="BG4805"/>
      <c r="BH4805"/>
      <c r="BI4805"/>
      <c r="BJ4805"/>
      <c r="BK4805"/>
      <c r="BL4805"/>
      <c r="BM4805"/>
      <c r="BN4805"/>
      <c r="BO4805"/>
      <c r="BP4805"/>
      <c r="BQ4805"/>
      <c r="BR4805"/>
      <c r="BS4805"/>
      <c r="BT4805"/>
      <c r="BU4805"/>
      <c r="BV4805"/>
      <c r="BW4805"/>
      <c r="BX4805"/>
      <c r="BY4805"/>
      <c r="BZ4805"/>
      <c r="CA4805"/>
      <c r="CB4805"/>
      <c r="CC4805"/>
    </row>
    <row r="4806" spans="54:81" s="325" customFormat="1" ht="15" customHeight="1" x14ac:dyDescent="0.25">
      <c r="BB4806"/>
      <c r="BC4806"/>
      <c r="BD4806"/>
      <c r="BE4806"/>
      <c r="BF4806"/>
      <c r="BG4806"/>
      <c r="BH4806"/>
      <c r="BI4806"/>
      <c r="BJ4806"/>
      <c r="BK4806"/>
      <c r="BL4806"/>
      <c r="BM4806"/>
      <c r="BN4806"/>
      <c r="BO4806"/>
      <c r="BP4806"/>
      <c r="BQ4806"/>
      <c r="BR4806"/>
      <c r="BS4806"/>
      <c r="BT4806"/>
      <c r="BU4806"/>
      <c r="BV4806"/>
      <c r="BW4806"/>
      <c r="BX4806"/>
      <c r="BY4806"/>
      <c r="BZ4806"/>
      <c r="CA4806"/>
      <c r="CB4806"/>
      <c r="CC4806"/>
    </row>
    <row r="4807" spans="54:81" s="325" customFormat="1" ht="15" customHeight="1" x14ac:dyDescent="0.25">
      <c r="BB4807"/>
      <c r="BC4807"/>
      <c r="BD4807"/>
      <c r="BE4807"/>
      <c r="BF4807"/>
      <c r="BG4807"/>
      <c r="BH4807"/>
      <c r="BI4807"/>
      <c r="BJ4807"/>
      <c r="BK4807"/>
      <c r="BL4807"/>
      <c r="BM4807"/>
      <c r="BN4807"/>
      <c r="BO4807"/>
      <c r="BP4807"/>
      <c r="BQ4807"/>
      <c r="BR4807"/>
      <c r="BS4807"/>
      <c r="BT4807"/>
      <c r="BU4807"/>
      <c r="BV4807"/>
      <c r="BW4807"/>
      <c r="BX4807"/>
      <c r="BY4807"/>
      <c r="BZ4807"/>
      <c r="CA4807"/>
      <c r="CB4807"/>
      <c r="CC4807"/>
    </row>
    <row r="4808" spans="54:81" s="325" customFormat="1" ht="15" customHeight="1" x14ac:dyDescent="0.25">
      <c r="BB4808"/>
      <c r="BC4808"/>
      <c r="BD4808"/>
      <c r="BE4808"/>
      <c r="BF4808"/>
      <c r="BG4808"/>
      <c r="BH4808"/>
      <c r="BI4808"/>
      <c r="BJ4808"/>
      <c r="BK4808"/>
      <c r="BL4808"/>
      <c r="BM4808"/>
      <c r="BN4808"/>
      <c r="BO4808"/>
      <c r="BP4808"/>
      <c r="BQ4808"/>
      <c r="BR4808"/>
      <c r="BS4808"/>
      <c r="BT4808"/>
      <c r="BU4808"/>
      <c r="BV4808"/>
      <c r="BW4808"/>
      <c r="BX4808"/>
      <c r="BY4808"/>
      <c r="BZ4808"/>
      <c r="CA4808"/>
      <c r="CB4808"/>
      <c r="CC4808"/>
    </row>
    <row r="4809" spans="54:81" s="325" customFormat="1" ht="15" customHeight="1" x14ac:dyDescent="0.25">
      <c r="BB4809"/>
      <c r="BC4809"/>
      <c r="BD4809"/>
      <c r="BE4809"/>
      <c r="BF4809"/>
      <c r="BG4809"/>
      <c r="BH4809"/>
      <c r="BI4809"/>
      <c r="BJ4809"/>
      <c r="BK4809"/>
      <c r="BL4809"/>
      <c r="BM4809"/>
      <c r="BN4809"/>
      <c r="BO4809"/>
      <c r="BP4809"/>
      <c r="BQ4809"/>
      <c r="BR4809"/>
      <c r="BS4809"/>
      <c r="BT4809"/>
      <c r="BU4809"/>
      <c r="BV4809"/>
      <c r="BW4809"/>
      <c r="BX4809"/>
      <c r="BY4809"/>
      <c r="BZ4809"/>
      <c r="CA4809"/>
      <c r="CB4809"/>
      <c r="CC4809"/>
    </row>
    <row r="4810" spans="54:81" s="325" customFormat="1" ht="15" customHeight="1" x14ac:dyDescent="0.25">
      <c r="BB4810"/>
      <c r="BC4810"/>
      <c r="BD4810"/>
      <c r="BE4810"/>
      <c r="BF4810"/>
      <c r="BG4810"/>
      <c r="BH4810"/>
      <c r="BI4810"/>
      <c r="BJ4810"/>
      <c r="BK4810"/>
      <c r="BL4810"/>
      <c r="BM4810"/>
      <c r="BN4810"/>
      <c r="BO4810"/>
      <c r="BP4810"/>
      <c r="BQ4810"/>
      <c r="BR4810"/>
      <c r="BS4810"/>
      <c r="BT4810"/>
      <c r="BU4810"/>
      <c r="BV4810"/>
      <c r="BW4810"/>
      <c r="BX4810"/>
      <c r="BY4810"/>
      <c r="BZ4810"/>
      <c r="CA4810"/>
      <c r="CB4810"/>
      <c r="CC4810"/>
    </row>
    <row r="4811" spans="54:81" s="325" customFormat="1" ht="15" customHeight="1" x14ac:dyDescent="0.25">
      <c r="BB4811"/>
      <c r="BC4811"/>
      <c r="BD4811"/>
      <c r="BE4811"/>
      <c r="BF4811"/>
      <c r="BG4811"/>
      <c r="BH4811"/>
      <c r="BI4811"/>
      <c r="BJ4811"/>
      <c r="BK4811"/>
      <c r="BL4811"/>
      <c r="BM4811"/>
      <c r="BN4811"/>
      <c r="BO4811"/>
      <c r="BP4811"/>
      <c r="BQ4811"/>
      <c r="BR4811"/>
      <c r="BS4811"/>
      <c r="BT4811"/>
      <c r="BU4811"/>
      <c r="BV4811"/>
      <c r="BW4811"/>
      <c r="BX4811"/>
      <c r="BY4811"/>
      <c r="BZ4811"/>
      <c r="CA4811"/>
      <c r="CB4811"/>
      <c r="CC4811"/>
    </row>
    <row r="4812" spans="54:81" s="325" customFormat="1" ht="15" customHeight="1" x14ac:dyDescent="0.25">
      <c r="BB4812"/>
      <c r="BC4812"/>
      <c r="BD4812"/>
      <c r="BE4812"/>
      <c r="BF4812"/>
      <c r="BG4812"/>
      <c r="BH4812"/>
      <c r="BI4812"/>
      <c r="BJ4812"/>
      <c r="BK4812"/>
      <c r="BL4812"/>
      <c r="BM4812"/>
      <c r="BN4812"/>
      <c r="BO4812"/>
      <c r="BP4812"/>
      <c r="BQ4812"/>
      <c r="BR4812"/>
      <c r="BS4812"/>
      <c r="BT4812"/>
      <c r="BU4812"/>
      <c r="BV4812"/>
      <c r="BW4812"/>
      <c r="BX4812"/>
      <c r="BY4812"/>
      <c r="BZ4812"/>
      <c r="CA4812"/>
      <c r="CB4812"/>
      <c r="CC4812"/>
    </row>
    <row r="4813" spans="54:81" s="325" customFormat="1" ht="15" customHeight="1" x14ac:dyDescent="0.25">
      <c r="BB4813"/>
      <c r="BC4813"/>
      <c r="BD4813"/>
      <c r="BE4813"/>
      <c r="BF4813"/>
      <c r="BG4813"/>
      <c r="BH4813"/>
      <c r="BI4813"/>
      <c r="BJ4813"/>
      <c r="BK4813"/>
      <c r="BL4813"/>
      <c r="BM4813"/>
      <c r="BN4813"/>
      <c r="BO4813"/>
      <c r="BP4813"/>
      <c r="BQ4813"/>
      <c r="BR4813"/>
      <c r="BS4813"/>
      <c r="BT4813"/>
      <c r="BU4813"/>
      <c r="BV4813"/>
      <c r="BW4813"/>
      <c r="BX4813"/>
      <c r="BY4813"/>
      <c r="BZ4813"/>
      <c r="CA4813"/>
      <c r="CB4813"/>
      <c r="CC4813"/>
    </row>
    <row r="4814" spans="54:81" s="325" customFormat="1" ht="15" customHeight="1" x14ac:dyDescent="0.25">
      <c r="BB4814"/>
      <c r="BC4814"/>
      <c r="BD4814"/>
      <c r="BE4814"/>
      <c r="BF4814"/>
      <c r="BG4814"/>
      <c r="BH4814"/>
      <c r="BI4814"/>
      <c r="BJ4814"/>
      <c r="BK4814"/>
      <c r="BL4814"/>
      <c r="BM4814"/>
      <c r="BN4814"/>
      <c r="BO4814"/>
      <c r="BP4814"/>
      <c r="BQ4814"/>
      <c r="BR4814"/>
      <c r="BS4814"/>
      <c r="BT4814"/>
      <c r="BU4814"/>
      <c r="BV4814"/>
      <c r="BW4814"/>
      <c r="BX4814"/>
      <c r="BY4814"/>
      <c r="BZ4814"/>
      <c r="CA4814"/>
      <c r="CB4814"/>
      <c r="CC4814"/>
    </row>
    <row r="4815" spans="54:81" s="325" customFormat="1" ht="15" customHeight="1" x14ac:dyDescent="0.25">
      <c r="BB4815"/>
      <c r="BC4815"/>
      <c r="BD4815"/>
      <c r="BE4815"/>
      <c r="BF4815"/>
      <c r="BG4815"/>
      <c r="BH4815"/>
      <c r="BI4815"/>
      <c r="BJ4815"/>
      <c r="BK4815"/>
      <c r="BL4815"/>
      <c r="BM4815"/>
      <c r="BN4815"/>
      <c r="BO4815"/>
      <c r="BP4815"/>
      <c r="BQ4815"/>
      <c r="BR4815"/>
      <c r="BS4815"/>
      <c r="BT4815"/>
      <c r="BU4815"/>
      <c r="BV4815"/>
      <c r="BW4815"/>
      <c r="BX4815"/>
      <c r="BY4815"/>
      <c r="BZ4815"/>
      <c r="CA4815"/>
      <c r="CB4815"/>
      <c r="CC4815"/>
    </row>
    <row r="4816" spans="54:81" s="325" customFormat="1" ht="15" customHeight="1" x14ac:dyDescent="0.25">
      <c r="BB4816"/>
      <c r="BC4816"/>
      <c r="BD4816"/>
      <c r="BE4816"/>
      <c r="BF4816"/>
      <c r="BG4816"/>
      <c r="BH4816"/>
      <c r="BI4816"/>
      <c r="BJ4816"/>
      <c r="BK4816"/>
      <c r="BL4816"/>
      <c r="BM4816"/>
      <c r="BN4816"/>
      <c r="BO4816"/>
      <c r="BP4816"/>
      <c r="BQ4816"/>
      <c r="BR4816"/>
      <c r="BS4816"/>
      <c r="BT4816"/>
      <c r="BU4816"/>
      <c r="BV4816"/>
      <c r="BW4816"/>
      <c r="BX4816"/>
      <c r="BY4816"/>
      <c r="BZ4816"/>
      <c r="CA4816"/>
      <c r="CB4816"/>
      <c r="CC4816"/>
    </row>
    <row r="4817" spans="54:81" s="325" customFormat="1" ht="15" customHeight="1" x14ac:dyDescent="0.25">
      <c r="BB4817"/>
      <c r="BC4817"/>
      <c r="BD4817"/>
      <c r="BE4817"/>
      <c r="BF4817"/>
      <c r="BG4817"/>
      <c r="BH4817"/>
      <c r="BI4817"/>
      <c r="BJ4817"/>
      <c r="BK4817"/>
      <c r="BL4817"/>
      <c r="BM4817"/>
      <c r="BN4817"/>
      <c r="BO4817"/>
      <c r="BP4817"/>
      <c r="BQ4817"/>
      <c r="BR4817"/>
      <c r="BS4817"/>
      <c r="BT4817"/>
      <c r="BU4817"/>
      <c r="BV4817"/>
      <c r="BW4817"/>
      <c r="BX4817"/>
      <c r="BY4817"/>
      <c r="BZ4817"/>
      <c r="CA4817"/>
      <c r="CB4817"/>
      <c r="CC4817"/>
    </row>
    <row r="4818" spans="54:81" s="325" customFormat="1" ht="15" customHeight="1" x14ac:dyDescent="0.25">
      <c r="BB4818"/>
      <c r="BC4818"/>
      <c r="BD4818"/>
      <c r="BE4818"/>
      <c r="BF4818"/>
      <c r="BG4818"/>
      <c r="BH4818"/>
      <c r="BI4818"/>
      <c r="BJ4818"/>
      <c r="BK4818"/>
      <c r="BL4818"/>
      <c r="BM4818"/>
      <c r="BN4818"/>
      <c r="BO4818"/>
      <c r="BP4818"/>
      <c r="BQ4818"/>
      <c r="BR4818"/>
      <c r="BS4818"/>
      <c r="BT4818"/>
      <c r="BU4818"/>
      <c r="BV4818"/>
      <c r="BW4818"/>
      <c r="BX4818"/>
      <c r="BY4818"/>
      <c r="BZ4818"/>
      <c r="CA4818"/>
      <c r="CB4818"/>
      <c r="CC4818"/>
    </row>
    <row r="4819" spans="54:81" s="325" customFormat="1" ht="15" customHeight="1" x14ac:dyDescent="0.25">
      <c r="BB4819"/>
      <c r="BC4819"/>
      <c r="BD4819"/>
      <c r="BE4819"/>
      <c r="BF4819"/>
      <c r="BG4819"/>
      <c r="BH4819"/>
      <c r="BI4819"/>
      <c r="BJ4819"/>
      <c r="BK4819"/>
      <c r="BL4819"/>
      <c r="BM4819"/>
      <c r="BN4819"/>
      <c r="BO4819"/>
      <c r="BP4819"/>
      <c r="BQ4819"/>
      <c r="BR4819"/>
      <c r="BS4819"/>
      <c r="BT4819"/>
      <c r="BU4819"/>
      <c r="BV4819"/>
      <c r="BW4819"/>
      <c r="BX4819"/>
      <c r="BY4819"/>
      <c r="BZ4819"/>
      <c r="CA4819"/>
      <c r="CB4819"/>
      <c r="CC4819"/>
    </row>
    <row r="4820" spans="54:81" s="325" customFormat="1" ht="15" customHeight="1" x14ac:dyDescent="0.25">
      <c r="BB4820"/>
      <c r="BC4820"/>
      <c r="BD4820"/>
      <c r="BE4820"/>
      <c r="BF4820"/>
      <c r="BG4820"/>
      <c r="BH4820"/>
      <c r="BI4820"/>
      <c r="BJ4820"/>
      <c r="BK4820"/>
      <c r="BL4820"/>
      <c r="BM4820"/>
      <c r="BN4820"/>
      <c r="BO4820"/>
      <c r="BP4820"/>
      <c r="BQ4820"/>
      <c r="BR4820"/>
      <c r="BS4820"/>
      <c r="BT4820"/>
      <c r="BU4820"/>
      <c r="BV4820"/>
      <c r="BW4820"/>
      <c r="BX4820"/>
      <c r="BY4820"/>
      <c r="BZ4820"/>
      <c r="CA4820"/>
      <c r="CB4820"/>
      <c r="CC4820"/>
    </row>
    <row r="4821" spans="54:81" s="325" customFormat="1" ht="15" customHeight="1" x14ac:dyDescent="0.25">
      <c r="BB4821"/>
      <c r="BC4821"/>
      <c r="BD4821"/>
      <c r="BE4821"/>
      <c r="BF4821"/>
      <c r="BG4821"/>
      <c r="BH4821"/>
      <c r="BI4821"/>
      <c r="BJ4821"/>
      <c r="BK4821"/>
      <c r="BL4821"/>
      <c r="BM4821"/>
      <c r="BN4821"/>
      <c r="BO4821"/>
      <c r="BP4821"/>
      <c r="BQ4821"/>
      <c r="BR4821"/>
      <c r="BS4821"/>
      <c r="BT4821"/>
      <c r="BU4821"/>
      <c r="BV4821"/>
      <c r="BW4821"/>
      <c r="BX4821"/>
      <c r="BY4821"/>
      <c r="BZ4821"/>
      <c r="CA4821"/>
      <c r="CB4821"/>
      <c r="CC4821"/>
    </row>
    <row r="4822" spans="54:81" s="325" customFormat="1" ht="15" customHeight="1" x14ac:dyDescent="0.25">
      <c r="BB4822"/>
      <c r="BC4822"/>
      <c r="BD4822"/>
      <c r="BE4822"/>
      <c r="BF4822"/>
      <c r="BG4822"/>
      <c r="BH4822"/>
      <c r="BI4822"/>
      <c r="BJ4822"/>
      <c r="BK4822"/>
      <c r="BL4822"/>
      <c r="BM4822"/>
      <c r="BN4822"/>
      <c r="BO4822"/>
      <c r="BP4822"/>
      <c r="BQ4822"/>
      <c r="BR4822"/>
      <c r="BS4822"/>
      <c r="BT4822"/>
      <c r="BU4822"/>
      <c r="BV4822"/>
      <c r="BW4822"/>
      <c r="BX4822"/>
      <c r="BY4822"/>
      <c r="BZ4822"/>
      <c r="CA4822"/>
      <c r="CB4822"/>
      <c r="CC4822"/>
    </row>
    <row r="4823" spans="54:81" s="325" customFormat="1" ht="15" customHeight="1" x14ac:dyDescent="0.25">
      <c r="BB4823"/>
      <c r="BC4823"/>
      <c r="BD4823"/>
      <c r="BE4823"/>
      <c r="BF4823"/>
      <c r="BG4823"/>
      <c r="BH4823"/>
      <c r="BI4823"/>
      <c r="BJ4823"/>
      <c r="BK4823"/>
      <c r="BL4823"/>
      <c r="BM4823"/>
      <c r="BN4823"/>
      <c r="BO4823"/>
      <c r="BP4823"/>
      <c r="BQ4823"/>
      <c r="BR4823"/>
      <c r="BS4823"/>
      <c r="BT4823"/>
      <c r="BU4823"/>
      <c r="BV4823"/>
      <c r="BW4823"/>
      <c r="BX4823"/>
      <c r="BY4823"/>
      <c r="BZ4823"/>
      <c r="CA4823"/>
      <c r="CB4823"/>
      <c r="CC4823"/>
    </row>
    <row r="4824" spans="54:81" s="325" customFormat="1" ht="15" customHeight="1" x14ac:dyDescent="0.25">
      <c r="BB4824"/>
      <c r="BC4824"/>
      <c r="BD4824"/>
      <c r="BE4824"/>
      <c r="BF4824"/>
      <c r="BG4824"/>
      <c r="BH4824"/>
      <c r="BI4824"/>
      <c r="BJ4824"/>
      <c r="BK4824"/>
      <c r="BL4824"/>
      <c r="BM4824"/>
      <c r="BN4824"/>
      <c r="BO4824"/>
      <c r="BP4824"/>
      <c r="BQ4824"/>
      <c r="BR4824"/>
      <c r="BS4824"/>
      <c r="BT4824"/>
      <c r="BU4824"/>
      <c r="BV4824"/>
      <c r="BW4824"/>
      <c r="BX4824"/>
      <c r="BY4824"/>
      <c r="BZ4824"/>
      <c r="CA4824"/>
      <c r="CB4824"/>
      <c r="CC4824"/>
    </row>
    <row r="4825" spans="54:81" s="325" customFormat="1" ht="15" customHeight="1" x14ac:dyDescent="0.25">
      <c r="BB4825"/>
      <c r="BC4825"/>
      <c r="BD4825"/>
      <c r="BE4825"/>
      <c r="BF4825"/>
      <c r="BG4825"/>
      <c r="BH4825"/>
      <c r="BI4825"/>
      <c r="BJ4825"/>
      <c r="BK4825"/>
      <c r="BL4825"/>
      <c r="BM4825"/>
      <c r="BN4825"/>
      <c r="BO4825"/>
      <c r="BP4825"/>
      <c r="BQ4825"/>
      <c r="BR4825"/>
      <c r="BS4825"/>
      <c r="BT4825"/>
      <c r="BU4825"/>
      <c r="BV4825"/>
      <c r="BW4825"/>
      <c r="BX4825"/>
      <c r="BY4825"/>
      <c r="BZ4825"/>
      <c r="CA4825"/>
      <c r="CB4825"/>
      <c r="CC4825"/>
    </row>
    <row r="4826" spans="54:81" s="325" customFormat="1" ht="15" customHeight="1" x14ac:dyDescent="0.25">
      <c r="BB4826"/>
      <c r="BC4826"/>
      <c r="BD4826"/>
      <c r="BE4826"/>
      <c r="BF4826"/>
      <c r="BG4826"/>
      <c r="BH4826"/>
      <c r="BI4826"/>
      <c r="BJ4826"/>
      <c r="BK4826"/>
      <c r="BL4826"/>
      <c r="BM4826"/>
      <c r="BN4826"/>
      <c r="BO4826"/>
      <c r="BP4826"/>
      <c r="BQ4826"/>
      <c r="BR4826"/>
      <c r="BS4826"/>
      <c r="BT4826"/>
      <c r="BU4826"/>
      <c r="BV4826"/>
      <c r="BW4826"/>
      <c r="BX4826"/>
      <c r="BY4826"/>
      <c r="BZ4826"/>
      <c r="CA4826"/>
      <c r="CB4826"/>
      <c r="CC4826"/>
    </row>
    <row r="4827" spans="54:81" s="325" customFormat="1" ht="15" customHeight="1" x14ac:dyDescent="0.25">
      <c r="BB4827"/>
      <c r="BC4827"/>
      <c r="BD4827"/>
      <c r="BE4827"/>
      <c r="BF4827"/>
      <c r="BG4827"/>
      <c r="BH4827"/>
      <c r="BI4827"/>
      <c r="BJ4827"/>
      <c r="BK4827"/>
      <c r="BL4827"/>
      <c r="BM4827"/>
      <c r="BN4827"/>
      <c r="BO4827"/>
      <c r="BP4827"/>
      <c r="BQ4827"/>
      <c r="BR4827"/>
      <c r="BS4827"/>
      <c r="BT4827"/>
      <c r="BU4827"/>
      <c r="BV4827"/>
      <c r="BW4827"/>
      <c r="BX4827"/>
      <c r="BY4827"/>
      <c r="BZ4827"/>
      <c r="CA4827"/>
      <c r="CB4827"/>
      <c r="CC4827"/>
    </row>
    <row r="4828" spans="54:81" s="325" customFormat="1" ht="15" customHeight="1" x14ac:dyDescent="0.25">
      <c r="BB4828"/>
      <c r="BC4828"/>
      <c r="BD4828"/>
      <c r="BE4828"/>
      <c r="BF4828"/>
      <c r="BG4828"/>
      <c r="BH4828"/>
      <c r="BI4828"/>
      <c r="BJ4828"/>
      <c r="BK4828"/>
      <c r="BL4828"/>
      <c r="BM4828"/>
      <c r="BN4828"/>
      <c r="BO4828"/>
      <c r="BP4828"/>
      <c r="BQ4828"/>
      <c r="BR4828"/>
      <c r="BS4828"/>
      <c r="BT4828"/>
      <c r="BU4828"/>
      <c r="BV4828"/>
      <c r="BW4828"/>
      <c r="BX4828"/>
      <c r="BY4828"/>
      <c r="BZ4828"/>
      <c r="CA4828"/>
      <c r="CB4828"/>
      <c r="CC4828"/>
    </row>
    <row r="4829" spans="54:81" s="325" customFormat="1" ht="15" customHeight="1" x14ac:dyDescent="0.25">
      <c r="BB4829"/>
      <c r="BC4829"/>
      <c r="BD4829"/>
      <c r="BE4829"/>
      <c r="BF4829"/>
      <c r="BG4829"/>
      <c r="BH4829"/>
      <c r="BI4829"/>
      <c r="BJ4829"/>
      <c r="BK4829"/>
      <c r="BL4829"/>
      <c r="BM4829"/>
      <c r="BN4829"/>
      <c r="BO4829"/>
      <c r="BP4829"/>
      <c r="BQ4829"/>
      <c r="BR4829"/>
      <c r="BS4829"/>
      <c r="BT4829"/>
      <c r="BU4829"/>
      <c r="BV4829"/>
      <c r="BW4829"/>
      <c r="BX4829"/>
      <c r="BY4829"/>
      <c r="BZ4829"/>
      <c r="CA4829"/>
      <c r="CB4829"/>
      <c r="CC4829"/>
    </row>
    <row r="4830" spans="54:81" s="325" customFormat="1" ht="15" customHeight="1" x14ac:dyDescent="0.25">
      <c r="BB4830"/>
      <c r="BC4830"/>
      <c r="BD4830"/>
      <c r="BE4830"/>
      <c r="BF4830"/>
      <c r="BG4830"/>
      <c r="BH4830"/>
      <c r="BI4830"/>
      <c r="BJ4830"/>
      <c r="BK4830"/>
      <c r="BL4830"/>
      <c r="BM4830"/>
      <c r="BN4830"/>
      <c r="BO4830"/>
      <c r="BP4830"/>
      <c r="BQ4830"/>
      <c r="BR4830"/>
      <c r="BS4830"/>
      <c r="BT4830"/>
      <c r="BU4830"/>
      <c r="BV4830"/>
      <c r="BW4830"/>
      <c r="BX4830"/>
      <c r="BY4830"/>
      <c r="BZ4830"/>
      <c r="CA4830"/>
      <c r="CB4830"/>
      <c r="CC4830"/>
    </row>
    <row r="4831" spans="54:81" s="325" customFormat="1" ht="15" customHeight="1" x14ac:dyDescent="0.25">
      <c r="BB4831"/>
      <c r="BC4831"/>
      <c r="BD4831"/>
      <c r="BE4831"/>
      <c r="BF4831"/>
      <c r="BG4831"/>
      <c r="BH4831"/>
      <c r="BI4831"/>
      <c r="BJ4831"/>
      <c r="BK4831"/>
      <c r="BL4831"/>
      <c r="BM4831"/>
      <c r="BN4831"/>
      <c r="BO4831"/>
      <c r="BP4831"/>
      <c r="BQ4831"/>
      <c r="BR4831"/>
      <c r="BS4831"/>
      <c r="BT4831"/>
      <c r="BU4831"/>
      <c r="BV4831"/>
      <c r="BW4831"/>
      <c r="BX4831"/>
      <c r="BY4831"/>
      <c r="BZ4831"/>
      <c r="CA4831"/>
      <c r="CB4831"/>
      <c r="CC4831"/>
    </row>
    <row r="4832" spans="54:81" s="325" customFormat="1" ht="15" customHeight="1" x14ac:dyDescent="0.25">
      <c r="BB4832"/>
      <c r="BC4832"/>
      <c r="BD4832"/>
      <c r="BE4832"/>
      <c r="BF4832"/>
      <c r="BG4832"/>
      <c r="BH4832"/>
      <c r="BI4832"/>
      <c r="BJ4832"/>
      <c r="BK4832"/>
      <c r="BL4832"/>
      <c r="BM4832"/>
      <c r="BN4832"/>
      <c r="BO4832"/>
      <c r="BP4832"/>
      <c r="BQ4832"/>
      <c r="BR4832"/>
      <c r="BS4832"/>
      <c r="BT4832"/>
      <c r="BU4832"/>
      <c r="BV4832"/>
      <c r="BW4832"/>
      <c r="BX4832"/>
      <c r="BY4832"/>
      <c r="BZ4832"/>
      <c r="CA4832"/>
      <c r="CB4832"/>
      <c r="CC4832"/>
    </row>
    <row r="4833" spans="54:81" s="325" customFormat="1" ht="15" customHeight="1" x14ac:dyDescent="0.25">
      <c r="BB4833"/>
      <c r="BC4833"/>
      <c r="BD4833"/>
      <c r="BE4833"/>
      <c r="BF4833"/>
      <c r="BG4833"/>
      <c r="BH4833"/>
      <c r="BI4833"/>
      <c r="BJ4833"/>
      <c r="BK4833"/>
      <c r="BL4833"/>
      <c r="BM4833"/>
      <c r="BN4833"/>
      <c r="BO4833"/>
      <c r="BP4833"/>
      <c r="BQ4833"/>
      <c r="BR4833"/>
      <c r="BS4833"/>
      <c r="BT4833"/>
      <c r="BU4833"/>
      <c r="BV4833"/>
      <c r="BW4833"/>
      <c r="BX4833"/>
      <c r="BY4833"/>
      <c r="BZ4833"/>
      <c r="CA4833"/>
      <c r="CB4833"/>
      <c r="CC4833"/>
    </row>
    <row r="4834" spans="54:81" s="325" customFormat="1" ht="15" customHeight="1" x14ac:dyDescent="0.25">
      <c r="BB4834"/>
      <c r="BC4834"/>
      <c r="BD4834"/>
      <c r="BE4834"/>
      <c r="BF4834"/>
      <c r="BG4834"/>
      <c r="BH4834"/>
      <c r="BI4834"/>
      <c r="BJ4834"/>
      <c r="BK4834"/>
      <c r="BL4834"/>
      <c r="BM4834"/>
      <c r="BN4834"/>
      <c r="BO4834"/>
      <c r="BP4834"/>
      <c r="BQ4834"/>
      <c r="BR4834"/>
      <c r="BS4834"/>
      <c r="BT4834"/>
      <c r="BU4834"/>
      <c r="BV4834"/>
      <c r="BW4834"/>
      <c r="BX4834"/>
      <c r="BY4834"/>
      <c r="BZ4834"/>
      <c r="CA4834"/>
      <c r="CB4834"/>
      <c r="CC4834"/>
    </row>
    <row r="4835" spans="54:81" s="325" customFormat="1" ht="15" customHeight="1" x14ac:dyDescent="0.25">
      <c r="BB4835"/>
      <c r="BC4835"/>
      <c r="BD4835"/>
      <c r="BE4835"/>
      <c r="BF4835"/>
      <c r="BG4835"/>
      <c r="BH4835"/>
      <c r="BI4835"/>
      <c r="BJ4835"/>
      <c r="BK4835"/>
      <c r="BL4835"/>
      <c r="BM4835"/>
      <c r="BN4835"/>
      <c r="BO4835"/>
      <c r="BP4835"/>
      <c r="BQ4835"/>
      <c r="BR4835"/>
      <c r="BS4835"/>
      <c r="BT4835"/>
      <c r="BU4835"/>
      <c r="BV4835"/>
      <c r="BW4835"/>
      <c r="BX4835"/>
      <c r="BY4835"/>
      <c r="BZ4835"/>
      <c r="CA4835"/>
      <c r="CB4835"/>
      <c r="CC4835"/>
    </row>
    <row r="4836" spans="54:81" s="325" customFormat="1" ht="15" customHeight="1" x14ac:dyDescent="0.25">
      <c r="BB4836"/>
      <c r="BC4836"/>
      <c r="BD4836"/>
      <c r="BE4836"/>
      <c r="BF4836"/>
      <c r="BG4836"/>
      <c r="BH4836"/>
      <c r="BI4836"/>
      <c r="BJ4836"/>
      <c r="BK4836"/>
      <c r="BL4836"/>
      <c r="BM4836"/>
      <c r="BN4836"/>
      <c r="BO4836"/>
      <c r="BP4836"/>
      <c r="BQ4836"/>
      <c r="BR4836"/>
      <c r="BS4836"/>
      <c r="BT4836"/>
      <c r="BU4836"/>
      <c r="BV4836"/>
      <c r="BW4836"/>
      <c r="BX4836"/>
      <c r="BY4836"/>
      <c r="BZ4836"/>
      <c r="CA4836"/>
      <c r="CB4836"/>
      <c r="CC4836"/>
    </row>
    <row r="4837" spans="54:81" s="325" customFormat="1" ht="15" customHeight="1" x14ac:dyDescent="0.25">
      <c r="BB4837"/>
      <c r="BC4837"/>
      <c r="BD4837"/>
      <c r="BE4837"/>
      <c r="BF4837"/>
      <c r="BG4837"/>
      <c r="BH4837"/>
      <c r="BI4837"/>
      <c r="BJ4837"/>
      <c r="BK4837"/>
      <c r="BL4837"/>
      <c r="BM4837"/>
      <c r="BN4837"/>
      <c r="BO4837"/>
      <c r="BP4837"/>
      <c r="BQ4837"/>
      <c r="BR4837"/>
      <c r="BS4837"/>
      <c r="BT4837"/>
      <c r="BU4837"/>
      <c r="BV4837"/>
      <c r="BW4837"/>
      <c r="BX4837"/>
      <c r="BY4837"/>
      <c r="BZ4837"/>
      <c r="CA4837"/>
      <c r="CB4837"/>
      <c r="CC4837"/>
    </row>
    <row r="4838" spans="54:81" s="325" customFormat="1" ht="15" customHeight="1" x14ac:dyDescent="0.25">
      <c r="BB4838"/>
      <c r="BC4838"/>
      <c r="BD4838"/>
      <c r="BE4838"/>
      <c r="BF4838"/>
      <c r="BG4838"/>
      <c r="BH4838"/>
      <c r="BI4838"/>
      <c r="BJ4838"/>
      <c r="BK4838"/>
      <c r="BL4838"/>
      <c r="BM4838"/>
      <c r="BN4838"/>
      <c r="BO4838"/>
      <c r="BP4838"/>
      <c r="BQ4838"/>
      <c r="BR4838"/>
      <c r="BS4838"/>
      <c r="BT4838"/>
      <c r="BU4838"/>
      <c r="BV4838"/>
      <c r="BW4838"/>
      <c r="BX4838"/>
      <c r="BY4838"/>
      <c r="BZ4838"/>
      <c r="CA4838"/>
      <c r="CB4838"/>
      <c r="CC4838"/>
    </row>
    <row r="4839" spans="54:81" s="325" customFormat="1" ht="15" customHeight="1" x14ac:dyDescent="0.25">
      <c r="BB4839"/>
      <c r="BC4839"/>
      <c r="BD4839"/>
      <c r="BE4839"/>
      <c r="BF4839"/>
      <c r="BG4839"/>
      <c r="BH4839"/>
      <c r="BI4839"/>
      <c r="BJ4839"/>
      <c r="BK4839"/>
      <c r="BL4839"/>
      <c r="BM4839"/>
      <c r="BN4839"/>
      <c r="BO4839"/>
      <c r="BP4839"/>
      <c r="BQ4839"/>
      <c r="BR4839"/>
      <c r="BS4839"/>
      <c r="BT4839"/>
      <c r="BU4839"/>
      <c r="BV4839"/>
      <c r="BW4839"/>
      <c r="BX4839"/>
      <c r="BY4839"/>
      <c r="BZ4839"/>
      <c r="CA4839"/>
      <c r="CB4839"/>
      <c r="CC4839"/>
    </row>
    <row r="4840" spans="54:81" s="325" customFormat="1" ht="15" customHeight="1" x14ac:dyDescent="0.25">
      <c r="BB4840"/>
      <c r="BC4840"/>
      <c r="BD4840"/>
      <c r="BE4840"/>
      <c r="BF4840"/>
      <c r="BG4840"/>
      <c r="BH4840"/>
      <c r="BI4840"/>
      <c r="BJ4840"/>
      <c r="BK4840"/>
      <c r="BL4840"/>
      <c r="BM4840"/>
      <c r="BN4840"/>
      <c r="BO4840"/>
      <c r="BP4840"/>
      <c r="BQ4840"/>
      <c r="BR4840"/>
      <c r="BS4840"/>
      <c r="BT4840"/>
      <c r="BU4840"/>
      <c r="BV4840"/>
      <c r="BW4840"/>
      <c r="BX4840"/>
      <c r="BY4840"/>
      <c r="BZ4840"/>
      <c r="CA4840"/>
      <c r="CB4840"/>
      <c r="CC4840"/>
    </row>
    <row r="4841" spans="54:81" s="325" customFormat="1" ht="15" customHeight="1" x14ac:dyDescent="0.25">
      <c r="BB4841"/>
      <c r="BC4841"/>
      <c r="BD4841"/>
      <c r="BE4841"/>
      <c r="BF4841"/>
      <c r="BG4841"/>
      <c r="BH4841"/>
      <c r="BI4841"/>
      <c r="BJ4841"/>
      <c r="BK4841"/>
      <c r="BL4841"/>
      <c r="BM4841"/>
      <c r="BN4841"/>
      <c r="BO4841"/>
      <c r="BP4841"/>
      <c r="BQ4841"/>
      <c r="BR4841"/>
      <c r="BS4841"/>
      <c r="BT4841"/>
      <c r="BU4841"/>
      <c r="BV4841"/>
      <c r="BW4841"/>
      <c r="BX4841"/>
      <c r="BY4841"/>
      <c r="BZ4841"/>
      <c r="CA4841"/>
      <c r="CB4841"/>
      <c r="CC4841"/>
    </row>
    <row r="4842" spans="54:81" s="325" customFormat="1" ht="15" customHeight="1" x14ac:dyDescent="0.25">
      <c r="BB4842"/>
      <c r="BC4842"/>
      <c r="BD4842"/>
      <c r="BE4842"/>
      <c r="BF4842"/>
      <c r="BG4842"/>
      <c r="BH4842"/>
      <c r="BI4842"/>
      <c r="BJ4842"/>
      <c r="BK4842"/>
      <c r="BL4842"/>
      <c r="BM4842"/>
      <c r="BN4842"/>
      <c r="BO4842"/>
      <c r="BP4842"/>
      <c r="BQ4842"/>
      <c r="BR4842"/>
      <c r="BS4842"/>
      <c r="BT4842"/>
      <c r="BU4842"/>
      <c r="BV4842"/>
      <c r="BW4842"/>
      <c r="BX4842"/>
      <c r="BY4842"/>
      <c r="BZ4842"/>
      <c r="CA4842"/>
      <c r="CB4842"/>
      <c r="CC4842"/>
    </row>
    <row r="4843" spans="54:81" s="325" customFormat="1" ht="15" customHeight="1" x14ac:dyDescent="0.25">
      <c r="BB4843"/>
      <c r="BC4843"/>
      <c r="BD4843"/>
      <c r="BE4843"/>
      <c r="BF4843"/>
      <c r="BG4843"/>
      <c r="BH4843"/>
      <c r="BI4843"/>
      <c r="BJ4843"/>
      <c r="BK4843"/>
      <c r="BL4843"/>
      <c r="BM4843"/>
      <c r="BN4843"/>
      <c r="BO4843"/>
      <c r="BP4843"/>
      <c r="BQ4843"/>
      <c r="BR4843"/>
      <c r="BS4843"/>
      <c r="BT4843"/>
      <c r="BU4843"/>
      <c r="BV4843"/>
      <c r="BW4843"/>
      <c r="BX4843"/>
      <c r="BY4843"/>
      <c r="BZ4843"/>
      <c r="CA4843"/>
      <c r="CB4843"/>
      <c r="CC4843"/>
    </row>
    <row r="4844" spans="54:81" s="325" customFormat="1" ht="15" customHeight="1" x14ac:dyDescent="0.25">
      <c r="BB4844"/>
      <c r="BC4844"/>
      <c r="BD4844"/>
      <c r="BE4844"/>
      <c r="BF4844"/>
      <c r="BG4844"/>
      <c r="BH4844"/>
      <c r="BI4844"/>
      <c r="BJ4844"/>
      <c r="BK4844"/>
      <c r="BL4844"/>
      <c r="BM4844"/>
      <c r="BN4844"/>
      <c r="BO4844"/>
      <c r="BP4844"/>
      <c r="BQ4844"/>
      <c r="BR4844"/>
      <c r="BS4844"/>
      <c r="BT4844"/>
      <c r="BU4844"/>
      <c r="BV4844"/>
      <c r="BW4844"/>
      <c r="BX4844"/>
      <c r="BY4844"/>
      <c r="BZ4844"/>
      <c r="CA4844"/>
      <c r="CB4844"/>
      <c r="CC4844"/>
    </row>
    <row r="4845" spans="54:81" s="325" customFormat="1" ht="15" customHeight="1" x14ac:dyDescent="0.25">
      <c r="BB4845"/>
      <c r="BC4845"/>
      <c r="BD4845"/>
      <c r="BE4845"/>
      <c r="BF4845"/>
      <c r="BG4845"/>
      <c r="BH4845"/>
      <c r="BI4845"/>
      <c r="BJ4845"/>
      <c r="BK4845"/>
      <c r="BL4845"/>
      <c r="BM4845"/>
      <c r="BN4845"/>
      <c r="BO4845"/>
      <c r="BP4845"/>
      <c r="BQ4845"/>
      <c r="BR4845"/>
      <c r="BS4845"/>
      <c r="BT4845"/>
      <c r="BU4845"/>
      <c r="BV4845"/>
      <c r="BW4845"/>
      <c r="BX4845"/>
      <c r="BY4845"/>
      <c r="BZ4845"/>
      <c r="CA4845"/>
      <c r="CB4845"/>
      <c r="CC4845"/>
    </row>
    <row r="4846" spans="54:81" s="325" customFormat="1" ht="15" customHeight="1" x14ac:dyDescent="0.25">
      <c r="BB4846"/>
      <c r="BC4846"/>
      <c r="BD4846"/>
      <c r="BE4846"/>
      <c r="BF4846"/>
      <c r="BG4846"/>
      <c r="BH4846"/>
      <c r="BI4846"/>
      <c r="BJ4846"/>
      <c r="BK4846"/>
      <c r="BL4846"/>
      <c r="BM4846"/>
      <c r="BN4846"/>
      <c r="BO4846"/>
      <c r="BP4846"/>
      <c r="BQ4846"/>
      <c r="BR4846"/>
      <c r="BS4846"/>
      <c r="BT4846"/>
      <c r="BU4846"/>
      <c r="BV4846"/>
      <c r="BW4846"/>
      <c r="BX4846"/>
      <c r="BY4846"/>
      <c r="BZ4846"/>
      <c r="CA4846"/>
      <c r="CB4846"/>
      <c r="CC4846"/>
    </row>
    <row r="4847" spans="54:81" s="325" customFormat="1" ht="15" customHeight="1" x14ac:dyDescent="0.25">
      <c r="BB4847"/>
      <c r="BC4847"/>
      <c r="BD4847"/>
      <c r="BE4847"/>
      <c r="BF4847"/>
      <c r="BG4847"/>
      <c r="BH4847"/>
      <c r="BI4847"/>
      <c r="BJ4847"/>
      <c r="BK4847"/>
      <c r="BL4847"/>
      <c r="BM4847"/>
      <c r="BN4847"/>
      <c r="BO4847"/>
      <c r="BP4847"/>
      <c r="BQ4847"/>
      <c r="BR4847"/>
      <c r="BS4847"/>
      <c r="BT4847"/>
      <c r="BU4847"/>
      <c r="BV4847"/>
      <c r="BW4847"/>
      <c r="BX4847"/>
      <c r="BY4847"/>
      <c r="BZ4847"/>
      <c r="CA4847"/>
      <c r="CB4847"/>
      <c r="CC4847"/>
    </row>
    <row r="4848" spans="54:81" s="325" customFormat="1" ht="15" customHeight="1" x14ac:dyDescent="0.25">
      <c r="BB4848"/>
      <c r="BC4848"/>
      <c r="BD4848"/>
      <c r="BE4848"/>
      <c r="BF4848"/>
      <c r="BG4848"/>
      <c r="BH4848"/>
      <c r="BI4848"/>
      <c r="BJ4848"/>
      <c r="BK4848"/>
      <c r="BL4848"/>
      <c r="BM4848"/>
      <c r="BN4848"/>
      <c r="BO4848"/>
      <c r="BP4848"/>
      <c r="BQ4848"/>
      <c r="BR4848"/>
      <c r="BS4848"/>
      <c r="BT4848"/>
      <c r="BU4848"/>
      <c r="BV4848"/>
      <c r="BW4848"/>
      <c r="BX4848"/>
      <c r="BY4848"/>
      <c r="BZ4848"/>
      <c r="CA4848"/>
      <c r="CB4848"/>
      <c r="CC4848"/>
    </row>
    <row r="4849" spans="54:81" s="325" customFormat="1" ht="15" customHeight="1" x14ac:dyDescent="0.25">
      <c r="BB4849"/>
      <c r="BC4849"/>
      <c r="BD4849"/>
      <c r="BE4849"/>
      <c r="BF4849"/>
      <c r="BG4849"/>
      <c r="BH4849"/>
      <c r="BI4849"/>
      <c r="BJ4849"/>
      <c r="BK4849"/>
      <c r="BL4849"/>
      <c r="BM4849"/>
      <c r="BN4849"/>
      <c r="BO4849"/>
      <c r="BP4849"/>
      <c r="BQ4849"/>
      <c r="BR4849"/>
      <c r="BS4849"/>
      <c r="BT4849"/>
      <c r="BU4849"/>
      <c r="BV4849"/>
      <c r="BW4849"/>
      <c r="BX4849"/>
      <c r="BY4849"/>
      <c r="BZ4849"/>
      <c r="CA4849"/>
      <c r="CB4849"/>
      <c r="CC4849"/>
    </row>
    <row r="4850" spans="54:81" s="325" customFormat="1" ht="15" customHeight="1" x14ac:dyDescent="0.25">
      <c r="BB4850"/>
      <c r="BC4850"/>
      <c r="BD4850"/>
      <c r="BE4850"/>
      <c r="BF4850"/>
      <c r="BG4850"/>
      <c r="BH4850"/>
      <c r="BI4850"/>
      <c r="BJ4850"/>
      <c r="BK4850"/>
      <c r="BL4850"/>
      <c r="BM4850"/>
      <c r="BN4850"/>
      <c r="BO4850"/>
      <c r="BP4850"/>
      <c r="BQ4850"/>
      <c r="BR4850"/>
      <c r="BS4850"/>
      <c r="BT4850"/>
      <c r="BU4850"/>
      <c r="BV4850"/>
      <c r="BW4850"/>
      <c r="BX4850"/>
      <c r="BY4850"/>
      <c r="BZ4850"/>
      <c r="CA4850"/>
      <c r="CB4850"/>
      <c r="CC4850"/>
    </row>
    <row r="4851" spans="54:81" s="325" customFormat="1" ht="15" customHeight="1" x14ac:dyDescent="0.25">
      <c r="BB4851"/>
      <c r="BC4851"/>
      <c r="BD4851"/>
      <c r="BE4851"/>
      <c r="BF4851"/>
      <c r="BG4851"/>
      <c r="BH4851"/>
      <c r="BI4851"/>
      <c r="BJ4851"/>
      <c r="BK4851"/>
      <c r="BL4851"/>
      <c r="BM4851"/>
      <c r="BN4851"/>
      <c r="BO4851"/>
      <c r="BP4851"/>
      <c r="BQ4851"/>
      <c r="BR4851"/>
      <c r="BS4851"/>
      <c r="BT4851"/>
      <c r="BU4851"/>
      <c r="BV4851"/>
      <c r="BW4851"/>
      <c r="BX4851"/>
      <c r="BY4851"/>
      <c r="BZ4851"/>
      <c r="CA4851"/>
      <c r="CB4851"/>
      <c r="CC4851"/>
    </row>
    <row r="4852" spans="54:81" s="325" customFormat="1" ht="15" customHeight="1" x14ac:dyDescent="0.25">
      <c r="BB4852"/>
      <c r="BC4852"/>
      <c r="BD4852"/>
      <c r="BE4852"/>
      <c r="BF4852"/>
      <c r="BG4852"/>
      <c r="BH4852"/>
      <c r="BI4852"/>
      <c r="BJ4852"/>
      <c r="BK4852"/>
      <c r="BL4852"/>
      <c r="BM4852"/>
      <c r="BN4852"/>
      <c r="BO4852"/>
      <c r="BP4852"/>
      <c r="BQ4852"/>
      <c r="BR4852"/>
      <c r="BS4852"/>
      <c r="BT4852"/>
      <c r="BU4852"/>
      <c r="BV4852"/>
      <c r="BW4852"/>
      <c r="BX4852"/>
      <c r="BY4852"/>
      <c r="BZ4852"/>
      <c r="CA4852"/>
      <c r="CB4852"/>
      <c r="CC4852"/>
    </row>
    <row r="4853" spans="54:81" s="325" customFormat="1" ht="15" customHeight="1" x14ac:dyDescent="0.25">
      <c r="BB4853"/>
      <c r="BC4853"/>
      <c r="BD4853"/>
      <c r="BE4853"/>
      <c r="BF4853"/>
      <c r="BG4853"/>
      <c r="BH4853"/>
      <c r="BI4853"/>
      <c r="BJ4853"/>
      <c r="BK4853"/>
      <c r="BL4853"/>
      <c r="BM4853"/>
      <c r="BN4853"/>
      <c r="BO4853"/>
      <c r="BP4853"/>
      <c r="BQ4853"/>
      <c r="BR4853"/>
      <c r="BS4853"/>
      <c r="BT4853"/>
      <c r="BU4853"/>
      <c r="BV4853"/>
      <c r="BW4853"/>
      <c r="BX4853"/>
      <c r="BY4853"/>
      <c r="BZ4853"/>
      <c r="CA4853"/>
      <c r="CB4853"/>
      <c r="CC4853"/>
    </row>
    <row r="4854" spans="54:81" s="325" customFormat="1" ht="15" customHeight="1" x14ac:dyDescent="0.25">
      <c r="BB4854"/>
      <c r="BC4854"/>
      <c r="BD4854"/>
      <c r="BE4854"/>
      <c r="BF4854"/>
      <c r="BG4854"/>
      <c r="BH4854"/>
      <c r="BI4854"/>
      <c r="BJ4854"/>
      <c r="BK4854"/>
      <c r="BL4854"/>
      <c r="BM4854"/>
      <c r="BN4854"/>
      <c r="BO4854"/>
      <c r="BP4854"/>
      <c r="BQ4854"/>
      <c r="BR4854"/>
      <c r="BS4854"/>
      <c r="BT4854"/>
      <c r="BU4854"/>
      <c r="BV4854"/>
      <c r="BW4854"/>
      <c r="BX4854"/>
      <c r="BY4854"/>
      <c r="BZ4854"/>
      <c r="CA4854"/>
      <c r="CB4854"/>
      <c r="CC4854"/>
    </row>
    <row r="4855" spans="54:81" s="325" customFormat="1" ht="15" customHeight="1" x14ac:dyDescent="0.25">
      <c r="BB4855"/>
      <c r="BC4855"/>
      <c r="BD4855"/>
      <c r="BE4855"/>
      <c r="BF4855"/>
      <c r="BG4855"/>
      <c r="BH4855"/>
      <c r="BI4855"/>
      <c r="BJ4855"/>
      <c r="BK4855"/>
      <c r="BL4855"/>
      <c r="BM4855"/>
      <c r="BN4855"/>
      <c r="BO4855"/>
      <c r="BP4855"/>
      <c r="BQ4855"/>
      <c r="BR4855"/>
      <c r="BS4855"/>
      <c r="BT4855"/>
      <c r="BU4855"/>
      <c r="BV4855"/>
      <c r="BW4855"/>
      <c r="BX4855"/>
      <c r="BY4855"/>
      <c r="BZ4855"/>
      <c r="CA4855"/>
      <c r="CB4855"/>
      <c r="CC4855"/>
    </row>
    <row r="4856" spans="54:81" s="325" customFormat="1" ht="15" customHeight="1" x14ac:dyDescent="0.25">
      <c r="BB4856"/>
      <c r="BC4856"/>
      <c r="BD4856"/>
      <c r="BE4856"/>
      <c r="BF4856"/>
      <c r="BG4856"/>
      <c r="BH4856"/>
      <c r="BI4856"/>
      <c r="BJ4856"/>
      <c r="BK4856"/>
      <c r="BL4856"/>
      <c r="BM4856"/>
      <c r="BN4856"/>
      <c r="BO4856"/>
      <c r="BP4856"/>
      <c r="BQ4856"/>
      <c r="BR4856"/>
      <c r="BS4856"/>
      <c r="BT4856"/>
      <c r="BU4856"/>
      <c r="BV4856"/>
      <c r="BW4856"/>
      <c r="BX4856"/>
      <c r="BY4856"/>
      <c r="BZ4856"/>
      <c r="CA4856"/>
      <c r="CB4856"/>
      <c r="CC4856"/>
    </row>
    <row r="4857" spans="54:81" s="325" customFormat="1" ht="15" customHeight="1" x14ac:dyDescent="0.25">
      <c r="BB4857"/>
      <c r="BC4857"/>
      <c r="BD4857"/>
      <c r="BE4857"/>
      <c r="BF4857"/>
      <c r="BG4857"/>
      <c r="BH4857"/>
      <c r="BI4857"/>
      <c r="BJ4857"/>
      <c r="BK4857"/>
      <c r="BL4857"/>
      <c r="BM4857"/>
      <c r="BN4857"/>
      <c r="BO4857"/>
      <c r="BP4857"/>
      <c r="BQ4857"/>
      <c r="BR4857"/>
      <c r="BS4857"/>
      <c r="BT4857"/>
      <c r="BU4857"/>
      <c r="BV4857"/>
      <c r="BW4857"/>
      <c r="BX4857"/>
      <c r="BY4857"/>
      <c r="BZ4857"/>
      <c r="CA4857"/>
      <c r="CB4857"/>
      <c r="CC4857"/>
    </row>
    <row r="4858" spans="54:81" s="325" customFormat="1" ht="15" customHeight="1" x14ac:dyDescent="0.25">
      <c r="BB4858"/>
      <c r="BC4858"/>
      <c r="BD4858"/>
      <c r="BE4858"/>
      <c r="BF4858"/>
      <c r="BG4858"/>
      <c r="BH4858"/>
      <c r="BI4858"/>
      <c r="BJ4858"/>
      <c r="BK4858"/>
      <c r="BL4858"/>
      <c r="BM4858"/>
      <c r="BN4858"/>
      <c r="BO4858"/>
      <c r="BP4858"/>
      <c r="BQ4858"/>
      <c r="BR4858"/>
      <c r="BS4858"/>
      <c r="BT4858"/>
      <c r="BU4858"/>
      <c r="BV4858"/>
      <c r="BW4858"/>
      <c r="BX4858"/>
      <c r="BY4858"/>
      <c r="BZ4858"/>
      <c r="CA4858"/>
      <c r="CB4858"/>
      <c r="CC4858"/>
    </row>
    <row r="4859" spans="54:81" s="325" customFormat="1" ht="15" customHeight="1" x14ac:dyDescent="0.25">
      <c r="BB4859"/>
      <c r="BC4859"/>
      <c r="BD4859"/>
      <c r="BE4859"/>
      <c r="BF4859"/>
      <c r="BG4859"/>
      <c r="BH4859"/>
      <c r="BI4859"/>
      <c r="BJ4859"/>
      <c r="BK4859"/>
      <c r="BL4859"/>
      <c r="BM4859"/>
      <c r="BN4859"/>
      <c r="BO4859"/>
      <c r="BP4859"/>
      <c r="BQ4859"/>
      <c r="BR4859"/>
      <c r="BS4859"/>
      <c r="BT4859"/>
      <c r="BU4859"/>
      <c r="BV4859"/>
      <c r="BW4859"/>
      <c r="BX4859"/>
      <c r="BY4859"/>
      <c r="BZ4859"/>
      <c r="CA4859"/>
      <c r="CB4859"/>
      <c r="CC4859"/>
    </row>
    <row r="4860" spans="54:81" s="325" customFormat="1" ht="15" customHeight="1" x14ac:dyDescent="0.25">
      <c r="BB4860"/>
      <c r="BC4860"/>
      <c r="BD4860"/>
      <c r="BE4860"/>
      <c r="BF4860"/>
      <c r="BG4860"/>
      <c r="BH4860"/>
      <c r="BI4860"/>
      <c r="BJ4860"/>
      <c r="BK4860"/>
      <c r="BL4860"/>
      <c r="BM4860"/>
      <c r="BN4860"/>
      <c r="BO4860"/>
      <c r="BP4860"/>
      <c r="BQ4860"/>
      <c r="BR4860"/>
      <c r="BS4860"/>
      <c r="BT4860"/>
      <c r="BU4860"/>
      <c r="BV4860"/>
      <c r="BW4860"/>
      <c r="BX4860"/>
      <c r="BY4860"/>
      <c r="BZ4860"/>
      <c r="CA4860"/>
      <c r="CB4860"/>
      <c r="CC4860"/>
    </row>
    <row r="4861" spans="54:81" s="325" customFormat="1" ht="15" customHeight="1" x14ac:dyDescent="0.25">
      <c r="BB4861"/>
      <c r="BC4861"/>
      <c r="BD4861"/>
      <c r="BE4861"/>
      <c r="BF4861"/>
      <c r="BG4861"/>
      <c r="BH4861"/>
      <c r="BI4861"/>
      <c r="BJ4861"/>
      <c r="BK4861"/>
      <c r="BL4861"/>
      <c r="BM4861"/>
      <c r="BN4861"/>
      <c r="BO4861"/>
      <c r="BP4861"/>
      <c r="BQ4861"/>
      <c r="BR4861"/>
      <c r="BS4861"/>
      <c r="BT4861"/>
      <c r="BU4861"/>
      <c r="BV4861"/>
      <c r="BW4861"/>
      <c r="BX4861"/>
      <c r="BY4861"/>
      <c r="BZ4861"/>
      <c r="CA4861"/>
      <c r="CB4861"/>
      <c r="CC4861"/>
    </row>
    <row r="4862" spans="54:81" s="325" customFormat="1" ht="15" customHeight="1" x14ac:dyDescent="0.25">
      <c r="BB4862"/>
      <c r="BC4862"/>
      <c r="BD4862"/>
      <c r="BE4862"/>
      <c r="BF4862"/>
      <c r="BG4862"/>
      <c r="BH4862"/>
      <c r="BI4862"/>
      <c r="BJ4862"/>
      <c r="BK4862"/>
      <c r="BL4862"/>
      <c r="BM4862"/>
      <c r="BN4862"/>
      <c r="BO4862"/>
      <c r="BP4862"/>
      <c r="BQ4862"/>
      <c r="BR4862"/>
      <c r="BS4862"/>
      <c r="BT4862"/>
      <c r="BU4862"/>
      <c r="BV4862"/>
      <c r="BW4862"/>
      <c r="BX4862"/>
      <c r="BY4862"/>
      <c r="BZ4862"/>
      <c r="CA4862"/>
      <c r="CB4862"/>
      <c r="CC4862"/>
    </row>
    <row r="4863" spans="54:81" s="325" customFormat="1" ht="15" customHeight="1" x14ac:dyDescent="0.25">
      <c r="BB4863"/>
      <c r="BC4863"/>
      <c r="BD4863"/>
      <c r="BE4863"/>
      <c r="BF4863"/>
      <c r="BG4863"/>
      <c r="BH4863"/>
      <c r="BI4863"/>
      <c r="BJ4863"/>
      <c r="BK4863"/>
      <c r="BL4863"/>
      <c r="BM4863"/>
      <c r="BN4863"/>
      <c r="BO4863"/>
      <c r="BP4863"/>
      <c r="BQ4863"/>
      <c r="BR4863"/>
      <c r="BS4863"/>
      <c r="BT4863"/>
      <c r="BU4863"/>
      <c r="BV4863"/>
      <c r="BW4863"/>
      <c r="BX4863"/>
      <c r="BY4863"/>
      <c r="BZ4863"/>
      <c r="CA4863"/>
      <c r="CB4863"/>
      <c r="CC4863"/>
    </row>
    <row r="4864" spans="54:81" s="325" customFormat="1" ht="15" customHeight="1" x14ac:dyDescent="0.25">
      <c r="BB4864"/>
      <c r="BC4864"/>
      <c r="BD4864"/>
      <c r="BE4864"/>
      <c r="BF4864"/>
      <c r="BG4864"/>
      <c r="BH4864"/>
      <c r="BI4864"/>
      <c r="BJ4864"/>
      <c r="BK4864"/>
      <c r="BL4864"/>
      <c r="BM4864"/>
      <c r="BN4864"/>
      <c r="BO4864"/>
      <c r="BP4864"/>
      <c r="BQ4864"/>
      <c r="BR4864"/>
      <c r="BS4864"/>
      <c r="BT4864"/>
      <c r="BU4864"/>
      <c r="BV4864"/>
      <c r="BW4864"/>
      <c r="BX4864"/>
      <c r="BY4864"/>
      <c r="BZ4864"/>
      <c r="CA4864"/>
      <c r="CB4864"/>
      <c r="CC4864"/>
    </row>
    <row r="4865" spans="54:81" s="325" customFormat="1" ht="15" customHeight="1" x14ac:dyDescent="0.25">
      <c r="BB4865"/>
      <c r="BC4865"/>
      <c r="BD4865"/>
      <c r="BE4865"/>
      <c r="BF4865"/>
      <c r="BG4865"/>
      <c r="BH4865"/>
      <c r="BI4865"/>
      <c r="BJ4865"/>
      <c r="BK4865"/>
      <c r="BL4865"/>
      <c r="BM4865"/>
      <c r="BN4865"/>
      <c r="BO4865"/>
      <c r="BP4865"/>
      <c r="BQ4865"/>
      <c r="BR4865"/>
      <c r="BS4865"/>
      <c r="BT4865"/>
      <c r="BU4865"/>
      <c r="BV4865"/>
      <c r="BW4865"/>
      <c r="BX4865"/>
      <c r="BY4865"/>
      <c r="BZ4865"/>
      <c r="CA4865"/>
      <c r="CB4865"/>
      <c r="CC4865"/>
    </row>
    <row r="4866" spans="54:81" s="325" customFormat="1" ht="15" customHeight="1" x14ac:dyDescent="0.25">
      <c r="BB4866"/>
      <c r="BC4866"/>
      <c r="BD4866"/>
      <c r="BE4866"/>
      <c r="BF4866"/>
      <c r="BG4866"/>
      <c r="BH4866"/>
      <c r="BI4866"/>
      <c r="BJ4866"/>
      <c r="BK4866"/>
      <c r="BL4866"/>
      <c r="BM4866"/>
      <c r="BN4866"/>
      <c r="BO4866"/>
      <c r="BP4866"/>
      <c r="BQ4866"/>
      <c r="BR4866"/>
      <c r="BS4866"/>
      <c r="BT4866"/>
      <c r="BU4866"/>
      <c r="BV4866"/>
      <c r="BW4866"/>
      <c r="BX4866"/>
      <c r="BY4866"/>
      <c r="BZ4866"/>
      <c r="CA4866"/>
      <c r="CB4866"/>
      <c r="CC4866"/>
    </row>
    <row r="4867" spans="54:81" s="325" customFormat="1" ht="15" customHeight="1" x14ac:dyDescent="0.25">
      <c r="BB4867"/>
      <c r="BC4867"/>
      <c r="BD4867"/>
      <c r="BE4867"/>
      <c r="BF4867"/>
      <c r="BG4867"/>
      <c r="BH4867"/>
      <c r="BI4867"/>
      <c r="BJ4867"/>
      <c r="BK4867"/>
      <c r="BL4867"/>
      <c r="BM4867"/>
      <c r="BN4867"/>
      <c r="BO4867"/>
      <c r="BP4867"/>
      <c r="BQ4867"/>
      <c r="BR4867"/>
      <c r="BS4867"/>
      <c r="BT4867"/>
      <c r="BU4867"/>
      <c r="BV4867"/>
      <c r="BW4867"/>
      <c r="BX4867"/>
      <c r="BY4867"/>
      <c r="BZ4867"/>
      <c r="CA4867"/>
      <c r="CB4867"/>
      <c r="CC4867"/>
    </row>
    <row r="4868" spans="54:81" s="325" customFormat="1" ht="15" customHeight="1" x14ac:dyDescent="0.25">
      <c r="BB4868"/>
      <c r="BC4868"/>
      <c r="BD4868"/>
      <c r="BE4868"/>
      <c r="BF4868"/>
      <c r="BG4868"/>
      <c r="BH4868"/>
      <c r="BI4868"/>
      <c r="BJ4868"/>
      <c r="BK4868"/>
      <c r="BL4868"/>
      <c r="BM4868"/>
      <c r="BN4868"/>
      <c r="BO4868"/>
      <c r="BP4868"/>
      <c r="BQ4868"/>
      <c r="BR4868"/>
      <c r="BS4868"/>
      <c r="BT4868"/>
      <c r="BU4868"/>
      <c r="BV4868"/>
      <c r="BW4868"/>
      <c r="BX4868"/>
      <c r="BY4868"/>
      <c r="BZ4868"/>
      <c r="CA4868"/>
      <c r="CB4868"/>
      <c r="CC4868"/>
    </row>
    <row r="4869" spans="54:81" s="325" customFormat="1" ht="15" customHeight="1" x14ac:dyDescent="0.25">
      <c r="BB4869"/>
      <c r="BC4869"/>
      <c r="BD4869"/>
      <c r="BE4869"/>
      <c r="BF4869"/>
      <c r="BG4869"/>
      <c r="BH4869"/>
      <c r="BI4869"/>
      <c r="BJ4869"/>
      <c r="BK4869"/>
      <c r="BL4869"/>
      <c r="BM4869"/>
      <c r="BN4869"/>
      <c r="BO4869"/>
      <c r="BP4869"/>
      <c r="BQ4869"/>
      <c r="BR4869"/>
      <c r="BS4869"/>
      <c r="BT4869"/>
      <c r="BU4869"/>
      <c r="BV4869"/>
      <c r="BW4869"/>
      <c r="BX4869"/>
      <c r="BY4869"/>
      <c r="BZ4869"/>
      <c r="CA4869"/>
      <c r="CB4869"/>
      <c r="CC4869"/>
    </row>
    <row r="4870" spans="54:81" s="325" customFormat="1" ht="15" customHeight="1" x14ac:dyDescent="0.25">
      <c r="BB4870"/>
      <c r="BC4870"/>
      <c r="BD4870"/>
      <c r="BE4870"/>
      <c r="BF4870"/>
      <c r="BG4870"/>
      <c r="BH4870"/>
      <c r="BI4870"/>
      <c r="BJ4870"/>
      <c r="BK4870"/>
      <c r="BL4870"/>
      <c r="BM4870"/>
      <c r="BN4870"/>
      <c r="BO4870"/>
      <c r="BP4870"/>
      <c r="BQ4870"/>
      <c r="BR4870"/>
      <c r="BS4870"/>
      <c r="BT4870"/>
      <c r="BU4870"/>
      <c r="BV4870"/>
      <c r="BW4870"/>
      <c r="BX4870"/>
      <c r="BY4870"/>
      <c r="BZ4870"/>
      <c r="CA4870"/>
      <c r="CB4870"/>
      <c r="CC4870"/>
    </row>
    <row r="4871" spans="54:81" s="325" customFormat="1" ht="15" customHeight="1" x14ac:dyDescent="0.25">
      <c r="BB4871"/>
      <c r="BC4871"/>
      <c r="BD4871"/>
      <c r="BE4871"/>
      <c r="BF4871"/>
      <c r="BG4871"/>
      <c r="BH4871"/>
      <c r="BI4871"/>
      <c r="BJ4871"/>
      <c r="BK4871"/>
      <c r="BL4871"/>
      <c r="BM4871"/>
      <c r="BN4871"/>
      <c r="BO4871"/>
      <c r="BP4871"/>
      <c r="BQ4871"/>
      <c r="BR4871"/>
      <c r="BS4871"/>
      <c r="BT4871"/>
      <c r="BU4871"/>
      <c r="BV4871"/>
      <c r="BW4871"/>
      <c r="BX4871"/>
      <c r="BY4871"/>
      <c r="BZ4871"/>
      <c r="CA4871"/>
      <c r="CB4871"/>
      <c r="CC4871"/>
    </row>
    <row r="4872" spans="54:81" s="325" customFormat="1" ht="15" customHeight="1" x14ac:dyDescent="0.25">
      <c r="BB4872"/>
      <c r="BC4872"/>
      <c r="BD4872"/>
      <c r="BE4872"/>
      <c r="BF4872"/>
      <c r="BG4872"/>
      <c r="BH4872"/>
      <c r="BI4872"/>
      <c r="BJ4872"/>
      <c r="BK4872"/>
      <c r="BL4872"/>
      <c r="BM4872"/>
      <c r="BN4872"/>
      <c r="BO4872"/>
      <c r="BP4872"/>
      <c r="BQ4872"/>
      <c r="BR4872"/>
      <c r="BS4872"/>
      <c r="BT4872"/>
      <c r="BU4872"/>
      <c r="BV4872"/>
      <c r="BW4872"/>
      <c r="BX4872"/>
      <c r="BY4872"/>
      <c r="BZ4872"/>
      <c r="CA4872"/>
      <c r="CB4872"/>
      <c r="CC4872"/>
    </row>
    <row r="4873" spans="54:81" s="325" customFormat="1" ht="15" customHeight="1" x14ac:dyDescent="0.25">
      <c r="BB4873"/>
      <c r="BC4873"/>
      <c r="BD4873"/>
      <c r="BE4873"/>
      <c r="BF4873"/>
      <c r="BG4873"/>
      <c r="BH4873"/>
      <c r="BI4873"/>
      <c r="BJ4873"/>
      <c r="BK4873"/>
      <c r="BL4873"/>
      <c r="BM4873"/>
      <c r="BN4873"/>
      <c r="BO4873"/>
      <c r="BP4873"/>
      <c r="BQ4873"/>
      <c r="BR4873"/>
      <c r="BS4873"/>
      <c r="BT4873"/>
      <c r="BU4873"/>
      <c r="BV4873"/>
      <c r="BW4873"/>
      <c r="BX4873"/>
      <c r="BY4873"/>
      <c r="BZ4873"/>
      <c r="CA4873"/>
      <c r="CB4873"/>
      <c r="CC4873"/>
    </row>
    <row r="4874" spans="54:81" s="325" customFormat="1" ht="15" customHeight="1" x14ac:dyDescent="0.25">
      <c r="BB4874"/>
      <c r="BC4874"/>
      <c r="BD4874"/>
      <c r="BE4874"/>
      <c r="BF4874"/>
      <c r="BG4874"/>
      <c r="BH4874"/>
      <c r="BI4874"/>
      <c r="BJ4874"/>
      <c r="BK4874"/>
      <c r="BL4874"/>
      <c r="BM4874"/>
      <c r="BN4874"/>
      <c r="BO4874"/>
      <c r="BP4874"/>
      <c r="BQ4874"/>
      <c r="BR4874"/>
      <c r="BS4874"/>
      <c r="BT4874"/>
      <c r="BU4874"/>
      <c r="BV4874"/>
      <c r="BW4874"/>
      <c r="BX4874"/>
      <c r="BY4874"/>
      <c r="BZ4874"/>
      <c r="CA4874"/>
      <c r="CB4874"/>
      <c r="CC4874"/>
    </row>
    <row r="4875" spans="54:81" s="325" customFormat="1" ht="15" customHeight="1" x14ac:dyDescent="0.25">
      <c r="BB4875"/>
      <c r="BC4875"/>
      <c r="BD4875"/>
      <c r="BE4875"/>
      <c r="BF4875"/>
      <c r="BG4875"/>
      <c r="BH4875"/>
      <c r="BI4875"/>
      <c r="BJ4875"/>
      <c r="BK4875"/>
      <c r="BL4875"/>
      <c r="BM4875"/>
      <c r="BN4875"/>
      <c r="BO4875"/>
      <c r="BP4875"/>
      <c r="BQ4875"/>
      <c r="BR4875"/>
      <c r="BS4875"/>
      <c r="BT4875"/>
      <c r="BU4875"/>
      <c r="BV4875"/>
      <c r="BW4875"/>
      <c r="BX4875"/>
      <c r="BY4875"/>
      <c r="BZ4875"/>
      <c r="CA4875"/>
      <c r="CB4875"/>
      <c r="CC4875"/>
    </row>
    <row r="4876" spans="54:81" s="325" customFormat="1" ht="15" customHeight="1" x14ac:dyDescent="0.25">
      <c r="BB4876"/>
      <c r="BC4876"/>
      <c r="BD4876"/>
      <c r="BE4876"/>
      <c r="BF4876"/>
      <c r="BG4876"/>
      <c r="BH4876"/>
      <c r="BI4876"/>
      <c r="BJ4876"/>
      <c r="BK4876"/>
      <c r="BL4876"/>
      <c r="BM4876"/>
      <c r="BN4876"/>
      <c r="BO4876"/>
      <c r="BP4876"/>
      <c r="BQ4876"/>
      <c r="BR4876"/>
      <c r="BS4876"/>
      <c r="BT4876"/>
      <c r="BU4876"/>
      <c r="BV4876"/>
      <c r="BW4876"/>
      <c r="BX4876"/>
      <c r="BY4876"/>
      <c r="BZ4876"/>
      <c r="CA4876"/>
      <c r="CB4876"/>
      <c r="CC4876"/>
    </row>
    <row r="4877" spans="54:81" s="325" customFormat="1" ht="15" customHeight="1" x14ac:dyDescent="0.25">
      <c r="BB4877"/>
      <c r="BC4877"/>
      <c r="BD4877"/>
      <c r="BE4877"/>
      <c r="BF4877"/>
      <c r="BG4877"/>
      <c r="BH4877"/>
      <c r="BI4877"/>
      <c r="BJ4877"/>
      <c r="BK4877"/>
      <c r="BL4877"/>
      <c r="BM4877"/>
      <c r="BN4877"/>
      <c r="BO4877"/>
      <c r="BP4877"/>
      <c r="BQ4877"/>
      <c r="BR4877"/>
      <c r="BS4877"/>
      <c r="BT4877"/>
      <c r="BU4877"/>
      <c r="BV4877"/>
      <c r="BW4877"/>
      <c r="BX4877"/>
      <c r="BY4877"/>
      <c r="BZ4877"/>
      <c r="CA4877"/>
      <c r="CB4877"/>
      <c r="CC4877"/>
    </row>
    <row r="4878" spans="54:81" s="325" customFormat="1" ht="15" customHeight="1" x14ac:dyDescent="0.25">
      <c r="BB4878"/>
      <c r="BC4878"/>
      <c r="BD4878"/>
      <c r="BE4878"/>
      <c r="BF4878"/>
      <c r="BG4878"/>
      <c r="BH4878"/>
      <c r="BI4878"/>
      <c r="BJ4878"/>
      <c r="BK4878"/>
      <c r="BL4878"/>
      <c r="BM4878"/>
      <c r="BN4878"/>
      <c r="BO4878"/>
      <c r="BP4878"/>
      <c r="BQ4878"/>
      <c r="BR4878"/>
      <c r="BS4878"/>
      <c r="BT4878"/>
      <c r="BU4878"/>
      <c r="BV4878"/>
      <c r="BW4878"/>
      <c r="BX4878"/>
      <c r="BY4878"/>
      <c r="BZ4878"/>
      <c r="CA4878"/>
      <c r="CB4878"/>
      <c r="CC4878"/>
    </row>
    <row r="4879" spans="54:81" s="325" customFormat="1" ht="15" customHeight="1" x14ac:dyDescent="0.25">
      <c r="BB4879"/>
      <c r="BC4879"/>
      <c r="BD4879"/>
      <c r="BE4879"/>
      <c r="BF4879"/>
      <c r="BG4879"/>
      <c r="BH4879"/>
      <c r="BI4879"/>
      <c r="BJ4879"/>
      <c r="BK4879"/>
      <c r="BL4879"/>
      <c r="BM4879"/>
      <c r="BN4879"/>
      <c r="BO4879"/>
      <c r="BP4879"/>
      <c r="BQ4879"/>
      <c r="BR4879"/>
      <c r="BS4879"/>
      <c r="BT4879"/>
      <c r="BU4879"/>
      <c r="BV4879"/>
      <c r="BW4879"/>
      <c r="BX4879"/>
      <c r="BY4879"/>
      <c r="BZ4879"/>
      <c r="CA4879"/>
      <c r="CB4879"/>
      <c r="CC4879"/>
    </row>
    <row r="4880" spans="54:81" s="325" customFormat="1" ht="15" customHeight="1" x14ac:dyDescent="0.25">
      <c r="BB4880"/>
      <c r="BC4880"/>
      <c r="BD4880"/>
      <c r="BE4880"/>
      <c r="BF4880"/>
      <c r="BG4880"/>
      <c r="BH4880"/>
      <c r="BI4880"/>
      <c r="BJ4880"/>
      <c r="BK4880"/>
      <c r="BL4880"/>
      <c r="BM4880"/>
      <c r="BN4880"/>
      <c r="BO4880"/>
      <c r="BP4880"/>
      <c r="BQ4880"/>
      <c r="BR4880"/>
      <c r="BS4880"/>
      <c r="BT4880"/>
      <c r="BU4880"/>
      <c r="BV4880"/>
      <c r="BW4880"/>
      <c r="BX4880"/>
      <c r="BY4880"/>
      <c r="BZ4880"/>
      <c r="CA4880"/>
      <c r="CB4880"/>
      <c r="CC4880"/>
    </row>
    <row r="4881" spans="54:81" s="325" customFormat="1" ht="15" customHeight="1" x14ac:dyDescent="0.25">
      <c r="BB4881"/>
      <c r="BC4881"/>
      <c r="BD4881"/>
      <c r="BE4881"/>
      <c r="BF4881"/>
      <c r="BG4881"/>
      <c r="BH4881"/>
      <c r="BI4881"/>
      <c r="BJ4881"/>
      <c r="BK4881"/>
      <c r="BL4881"/>
      <c r="BM4881"/>
      <c r="BN4881"/>
      <c r="BO4881"/>
      <c r="BP4881"/>
      <c r="BQ4881"/>
      <c r="BR4881"/>
      <c r="BS4881"/>
      <c r="BT4881"/>
      <c r="BU4881"/>
      <c r="BV4881"/>
      <c r="BW4881"/>
      <c r="BX4881"/>
      <c r="BY4881"/>
      <c r="BZ4881"/>
      <c r="CA4881"/>
      <c r="CB4881"/>
      <c r="CC4881"/>
    </row>
    <row r="4882" spans="54:81" s="325" customFormat="1" ht="15" customHeight="1" x14ac:dyDescent="0.25">
      <c r="BB4882"/>
      <c r="BC4882"/>
      <c r="BD4882"/>
      <c r="BE4882"/>
      <c r="BF4882"/>
      <c r="BG4882"/>
      <c r="BH4882"/>
      <c r="BI4882"/>
      <c r="BJ4882"/>
      <c r="BK4882"/>
      <c r="BL4882"/>
      <c r="BM4882"/>
      <c r="BN4882"/>
      <c r="BO4882"/>
      <c r="BP4882"/>
      <c r="BQ4882"/>
      <c r="BR4882"/>
      <c r="BS4882"/>
      <c r="BT4882"/>
      <c r="BU4882"/>
      <c r="BV4882"/>
      <c r="BW4882"/>
      <c r="BX4882"/>
      <c r="BY4882"/>
      <c r="BZ4882"/>
      <c r="CA4882"/>
      <c r="CB4882"/>
      <c r="CC4882"/>
    </row>
    <row r="4883" spans="54:81" s="325" customFormat="1" ht="15" customHeight="1" x14ac:dyDescent="0.25">
      <c r="BB4883"/>
      <c r="BC4883"/>
      <c r="BD4883"/>
      <c r="BE4883"/>
      <c r="BF4883"/>
      <c r="BG4883"/>
      <c r="BH4883"/>
      <c r="BI4883"/>
      <c r="BJ4883"/>
      <c r="BK4883"/>
      <c r="BL4883"/>
      <c r="BM4883"/>
      <c r="BN4883"/>
      <c r="BO4883"/>
      <c r="BP4883"/>
      <c r="BQ4883"/>
      <c r="BR4883"/>
      <c r="BS4883"/>
      <c r="BT4883"/>
      <c r="BU4883"/>
      <c r="BV4883"/>
      <c r="BW4883"/>
      <c r="BX4883"/>
      <c r="BY4883"/>
      <c r="BZ4883"/>
      <c r="CA4883"/>
      <c r="CB4883"/>
      <c r="CC4883"/>
    </row>
    <row r="4884" spans="54:81" s="325" customFormat="1" ht="15" customHeight="1" x14ac:dyDescent="0.25">
      <c r="BB4884"/>
      <c r="BC4884"/>
      <c r="BD4884"/>
      <c r="BE4884"/>
      <c r="BF4884"/>
      <c r="BG4884"/>
      <c r="BH4884"/>
      <c r="BI4884"/>
      <c r="BJ4884"/>
      <c r="BK4884"/>
      <c r="BL4884"/>
      <c r="BM4884"/>
      <c r="BN4884"/>
      <c r="BO4884"/>
      <c r="BP4884"/>
      <c r="BQ4884"/>
      <c r="BR4884"/>
      <c r="BS4884"/>
      <c r="BT4884"/>
      <c r="BU4884"/>
      <c r="BV4884"/>
      <c r="BW4884"/>
      <c r="BX4884"/>
      <c r="BY4884"/>
      <c r="BZ4884"/>
      <c r="CA4884"/>
      <c r="CB4884"/>
      <c r="CC4884"/>
    </row>
    <row r="4885" spans="54:81" s="325" customFormat="1" ht="15" customHeight="1" x14ac:dyDescent="0.25">
      <c r="BB4885"/>
      <c r="BC4885"/>
      <c r="BD4885"/>
      <c r="BE4885"/>
      <c r="BF4885"/>
      <c r="BG4885"/>
      <c r="BH4885"/>
      <c r="BI4885"/>
      <c r="BJ4885"/>
      <c r="BK4885"/>
      <c r="BL4885"/>
      <c r="BM4885"/>
      <c r="BN4885"/>
      <c r="BO4885"/>
      <c r="BP4885"/>
      <c r="BQ4885"/>
      <c r="BR4885"/>
      <c r="BS4885"/>
      <c r="BT4885"/>
      <c r="BU4885"/>
      <c r="BV4885"/>
      <c r="BW4885"/>
      <c r="BX4885"/>
      <c r="BY4885"/>
      <c r="BZ4885"/>
      <c r="CA4885"/>
      <c r="CB4885"/>
      <c r="CC4885"/>
    </row>
    <row r="4886" spans="54:81" s="325" customFormat="1" ht="15" customHeight="1" x14ac:dyDescent="0.25">
      <c r="BB4886"/>
      <c r="BC4886"/>
      <c r="BD4886"/>
      <c r="BE4886"/>
      <c r="BF4886"/>
      <c r="BG4886"/>
      <c r="BH4886"/>
      <c r="BI4886"/>
      <c r="BJ4886"/>
      <c r="BK4886"/>
      <c r="BL4886"/>
      <c r="BM4886"/>
      <c r="BN4886"/>
      <c r="BO4886"/>
      <c r="BP4886"/>
      <c r="BQ4886"/>
      <c r="BR4886"/>
      <c r="BS4886"/>
      <c r="BT4886"/>
      <c r="BU4886"/>
      <c r="BV4886"/>
      <c r="BW4886"/>
      <c r="BX4886"/>
      <c r="BY4886"/>
      <c r="BZ4886"/>
      <c r="CA4886"/>
      <c r="CB4886"/>
      <c r="CC4886"/>
    </row>
    <row r="4887" spans="54:81" s="325" customFormat="1" ht="15" customHeight="1" x14ac:dyDescent="0.25">
      <c r="BB4887"/>
      <c r="BC4887"/>
      <c r="BD4887"/>
      <c r="BE4887"/>
      <c r="BF4887"/>
      <c r="BG4887"/>
      <c r="BH4887"/>
      <c r="BI4887"/>
      <c r="BJ4887"/>
      <c r="BK4887"/>
      <c r="BL4887"/>
      <c r="BM4887"/>
      <c r="BN4887"/>
      <c r="BO4887"/>
      <c r="BP4887"/>
      <c r="BQ4887"/>
      <c r="BR4887"/>
      <c r="BS4887"/>
      <c r="BT4887"/>
      <c r="BU4887"/>
      <c r="BV4887"/>
      <c r="BW4887"/>
      <c r="BX4887"/>
      <c r="BY4887"/>
      <c r="BZ4887"/>
      <c r="CA4887"/>
      <c r="CB4887"/>
      <c r="CC4887"/>
    </row>
    <row r="4888" spans="54:81" s="325" customFormat="1" ht="15" customHeight="1" x14ac:dyDescent="0.25">
      <c r="BB4888"/>
      <c r="BC4888"/>
      <c r="BD4888"/>
      <c r="BE4888"/>
      <c r="BF4888"/>
      <c r="BG4888"/>
      <c r="BH4888"/>
      <c r="BI4888"/>
      <c r="BJ4888"/>
      <c r="BK4888"/>
      <c r="BL4888"/>
      <c r="BM4888"/>
      <c r="BN4888"/>
      <c r="BO4888"/>
      <c r="BP4888"/>
      <c r="BQ4888"/>
      <c r="BR4888"/>
      <c r="BS4888"/>
      <c r="BT4888"/>
      <c r="BU4888"/>
      <c r="BV4888"/>
      <c r="BW4888"/>
      <c r="BX4888"/>
      <c r="BY4888"/>
      <c r="BZ4888"/>
      <c r="CA4888"/>
      <c r="CB4888"/>
      <c r="CC4888"/>
    </row>
    <row r="4889" spans="54:81" s="325" customFormat="1" ht="15" customHeight="1" x14ac:dyDescent="0.25">
      <c r="BB4889"/>
      <c r="BC4889"/>
      <c r="BD4889"/>
      <c r="BE4889"/>
      <c r="BF4889"/>
      <c r="BG4889"/>
      <c r="BH4889"/>
      <c r="BI4889"/>
      <c r="BJ4889"/>
      <c r="BK4889"/>
      <c r="BL4889"/>
      <c r="BM4889"/>
      <c r="BN4889"/>
      <c r="BO4889"/>
      <c r="BP4889"/>
      <c r="BQ4889"/>
      <c r="BR4889"/>
      <c r="BS4889"/>
      <c r="BT4889"/>
      <c r="BU4889"/>
      <c r="BV4889"/>
      <c r="BW4889"/>
      <c r="BX4889"/>
      <c r="BY4889"/>
      <c r="BZ4889"/>
      <c r="CA4889"/>
      <c r="CB4889"/>
      <c r="CC4889"/>
    </row>
    <row r="4890" spans="54:81" s="325" customFormat="1" ht="15" customHeight="1" x14ac:dyDescent="0.25">
      <c r="BB4890"/>
      <c r="BC4890"/>
      <c r="BD4890"/>
      <c r="BE4890"/>
      <c r="BF4890"/>
      <c r="BG4890"/>
      <c r="BH4890"/>
      <c r="BI4890"/>
      <c r="BJ4890"/>
      <c r="BK4890"/>
      <c r="BL4890"/>
      <c r="BM4890"/>
      <c r="BN4890"/>
      <c r="BO4890"/>
      <c r="BP4890"/>
      <c r="BQ4890"/>
      <c r="BR4890"/>
      <c r="BS4890"/>
      <c r="BT4890"/>
      <c r="BU4890"/>
      <c r="BV4890"/>
      <c r="BW4890"/>
      <c r="BX4890"/>
      <c r="BY4890"/>
      <c r="BZ4890"/>
      <c r="CA4890"/>
      <c r="CB4890"/>
      <c r="CC4890"/>
    </row>
    <row r="4891" spans="54:81" s="325" customFormat="1" ht="15" customHeight="1" x14ac:dyDescent="0.25">
      <c r="BB4891"/>
      <c r="BC4891"/>
      <c r="BD4891"/>
      <c r="BE4891"/>
      <c r="BF4891"/>
      <c r="BG4891"/>
      <c r="BH4891"/>
      <c r="BI4891"/>
      <c r="BJ4891"/>
      <c r="BK4891"/>
      <c r="BL4891"/>
      <c r="BM4891"/>
      <c r="BN4891"/>
      <c r="BO4891"/>
      <c r="BP4891"/>
      <c r="BQ4891"/>
      <c r="BR4891"/>
      <c r="BS4891"/>
      <c r="BT4891"/>
      <c r="BU4891"/>
      <c r="BV4891"/>
      <c r="BW4891"/>
      <c r="BX4891"/>
      <c r="BY4891"/>
      <c r="BZ4891"/>
      <c r="CA4891"/>
      <c r="CB4891"/>
      <c r="CC4891"/>
    </row>
    <row r="4892" spans="54:81" s="325" customFormat="1" ht="15" customHeight="1" x14ac:dyDescent="0.25">
      <c r="BB4892"/>
      <c r="BC4892"/>
      <c r="BD4892"/>
      <c r="BE4892"/>
      <c r="BF4892"/>
      <c r="BG4892"/>
      <c r="BH4892"/>
      <c r="BI4892"/>
      <c r="BJ4892"/>
      <c r="BK4892"/>
      <c r="BL4892"/>
      <c r="BM4892"/>
      <c r="BN4892"/>
      <c r="BO4892"/>
      <c r="BP4892"/>
      <c r="BQ4892"/>
      <c r="BR4892"/>
      <c r="BS4892"/>
      <c r="BT4892"/>
      <c r="BU4892"/>
      <c r="BV4892"/>
      <c r="BW4892"/>
      <c r="BX4892"/>
      <c r="BY4892"/>
      <c r="BZ4892"/>
      <c r="CA4892"/>
      <c r="CB4892"/>
      <c r="CC4892"/>
    </row>
    <row r="4893" spans="54:81" s="325" customFormat="1" ht="15" customHeight="1" x14ac:dyDescent="0.25">
      <c r="BB4893"/>
      <c r="BC4893"/>
      <c r="BD4893"/>
      <c r="BE4893"/>
      <c r="BF4893"/>
      <c r="BG4893"/>
      <c r="BH4893"/>
      <c r="BI4893"/>
      <c r="BJ4893"/>
      <c r="BK4893"/>
      <c r="BL4893"/>
      <c r="BM4893"/>
      <c r="BN4893"/>
      <c r="BO4893"/>
      <c r="BP4893"/>
      <c r="BQ4893"/>
      <c r="BR4893"/>
      <c r="BS4893"/>
      <c r="BT4893"/>
      <c r="BU4893"/>
      <c r="BV4893"/>
      <c r="BW4893"/>
      <c r="BX4893"/>
      <c r="BY4893"/>
      <c r="BZ4893"/>
      <c r="CA4893"/>
      <c r="CB4893"/>
      <c r="CC4893"/>
    </row>
    <row r="4894" spans="54:81" s="325" customFormat="1" ht="15" customHeight="1" x14ac:dyDescent="0.25">
      <c r="BB4894"/>
      <c r="BC4894"/>
      <c r="BD4894"/>
      <c r="BE4894"/>
      <c r="BF4894"/>
      <c r="BG4894"/>
      <c r="BH4894"/>
      <c r="BI4894"/>
      <c r="BJ4894"/>
      <c r="BK4894"/>
      <c r="BL4894"/>
      <c r="BM4894"/>
      <c r="BN4894"/>
      <c r="BO4894"/>
      <c r="BP4894"/>
      <c r="BQ4894"/>
      <c r="BR4894"/>
      <c r="BS4894"/>
      <c r="BT4894"/>
      <c r="BU4894"/>
      <c r="BV4894"/>
      <c r="BW4894"/>
      <c r="BX4894"/>
      <c r="BY4894"/>
      <c r="BZ4894"/>
      <c r="CA4894"/>
      <c r="CB4894"/>
      <c r="CC4894"/>
    </row>
    <row r="4895" spans="54:81" s="325" customFormat="1" ht="15" customHeight="1" x14ac:dyDescent="0.25">
      <c r="BB4895"/>
      <c r="BC4895"/>
      <c r="BD4895"/>
      <c r="BE4895"/>
      <c r="BF4895"/>
      <c r="BG4895"/>
      <c r="BH4895"/>
      <c r="BI4895"/>
      <c r="BJ4895"/>
      <c r="BK4895"/>
      <c r="BL4895"/>
      <c r="BM4895"/>
      <c r="BN4895"/>
      <c r="BO4895"/>
      <c r="BP4895"/>
      <c r="BQ4895"/>
      <c r="BR4895"/>
      <c r="BS4895"/>
      <c r="BT4895"/>
      <c r="BU4895"/>
      <c r="BV4895"/>
      <c r="BW4895"/>
      <c r="BX4895"/>
      <c r="BY4895"/>
      <c r="BZ4895"/>
      <c r="CA4895"/>
      <c r="CB4895"/>
      <c r="CC4895"/>
    </row>
    <row r="4896" spans="54:81" s="325" customFormat="1" ht="15" customHeight="1" x14ac:dyDescent="0.25">
      <c r="BB4896"/>
      <c r="BC4896"/>
      <c r="BD4896"/>
      <c r="BE4896"/>
      <c r="BF4896"/>
      <c r="BG4896"/>
      <c r="BH4896"/>
      <c r="BI4896"/>
      <c r="BJ4896"/>
      <c r="BK4896"/>
      <c r="BL4896"/>
      <c r="BM4896"/>
      <c r="BN4896"/>
      <c r="BO4896"/>
      <c r="BP4896"/>
      <c r="BQ4896"/>
      <c r="BR4896"/>
      <c r="BS4896"/>
      <c r="BT4896"/>
      <c r="BU4896"/>
      <c r="BV4896"/>
      <c r="BW4896"/>
      <c r="BX4896"/>
      <c r="BY4896"/>
      <c r="BZ4896"/>
      <c r="CA4896"/>
      <c r="CB4896"/>
      <c r="CC4896"/>
    </row>
    <row r="4897" spans="54:81" s="325" customFormat="1" ht="15" customHeight="1" x14ac:dyDescent="0.25">
      <c r="BB4897"/>
      <c r="BC4897"/>
      <c r="BD4897"/>
      <c r="BE4897"/>
      <c r="BF4897"/>
      <c r="BG4897"/>
      <c r="BH4897"/>
      <c r="BI4897"/>
      <c r="BJ4897"/>
      <c r="BK4897"/>
      <c r="BL4897"/>
      <c r="BM4897"/>
      <c r="BN4897"/>
      <c r="BO4897"/>
      <c r="BP4897"/>
      <c r="BQ4897"/>
      <c r="BR4897"/>
      <c r="BS4897"/>
      <c r="BT4897"/>
      <c r="BU4897"/>
      <c r="BV4897"/>
      <c r="BW4897"/>
      <c r="BX4897"/>
      <c r="BY4897"/>
      <c r="BZ4897"/>
      <c r="CA4897"/>
      <c r="CB4897"/>
      <c r="CC4897"/>
    </row>
    <row r="4898" spans="54:81" s="325" customFormat="1" ht="15" customHeight="1" x14ac:dyDescent="0.25">
      <c r="BB4898"/>
      <c r="BC4898"/>
      <c r="BD4898"/>
      <c r="BE4898"/>
      <c r="BF4898"/>
      <c r="BG4898"/>
      <c r="BH4898"/>
      <c r="BI4898"/>
      <c r="BJ4898"/>
      <c r="BK4898"/>
      <c r="BL4898"/>
      <c r="BM4898"/>
      <c r="BN4898"/>
      <c r="BO4898"/>
      <c r="BP4898"/>
      <c r="BQ4898"/>
      <c r="BR4898"/>
      <c r="BS4898"/>
      <c r="BT4898"/>
      <c r="BU4898"/>
      <c r="BV4898"/>
      <c r="BW4898"/>
      <c r="BX4898"/>
      <c r="BY4898"/>
      <c r="BZ4898"/>
      <c r="CA4898"/>
      <c r="CB4898"/>
      <c r="CC4898"/>
    </row>
    <row r="4899" spans="54:81" s="325" customFormat="1" ht="15" customHeight="1" x14ac:dyDescent="0.25">
      <c r="BB4899"/>
      <c r="BC4899"/>
      <c r="BD4899"/>
      <c r="BE4899"/>
      <c r="BF4899"/>
      <c r="BG4899"/>
      <c r="BH4899"/>
      <c r="BI4899"/>
      <c r="BJ4899"/>
      <c r="BK4899"/>
      <c r="BL4899"/>
      <c r="BM4899"/>
      <c r="BN4899"/>
      <c r="BO4899"/>
      <c r="BP4899"/>
      <c r="BQ4899"/>
      <c r="BR4899"/>
      <c r="BS4899"/>
      <c r="BT4899"/>
      <c r="BU4899"/>
      <c r="BV4899"/>
      <c r="BW4899"/>
      <c r="BX4899"/>
      <c r="BY4899"/>
      <c r="BZ4899"/>
      <c r="CA4899"/>
      <c r="CB4899"/>
      <c r="CC4899"/>
    </row>
    <row r="4900" spans="54:81" s="325" customFormat="1" ht="15" customHeight="1" x14ac:dyDescent="0.25">
      <c r="BB4900"/>
      <c r="BC4900"/>
      <c r="BD4900"/>
      <c r="BE4900"/>
      <c r="BF4900"/>
      <c r="BG4900"/>
      <c r="BH4900"/>
      <c r="BI4900"/>
      <c r="BJ4900"/>
      <c r="BK4900"/>
      <c r="BL4900"/>
      <c r="BM4900"/>
      <c r="BN4900"/>
      <c r="BO4900"/>
      <c r="BP4900"/>
      <c r="BQ4900"/>
      <c r="BR4900"/>
      <c r="BS4900"/>
      <c r="BT4900"/>
      <c r="BU4900"/>
      <c r="BV4900"/>
      <c r="BW4900"/>
      <c r="BX4900"/>
      <c r="BY4900"/>
      <c r="BZ4900"/>
      <c r="CA4900"/>
      <c r="CB4900"/>
      <c r="CC4900"/>
    </row>
    <row r="4901" spans="54:81" s="325" customFormat="1" ht="15" customHeight="1" x14ac:dyDescent="0.25">
      <c r="BB4901"/>
      <c r="BC4901"/>
      <c r="BD4901"/>
      <c r="BE4901"/>
      <c r="BF4901"/>
      <c r="BG4901"/>
      <c r="BH4901"/>
      <c r="BI4901"/>
      <c r="BJ4901"/>
      <c r="BK4901"/>
      <c r="BL4901"/>
      <c r="BM4901"/>
      <c r="BN4901"/>
      <c r="BO4901"/>
      <c r="BP4901"/>
      <c r="BQ4901"/>
      <c r="BR4901"/>
      <c r="BS4901"/>
      <c r="BT4901"/>
      <c r="BU4901"/>
      <c r="BV4901"/>
      <c r="BW4901"/>
      <c r="BX4901"/>
      <c r="BY4901"/>
      <c r="BZ4901"/>
      <c r="CA4901"/>
      <c r="CB4901"/>
      <c r="CC4901"/>
    </row>
    <row r="4902" spans="54:81" s="325" customFormat="1" ht="15" customHeight="1" x14ac:dyDescent="0.25">
      <c r="BB4902"/>
      <c r="BC4902"/>
      <c r="BD4902"/>
      <c r="BE4902"/>
      <c r="BF4902"/>
      <c r="BG4902"/>
      <c r="BH4902"/>
      <c r="BI4902"/>
      <c r="BJ4902"/>
      <c r="BK4902"/>
      <c r="BL4902"/>
      <c r="BM4902"/>
      <c r="BN4902"/>
      <c r="BO4902"/>
      <c r="BP4902"/>
      <c r="BQ4902"/>
      <c r="BR4902"/>
      <c r="BS4902"/>
      <c r="BT4902"/>
      <c r="BU4902"/>
      <c r="BV4902"/>
      <c r="BW4902"/>
      <c r="BX4902"/>
      <c r="BY4902"/>
      <c r="BZ4902"/>
      <c r="CA4902"/>
      <c r="CB4902"/>
      <c r="CC4902"/>
    </row>
    <row r="4903" spans="54:81" s="325" customFormat="1" ht="15" customHeight="1" x14ac:dyDescent="0.25">
      <c r="BB4903"/>
      <c r="BC4903"/>
      <c r="BD4903"/>
      <c r="BE4903"/>
      <c r="BF4903"/>
      <c r="BG4903"/>
      <c r="BH4903"/>
      <c r="BI4903"/>
      <c r="BJ4903"/>
      <c r="BK4903"/>
      <c r="BL4903"/>
      <c r="BM4903"/>
      <c r="BN4903"/>
      <c r="BO4903"/>
      <c r="BP4903"/>
      <c r="BQ4903"/>
      <c r="BR4903"/>
      <c r="BS4903"/>
      <c r="BT4903"/>
      <c r="BU4903"/>
      <c r="BV4903"/>
      <c r="BW4903"/>
      <c r="BX4903"/>
      <c r="BY4903"/>
      <c r="BZ4903"/>
      <c r="CA4903"/>
      <c r="CB4903"/>
      <c r="CC4903"/>
    </row>
    <row r="4904" spans="54:81" s="325" customFormat="1" ht="15" customHeight="1" x14ac:dyDescent="0.25">
      <c r="BB4904"/>
      <c r="BC4904"/>
      <c r="BD4904"/>
      <c r="BE4904"/>
      <c r="BF4904"/>
      <c r="BG4904"/>
      <c r="BH4904"/>
      <c r="BI4904"/>
      <c r="BJ4904"/>
      <c r="BK4904"/>
      <c r="BL4904"/>
      <c r="BM4904"/>
      <c r="BN4904"/>
      <c r="BO4904"/>
      <c r="BP4904"/>
      <c r="BQ4904"/>
      <c r="BR4904"/>
      <c r="BS4904"/>
      <c r="BT4904"/>
      <c r="BU4904"/>
      <c r="BV4904"/>
      <c r="BW4904"/>
      <c r="BX4904"/>
      <c r="BY4904"/>
      <c r="BZ4904"/>
      <c r="CA4904"/>
      <c r="CB4904"/>
      <c r="CC4904"/>
    </row>
    <row r="4905" spans="54:81" s="325" customFormat="1" ht="15" customHeight="1" x14ac:dyDescent="0.25">
      <c r="BB4905"/>
      <c r="BC4905"/>
      <c r="BD4905"/>
      <c r="BE4905"/>
      <c r="BF4905"/>
      <c r="BG4905"/>
      <c r="BH4905"/>
      <c r="BI4905"/>
      <c r="BJ4905"/>
      <c r="BK4905"/>
      <c r="BL4905"/>
      <c r="BM4905"/>
      <c r="BN4905"/>
      <c r="BO4905"/>
      <c r="BP4905"/>
      <c r="BQ4905"/>
      <c r="BR4905"/>
      <c r="BS4905"/>
      <c r="BT4905"/>
      <c r="BU4905"/>
      <c r="BV4905"/>
      <c r="BW4905"/>
      <c r="BX4905"/>
      <c r="BY4905"/>
      <c r="BZ4905"/>
      <c r="CA4905"/>
      <c r="CB4905"/>
      <c r="CC4905"/>
    </row>
    <row r="4906" spans="54:81" s="325" customFormat="1" ht="15" customHeight="1" x14ac:dyDescent="0.25">
      <c r="BB4906"/>
      <c r="BC4906"/>
      <c r="BD4906"/>
      <c r="BE4906"/>
      <c r="BF4906"/>
      <c r="BG4906"/>
      <c r="BH4906"/>
      <c r="BI4906"/>
      <c r="BJ4906"/>
      <c r="BK4906"/>
      <c r="BL4906"/>
      <c r="BM4906"/>
      <c r="BN4906"/>
      <c r="BO4906"/>
      <c r="BP4906"/>
      <c r="BQ4906"/>
      <c r="BR4906"/>
      <c r="BS4906"/>
      <c r="BT4906"/>
      <c r="BU4906"/>
      <c r="BV4906"/>
      <c r="BW4906"/>
      <c r="BX4906"/>
      <c r="BY4906"/>
      <c r="BZ4906"/>
      <c r="CA4906"/>
      <c r="CB4906"/>
      <c r="CC4906"/>
    </row>
    <row r="4907" spans="54:81" s="325" customFormat="1" ht="15" customHeight="1" x14ac:dyDescent="0.25">
      <c r="BB4907"/>
      <c r="BC4907"/>
      <c r="BD4907"/>
      <c r="BE4907"/>
      <c r="BF4907"/>
      <c r="BG4907"/>
      <c r="BH4907"/>
      <c r="BI4907"/>
      <c r="BJ4907"/>
      <c r="BK4907"/>
      <c r="BL4907"/>
      <c r="BM4907"/>
      <c r="BN4907"/>
      <c r="BO4907"/>
      <c r="BP4907"/>
      <c r="BQ4907"/>
      <c r="BR4907"/>
      <c r="BS4907"/>
      <c r="BT4907"/>
      <c r="BU4907"/>
      <c r="BV4907"/>
      <c r="BW4907"/>
      <c r="BX4907"/>
      <c r="BY4907"/>
      <c r="BZ4907"/>
      <c r="CA4907"/>
      <c r="CB4907"/>
      <c r="CC4907"/>
    </row>
    <row r="4908" spans="54:81" s="325" customFormat="1" ht="15" customHeight="1" x14ac:dyDescent="0.25">
      <c r="BB4908"/>
      <c r="BC4908"/>
      <c r="BD4908"/>
      <c r="BE4908"/>
      <c r="BF4908"/>
      <c r="BG4908"/>
      <c r="BH4908"/>
      <c r="BI4908"/>
      <c r="BJ4908"/>
      <c r="BK4908"/>
      <c r="BL4908"/>
      <c r="BM4908"/>
      <c r="BN4908"/>
      <c r="BO4908"/>
      <c r="BP4908"/>
      <c r="BQ4908"/>
      <c r="BR4908"/>
      <c r="BS4908"/>
      <c r="BT4908"/>
      <c r="BU4908"/>
      <c r="BV4908"/>
      <c r="BW4908"/>
      <c r="BX4908"/>
      <c r="BY4908"/>
      <c r="BZ4908"/>
      <c r="CA4908"/>
      <c r="CB4908"/>
      <c r="CC4908"/>
    </row>
    <row r="4909" spans="54:81" s="325" customFormat="1" ht="15" customHeight="1" x14ac:dyDescent="0.25">
      <c r="BB4909"/>
      <c r="BC4909"/>
      <c r="BD4909"/>
      <c r="BE4909"/>
      <c r="BF4909"/>
      <c r="BG4909"/>
      <c r="BH4909"/>
      <c r="BI4909"/>
      <c r="BJ4909"/>
      <c r="BK4909"/>
      <c r="BL4909"/>
      <c r="BM4909"/>
      <c r="BN4909"/>
      <c r="BO4909"/>
      <c r="BP4909"/>
      <c r="BQ4909"/>
      <c r="BR4909"/>
      <c r="BS4909"/>
      <c r="BT4909"/>
      <c r="BU4909"/>
      <c r="BV4909"/>
      <c r="BW4909"/>
      <c r="BX4909"/>
      <c r="BY4909"/>
      <c r="BZ4909"/>
      <c r="CA4909"/>
      <c r="CB4909"/>
      <c r="CC4909"/>
    </row>
    <row r="4910" spans="54:81" s="325" customFormat="1" ht="15" customHeight="1" x14ac:dyDescent="0.25">
      <c r="BB4910"/>
      <c r="BC4910"/>
      <c r="BD4910"/>
      <c r="BE4910"/>
      <c r="BF4910"/>
      <c r="BG4910"/>
      <c r="BH4910"/>
      <c r="BI4910"/>
      <c r="BJ4910"/>
      <c r="BK4910"/>
      <c r="BL4910"/>
      <c r="BM4910"/>
      <c r="BN4910"/>
      <c r="BO4910"/>
      <c r="BP4910"/>
      <c r="BQ4910"/>
      <c r="BR4910"/>
      <c r="BS4910"/>
      <c r="BT4910"/>
      <c r="BU4910"/>
      <c r="BV4910"/>
      <c r="BW4910"/>
      <c r="BX4910"/>
      <c r="BY4910"/>
      <c r="BZ4910"/>
      <c r="CA4910"/>
      <c r="CB4910"/>
      <c r="CC4910"/>
    </row>
    <row r="4911" spans="54:81" s="325" customFormat="1" ht="15" customHeight="1" x14ac:dyDescent="0.25">
      <c r="BB4911"/>
      <c r="BC4911"/>
      <c r="BD4911"/>
      <c r="BE4911"/>
      <c r="BF4911"/>
      <c r="BG4911"/>
      <c r="BH4911"/>
      <c r="BI4911"/>
      <c r="BJ4911"/>
      <c r="BK4911"/>
      <c r="BL4911"/>
      <c r="BM4911"/>
      <c r="BN4911"/>
      <c r="BO4911"/>
      <c r="BP4911"/>
      <c r="BQ4911"/>
      <c r="BR4911"/>
      <c r="BS4911"/>
      <c r="BT4911"/>
      <c r="BU4911"/>
      <c r="BV4911"/>
      <c r="BW4911"/>
      <c r="BX4911"/>
      <c r="BY4911"/>
      <c r="BZ4911"/>
      <c r="CA4911"/>
      <c r="CB4911"/>
      <c r="CC4911"/>
    </row>
    <row r="4912" spans="54:81" s="325" customFormat="1" ht="15" customHeight="1" x14ac:dyDescent="0.25">
      <c r="BB4912"/>
      <c r="BC4912"/>
      <c r="BD4912"/>
      <c r="BE4912"/>
      <c r="BF4912"/>
      <c r="BG4912"/>
      <c r="BH4912"/>
      <c r="BI4912"/>
      <c r="BJ4912"/>
      <c r="BK4912"/>
      <c r="BL4912"/>
      <c r="BM4912"/>
      <c r="BN4912"/>
      <c r="BO4912"/>
      <c r="BP4912"/>
      <c r="BQ4912"/>
      <c r="BR4912"/>
      <c r="BS4912"/>
      <c r="BT4912"/>
      <c r="BU4912"/>
      <c r="BV4912"/>
      <c r="BW4912"/>
      <c r="BX4912"/>
      <c r="BY4912"/>
      <c r="BZ4912"/>
      <c r="CA4912"/>
      <c r="CB4912"/>
      <c r="CC4912"/>
    </row>
    <row r="4913" spans="54:81" s="325" customFormat="1" ht="15" customHeight="1" x14ac:dyDescent="0.25">
      <c r="BB4913"/>
      <c r="BC4913"/>
      <c r="BD4913"/>
      <c r="BE4913"/>
      <c r="BF4913"/>
      <c r="BG4913"/>
      <c r="BH4913"/>
      <c r="BI4913"/>
      <c r="BJ4913"/>
      <c r="BK4913"/>
      <c r="BL4913"/>
      <c r="BM4913"/>
      <c r="BN4913"/>
      <c r="BO4913"/>
      <c r="BP4913"/>
      <c r="BQ4913"/>
      <c r="BR4913"/>
      <c r="BS4913"/>
      <c r="BT4913"/>
      <c r="BU4913"/>
      <c r="BV4913"/>
      <c r="BW4913"/>
      <c r="BX4913"/>
      <c r="BY4913"/>
      <c r="BZ4913"/>
      <c r="CA4913"/>
      <c r="CB4913"/>
      <c r="CC4913"/>
    </row>
    <row r="4914" spans="54:81" s="325" customFormat="1" ht="15" customHeight="1" x14ac:dyDescent="0.25">
      <c r="BB4914"/>
      <c r="BC4914"/>
      <c r="BD4914"/>
      <c r="BE4914"/>
      <c r="BF4914"/>
      <c r="BG4914"/>
      <c r="BH4914"/>
      <c r="BI4914"/>
      <c r="BJ4914"/>
      <c r="BK4914"/>
      <c r="BL4914"/>
      <c r="BM4914"/>
      <c r="BN4914"/>
      <c r="BO4914"/>
      <c r="BP4914"/>
      <c r="BQ4914"/>
      <c r="BR4914"/>
      <c r="BS4914"/>
      <c r="BT4914"/>
      <c r="BU4914"/>
      <c r="BV4914"/>
      <c r="BW4914"/>
      <c r="BX4914"/>
      <c r="BY4914"/>
      <c r="BZ4914"/>
      <c r="CA4914"/>
      <c r="CB4914"/>
      <c r="CC4914"/>
    </row>
    <row r="4915" spans="54:81" s="325" customFormat="1" ht="15" customHeight="1" x14ac:dyDescent="0.25">
      <c r="BB4915"/>
      <c r="BC4915"/>
      <c r="BD4915"/>
      <c r="BE4915"/>
      <c r="BF4915"/>
      <c r="BG4915"/>
      <c r="BH4915"/>
      <c r="BI4915"/>
      <c r="BJ4915"/>
      <c r="BK4915"/>
      <c r="BL4915"/>
      <c r="BM4915"/>
      <c r="BN4915"/>
      <c r="BO4915"/>
      <c r="BP4915"/>
      <c r="BQ4915"/>
      <c r="BR4915"/>
      <c r="BS4915"/>
      <c r="BT4915"/>
      <c r="BU4915"/>
      <c r="BV4915"/>
      <c r="BW4915"/>
      <c r="BX4915"/>
      <c r="BY4915"/>
      <c r="BZ4915"/>
      <c r="CA4915"/>
      <c r="CB4915"/>
      <c r="CC4915"/>
    </row>
    <row r="4916" spans="54:81" s="325" customFormat="1" ht="15" customHeight="1" x14ac:dyDescent="0.25">
      <c r="BB4916"/>
      <c r="BC4916"/>
      <c r="BD4916"/>
      <c r="BE4916"/>
      <c r="BF4916"/>
      <c r="BG4916"/>
      <c r="BH4916"/>
      <c r="BI4916"/>
      <c r="BJ4916"/>
      <c r="BK4916"/>
      <c r="BL4916"/>
      <c r="BM4916"/>
      <c r="BN4916"/>
      <c r="BO4916"/>
      <c r="BP4916"/>
      <c r="BQ4916"/>
      <c r="BR4916"/>
      <c r="BS4916"/>
      <c r="BT4916"/>
      <c r="BU4916"/>
      <c r="BV4916"/>
      <c r="BW4916"/>
      <c r="BX4916"/>
      <c r="BY4916"/>
      <c r="BZ4916"/>
      <c r="CA4916"/>
      <c r="CB4916"/>
      <c r="CC4916"/>
    </row>
    <row r="4917" spans="54:81" s="325" customFormat="1" ht="15" customHeight="1" x14ac:dyDescent="0.25">
      <c r="BB4917"/>
      <c r="BC4917"/>
      <c r="BD4917"/>
      <c r="BE4917"/>
      <c r="BF4917"/>
      <c r="BG4917"/>
      <c r="BH4917"/>
      <c r="BI4917"/>
      <c r="BJ4917"/>
      <c r="BK4917"/>
      <c r="BL4917"/>
      <c r="BM4917"/>
      <c r="BN4917"/>
      <c r="BO4917"/>
      <c r="BP4917"/>
      <c r="BQ4917"/>
      <c r="BR4917"/>
      <c r="BS4917"/>
      <c r="BT4917"/>
      <c r="BU4917"/>
      <c r="BV4917"/>
      <c r="BW4917"/>
      <c r="BX4917"/>
      <c r="BY4917"/>
      <c r="BZ4917"/>
      <c r="CA4917"/>
      <c r="CB4917"/>
      <c r="CC4917"/>
    </row>
    <row r="4918" spans="54:81" s="325" customFormat="1" ht="15" customHeight="1" x14ac:dyDescent="0.25">
      <c r="BB4918"/>
      <c r="BC4918"/>
      <c r="BD4918"/>
      <c r="BE4918"/>
      <c r="BF4918"/>
      <c r="BG4918"/>
      <c r="BH4918"/>
      <c r="BI4918"/>
      <c r="BJ4918"/>
      <c r="BK4918"/>
      <c r="BL4918"/>
      <c r="BM4918"/>
      <c r="BN4918"/>
      <c r="BO4918"/>
      <c r="BP4918"/>
      <c r="BQ4918"/>
      <c r="BR4918"/>
      <c r="BS4918"/>
      <c r="BT4918"/>
      <c r="BU4918"/>
      <c r="BV4918"/>
      <c r="BW4918"/>
      <c r="BX4918"/>
      <c r="BY4918"/>
      <c r="BZ4918"/>
      <c r="CA4918"/>
      <c r="CB4918"/>
      <c r="CC4918"/>
    </row>
    <row r="4919" spans="54:81" s="325" customFormat="1" ht="15" customHeight="1" x14ac:dyDescent="0.25">
      <c r="BB4919"/>
      <c r="BC4919"/>
      <c r="BD4919"/>
      <c r="BE4919"/>
      <c r="BF4919"/>
      <c r="BG4919"/>
      <c r="BH4919"/>
      <c r="BI4919"/>
      <c r="BJ4919"/>
      <c r="BK4919"/>
      <c r="BL4919"/>
      <c r="BM4919"/>
      <c r="BN4919"/>
      <c r="BO4919"/>
      <c r="BP4919"/>
      <c r="BQ4919"/>
      <c r="BR4919"/>
      <c r="BS4919"/>
      <c r="BT4919"/>
      <c r="BU4919"/>
      <c r="BV4919"/>
      <c r="BW4919"/>
      <c r="BX4919"/>
      <c r="BY4919"/>
      <c r="BZ4919"/>
      <c r="CA4919"/>
      <c r="CB4919"/>
      <c r="CC4919"/>
    </row>
    <row r="4920" spans="54:81" s="325" customFormat="1" ht="15" customHeight="1" x14ac:dyDescent="0.25">
      <c r="BB4920"/>
      <c r="BC4920"/>
      <c r="BD4920"/>
      <c r="BE4920"/>
      <c r="BF4920"/>
      <c r="BG4920"/>
      <c r="BH4920"/>
      <c r="BI4920"/>
      <c r="BJ4920"/>
      <c r="BK4920"/>
      <c r="BL4920"/>
      <c r="BM4920"/>
      <c r="BN4920"/>
      <c r="BO4920"/>
      <c r="BP4920"/>
      <c r="BQ4920"/>
      <c r="BR4920"/>
      <c r="BS4920"/>
      <c r="BT4920"/>
      <c r="BU4920"/>
      <c r="BV4920"/>
      <c r="BW4920"/>
      <c r="BX4920"/>
      <c r="BY4920"/>
      <c r="BZ4920"/>
      <c r="CA4920"/>
      <c r="CB4920"/>
      <c r="CC4920"/>
    </row>
    <row r="4921" spans="54:81" s="325" customFormat="1" ht="15" customHeight="1" x14ac:dyDescent="0.25">
      <c r="BB4921"/>
      <c r="BC4921"/>
      <c r="BD4921"/>
      <c r="BE4921"/>
      <c r="BF4921"/>
      <c r="BG4921"/>
      <c r="BH4921"/>
      <c r="BI4921"/>
      <c r="BJ4921"/>
      <c r="BK4921"/>
      <c r="BL4921"/>
      <c r="BM4921"/>
      <c r="BN4921"/>
      <c r="BO4921"/>
      <c r="BP4921"/>
      <c r="BQ4921"/>
      <c r="BR4921"/>
      <c r="BS4921"/>
      <c r="BT4921"/>
      <c r="BU4921"/>
      <c r="BV4921"/>
      <c r="BW4921"/>
      <c r="BX4921"/>
      <c r="BY4921"/>
      <c r="BZ4921"/>
      <c r="CA4921"/>
      <c r="CB4921"/>
      <c r="CC4921"/>
    </row>
    <row r="4922" spans="54:81" s="325" customFormat="1" ht="15" customHeight="1" x14ac:dyDescent="0.25">
      <c r="BB4922"/>
      <c r="BC4922"/>
      <c r="BD4922"/>
      <c r="BE4922"/>
      <c r="BF4922"/>
      <c r="BG4922"/>
      <c r="BH4922"/>
      <c r="BI4922"/>
      <c r="BJ4922"/>
      <c r="BK4922"/>
      <c r="BL4922"/>
      <c r="BM4922"/>
      <c r="BN4922"/>
      <c r="BO4922"/>
      <c r="BP4922"/>
      <c r="BQ4922"/>
      <c r="BR4922"/>
      <c r="BS4922"/>
      <c r="BT4922"/>
      <c r="BU4922"/>
      <c r="BV4922"/>
      <c r="BW4922"/>
      <c r="BX4922"/>
      <c r="BY4922"/>
      <c r="BZ4922"/>
      <c r="CA4922"/>
      <c r="CB4922"/>
      <c r="CC4922"/>
    </row>
    <row r="4923" spans="54:81" s="325" customFormat="1" ht="15" customHeight="1" x14ac:dyDescent="0.25">
      <c r="BB4923"/>
      <c r="BC4923"/>
      <c r="BD4923"/>
      <c r="BE4923"/>
      <c r="BF4923"/>
      <c r="BG4923"/>
      <c r="BH4923"/>
      <c r="BI4923"/>
      <c r="BJ4923"/>
      <c r="BK4923"/>
      <c r="BL4923"/>
      <c r="BM4923"/>
      <c r="BN4923"/>
      <c r="BO4923"/>
      <c r="BP4923"/>
      <c r="BQ4923"/>
      <c r="BR4923"/>
      <c r="BS4923"/>
      <c r="BT4923"/>
      <c r="BU4923"/>
      <c r="BV4923"/>
      <c r="BW4923"/>
      <c r="BX4923"/>
      <c r="BY4923"/>
      <c r="BZ4923"/>
      <c r="CA4923"/>
      <c r="CB4923"/>
      <c r="CC4923"/>
    </row>
    <row r="4924" spans="54:81" s="325" customFormat="1" ht="15" customHeight="1" x14ac:dyDescent="0.25">
      <c r="BB4924"/>
      <c r="BC4924"/>
      <c r="BD4924"/>
      <c r="BE4924"/>
      <c r="BF4924"/>
      <c r="BG4924"/>
      <c r="BH4924"/>
      <c r="BI4924"/>
      <c r="BJ4924"/>
      <c r="BK4924"/>
      <c r="BL4924"/>
      <c r="BM4924"/>
      <c r="BN4924"/>
      <c r="BO4924"/>
      <c r="BP4924"/>
      <c r="BQ4924"/>
      <c r="BR4924"/>
      <c r="BS4924"/>
      <c r="BT4924"/>
      <c r="BU4924"/>
      <c r="BV4924"/>
      <c r="BW4924"/>
      <c r="BX4924"/>
      <c r="BY4924"/>
      <c r="BZ4924"/>
      <c r="CA4924"/>
      <c r="CB4924"/>
      <c r="CC4924"/>
    </row>
    <row r="4925" spans="54:81" s="325" customFormat="1" ht="15" customHeight="1" x14ac:dyDescent="0.25">
      <c r="BB4925"/>
      <c r="BC4925"/>
      <c r="BD4925"/>
      <c r="BE4925"/>
      <c r="BF4925"/>
      <c r="BG4925"/>
      <c r="BH4925"/>
      <c r="BI4925"/>
      <c r="BJ4925"/>
      <c r="BK4925"/>
      <c r="BL4925"/>
      <c r="BM4925"/>
      <c r="BN4925"/>
      <c r="BO4925"/>
      <c r="BP4925"/>
      <c r="BQ4925"/>
      <c r="BR4925"/>
      <c r="BS4925"/>
      <c r="BT4925"/>
      <c r="BU4925"/>
      <c r="BV4925"/>
      <c r="BW4925"/>
      <c r="BX4925"/>
      <c r="BY4925"/>
      <c r="BZ4925"/>
      <c r="CA4925"/>
      <c r="CB4925"/>
      <c r="CC4925"/>
    </row>
    <row r="4926" spans="54:81" s="325" customFormat="1" ht="15" customHeight="1" x14ac:dyDescent="0.25">
      <c r="BB4926"/>
      <c r="BC4926"/>
      <c r="BD4926"/>
      <c r="BE4926"/>
      <c r="BF4926"/>
      <c r="BG4926"/>
      <c r="BH4926"/>
      <c r="BI4926"/>
      <c r="BJ4926"/>
      <c r="BK4926"/>
      <c r="BL4926"/>
      <c r="BM4926"/>
      <c r="BN4926"/>
      <c r="BO4926"/>
      <c r="BP4926"/>
      <c r="BQ4926"/>
      <c r="BR4926"/>
      <c r="BS4926"/>
      <c r="BT4926"/>
      <c r="BU4926"/>
      <c r="BV4926"/>
      <c r="BW4926"/>
      <c r="BX4926"/>
      <c r="BY4926"/>
      <c r="BZ4926"/>
      <c r="CA4926"/>
      <c r="CB4926"/>
      <c r="CC4926"/>
    </row>
    <row r="4927" spans="54:81" s="325" customFormat="1" ht="15" customHeight="1" x14ac:dyDescent="0.25">
      <c r="BB4927"/>
      <c r="BC4927"/>
      <c r="BD4927"/>
      <c r="BE4927"/>
      <c r="BF4927"/>
      <c r="BG4927"/>
      <c r="BH4927"/>
      <c r="BI4927"/>
      <c r="BJ4927"/>
      <c r="BK4927"/>
      <c r="BL4927"/>
      <c r="BM4927"/>
      <c r="BN4927"/>
      <c r="BO4927"/>
      <c r="BP4927"/>
      <c r="BQ4927"/>
      <c r="BR4927"/>
      <c r="BS4927"/>
      <c r="BT4927"/>
      <c r="BU4927"/>
      <c r="BV4927"/>
      <c r="BW4927"/>
      <c r="BX4927"/>
      <c r="BY4927"/>
      <c r="BZ4927"/>
      <c r="CA4927"/>
      <c r="CB4927"/>
      <c r="CC4927"/>
    </row>
    <row r="4928" spans="54:81" s="325" customFormat="1" ht="15" customHeight="1" x14ac:dyDescent="0.25">
      <c r="BB4928"/>
      <c r="BC4928"/>
      <c r="BD4928"/>
      <c r="BE4928"/>
      <c r="BF4928"/>
      <c r="BG4928"/>
      <c r="BH4928"/>
      <c r="BI4928"/>
      <c r="BJ4928"/>
      <c r="BK4928"/>
      <c r="BL4928"/>
      <c r="BM4928"/>
      <c r="BN4928"/>
      <c r="BO4928"/>
      <c r="BP4928"/>
      <c r="BQ4928"/>
      <c r="BR4928"/>
      <c r="BS4928"/>
      <c r="BT4928"/>
      <c r="BU4928"/>
      <c r="BV4928"/>
      <c r="BW4928"/>
      <c r="BX4928"/>
      <c r="BY4928"/>
      <c r="BZ4928"/>
      <c r="CA4928"/>
      <c r="CB4928"/>
      <c r="CC4928"/>
    </row>
    <row r="4929" spans="54:81" s="325" customFormat="1" ht="15" customHeight="1" x14ac:dyDescent="0.25">
      <c r="BB4929"/>
      <c r="BC4929"/>
      <c r="BD4929"/>
      <c r="BE4929"/>
      <c r="BF4929"/>
      <c r="BG4929"/>
      <c r="BH4929"/>
      <c r="BI4929"/>
      <c r="BJ4929"/>
      <c r="BK4929"/>
      <c r="BL4929"/>
      <c r="BM4929"/>
      <c r="BN4929"/>
      <c r="BO4929"/>
      <c r="BP4929"/>
      <c r="BQ4929"/>
      <c r="BR4929"/>
      <c r="BS4929"/>
      <c r="BT4929"/>
      <c r="BU4929"/>
      <c r="BV4929"/>
      <c r="BW4929"/>
      <c r="BX4929"/>
      <c r="BY4929"/>
      <c r="BZ4929"/>
      <c r="CA4929"/>
      <c r="CB4929"/>
      <c r="CC4929"/>
    </row>
    <row r="4930" spans="54:81" s="325" customFormat="1" ht="15" customHeight="1" x14ac:dyDescent="0.25">
      <c r="BB4930"/>
      <c r="BC4930"/>
      <c r="BD4930"/>
      <c r="BE4930"/>
      <c r="BF4930"/>
      <c r="BG4930"/>
      <c r="BH4930"/>
      <c r="BI4930"/>
      <c r="BJ4930"/>
      <c r="BK4930"/>
      <c r="BL4930"/>
      <c r="BM4930"/>
      <c r="BN4930"/>
      <c r="BO4930"/>
      <c r="BP4930"/>
      <c r="BQ4930"/>
      <c r="BR4930"/>
      <c r="BS4930"/>
      <c r="BT4930"/>
      <c r="BU4930"/>
      <c r="BV4930"/>
      <c r="BW4930"/>
      <c r="BX4930"/>
      <c r="BY4930"/>
      <c r="BZ4930"/>
      <c r="CA4930"/>
      <c r="CB4930"/>
      <c r="CC4930"/>
    </row>
    <row r="4931" spans="54:81" s="325" customFormat="1" ht="15" customHeight="1" x14ac:dyDescent="0.25">
      <c r="BB4931"/>
      <c r="BC4931"/>
      <c r="BD4931"/>
      <c r="BE4931"/>
      <c r="BF4931"/>
      <c r="BG4931"/>
      <c r="BH4931"/>
      <c r="BI4931"/>
      <c r="BJ4931"/>
      <c r="BK4931"/>
      <c r="BL4931"/>
      <c r="BM4931"/>
      <c r="BN4931"/>
      <c r="BO4931"/>
      <c r="BP4931"/>
      <c r="BQ4931"/>
      <c r="BR4931"/>
      <c r="BS4931"/>
      <c r="BT4931"/>
      <c r="BU4931"/>
      <c r="BV4931"/>
      <c r="BW4931"/>
      <c r="BX4931"/>
      <c r="BY4931"/>
      <c r="BZ4931"/>
      <c r="CA4931"/>
      <c r="CB4931"/>
      <c r="CC4931"/>
    </row>
    <row r="4932" spans="54:81" s="325" customFormat="1" ht="15" customHeight="1" x14ac:dyDescent="0.25">
      <c r="BB4932"/>
      <c r="BC4932"/>
      <c r="BD4932"/>
      <c r="BE4932"/>
      <c r="BF4932"/>
      <c r="BG4932"/>
      <c r="BH4932"/>
      <c r="BI4932"/>
      <c r="BJ4932"/>
      <c r="BK4932"/>
      <c r="BL4932"/>
      <c r="BM4932"/>
      <c r="BN4932"/>
      <c r="BO4932"/>
      <c r="BP4932"/>
      <c r="BQ4932"/>
      <c r="BR4932"/>
      <c r="BS4932"/>
      <c r="BT4932"/>
      <c r="BU4932"/>
      <c r="BV4932"/>
      <c r="BW4932"/>
      <c r="BX4932"/>
      <c r="BY4932"/>
      <c r="BZ4932"/>
      <c r="CA4932"/>
      <c r="CB4932"/>
      <c r="CC4932"/>
    </row>
    <row r="4933" spans="54:81" s="325" customFormat="1" ht="15" customHeight="1" x14ac:dyDescent="0.25">
      <c r="BB4933"/>
      <c r="BC4933"/>
      <c r="BD4933"/>
      <c r="BE4933"/>
      <c r="BF4933"/>
      <c r="BG4933"/>
      <c r="BH4933"/>
      <c r="BI4933"/>
      <c r="BJ4933"/>
      <c r="BK4933"/>
      <c r="BL4933"/>
      <c r="BM4933"/>
      <c r="BN4933"/>
      <c r="BO4933"/>
      <c r="BP4933"/>
      <c r="BQ4933"/>
      <c r="BR4933"/>
      <c r="BS4933"/>
      <c r="BT4933"/>
      <c r="BU4933"/>
      <c r="BV4933"/>
      <c r="BW4933"/>
      <c r="BX4933"/>
      <c r="BY4933"/>
      <c r="BZ4933"/>
      <c r="CA4933"/>
      <c r="CB4933"/>
      <c r="CC4933"/>
    </row>
    <row r="4934" spans="54:81" s="325" customFormat="1" ht="15" customHeight="1" x14ac:dyDescent="0.25">
      <c r="BB4934"/>
      <c r="BC4934"/>
      <c r="BD4934"/>
      <c r="BE4934"/>
      <c r="BF4934"/>
      <c r="BG4934"/>
      <c r="BH4934"/>
      <c r="BI4934"/>
      <c r="BJ4934"/>
      <c r="BK4934"/>
      <c r="BL4934"/>
      <c r="BM4934"/>
      <c r="BN4934"/>
      <c r="BO4934"/>
      <c r="BP4934"/>
      <c r="BQ4934"/>
      <c r="BR4934"/>
      <c r="BS4934"/>
      <c r="BT4934"/>
      <c r="BU4934"/>
      <c r="BV4934"/>
      <c r="BW4934"/>
      <c r="BX4934"/>
      <c r="BY4934"/>
      <c r="BZ4934"/>
      <c r="CA4934"/>
      <c r="CB4934"/>
      <c r="CC4934"/>
    </row>
    <row r="4935" spans="54:81" s="325" customFormat="1" ht="15" customHeight="1" x14ac:dyDescent="0.25">
      <c r="BB4935"/>
      <c r="BC4935"/>
      <c r="BD4935"/>
      <c r="BE4935"/>
      <c r="BF4935"/>
      <c r="BG4935"/>
      <c r="BH4935"/>
      <c r="BI4935"/>
      <c r="BJ4935"/>
      <c r="BK4935"/>
      <c r="BL4935"/>
      <c r="BM4935"/>
      <c r="BN4935"/>
      <c r="BO4935"/>
      <c r="BP4935"/>
      <c r="BQ4935"/>
      <c r="BR4935"/>
      <c r="BS4935"/>
      <c r="BT4935"/>
      <c r="BU4935"/>
      <c r="BV4935"/>
      <c r="BW4935"/>
      <c r="BX4935"/>
      <c r="BY4935"/>
      <c r="BZ4935"/>
      <c r="CA4935"/>
      <c r="CB4935"/>
      <c r="CC4935"/>
    </row>
    <row r="4936" spans="54:81" s="325" customFormat="1" ht="15" customHeight="1" x14ac:dyDescent="0.25">
      <c r="BB4936"/>
      <c r="BC4936"/>
      <c r="BD4936"/>
      <c r="BE4936"/>
      <c r="BF4936"/>
      <c r="BG4936"/>
      <c r="BH4936"/>
      <c r="BI4936"/>
      <c r="BJ4936"/>
      <c r="BK4936"/>
      <c r="BL4936"/>
      <c r="BM4936"/>
      <c r="BN4936"/>
      <c r="BO4936"/>
      <c r="BP4936"/>
      <c r="BQ4936"/>
      <c r="BR4936"/>
      <c r="BS4936"/>
      <c r="BT4936"/>
      <c r="BU4936"/>
      <c r="BV4936"/>
      <c r="BW4936"/>
      <c r="BX4936"/>
      <c r="BY4936"/>
      <c r="BZ4936"/>
      <c r="CA4936"/>
      <c r="CB4936"/>
      <c r="CC4936"/>
    </row>
    <row r="4937" spans="54:81" s="325" customFormat="1" ht="15" customHeight="1" x14ac:dyDescent="0.25">
      <c r="BB4937"/>
      <c r="BC4937"/>
      <c r="BD4937"/>
      <c r="BE4937"/>
      <c r="BF4937"/>
      <c r="BG4937"/>
      <c r="BH4937"/>
      <c r="BI4937"/>
      <c r="BJ4937"/>
      <c r="BK4937"/>
      <c r="BL4937"/>
      <c r="BM4937"/>
      <c r="BN4937"/>
      <c r="BO4937"/>
      <c r="BP4937"/>
      <c r="BQ4937"/>
      <c r="BR4937"/>
      <c r="BS4937"/>
      <c r="BT4937"/>
      <c r="BU4937"/>
      <c r="BV4937"/>
      <c r="BW4937"/>
      <c r="BX4937"/>
      <c r="BY4937"/>
      <c r="BZ4937"/>
      <c r="CA4937"/>
      <c r="CB4937"/>
      <c r="CC4937"/>
    </row>
    <row r="4938" spans="54:81" s="325" customFormat="1" ht="15" customHeight="1" x14ac:dyDescent="0.25">
      <c r="BB4938"/>
      <c r="BC4938"/>
      <c r="BD4938"/>
      <c r="BE4938"/>
      <c r="BF4938"/>
      <c r="BG4938"/>
      <c r="BH4938"/>
      <c r="BI4938"/>
      <c r="BJ4938"/>
      <c r="BK4938"/>
      <c r="BL4938"/>
      <c r="BM4938"/>
      <c r="BN4938"/>
      <c r="BO4938"/>
      <c r="BP4938"/>
      <c r="BQ4938"/>
      <c r="BR4938"/>
      <c r="BS4938"/>
      <c r="BT4938"/>
      <c r="BU4938"/>
      <c r="BV4938"/>
      <c r="BW4938"/>
      <c r="BX4938"/>
      <c r="BY4938"/>
      <c r="BZ4938"/>
      <c r="CA4938"/>
      <c r="CB4938"/>
      <c r="CC4938"/>
    </row>
    <row r="4939" spans="54:81" s="325" customFormat="1" ht="15" customHeight="1" x14ac:dyDescent="0.25">
      <c r="BB4939"/>
      <c r="BC4939"/>
      <c r="BD4939"/>
      <c r="BE4939"/>
      <c r="BF4939"/>
      <c r="BG4939"/>
      <c r="BH4939"/>
      <c r="BI4939"/>
      <c r="BJ4939"/>
      <c r="BK4939"/>
      <c r="BL4939"/>
      <c r="BM4939"/>
      <c r="BN4939"/>
      <c r="BO4939"/>
      <c r="BP4939"/>
      <c r="BQ4939"/>
      <c r="BR4939"/>
      <c r="BS4939"/>
      <c r="BT4939"/>
      <c r="BU4939"/>
      <c r="BV4939"/>
      <c r="BW4939"/>
      <c r="BX4939"/>
      <c r="BY4939"/>
      <c r="BZ4939"/>
      <c r="CA4939"/>
      <c r="CB4939"/>
      <c r="CC4939"/>
    </row>
    <row r="4940" spans="54:81" s="325" customFormat="1" ht="15" customHeight="1" x14ac:dyDescent="0.25">
      <c r="BB4940"/>
      <c r="BC4940"/>
      <c r="BD4940"/>
      <c r="BE4940"/>
      <c r="BF4940"/>
      <c r="BG4940"/>
      <c r="BH4940"/>
      <c r="BI4940"/>
      <c r="BJ4940"/>
      <c r="BK4940"/>
      <c r="BL4940"/>
      <c r="BM4940"/>
      <c r="BN4940"/>
      <c r="BO4940"/>
      <c r="BP4940"/>
      <c r="BQ4940"/>
      <c r="BR4940"/>
      <c r="BS4940"/>
      <c r="BT4940"/>
      <c r="BU4940"/>
      <c r="BV4940"/>
      <c r="BW4940"/>
      <c r="BX4940"/>
      <c r="BY4940"/>
      <c r="BZ4940"/>
      <c r="CA4940"/>
      <c r="CB4940"/>
      <c r="CC4940"/>
    </row>
    <row r="4941" spans="54:81" s="325" customFormat="1" ht="15" customHeight="1" x14ac:dyDescent="0.25">
      <c r="BB4941"/>
      <c r="BC4941"/>
      <c r="BD4941"/>
      <c r="BE4941"/>
      <c r="BF4941"/>
      <c r="BG4941"/>
      <c r="BH4941"/>
      <c r="BI4941"/>
      <c r="BJ4941"/>
      <c r="BK4941"/>
      <c r="BL4941"/>
      <c r="BM4941"/>
      <c r="BN4941"/>
      <c r="BO4941"/>
      <c r="BP4941"/>
      <c r="BQ4941"/>
      <c r="BR4941"/>
      <c r="BS4941"/>
      <c r="BT4941"/>
      <c r="BU4941"/>
      <c r="BV4941"/>
      <c r="BW4941"/>
      <c r="BX4941"/>
      <c r="BY4941"/>
      <c r="BZ4941"/>
      <c r="CA4941"/>
      <c r="CB4941"/>
      <c r="CC4941"/>
    </row>
    <row r="4942" spans="54:81" s="325" customFormat="1" ht="15" customHeight="1" x14ac:dyDescent="0.25">
      <c r="BB4942"/>
      <c r="BC4942"/>
      <c r="BD4942"/>
      <c r="BE4942"/>
      <c r="BF4942"/>
      <c r="BG4942"/>
      <c r="BH4942"/>
      <c r="BI4942"/>
      <c r="BJ4942"/>
      <c r="BK4942"/>
      <c r="BL4942"/>
      <c r="BM4942"/>
      <c r="BN4942"/>
      <c r="BO4942"/>
      <c r="BP4942"/>
      <c r="BQ4942"/>
      <c r="BR4942"/>
      <c r="BS4942"/>
      <c r="BT4942"/>
      <c r="BU4942"/>
      <c r="BV4942"/>
      <c r="BW4942"/>
      <c r="BX4942"/>
      <c r="BY4942"/>
      <c r="BZ4942"/>
      <c r="CA4942"/>
      <c r="CB4942"/>
      <c r="CC4942"/>
    </row>
    <row r="4943" spans="54:81" s="325" customFormat="1" ht="15" customHeight="1" x14ac:dyDescent="0.25">
      <c r="BB4943"/>
      <c r="BC4943"/>
      <c r="BD4943"/>
      <c r="BE4943"/>
      <c r="BF4943"/>
      <c r="BG4943"/>
      <c r="BH4943"/>
      <c r="BI4943"/>
      <c r="BJ4943"/>
      <c r="BK4943"/>
      <c r="BL4943"/>
      <c r="BM4943"/>
      <c r="BN4943"/>
      <c r="BO4943"/>
      <c r="BP4943"/>
      <c r="BQ4943"/>
      <c r="BR4943"/>
      <c r="BS4943"/>
      <c r="BT4943"/>
      <c r="BU4943"/>
      <c r="BV4943"/>
      <c r="BW4943"/>
      <c r="BX4943"/>
      <c r="BY4943"/>
      <c r="BZ4943"/>
      <c r="CA4943"/>
      <c r="CB4943"/>
      <c r="CC4943"/>
    </row>
    <row r="4944" spans="54:81" s="325" customFormat="1" ht="15" customHeight="1" x14ac:dyDescent="0.25">
      <c r="BB4944"/>
      <c r="BC4944"/>
      <c r="BD4944"/>
      <c r="BE4944"/>
      <c r="BF4944"/>
      <c r="BG4944"/>
      <c r="BH4944"/>
      <c r="BI4944"/>
      <c r="BJ4944"/>
      <c r="BK4944"/>
      <c r="BL4944"/>
      <c r="BM4944"/>
      <c r="BN4944"/>
      <c r="BO4944"/>
      <c r="BP4944"/>
      <c r="BQ4944"/>
      <c r="BR4944"/>
      <c r="BS4944"/>
      <c r="BT4944"/>
      <c r="BU4944"/>
      <c r="BV4944"/>
      <c r="BW4944"/>
      <c r="BX4944"/>
      <c r="BY4944"/>
      <c r="BZ4944"/>
      <c r="CA4944"/>
      <c r="CB4944"/>
      <c r="CC4944"/>
    </row>
    <row r="4945" spans="54:81" s="325" customFormat="1" ht="15" customHeight="1" x14ac:dyDescent="0.25">
      <c r="BB4945"/>
      <c r="BC4945"/>
      <c r="BD4945"/>
      <c r="BE4945"/>
      <c r="BF4945"/>
      <c r="BG4945"/>
      <c r="BH4945"/>
      <c r="BI4945"/>
      <c r="BJ4945"/>
      <c r="BK4945"/>
      <c r="BL4945"/>
      <c r="BM4945"/>
      <c r="BN4945"/>
      <c r="BO4945"/>
      <c r="BP4945"/>
      <c r="BQ4945"/>
      <c r="BR4945"/>
      <c r="BS4945"/>
      <c r="BT4945"/>
      <c r="BU4945"/>
      <c r="BV4945"/>
      <c r="BW4945"/>
      <c r="BX4945"/>
      <c r="BY4945"/>
      <c r="BZ4945"/>
      <c r="CA4945"/>
      <c r="CB4945"/>
      <c r="CC4945"/>
    </row>
    <row r="4946" spans="54:81" s="325" customFormat="1" ht="15" customHeight="1" x14ac:dyDescent="0.25">
      <c r="BB4946"/>
      <c r="BC4946"/>
      <c r="BD4946"/>
      <c r="BE4946"/>
      <c r="BF4946"/>
      <c r="BG4946"/>
      <c r="BH4946"/>
      <c r="BI4946"/>
      <c r="BJ4946"/>
      <c r="BK4946"/>
      <c r="BL4946"/>
      <c r="BM4946"/>
      <c r="BN4946"/>
      <c r="BO4946"/>
      <c r="BP4946"/>
      <c r="BQ4946"/>
      <c r="BR4946"/>
      <c r="BS4946"/>
      <c r="BT4946"/>
      <c r="BU4946"/>
      <c r="BV4946"/>
      <c r="BW4946"/>
      <c r="BX4946"/>
      <c r="BY4946"/>
      <c r="BZ4946"/>
      <c r="CA4946"/>
      <c r="CB4946"/>
      <c r="CC4946"/>
    </row>
    <row r="4947" spans="54:81" s="325" customFormat="1" ht="15" customHeight="1" x14ac:dyDescent="0.25">
      <c r="BB4947"/>
      <c r="BC4947"/>
      <c r="BD4947"/>
      <c r="BE4947"/>
      <c r="BF4947"/>
      <c r="BG4947"/>
      <c r="BH4947"/>
      <c r="BI4947"/>
      <c r="BJ4947"/>
      <c r="BK4947"/>
      <c r="BL4947"/>
      <c r="BM4947"/>
      <c r="BN4947"/>
      <c r="BO4947"/>
      <c r="BP4947"/>
      <c r="BQ4947"/>
      <c r="BR4947"/>
      <c r="BS4947"/>
      <c r="BT4947"/>
      <c r="BU4947"/>
      <c r="BV4947"/>
      <c r="BW4947"/>
      <c r="BX4947"/>
      <c r="BY4947"/>
      <c r="BZ4947"/>
      <c r="CA4947"/>
      <c r="CB4947"/>
      <c r="CC4947"/>
    </row>
    <row r="4948" spans="54:81" s="325" customFormat="1" ht="15" customHeight="1" x14ac:dyDescent="0.25">
      <c r="BB4948"/>
      <c r="BC4948"/>
      <c r="BD4948"/>
      <c r="BE4948"/>
      <c r="BF4948"/>
      <c r="BG4948"/>
      <c r="BH4948"/>
      <c r="BI4948"/>
      <c r="BJ4948"/>
      <c r="BK4948"/>
      <c r="BL4948"/>
      <c r="BM4948"/>
      <c r="BN4948"/>
      <c r="BO4948"/>
      <c r="BP4948"/>
      <c r="BQ4948"/>
      <c r="BR4948"/>
      <c r="BS4948"/>
      <c r="BT4948"/>
      <c r="BU4948"/>
      <c r="BV4948"/>
      <c r="BW4948"/>
      <c r="BX4948"/>
      <c r="BY4948"/>
      <c r="BZ4948"/>
      <c r="CA4948"/>
      <c r="CB4948"/>
      <c r="CC4948"/>
    </row>
    <row r="4949" spans="54:81" s="325" customFormat="1" ht="15" customHeight="1" x14ac:dyDescent="0.25">
      <c r="BB4949"/>
      <c r="BC4949"/>
      <c r="BD4949"/>
      <c r="BE4949"/>
      <c r="BF4949"/>
      <c r="BG4949"/>
      <c r="BH4949"/>
      <c r="BI4949"/>
      <c r="BJ4949"/>
      <c r="BK4949"/>
      <c r="BL4949"/>
      <c r="BM4949"/>
      <c r="BN4949"/>
      <c r="BO4949"/>
      <c r="BP4949"/>
      <c r="BQ4949"/>
      <c r="BR4949"/>
      <c r="BS4949"/>
      <c r="BT4949"/>
      <c r="BU4949"/>
      <c r="BV4949"/>
      <c r="BW4949"/>
      <c r="BX4949"/>
      <c r="BY4949"/>
      <c r="BZ4949"/>
      <c r="CA4949"/>
      <c r="CB4949"/>
      <c r="CC4949"/>
    </row>
    <row r="4950" spans="54:81" s="325" customFormat="1" ht="15" customHeight="1" x14ac:dyDescent="0.25">
      <c r="BB4950"/>
      <c r="BC4950"/>
      <c r="BD4950"/>
      <c r="BE4950"/>
      <c r="BF4950"/>
      <c r="BG4950"/>
      <c r="BH4950"/>
      <c r="BI4950"/>
      <c r="BJ4950"/>
      <c r="BK4950"/>
      <c r="BL4950"/>
      <c r="BM4950"/>
      <c r="BN4950"/>
      <c r="BO4950"/>
      <c r="BP4950"/>
      <c r="BQ4950"/>
      <c r="BR4950"/>
      <c r="BS4950"/>
      <c r="BT4950"/>
      <c r="BU4950"/>
      <c r="BV4950"/>
      <c r="BW4950"/>
      <c r="BX4950"/>
      <c r="BY4950"/>
      <c r="BZ4950"/>
      <c r="CA4950"/>
      <c r="CB4950"/>
      <c r="CC4950"/>
    </row>
    <row r="4951" spans="54:81" s="325" customFormat="1" ht="15" customHeight="1" x14ac:dyDescent="0.25">
      <c r="BB4951"/>
      <c r="BC4951"/>
      <c r="BD4951"/>
      <c r="BE4951"/>
      <c r="BF4951"/>
      <c r="BG4951"/>
      <c r="BH4951"/>
      <c r="BI4951"/>
      <c r="BJ4951"/>
      <c r="BK4951"/>
      <c r="BL4951"/>
      <c r="BM4951"/>
      <c r="BN4951"/>
      <c r="BO4951"/>
      <c r="BP4951"/>
      <c r="BQ4951"/>
      <c r="BR4951"/>
      <c r="BS4951"/>
      <c r="BT4951"/>
      <c r="BU4951"/>
      <c r="BV4951"/>
      <c r="BW4951"/>
      <c r="BX4951"/>
      <c r="BY4951"/>
      <c r="BZ4951"/>
      <c r="CA4951"/>
      <c r="CB4951"/>
      <c r="CC4951"/>
    </row>
    <row r="4952" spans="54:81" s="325" customFormat="1" ht="15" customHeight="1" x14ac:dyDescent="0.25">
      <c r="BB4952"/>
      <c r="BC4952"/>
      <c r="BD4952"/>
      <c r="BE4952"/>
      <c r="BF4952"/>
      <c r="BG4952"/>
      <c r="BH4952"/>
      <c r="BI4952"/>
      <c r="BJ4952"/>
      <c r="BK4952"/>
      <c r="BL4952"/>
      <c r="BM4952"/>
      <c r="BN4952"/>
      <c r="BO4952"/>
      <c r="BP4952"/>
      <c r="BQ4952"/>
      <c r="BR4952"/>
      <c r="BS4952"/>
      <c r="BT4952"/>
      <c r="BU4952"/>
      <c r="BV4952"/>
      <c r="BW4952"/>
      <c r="BX4952"/>
      <c r="BY4952"/>
      <c r="BZ4952"/>
      <c r="CA4952"/>
      <c r="CB4952"/>
      <c r="CC4952"/>
    </row>
    <row r="4953" spans="54:81" s="325" customFormat="1" ht="15" customHeight="1" x14ac:dyDescent="0.25">
      <c r="BB4953"/>
      <c r="BC4953"/>
      <c r="BD4953"/>
      <c r="BE4953"/>
      <c r="BF4953"/>
      <c r="BG4953"/>
      <c r="BH4953"/>
      <c r="BI4953"/>
      <c r="BJ4953"/>
      <c r="BK4953"/>
      <c r="BL4953"/>
      <c r="BM4953"/>
      <c r="BN4953"/>
      <c r="BO4953"/>
      <c r="BP4953"/>
      <c r="BQ4953"/>
      <c r="BR4953"/>
      <c r="BS4953"/>
      <c r="BT4953"/>
      <c r="BU4953"/>
      <c r="BV4953"/>
      <c r="BW4953"/>
      <c r="BX4953"/>
      <c r="BY4953"/>
      <c r="BZ4953"/>
      <c r="CA4953"/>
      <c r="CB4953"/>
      <c r="CC4953"/>
    </row>
    <row r="4954" spans="54:81" s="325" customFormat="1" ht="15" customHeight="1" x14ac:dyDescent="0.25">
      <c r="BB4954"/>
      <c r="BC4954"/>
      <c r="BD4954"/>
      <c r="BE4954"/>
      <c r="BF4954"/>
      <c r="BG4954"/>
      <c r="BH4954"/>
      <c r="BI4954"/>
      <c r="BJ4954"/>
      <c r="BK4954"/>
      <c r="BL4954"/>
      <c r="BM4954"/>
      <c r="BN4954"/>
      <c r="BO4954"/>
      <c r="BP4954"/>
      <c r="BQ4954"/>
      <c r="BR4954"/>
      <c r="BS4954"/>
      <c r="BT4954"/>
      <c r="BU4954"/>
      <c r="BV4954"/>
      <c r="BW4954"/>
      <c r="BX4954"/>
      <c r="BY4954"/>
      <c r="BZ4954"/>
      <c r="CA4954"/>
      <c r="CB4954"/>
      <c r="CC4954"/>
    </row>
    <row r="4955" spans="54:81" s="325" customFormat="1" ht="15" customHeight="1" x14ac:dyDescent="0.25">
      <c r="BB4955"/>
      <c r="BC4955"/>
      <c r="BD4955"/>
      <c r="BE4955"/>
      <c r="BF4955"/>
      <c r="BG4955"/>
      <c r="BH4955"/>
      <c r="BI4955"/>
      <c r="BJ4955"/>
      <c r="BK4955"/>
      <c r="BL4955"/>
      <c r="BM4955"/>
      <c r="BN4955"/>
      <c r="BO4955"/>
      <c r="BP4955"/>
      <c r="BQ4955"/>
      <c r="BR4955"/>
      <c r="BS4955"/>
      <c r="BT4955"/>
      <c r="BU4955"/>
      <c r="BV4955"/>
      <c r="BW4955"/>
      <c r="BX4955"/>
      <c r="BY4955"/>
      <c r="BZ4955"/>
      <c r="CA4955"/>
      <c r="CB4955"/>
      <c r="CC4955"/>
    </row>
    <row r="4956" spans="54:81" s="325" customFormat="1" ht="15" customHeight="1" x14ac:dyDescent="0.25">
      <c r="BB4956"/>
      <c r="BC4956"/>
      <c r="BD4956"/>
      <c r="BE4956"/>
      <c r="BF4956"/>
      <c r="BG4956"/>
      <c r="BH4956"/>
      <c r="BI4956"/>
      <c r="BJ4956"/>
      <c r="BK4956"/>
      <c r="BL4956"/>
      <c r="BM4956"/>
      <c r="BN4956"/>
      <c r="BO4956"/>
      <c r="BP4956"/>
      <c r="BQ4956"/>
      <c r="BR4956"/>
      <c r="BS4956"/>
      <c r="BT4956"/>
      <c r="BU4956"/>
      <c r="BV4956"/>
      <c r="BW4956"/>
      <c r="BX4956"/>
      <c r="BY4956"/>
      <c r="BZ4956"/>
      <c r="CA4956"/>
      <c r="CB4956"/>
      <c r="CC4956"/>
    </row>
    <row r="4957" spans="54:81" s="325" customFormat="1" ht="15" customHeight="1" x14ac:dyDescent="0.25">
      <c r="BB4957"/>
      <c r="BC4957"/>
      <c r="BD4957"/>
      <c r="BE4957"/>
      <c r="BF4957"/>
      <c r="BG4957"/>
      <c r="BH4957"/>
      <c r="BI4957"/>
      <c r="BJ4957"/>
      <c r="BK4957"/>
      <c r="BL4957"/>
      <c r="BM4957"/>
      <c r="BN4957"/>
      <c r="BO4957"/>
      <c r="BP4957"/>
      <c r="BQ4957"/>
      <c r="BR4957"/>
      <c r="BS4957"/>
      <c r="BT4957"/>
      <c r="BU4957"/>
      <c r="BV4957"/>
      <c r="BW4957"/>
      <c r="BX4957"/>
      <c r="BY4957"/>
      <c r="BZ4957"/>
      <c r="CA4957"/>
      <c r="CB4957"/>
      <c r="CC4957"/>
    </row>
    <row r="4958" spans="54:81" s="325" customFormat="1" ht="15" customHeight="1" x14ac:dyDescent="0.25">
      <c r="BB4958"/>
      <c r="BC4958"/>
      <c r="BD4958"/>
      <c r="BE4958"/>
      <c r="BF4958"/>
      <c r="BG4958"/>
      <c r="BH4958"/>
      <c r="BI4958"/>
      <c r="BJ4958"/>
      <c r="BK4958"/>
      <c r="BL4958"/>
      <c r="BM4958"/>
      <c r="BN4958"/>
      <c r="BO4958"/>
      <c r="BP4958"/>
      <c r="BQ4958"/>
      <c r="BR4958"/>
      <c r="BS4958"/>
      <c r="BT4958"/>
      <c r="BU4958"/>
      <c r="BV4958"/>
      <c r="BW4958"/>
      <c r="BX4958"/>
      <c r="BY4958"/>
      <c r="BZ4958"/>
      <c r="CA4958"/>
      <c r="CB4958"/>
      <c r="CC4958"/>
    </row>
    <row r="4959" spans="54:81" s="325" customFormat="1" ht="15" customHeight="1" x14ac:dyDescent="0.25">
      <c r="BB4959"/>
      <c r="BC4959"/>
      <c r="BD4959"/>
      <c r="BE4959"/>
      <c r="BF4959"/>
      <c r="BG4959"/>
      <c r="BH4959"/>
      <c r="BI4959"/>
      <c r="BJ4959"/>
      <c r="BK4959"/>
      <c r="BL4959"/>
      <c r="BM4959"/>
      <c r="BN4959"/>
      <c r="BO4959"/>
      <c r="BP4959"/>
      <c r="BQ4959"/>
      <c r="BR4959"/>
      <c r="BS4959"/>
      <c r="BT4959"/>
      <c r="BU4959"/>
      <c r="BV4959"/>
      <c r="BW4959"/>
      <c r="BX4959"/>
      <c r="BY4959"/>
      <c r="BZ4959"/>
      <c r="CA4959"/>
      <c r="CB4959"/>
      <c r="CC4959"/>
    </row>
    <row r="4960" spans="54:81" s="325" customFormat="1" ht="15" customHeight="1" x14ac:dyDescent="0.25">
      <c r="BB4960"/>
      <c r="BC4960"/>
      <c r="BD4960"/>
      <c r="BE4960"/>
      <c r="BF4960"/>
      <c r="BG4960"/>
      <c r="BH4960"/>
      <c r="BI4960"/>
      <c r="BJ4960"/>
      <c r="BK4960"/>
      <c r="BL4960"/>
      <c r="BM4960"/>
      <c r="BN4960"/>
      <c r="BO4960"/>
      <c r="BP4960"/>
      <c r="BQ4960"/>
      <c r="BR4960"/>
      <c r="BS4960"/>
      <c r="BT4960"/>
      <c r="BU4960"/>
      <c r="BV4960"/>
      <c r="BW4960"/>
      <c r="BX4960"/>
      <c r="BY4960"/>
      <c r="BZ4960"/>
      <c r="CA4960"/>
      <c r="CB4960"/>
      <c r="CC4960"/>
    </row>
    <row r="4961" spans="54:81" s="325" customFormat="1" ht="15" customHeight="1" x14ac:dyDescent="0.25">
      <c r="BB4961"/>
      <c r="BC4961"/>
      <c r="BD4961"/>
      <c r="BE4961"/>
      <c r="BF4961"/>
      <c r="BG4961"/>
      <c r="BH4961"/>
      <c r="BI4961"/>
      <c r="BJ4961"/>
      <c r="BK4961"/>
      <c r="BL4961"/>
      <c r="BM4961"/>
      <c r="BN4961"/>
      <c r="BO4961"/>
      <c r="BP4961"/>
      <c r="BQ4961"/>
      <c r="BR4961"/>
      <c r="BS4961"/>
      <c r="BT4961"/>
      <c r="BU4961"/>
      <c r="BV4961"/>
      <c r="BW4961"/>
      <c r="BX4961"/>
      <c r="BY4961"/>
      <c r="BZ4961"/>
      <c r="CA4961"/>
      <c r="CB4961"/>
      <c r="CC4961"/>
    </row>
    <row r="4962" spans="54:81" s="325" customFormat="1" ht="15" customHeight="1" x14ac:dyDescent="0.25">
      <c r="BB4962"/>
      <c r="BC4962"/>
      <c r="BD4962"/>
      <c r="BE4962"/>
      <c r="BF4962"/>
      <c r="BG4962"/>
      <c r="BH4962"/>
      <c r="BI4962"/>
      <c r="BJ4962"/>
      <c r="BK4962"/>
      <c r="BL4962"/>
      <c r="BM4962"/>
      <c r="BN4962"/>
      <c r="BO4962"/>
      <c r="BP4962"/>
      <c r="BQ4962"/>
      <c r="BR4962"/>
      <c r="BS4962"/>
      <c r="BT4962"/>
      <c r="BU4962"/>
      <c r="BV4962"/>
      <c r="BW4962"/>
      <c r="BX4962"/>
      <c r="BY4962"/>
      <c r="BZ4962"/>
      <c r="CA4962"/>
      <c r="CB4962"/>
      <c r="CC4962"/>
    </row>
    <row r="4963" spans="54:81" s="325" customFormat="1" ht="15" customHeight="1" x14ac:dyDescent="0.25">
      <c r="BB4963"/>
      <c r="BC4963"/>
      <c r="BD4963"/>
      <c r="BE4963"/>
      <c r="BF4963"/>
      <c r="BG4963"/>
      <c r="BH4963"/>
      <c r="BI4963"/>
      <c r="BJ4963"/>
      <c r="BK4963"/>
      <c r="BL4963"/>
      <c r="BM4963"/>
      <c r="BN4963"/>
      <c r="BO4963"/>
      <c r="BP4963"/>
      <c r="BQ4963"/>
      <c r="BR4963"/>
      <c r="BS4963"/>
      <c r="BT4963"/>
      <c r="BU4963"/>
      <c r="BV4963"/>
      <c r="BW4963"/>
      <c r="BX4963"/>
      <c r="BY4963"/>
      <c r="BZ4963"/>
      <c r="CA4963"/>
      <c r="CB4963"/>
      <c r="CC4963"/>
    </row>
    <row r="4964" spans="54:81" s="325" customFormat="1" ht="15" customHeight="1" x14ac:dyDescent="0.25">
      <c r="BB4964"/>
      <c r="BC4964"/>
      <c r="BD4964"/>
      <c r="BE4964"/>
      <c r="BF4964"/>
      <c r="BG4964"/>
      <c r="BH4964"/>
      <c r="BI4964"/>
      <c r="BJ4964"/>
      <c r="BK4964"/>
      <c r="BL4964"/>
      <c r="BM4964"/>
      <c r="BN4964"/>
      <c r="BO4964"/>
      <c r="BP4964"/>
      <c r="BQ4964"/>
      <c r="BR4964"/>
      <c r="BS4964"/>
      <c r="BT4964"/>
      <c r="BU4964"/>
      <c r="BV4964"/>
      <c r="BW4964"/>
      <c r="BX4964"/>
      <c r="BY4964"/>
      <c r="BZ4964"/>
      <c r="CA4964"/>
      <c r="CB4964"/>
      <c r="CC4964"/>
    </row>
    <row r="4965" spans="54:81" s="325" customFormat="1" ht="15" customHeight="1" x14ac:dyDescent="0.25">
      <c r="BB4965"/>
      <c r="BC4965"/>
      <c r="BD4965"/>
      <c r="BE4965"/>
      <c r="BF4965"/>
      <c r="BG4965"/>
      <c r="BH4965"/>
      <c r="BI4965"/>
      <c r="BJ4965"/>
      <c r="BK4965"/>
      <c r="BL4965"/>
      <c r="BM4965"/>
      <c r="BN4965"/>
      <c r="BO4965"/>
      <c r="BP4965"/>
      <c r="BQ4965"/>
      <c r="BR4965"/>
      <c r="BS4965"/>
      <c r="BT4965"/>
      <c r="BU4965"/>
      <c r="BV4965"/>
      <c r="BW4965"/>
      <c r="BX4965"/>
      <c r="BY4965"/>
      <c r="BZ4965"/>
      <c r="CA4965"/>
      <c r="CB4965"/>
      <c r="CC4965"/>
    </row>
    <row r="4966" spans="54:81" s="325" customFormat="1" ht="15" customHeight="1" x14ac:dyDescent="0.25">
      <c r="BB4966"/>
      <c r="BC4966"/>
      <c r="BD4966"/>
      <c r="BE4966"/>
      <c r="BF4966"/>
      <c r="BG4966"/>
      <c r="BH4966"/>
      <c r="BI4966"/>
      <c r="BJ4966"/>
      <c r="BK4966"/>
      <c r="BL4966"/>
      <c r="BM4966"/>
      <c r="BN4966"/>
      <c r="BO4966"/>
      <c r="BP4966"/>
      <c r="BQ4966"/>
      <c r="BR4966"/>
      <c r="BS4966"/>
      <c r="BT4966"/>
      <c r="BU4966"/>
      <c r="BV4966"/>
      <c r="BW4966"/>
      <c r="BX4966"/>
      <c r="BY4966"/>
      <c r="BZ4966"/>
      <c r="CA4966"/>
      <c r="CB4966"/>
      <c r="CC4966"/>
    </row>
    <row r="4967" spans="54:81" s="325" customFormat="1" ht="15" customHeight="1" x14ac:dyDescent="0.25">
      <c r="BB4967"/>
      <c r="BC4967"/>
      <c r="BD4967"/>
      <c r="BE4967"/>
      <c r="BF4967"/>
      <c r="BG4967"/>
      <c r="BH4967"/>
      <c r="BI4967"/>
      <c r="BJ4967"/>
      <c r="BK4967"/>
      <c r="BL4967"/>
      <c r="BM4967"/>
      <c r="BN4967"/>
      <c r="BO4967"/>
      <c r="BP4967"/>
      <c r="BQ4967"/>
      <c r="BR4967"/>
      <c r="BS4967"/>
      <c r="BT4967"/>
      <c r="BU4967"/>
      <c r="BV4967"/>
      <c r="BW4967"/>
      <c r="BX4967"/>
      <c r="BY4967"/>
      <c r="BZ4967"/>
      <c r="CA4967"/>
      <c r="CB4967"/>
      <c r="CC4967"/>
    </row>
    <row r="4968" spans="54:81" s="325" customFormat="1" ht="15" customHeight="1" x14ac:dyDescent="0.25">
      <c r="BB4968"/>
      <c r="BC4968"/>
      <c r="BD4968"/>
      <c r="BE4968"/>
      <c r="BF4968"/>
      <c r="BG4968"/>
      <c r="BH4968"/>
      <c r="BI4968"/>
      <c r="BJ4968"/>
      <c r="BK4968"/>
      <c r="BL4968"/>
      <c r="BM4968"/>
      <c r="BN4968"/>
      <c r="BO4968"/>
      <c r="BP4968"/>
      <c r="BQ4968"/>
      <c r="BR4968"/>
      <c r="BS4968"/>
      <c r="BT4968"/>
      <c r="BU4968"/>
      <c r="BV4968"/>
      <c r="BW4968"/>
      <c r="BX4968"/>
      <c r="BY4968"/>
      <c r="BZ4968"/>
      <c r="CA4968"/>
      <c r="CB4968"/>
      <c r="CC4968"/>
    </row>
    <row r="4969" spans="54:81" s="325" customFormat="1" ht="15" customHeight="1" x14ac:dyDescent="0.25">
      <c r="BB4969"/>
      <c r="BC4969"/>
      <c r="BD4969"/>
      <c r="BE4969"/>
      <c r="BF4969"/>
      <c r="BG4969"/>
      <c r="BH4969"/>
      <c r="BI4969"/>
      <c r="BJ4969"/>
      <c r="BK4969"/>
      <c r="BL4969"/>
      <c r="BM4969"/>
      <c r="BN4969"/>
      <c r="BO4969"/>
      <c r="BP4969"/>
      <c r="BQ4969"/>
      <c r="BR4969"/>
      <c r="BS4969"/>
      <c r="BT4969"/>
      <c r="BU4969"/>
      <c r="BV4969"/>
      <c r="BW4969"/>
      <c r="BX4969"/>
      <c r="BY4969"/>
      <c r="BZ4969"/>
      <c r="CA4969"/>
      <c r="CB4969"/>
      <c r="CC4969"/>
    </row>
    <row r="4970" spans="54:81" s="325" customFormat="1" ht="15" customHeight="1" x14ac:dyDescent="0.25">
      <c r="BB4970"/>
      <c r="BC4970"/>
      <c r="BD4970"/>
      <c r="BE4970"/>
      <c r="BF4970"/>
      <c r="BG4970"/>
      <c r="BH4970"/>
      <c r="BI4970"/>
      <c r="BJ4970"/>
      <c r="BK4970"/>
      <c r="BL4970"/>
      <c r="BM4970"/>
      <c r="BN4970"/>
      <c r="BO4970"/>
      <c r="BP4970"/>
      <c r="BQ4970"/>
      <c r="BR4970"/>
      <c r="BS4970"/>
      <c r="BT4970"/>
      <c r="BU4970"/>
      <c r="BV4970"/>
      <c r="BW4970"/>
      <c r="BX4970"/>
      <c r="BY4970"/>
      <c r="BZ4970"/>
      <c r="CA4970"/>
      <c r="CB4970"/>
      <c r="CC4970"/>
    </row>
    <row r="4971" spans="54:81" s="325" customFormat="1" ht="15" customHeight="1" x14ac:dyDescent="0.25">
      <c r="BB4971"/>
      <c r="BC4971"/>
      <c r="BD4971"/>
      <c r="BE4971"/>
      <c r="BF4971"/>
      <c r="BG4971"/>
      <c r="BH4971"/>
      <c r="BI4971"/>
      <c r="BJ4971"/>
      <c r="BK4971"/>
      <c r="BL4971"/>
      <c r="BM4971"/>
      <c r="BN4971"/>
      <c r="BO4971"/>
      <c r="BP4971"/>
      <c r="BQ4971"/>
      <c r="BR4971"/>
      <c r="BS4971"/>
      <c r="BT4971"/>
      <c r="BU4971"/>
      <c r="BV4971"/>
      <c r="BW4971"/>
      <c r="BX4971"/>
      <c r="BY4971"/>
      <c r="BZ4971"/>
      <c r="CA4971"/>
      <c r="CB4971"/>
      <c r="CC4971"/>
    </row>
    <row r="4972" spans="54:81" s="325" customFormat="1" ht="15" customHeight="1" x14ac:dyDescent="0.25">
      <c r="BB4972"/>
      <c r="BC4972"/>
      <c r="BD4972"/>
      <c r="BE4972"/>
      <c r="BF4972"/>
      <c r="BG4972"/>
      <c r="BH4972"/>
      <c r="BI4972"/>
      <c r="BJ4972"/>
      <c r="BK4972"/>
      <c r="BL4972"/>
      <c r="BM4972"/>
      <c r="BN4972"/>
      <c r="BO4972"/>
      <c r="BP4972"/>
      <c r="BQ4972"/>
      <c r="BR4972"/>
      <c r="BS4972"/>
      <c r="BT4972"/>
      <c r="BU4972"/>
      <c r="BV4972"/>
      <c r="BW4972"/>
      <c r="BX4972"/>
      <c r="BY4972"/>
      <c r="BZ4972"/>
      <c r="CA4972"/>
      <c r="CB4972"/>
      <c r="CC4972"/>
    </row>
    <row r="4973" spans="54:81" s="325" customFormat="1" ht="15" customHeight="1" x14ac:dyDescent="0.25">
      <c r="BB4973"/>
      <c r="BC4973"/>
      <c r="BD4973"/>
      <c r="BE4973"/>
      <c r="BF4973"/>
      <c r="BG4973"/>
      <c r="BH4973"/>
      <c r="BI4973"/>
      <c r="BJ4973"/>
      <c r="BK4973"/>
      <c r="BL4973"/>
      <c r="BM4973"/>
      <c r="BN4973"/>
      <c r="BO4973"/>
      <c r="BP4973"/>
      <c r="BQ4973"/>
      <c r="BR4973"/>
      <c r="BS4973"/>
      <c r="BT4973"/>
      <c r="BU4973"/>
      <c r="BV4973"/>
      <c r="BW4973"/>
      <c r="BX4973"/>
      <c r="BY4973"/>
      <c r="BZ4973"/>
      <c r="CA4973"/>
      <c r="CB4973"/>
      <c r="CC4973"/>
    </row>
    <row r="4974" spans="54:81" s="325" customFormat="1" ht="15" customHeight="1" x14ac:dyDescent="0.25">
      <c r="BB4974"/>
      <c r="BC4974"/>
      <c r="BD4974"/>
      <c r="BE4974"/>
      <c r="BF4974"/>
      <c r="BG4974"/>
      <c r="BH4974"/>
      <c r="BI4974"/>
      <c r="BJ4974"/>
      <c r="BK4974"/>
      <c r="BL4974"/>
      <c r="BM4974"/>
      <c r="BN4974"/>
      <c r="BO4974"/>
      <c r="BP4974"/>
      <c r="BQ4974"/>
      <c r="BR4974"/>
      <c r="BS4974"/>
      <c r="BT4974"/>
      <c r="BU4974"/>
      <c r="BV4974"/>
      <c r="BW4974"/>
      <c r="BX4974"/>
      <c r="BY4974"/>
      <c r="BZ4974"/>
      <c r="CA4974"/>
      <c r="CB4974"/>
      <c r="CC4974"/>
    </row>
    <row r="4975" spans="54:81" s="325" customFormat="1" ht="15" customHeight="1" x14ac:dyDescent="0.25">
      <c r="BB4975"/>
      <c r="BC4975"/>
      <c r="BD4975"/>
      <c r="BE4975"/>
      <c r="BF4975"/>
      <c r="BG4975"/>
      <c r="BH4975"/>
      <c r="BI4975"/>
      <c r="BJ4975"/>
      <c r="BK4975"/>
      <c r="BL4975"/>
      <c r="BM4975"/>
      <c r="BN4975"/>
      <c r="BO4975"/>
      <c r="BP4975"/>
      <c r="BQ4975"/>
      <c r="BR4975"/>
      <c r="BS4975"/>
      <c r="BT4975"/>
      <c r="BU4975"/>
      <c r="BV4975"/>
      <c r="BW4975"/>
      <c r="BX4975"/>
      <c r="BY4975"/>
      <c r="BZ4975"/>
      <c r="CA4975"/>
      <c r="CB4975"/>
      <c r="CC4975"/>
    </row>
    <row r="4976" spans="54:81" s="325" customFormat="1" ht="15" customHeight="1" x14ac:dyDescent="0.25">
      <c r="BB4976"/>
      <c r="BC4976"/>
      <c r="BD4976"/>
      <c r="BE4976"/>
      <c r="BF4976"/>
      <c r="BG4976"/>
      <c r="BH4976"/>
      <c r="BI4976"/>
      <c r="BJ4976"/>
      <c r="BK4976"/>
      <c r="BL4976"/>
      <c r="BM4976"/>
      <c r="BN4976"/>
      <c r="BO4976"/>
      <c r="BP4976"/>
      <c r="BQ4976"/>
      <c r="BR4976"/>
      <c r="BS4976"/>
      <c r="BT4976"/>
      <c r="BU4976"/>
      <c r="BV4976"/>
      <c r="BW4976"/>
      <c r="BX4976"/>
      <c r="BY4976"/>
      <c r="BZ4976"/>
      <c r="CA4976"/>
      <c r="CB4976"/>
      <c r="CC4976"/>
    </row>
    <row r="4977" spans="54:81" s="325" customFormat="1" ht="15" customHeight="1" x14ac:dyDescent="0.25">
      <c r="BB4977"/>
      <c r="BC4977"/>
      <c r="BD4977"/>
      <c r="BE4977"/>
      <c r="BF4977"/>
      <c r="BG4977"/>
      <c r="BH4977"/>
      <c r="BI4977"/>
      <c r="BJ4977"/>
      <c r="BK4977"/>
      <c r="BL4977"/>
      <c r="BM4977"/>
      <c r="BN4977"/>
      <c r="BO4977"/>
      <c r="BP4977"/>
      <c r="BQ4977"/>
      <c r="BR4977"/>
      <c r="BS4977"/>
      <c r="BT4977"/>
      <c r="BU4977"/>
      <c r="BV4977"/>
      <c r="BW4977"/>
      <c r="BX4977"/>
      <c r="BY4977"/>
      <c r="BZ4977"/>
      <c r="CA4977"/>
      <c r="CB4977"/>
      <c r="CC4977"/>
    </row>
    <row r="4978" spans="54:81" s="325" customFormat="1" ht="15" customHeight="1" x14ac:dyDescent="0.25">
      <c r="BB4978"/>
      <c r="BC4978"/>
      <c r="BD4978"/>
      <c r="BE4978"/>
      <c r="BF4978"/>
      <c r="BG4978"/>
      <c r="BH4978"/>
      <c r="BI4978"/>
      <c r="BJ4978"/>
      <c r="BK4978"/>
      <c r="BL4978"/>
      <c r="BM4978"/>
      <c r="BN4978"/>
      <c r="BO4978"/>
      <c r="BP4978"/>
      <c r="BQ4978"/>
      <c r="BR4978"/>
      <c r="BS4978"/>
      <c r="BT4978"/>
      <c r="BU4978"/>
      <c r="BV4978"/>
      <c r="BW4978"/>
      <c r="BX4978"/>
      <c r="BY4978"/>
      <c r="BZ4978"/>
      <c r="CA4978"/>
      <c r="CB4978"/>
      <c r="CC4978"/>
    </row>
    <row r="4979" spans="54:81" s="325" customFormat="1" ht="15" customHeight="1" x14ac:dyDescent="0.25">
      <c r="BB4979"/>
      <c r="BC4979"/>
      <c r="BD4979"/>
      <c r="BE4979"/>
      <c r="BF4979"/>
      <c r="BG4979"/>
      <c r="BH4979"/>
      <c r="BI4979"/>
      <c r="BJ4979"/>
      <c r="BK4979"/>
      <c r="BL4979"/>
      <c r="BM4979"/>
      <c r="BN4979"/>
      <c r="BO4979"/>
      <c r="BP4979"/>
      <c r="BQ4979"/>
      <c r="BR4979"/>
      <c r="BS4979"/>
      <c r="BT4979"/>
      <c r="BU4979"/>
      <c r="BV4979"/>
      <c r="BW4979"/>
      <c r="BX4979"/>
      <c r="BY4979"/>
      <c r="BZ4979"/>
      <c r="CA4979"/>
      <c r="CB4979"/>
      <c r="CC4979"/>
    </row>
    <row r="4980" spans="54:81" s="325" customFormat="1" ht="15" customHeight="1" x14ac:dyDescent="0.25">
      <c r="BB4980"/>
      <c r="BC4980"/>
      <c r="BD4980"/>
      <c r="BE4980"/>
      <c r="BF4980"/>
      <c r="BG4980"/>
      <c r="BH4980"/>
      <c r="BI4980"/>
      <c r="BJ4980"/>
      <c r="BK4980"/>
      <c r="BL4980"/>
      <c r="BM4980"/>
      <c r="BN4980"/>
      <c r="BO4980"/>
      <c r="BP4980"/>
      <c r="BQ4980"/>
      <c r="BR4980"/>
      <c r="BS4980"/>
      <c r="BT4980"/>
      <c r="BU4980"/>
      <c r="BV4980"/>
      <c r="BW4980"/>
      <c r="BX4980"/>
      <c r="BY4980"/>
      <c r="BZ4980"/>
      <c r="CA4980"/>
      <c r="CB4980"/>
      <c r="CC4980"/>
    </row>
    <row r="4981" spans="54:81" s="325" customFormat="1" ht="15" customHeight="1" x14ac:dyDescent="0.25">
      <c r="BB4981"/>
      <c r="BC4981"/>
      <c r="BD4981"/>
      <c r="BE4981"/>
      <c r="BF4981"/>
      <c r="BG4981"/>
      <c r="BH4981"/>
      <c r="BI4981"/>
      <c r="BJ4981"/>
      <c r="BK4981"/>
      <c r="BL4981"/>
      <c r="BM4981"/>
      <c r="BN4981"/>
      <c r="BO4981"/>
      <c r="BP4981"/>
      <c r="BQ4981"/>
      <c r="BR4981"/>
      <c r="BS4981"/>
      <c r="BT4981"/>
      <c r="BU4981"/>
      <c r="BV4981"/>
      <c r="BW4981"/>
      <c r="BX4981"/>
      <c r="BY4981"/>
      <c r="BZ4981"/>
      <c r="CA4981"/>
      <c r="CB4981"/>
      <c r="CC4981"/>
    </row>
    <row r="4982" spans="54:81" s="325" customFormat="1" ht="15" customHeight="1" x14ac:dyDescent="0.25">
      <c r="BB4982"/>
      <c r="BC4982"/>
      <c r="BD4982"/>
      <c r="BE4982"/>
      <c r="BF4982"/>
      <c r="BG4982"/>
      <c r="BH4982"/>
      <c r="BI4982"/>
      <c r="BJ4982"/>
      <c r="BK4982"/>
      <c r="BL4982"/>
      <c r="BM4982"/>
      <c r="BN4982"/>
      <c r="BO4982"/>
      <c r="BP4982"/>
      <c r="BQ4982"/>
      <c r="BR4982"/>
      <c r="BS4982"/>
      <c r="BT4982"/>
      <c r="BU4982"/>
      <c r="BV4982"/>
      <c r="BW4982"/>
      <c r="BX4982"/>
      <c r="BY4982"/>
      <c r="BZ4982"/>
      <c r="CA4982"/>
      <c r="CB4982"/>
      <c r="CC4982"/>
    </row>
    <row r="4983" spans="54:81" s="325" customFormat="1" ht="15" customHeight="1" x14ac:dyDescent="0.25">
      <c r="BB4983"/>
      <c r="BC4983"/>
      <c r="BD4983"/>
      <c r="BE4983"/>
      <c r="BF4983"/>
      <c r="BG4983"/>
      <c r="BH4983"/>
      <c r="BI4983"/>
      <c r="BJ4983"/>
      <c r="BK4983"/>
      <c r="BL4983"/>
      <c r="BM4983"/>
      <c r="BN4983"/>
      <c r="BO4983"/>
      <c r="BP4983"/>
      <c r="BQ4983"/>
      <c r="BR4983"/>
      <c r="BS4983"/>
      <c r="BT4983"/>
      <c r="BU4983"/>
      <c r="BV4983"/>
      <c r="BW4983"/>
      <c r="BX4983"/>
      <c r="BY4983"/>
      <c r="BZ4983"/>
      <c r="CA4983"/>
      <c r="CB4983"/>
      <c r="CC4983"/>
    </row>
    <row r="4984" spans="54:81" s="325" customFormat="1" ht="15" customHeight="1" x14ac:dyDescent="0.25">
      <c r="BB4984"/>
      <c r="BC4984"/>
      <c r="BD4984"/>
      <c r="BE4984"/>
      <c r="BF4984"/>
      <c r="BG4984"/>
      <c r="BH4984"/>
      <c r="BI4984"/>
      <c r="BJ4984"/>
      <c r="BK4984"/>
      <c r="BL4984"/>
      <c r="BM4984"/>
      <c r="BN4984"/>
      <c r="BO4984"/>
      <c r="BP4984"/>
      <c r="BQ4984"/>
      <c r="BR4984"/>
      <c r="BS4984"/>
      <c r="BT4984"/>
      <c r="BU4984"/>
      <c r="BV4984"/>
      <c r="BW4984"/>
      <c r="BX4984"/>
      <c r="BY4984"/>
      <c r="BZ4984"/>
      <c r="CA4984"/>
      <c r="CB4984"/>
      <c r="CC4984"/>
    </row>
    <row r="4985" spans="54:81" s="325" customFormat="1" ht="15" customHeight="1" x14ac:dyDescent="0.25">
      <c r="BB4985"/>
      <c r="BC4985"/>
      <c r="BD4985"/>
      <c r="BE4985"/>
      <c r="BF4985"/>
      <c r="BG4985"/>
      <c r="BH4985"/>
      <c r="BI4985"/>
      <c r="BJ4985"/>
      <c r="BK4985"/>
      <c r="BL4985"/>
      <c r="BM4985"/>
      <c r="BN4985"/>
      <c r="BO4985"/>
      <c r="BP4985"/>
      <c r="BQ4985"/>
      <c r="BR4985"/>
      <c r="BS4985"/>
      <c r="BT4985"/>
      <c r="BU4985"/>
      <c r="BV4985"/>
      <c r="BW4985"/>
      <c r="BX4985"/>
      <c r="BY4985"/>
      <c r="BZ4985"/>
      <c r="CA4985"/>
      <c r="CB4985"/>
      <c r="CC4985"/>
    </row>
    <row r="4986" spans="54:81" s="325" customFormat="1" ht="15" customHeight="1" x14ac:dyDescent="0.25">
      <c r="BB4986"/>
      <c r="BC4986"/>
      <c r="BD4986"/>
      <c r="BE4986"/>
      <c r="BF4986"/>
      <c r="BG4986"/>
      <c r="BH4986"/>
      <c r="BI4986"/>
      <c r="BJ4986"/>
      <c r="BK4986"/>
      <c r="BL4986"/>
      <c r="BM4986"/>
      <c r="BN4986"/>
      <c r="BO4986"/>
      <c r="BP4986"/>
      <c r="BQ4986"/>
      <c r="BR4986"/>
      <c r="BS4986"/>
      <c r="BT4986"/>
      <c r="BU4986"/>
      <c r="BV4986"/>
      <c r="BW4986"/>
      <c r="BX4986"/>
      <c r="BY4986"/>
      <c r="BZ4986"/>
      <c r="CA4986"/>
      <c r="CB4986"/>
      <c r="CC4986"/>
    </row>
    <row r="4987" spans="54:81" s="325" customFormat="1" ht="15" customHeight="1" x14ac:dyDescent="0.25">
      <c r="BB4987"/>
      <c r="BC4987"/>
      <c r="BD4987"/>
      <c r="BE4987"/>
      <c r="BF4987"/>
      <c r="BG4987"/>
      <c r="BH4987"/>
      <c r="BI4987"/>
      <c r="BJ4987"/>
      <c r="BK4987"/>
      <c r="BL4987"/>
      <c r="BM4987"/>
      <c r="BN4987"/>
      <c r="BO4987"/>
      <c r="BP4987"/>
      <c r="BQ4987"/>
      <c r="BR4987"/>
      <c r="BS4987"/>
      <c r="BT4987"/>
      <c r="BU4987"/>
      <c r="BV4987"/>
      <c r="BW4987"/>
      <c r="BX4987"/>
      <c r="BY4987"/>
      <c r="BZ4987"/>
      <c r="CA4987"/>
      <c r="CB4987"/>
      <c r="CC4987"/>
    </row>
    <row r="4988" spans="54:81" s="325" customFormat="1" ht="15" customHeight="1" x14ac:dyDescent="0.25">
      <c r="BB4988"/>
      <c r="BC4988"/>
      <c r="BD4988"/>
      <c r="BE4988"/>
      <c r="BF4988"/>
      <c r="BG4988"/>
      <c r="BH4988"/>
      <c r="BI4988"/>
      <c r="BJ4988"/>
      <c r="BK4988"/>
      <c r="BL4988"/>
      <c r="BM4988"/>
      <c r="BN4988"/>
      <c r="BO4988"/>
      <c r="BP4988"/>
      <c r="BQ4988"/>
      <c r="BR4988"/>
      <c r="BS4988"/>
      <c r="BT4988"/>
      <c r="BU4988"/>
      <c r="BV4988"/>
      <c r="BW4988"/>
      <c r="BX4988"/>
      <c r="BY4988"/>
      <c r="BZ4988"/>
      <c r="CA4988"/>
      <c r="CB4988"/>
      <c r="CC4988"/>
    </row>
    <row r="4989" spans="54:81" s="325" customFormat="1" ht="15" customHeight="1" x14ac:dyDescent="0.25">
      <c r="BB4989"/>
      <c r="BC4989"/>
      <c r="BD4989"/>
      <c r="BE4989"/>
      <c r="BF4989"/>
      <c r="BG4989"/>
      <c r="BH4989"/>
      <c r="BI4989"/>
      <c r="BJ4989"/>
      <c r="BK4989"/>
      <c r="BL4989"/>
      <c r="BM4989"/>
      <c r="BN4989"/>
      <c r="BO4989"/>
      <c r="BP4989"/>
      <c r="BQ4989"/>
      <c r="BR4989"/>
      <c r="BS4989"/>
      <c r="BT4989"/>
      <c r="BU4989"/>
      <c r="BV4989"/>
      <c r="BW4989"/>
      <c r="BX4989"/>
      <c r="BY4989"/>
      <c r="BZ4989"/>
      <c r="CA4989"/>
      <c r="CB4989"/>
      <c r="CC4989"/>
    </row>
    <row r="4990" spans="54:81" s="325" customFormat="1" ht="15" customHeight="1" x14ac:dyDescent="0.25">
      <c r="BB4990"/>
      <c r="BC4990"/>
      <c r="BD4990"/>
      <c r="BE4990"/>
      <c r="BF4990"/>
      <c r="BG4990"/>
      <c r="BH4990"/>
      <c r="BI4990"/>
      <c r="BJ4990"/>
      <c r="BK4990"/>
      <c r="BL4990"/>
      <c r="BM4990"/>
      <c r="BN4990"/>
      <c r="BO4990"/>
      <c r="BP4990"/>
      <c r="BQ4990"/>
      <c r="BR4990"/>
      <c r="BS4990"/>
      <c r="BT4990"/>
      <c r="BU4990"/>
      <c r="BV4990"/>
      <c r="BW4990"/>
      <c r="BX4990"/>
      <c r="BY4990"/>
      <c r="BZ4990"/>
      <c r="CA4990"/>
      <c r="CB4990"/>
      <c r="CC4990"/>
    </row>
    <row r="4991" spans="54:81" s="325" customFormat="1" ht="15" customHeight="1" x14ac:dyDescent="0.25">
      <c r="BB4991"/>
      <c r="BC4991"/>
      <c r="BD4991"/>
      <c r="BE4991"/>
      <c r="BF4991"/>
      <c r="BG4991"/>
      <c r="BH4991"/>
      <c r="BI4991"/>
      <c r="BJ4991"/>
      <c r="BK4991"/>
      <c r="BL4991"/>
      <c r="BM4991"/>
      <c r="BN4991"/>
      <c r="BO4991"/>
      <c r="BP4991"/>
      <c r="BQ4991"/>
      <c r="BR4991"/>
      <c r="BS4991"/>
      <c r="BT4991"/>
      <c r="BU4991"/>
      <c r="BV4991"/>
      <c r="BW4991"/>
      <c r="BX4991"/>
      <c r="BY4991"/>
      <c r="BZ4991"/>
      <c r="CA4991"/>
      <c r="CB4991"/>
      <c r="CC4991"/>
    </row>
    <row r="4992" spans="54:81" s="325" customFormat="1" ht="15" customHeight="1" x14ac:dyDescent="0.25">
      <c r="BB4992"/>
      <c r="BC4992"/>
      <c r="BD4992"/>
      <c r="BE4992"/>
      <c r="BF4992"/>
      <c r="BG4992"/>
      <c r="BH4992"/>
      <c r="BI4992"/>
      <c r="BJ4992"/>
      <c r="BK4992"/>
      <c r="BL4992"/>
      <c r="BM4992"/>
      <c r="BN4992"/>
      <c r="BO4992"/>
      <c r="BP4992"/>
      <c r="BQ4992"/>
      <c r="BR4992"/>
      <c r="BS4992"/>
      <c r="BT4992"/>
      <c r="BU4992"/>
      <c r="BV4992"/>
      <c r="BW4992"/>
      <c r="BX4992"/>
      <c r="BY4992"/>
      <c r="BZ4992"/>
      <c r="CA4992"/>
      <c r="CB4992"/>
      <c r="CC4992"/>
    </row>
    <row r="4993" spans="54:81" s="325" customFormat="1" ht="15" customHeight="1" x14ac:dyDescent="0.25">
      <c r="BB4993"/>
      <c r="BC4993"/>
      <c r="BD4993"/>
      <c r="BE4993"/>
      <c r="BF4993"/>
      <c r="BG4993"/>
      <c r="BH4993"/>
      <c r="BI4993"/>
      <c r="BJ4993"/>
      <c r="BK4993"/>
      <c r="BL4993"/>
      <c r="BM4993"/>
      <c r="BN4993"/>
      <c r="BO4993"/>
      <c r="BP4993"/>
      <c r="BQ4993"/>
      <c r="BR4993"/>
      <c r="BS4993"/>
      <c r="BT4993"/>
      <c r="BU4993"/>
      <c r="BV4993"/>
      <c r="BW4993"/>
      <c r="BX4993"/>
      <c r="BY4993"/>
      <c r="BZ4993"/>
      <c r="CA4993"/>
      <c r="CB4993"/>
      <c r="CC4993"/>
    </row>
    <row r="4994" spans="54:81" s="325" customFormat="1" ht="15" customHeight="1" x14ac:dyDescent="0.25">
      <c r="BB4994"/>
      <c r="BC4994"/>
      <c r="BD4994"/>
      <c r="BE4994"/>
      <c r="BF4994"/>
      <c r="BG4994"/>
      <c r="BH4994"/>
      <c r="BI4994"/>
      <c r="BJ4994"/>
      <c r="BK4994"/>
      <c r="BL4994"/>
      <c r="BM4994"/>
      <c r="BN4994"/>
      <c r="BO4994"/>
      <c r="BP4994"/>
      <c r="BQ4994"/>
      <c r="BR4994"/>
      <c r="BS4994"/>
      <c r="BT4994"/>
      <c r="BU4994"/>
      <c r="BV4994"/>
      <c r="BW4994"/>
      <c r="BX4994"/>
      <c r="BY4994"/>
      <c r="BZ4994"/>
      <c r="CA4994"/>
      <c r="CB4994"/>
      <c r="CC4994"/>
    </row>
    <row r="4995" spans="54:81" s="325" customFormat="1" ht="15" customHeight="1" x14ac:dyDescent="0.25">
      <c r="BB4995"/>
      <c r="BC4995"/>
      <c r="BD4995"/>
      <c r="BE4995"/>
      <c r="BF4995"/>
      <c r="BG4995"/>
      <c r="BH4995"/>
      <c r="BI4995"/>
      <c r="BJ4995"/>
      <c r="BK4995"/>
      <c r="BL4995"/>
      <c r="BM4995"/>
      <c r="BN4995"/>
      <c r="BO4995"/>
      <c r="BP4995"/>
      <c r="BQ4995"/>
      <c r="BR4995"/>
      <c r="BS4995"/>
      <c r="BT4995"/>
      <c r="BU4995"/>
      <c r="BV4995"/>
      <c r="BW4995"/>
      <c r="BX4995"/>
      <c r="BY4995"/>
      <c r="BZ4995"/>
      <c r="CA4995"/>
      <c r="CB4995"/>
      <c r="CC4995"/>
    </row>
    <row r="4996" spans="54:81" s="325" customFormat="1" ht="15" customHeight="1" x14ac:dyDescent="0.25">
      <c r="BB4996"/>
      <c r="BC4996"/>
      <c r="BD4996"/>
      <c r="BE4996"/>
      <c r="BF4996"/>
      <c r="BG4996"/>
      <c r="BH4996"/>
      <c r="BI4996"/>
      <c r="BJ4996"/>
      <c r="BK4996"/>
      <c r="BL4996"/>
      <c r="BM4996"/>
      <c r="BN4996"/>
      <c r="BO4996"/>
      <c r="BP4996"/>
      <c r="BQ4996"/>
      <c r="BR4996"/>
      <c r="BS4996"/>
      <c r="BT4996"/>
      <c r="BU4996"/>
      <c r="BV4996"/>
      <c r="BW4996"/>
      <c r="BX4996"/>
      <c r="BY4996"/>
      <c r="BZ4996"/>
      <c r="CA4996"/>
      <c r="CB4996"/>
      <c r="CC4996"/>
    </row>
    <row r="4997" spans="54:81" s="325" customFormat="1" ht="15" customHeight="1" x14ac:dyDescent="0.25">
      <c r="BB4997"/>
      <c r="BC4997"/>
      <c r="BD4997"/>
      <c r="BE4997"/>
      <c r="BF4997"/>
      <c r="BG4997"/>
      <c r="BH4997"/>
      <c r="BI4997"/>
      <c r="BJ4997"/>
      <c r="BK4997"/>
      <c r="BL4997"/>
      <c r="BM4997"/>
      <c r="BN4997"/>
      <c r="BO4997"/>
      <c r="BP4997"/>
      <c r="BQ4997"/>
      <c r="BR4997"/>
      <c r="BS4997"/>
      <c r="BT4997"/>
      <c r="BU4997"/>
      <c r="BV4997"/>
      <c r="BW4997"/>
      <c r="BX4997"/>
      <c r="BY4997"/>
      <c r="BZ4997"/>
      <c r="CA4997"/>
      <c r="CB4997"/>
      <c r="CC4997"/>
    </row>
    <row r="4998" spans="54:81" s="325" customFormat="1" ht="15" customHeight="1" x14ac:dyDescent="0.25">
      <c r="BB4998"/>
      <c r="BC4998"/>
      <c r="BD4998"/>
      <c r="BE4998"/>
      <c r="BF4998"/>
      <c r="BG4998"/>
      <c r="BH4998"/>
      <c r="BI4998"/>
      <c r="BJ4998"/>
      <c r="BK4998"/>
      <c r="BL4998"/>
      <c r="BM4998"/>
      <c r="BN4998"/>
      <c r="BO4998"/>
      <c r="BP4998"/>
      <c r="BQ4998"/>
      <c r="BR4998"/>
      <c r="BS4998"/>
      <c r="BT4998"/>
      <c r="BU4998"/>
      <c r="BV4998"/>
      <c r="BW4998"/>
      <c r="BX4998"/>
      <c r="BY4998"/>
      <c r="BZ4998"/>
      <c r="CA4998"/>
      <c r="CB4998"/>
      <c r="CC4998"/>
    </row>
    <row r="4999" spans="54:81" s="325" customFormat="1" ht="15" customHeight="1" x14ac:dyDescent="0.25">
      <c r="BB4999"/>
      <c r="BC4999"/>
      <c r="BD4999"/>
      <c r="BE4999"/>
      <c r="BF4999"/>
      <c r="BG4999"/>
      <c r="BH4999"/>
      <c r="BI4999"/>
      <c r="BJ4999"/>
      <c r="BK4999"/>
      <c r="BL4999"/>
      <c r="BM4999"/>
      <c r="BN4999"/>
      <c r="BO4999"/>
      <c r="BP4999"/>
      <c r="BQ4999"/>
      <c r="BR4999"/>
      <c r="BS4999"/>
      <c r="BT4999"/>
      <c r="BU4999"/>
      <c r="BV4999"/>
      <c r="BW4999"/>
      <c r="BX4999"/>
      <c r="BY4999"/>
      <c r="BZ4999"/>
      <c r="CA4999"/>
      <c r="CB4999"/>
      <c r="CC4999"/>
    </row>
    <row r="5000" spans="54:81" s="325" customFormat="1" ht="15" customHeight="1" x14ac:dyDescent="0.25">
      <c r="BB5000"/>
      <c r="BC5000"/>
      <c r="BD5000"/>
      <c r="BE5000"/>
      <c r="BF5000"/>
      <c r="BG5000"/>
      <c r="BH5000"/>
      <c r="BI5000"/>
      <c r="BJ5000"/>
      <c r="BK5000"/>
      <c r="BL5000"/>
      <c r="BM5000"/>
      <c r="BN5000"/>
      <c r="BO5000"/>
      <c r="BP5000"/>
      <c r="BQ5000"/>
      <c r="BR5000"/>
      <c r="BS5000"/>
      <c r="BT5000"/>
      <c r="BU5000"/>
      <c r="BV5000"/>
      <c r="BW5000"/>
      <c r="BX5000"/>
      <c r="BY5000"/>
      <c r="BZ5000"/>
      <c r="CA5000"/>
      <c r="CB5000"/>
      <c r="CC5000"/>
    </row>
    <row r="5001" spans="54:81" s="325" customFormat="1" ht="15" customHeight="1" x14ac:dyDescent="0.25">
      <c r="BB5001"/>
      <c r="BC5001"/>
      <c r="BD5001"/>
      <c r="BE5001"/>
      <c r="BF5001"/>
      <c r="BG5001"/>
      <c r="BH5001"/>
      <c r="BI5001"/>
      <c r="BJ5001"/>
      <c r="BK5001"/>
      <c r="BL5001"/>
      <c r="BM5001"/>
      <c r="BN5001"/>
      <c r="BO5001"/>
      <c r="BP5001"/>
      <c r="BQ5001"/>
      <c r="BR5001"/>
      <c r="BS5001"/>
      <c r="BT5001"/>
      <c r="BU5001"/>
      <c r="BV5001"/>
      <c r="BW5001"/>
      <c r="BX5001"/>
      <c r="BY5001"/>
      <c r="BZ5001"/>
      <c r="CA5001"/>
      <c r="CB5001"/>
      <c r="CC5001"/>
    </row>
    <row r="5002" spans="54:81" s="325" customFormat="1" ht="15" customHeight="1" x14ac:dyDescent="0.25">
      <c r="BB5002"/>
      <c r="BC5002"/>
      <c r="BD5002"/>
      <c r="BE5002"/>
      <c r="BF5002"/>
      <c r="BG5002"/>
      <c r="BH5002"/>
      <c r="BI5002"/>
      <c r="BJ5002"/>
      <c r="BK5002"/>
      <c r="BL5002"/>
      <c r="BM5002"/>
      <c r="BN5002"/>
      <c r="BO5002"/>
      <c r="BP5002"/>
      <c r="BQ5002"/>
      <c r="BR5002"/>
      <c r="BS5002"/>
      <c r="BT5002"/>
      <c r="BU5002"/>
      <c r="BV5002"/>
      <c r="BW5002"/>
      <c r="BX5002"/>
      <c r="BY5002"/>
      <c r="BZ5002"/>
      <c r="CA5002"/>
      <c r="CB5002"/>
      <c r="CC5002"/>
    </row>
    <row r="5003" spans="54:81" s="325" customFormat="1" ht="15" customHeight="1" x14ac:dyDescent="0.25">
      <c r="BB5003"/>
      <c r="BC5003"/>
      <c r="BD5003"/>
      <c r="BE5003"/>
      <c r="BF5003"/>
      <c r="BG5003"/>
      <c r="BH5003"/>
      <c r="BI5003"/>
      <c r="BJ5003"/>
      <c r="BK5003"/>
      <c r="BL5003"/>
      <c r="BM5003"/>
      <c r="BN5003"/>
      <c r="BO5003"/>
      <c r="BP5003"/>
      <c r="BQ5003"/>
      <c r="BR5003"/>
      <c r="BS5003"/>
      <c r="BT5003"/>
      <c r="BU5003"/>
      <c r="BV5003"/>
      <c r="BW5003"/>
      <c r="BX5003"/>
      <c r="BY5003"/>
      <c r="BZ5003"/>
      <c r="CA5003"/>
      <c r="CB5003"/>
      <c r="CC5003"/>
    </row>
    <row r="5004" spans="54:81" s="325" customFormat="1" ht="15" customHeight="1" x14ac:dyDescent="0.25">
      <c r="BB5004"/>
      <c r="BC5004"/>
      <c r="BD5004"/>
      <c r="BE5004"/>
      <c r="BF5004"/>
      <c r="BG5004"/>
      <c r="BH5004"/>
      <c r="BI5004"/>
      <c r="BJ5004"/>
      <c r="BK5004"/>
      <c r="BL5004"/>
      <c r="BM5004"/>
      <c r="BN5004"/>
      <c r="BO5004"/>
      <c r="BP5004"/>
      <c r="BQ5004"/>
      <c r="BR5004"/>
      <c r="BS5004"/>
      <c r="BT5004"/>
      <c r="BU5004"/>
      <c r="BV5004"/>
      <c r="BW5004"/>
      <c r="BX5004"/>
      <c r="BY5004"/>
      <c r="BZ5004"/>
      <c r="CA5004"/>
      <c r="CB5004"/>
      <c r="CC5004"/>
    </row>
    <row r="5005" spans="54:81" s="325" customFormat="1" ht="15" customHeight="1" x14ac:dyDescent="0.25">
      <c r="BB5005"/>
      <c r="BC5005"/>
      <c r="BD5005"/>
      <c r="BE5005"/>
      <c r="BF5005"/>
      <c r="BG5005"/>
      <c r="BH5005"/>
      <c r="BI5005"/>
      <c r="BJ5005"/>
      <c r="BK5005"/>
      <c r="BL5005"/>
      <c r="BM5005"/>
      <c r="BN5005"/>
      <c r="BO5005"/>
      <c r="BP5005"/>
      <c r="BQ5005"/>
      <c r="BR5005"/>
      <c r="BS5005"/>
      <c r="BT5005"/>
      <c r="BU5005"/>
      <c r="BV5005"/>
      <c r="BW5005"/>
      <c r="BX5005"/>
      <c r="BY5005"/>
      <c r="BZ5005"/>
      <c r="CA5005"/>
      <c r="CB5005"/>
      <c r="CC5005"/>
    </row>
    <row r="5006" spans="54:81" s="325" customFormat="1" ht="15" customHeight="1" x14ac:dyDescent="0.25">
      <c r="BB5006"/>
      <c r="BC5006"/>
      <c r="BD5006"/>
      <c r="BE5006"/>
      <c r="BF5006"/>
      <c r="BG5006"/>
      <c r="BH5006"/>
      <c r="BI5006"/>
      <c r="BJ5006"/>
      <c r="BK5006"/>
      <c r="BL5006"/>
      <c r="BM5006"/>
      <c r="BN5006"/>
      <c r="BO5006"/>
      <c r="BP5006"/>
      <c r="BQ5006"/>
      <c r="BR5006"/>
      <c r="BS5006"/>
      <c r="BT5006"/>
      <c r="BU5006"/>
      <c r="BV5006"/>
      <c r="BW5006"/>
      <c r="BX5006"/>
      <c r="BY5006"/>
      <c r="BZ5006"/>
      <c r="CA5006"/>
      <c r="CB5006"/>
      <c r="CC5006"/>
    </row>
    <row r="5007" spans="54:81" s="325" customFormat="1" ht="15" customHeight="1" x14ac:dyDescent="0.25">
      <c r="BB5007"/>
      <c r="BC5007"/>
      <c r="BD5007"/>
      <c r="BE5007"/>
      <c r="BF5007"/>
      <c r="BG5007"/>
      <c r="BH5007"/>
      <c r="BI5007"/>
      <c r="BJ5007"/>
      <c r="BK5007"/>
      <c r="BL5007"/>
      <c r="BM5007"/>
      <c r="BN5007"/>
      <c r="BO5007"/>
      <c r="BP5007"/>
      <c r="BQ5007"/>
      <c r="BR5007"/>
      <c r="BS5007"/>
      <c r="BT5007"/>
      <c r="BU5007"/>
      <c r="BV5007"/>
      <c r="BW5007"/>
      <c r="BX5007"/>
      <c r="BY5007"/>
      <c r="BZ5007"/>
      <c r="CA5007"/>
      <c r="CB5007"/>
      <c r="CC5007"/>
    </row>
    <row r="5008" spans="54:81" s="325" customFormat="1" ht="15" customHeight="1" x14ac:dyDescent="0.25">
      <c r="BB5008"/>
      <c r="BC5008"/>
      <c r="BD5008"/>
      <c r="BE5008"/>
      <c r="BF5008"/>
      <c r="BG5008"/>
      <c r="BH5008"/>
      <c r="BI5008"/>
      <c r="BJ5008"/>
      <c r="BK5008"/>
      <c r="BL5008"/>
      <c r="BM5008"/>
      <c r="BN5008"/>
      <c r="BO5008"/>
      <c r="BP5008"/>
      <c r="BQ5008"/>
      <c r="BR5008"/>
      <c r="BS5008"/>
      <c r="BT5008"/>
      <c r="BU5008"/>
      <c r="BV5008"/>
      <c r="BW5008"/>
      <c r="BX5008"/>
      <c r="BY5008"/>
      <c r="BZ5008"/>
      <c r="CA5008"/>
      <c r="CB5008"/>
      <c r="CC5008"/>
    </row>
    <row r="5009" spans="54:81" s="325" customFormat="1" ht="15" customHeight="1" x14ac:dyDescent="0.25">
      <c r="BB5009"/>
      <c r="BC5009"/>
      <c r="BD5009"/>
      <c r="BE5009"/>
      <c r="BF5009"/>
      <c r="BG5009"/>
      <c r="BH5009"/>
      <c r="BI5009"/>
      <c r="BJ5009"/>
      <c r="BK5009"/>
      <c r="BL5009"/>
      <c r="BM5009"/>
      <c r="BN5009"/>
      <c r="BO5009"/>
      <c r="BP5009"/>
      <c r="BQ5009"/>
      <c r="BR5009"/>
      <c r="BS5009"/>
      <c r="BT5009"/>
      <c r="BU5009"/>
      <c r="BV5009"/>
      <c r="BW5009"/>
      <c r="BX5009"/>
      <c r="BY5009"/>
      <c r="BZ5009"/>
      <c r="CA5009"/>
      <c r="CB5009"/>
      <c r="CC5009"/>
    </row>
    <row r="5010" spans="54:81" s="325" customFormat="1" ht="15" customHeight="1" x14ac:dyDescent="0.25">
      <c r="BB5010"/>
      <c r="BC5010"/>
      <c r="BD5010"/>
      <c r="BE5010"/>
      <c r="BF5010"/>
      <c r="BG5010"/>
      <c r="BH5010"/>
      <c r="BI5010"/>
      <c r="BJ5010"/>
      <c r="BK5010"/>
      <c r="BL5010"/>
      <c r="BM5010"/>
      <c r="BN5010"/>
      <c r="BO5010"/>
      <c r="BP5010"/>
      <c r="BQ5010"/>
      <c r="BR5010"/>
      <c r="BS5010"/>
      <c r="BT5010"/>
      <c r="BU5010"/>
      <c r="BV5010"/>
      <c r="BW5010"/>
      <c r="BX5010"/>
      <c r="BY5010"/>
      <c r="BZ5010"/>
      <c r="CA5010"/>
      <c r="CB5010"/>
      <c r="CC5010"/>
    </row>
    <row r="5011" spans="54:81" s="325" customFormat="1" ht="15" customHeight="1" x14ac:dyDescent="0.25">
      <c r="BB5011"/>
      <c r="BC5011"/>
      <c r="BD5011"/>
      <c r="BE5011"/>
      <c r="BF5011"/>
      <c r="BG5011"/>
      <c r="BH5011"/>
      <c r="BI5011"/>
      <c r="BJ5011"/>
      <c r="BK5011"/>
      <c r="BL5011"/>
      <c r="BM5011"/>
      <c r="BN5011"/>
      <c r="BO5011"/>
      <c r="BP5011"/>
      <c r="BQ5011"/>
      <c r="BR5011"/>
      <c r="BS5011"/>
      <c r="BT5011"/>
      <c r="BU5011"/>
      <c r="BV5011"/>
      <c r="BW5011"/>
      <c r="BX5011"/>
      <c r="BY5011"/>
      <c r="BZ5011"/>
      <c r="CA5011"/>
      <c r="CB5011"/>
      <c r="CC5011"/>
    </row>
    <row r="5012" spans="54:81" s="325" customFormat="1" ht="15" customHeight="1" x14ac:dyDescent="0.25">
      <c r="BB5012"/>
      <c r="BC5012"/>
      <c r="BD5012"/>
      <c r="BE5012"/>
      <c r="BF5012"/>
      <c r="BG5012"/>
      <c r="BH5012"/>
      <c r="BI5012"/>
      <c r="BJ5012"/>
      <c r="BK5012"/>
      <c r="BL5012"/>
      <c r="BM5012"/>
      <c r="BN5012"/>
      <c r="BO5012"/>
      <c r="BP5012"/>
      <c r="BQ5012"/>
      <c r="BR5012"/>
      <c r="BS5012"/>
      <c r="BT5012"/>
      <c r="BU5012"/>
      <c r="BV5012"/>
      <c r="BW5012"/>
      <c r="BX5012"/>
      <c r="BY5012"/>
      <c r="BZ5012"/>
      <c r="CA5012"/>
      <c r="CB5012"/>
      <c r="CC5012"/>
    </row>
    <row r="5013" spans="54:81" s="325" customFormat="1" ht="15" customHeight="1" x14ac:dyDescent="0.25">
      <c r="BB5013"/>
      <c r="BC5013"/>
      <c r="BD5013"/>
      <c r="BE5013"/>
      <c r="BF5013"/>
      <c r="BG5013"/>
      <c r="BH5013"/>
      <c r="BI5013"/>
      <c r="BJ5013"/>
      <c r="BK5013"/>
      <c r="BL5013"/>
      <c r="BM5013"/>
      <c r="BN5013"/>
      <c r="BO5013"/>
      <c r="BP5013"/>
      <c r="BQ5013"/>
      <c r="BR5013"/>
      <c r="BS5013"/>
      <c r="BT5013"/>
      <c r="BU5013"/>
      <c r="BV5013"/>
      <c r="BW5013"/>
      <c r="BX5013"/>
      <c r="BY5013"/>
      <c r="BZ5013"/>
      <c r="CA5013"/>
      <c r="CB5013"/>
      <c r="CC5013"/>
    </row>
    <row r="5014" spans="54:81" s="325" customFormat="1" ht="15" customHeight="1" x14ac:dyDescent="0.25">
      <c r="BB5014"/>
      <c r="BC5014"/>
      <c r="BD5014"/>
      <c r="BE5014"/>
      <c r="BF5014"/>
      <c r="BG5014"/>
      <c r="BH5014"/>
      <c r="BI5014"/>
      <c r="BJ5014"/>
      <c r="BK5014"/>
      <c r="BL5014"/>
      <c r="BM5014"/>
      <c r="BN5014"/>
      <c r="BO5014"/>
      <c r="BP5014"/>
      <c r="BQ5014"/>
      <c r="BR5014"/>
      <c r="BS5014"/>
      <c r="BT5014"/>
      <c r="BU5014"/>
      <c r="BV5014"/>
      <c r="BW5014"/>
      <c r="BX5014"/>
      <c r="BY5014"/>
      <c r="BZ5014"/>
      <c r="CA5014"/>
      <c r="CB5014"/>
      <c r="CC5014"/>
    </row>
    <row r="5015" spans="54:81" s="325" customFormat="1" ht="15" customHeight="1" x14ac:dyDescent="0.25">
      <c r="BB5015"/>
      <c r="BC5015"/>
      <c r="BD5015"/>
      <c r="BE5015"/>
      <c r="BF5015"/>
      <c r="BG5015"/>
      <c r="BH5015"/>
      <c r="BI5015"/>
      <c r="BJ5015"/>
      <c r="BK5015"/>
      <c r="BL5015"/>
      <c r="BM5015"/>
      <c r="BN5015"/>
      <c r="BO5015"/>
      <c r="BP5015"/>
      <c r="BQ5015"/>
      <c r="BR5015"/>
      <c r="BS5015"/>
      <c r="BT5015"/>
      <c r="BU5015"/>
      <c r="BV5015"/>
      <c r="BW5015"/>
      <c r="BX5015"/>
      <c r="BY5015"/>
      <c r="BZ5015"/>
      <c r="CA5015"/>
      <c r="CB5015"/>
      <c r="CC5015"/>
    </row>
    <row r="5016" spans="54:81" s="325" customFormat="1" ht="15" customHeight="1" x14ac:dyDescent="0.25">
      <c r="BB5016"/>
      <c r="BC5016"/>
      <c r="BD5016"/>
      <c r="BE5016"/>
      <c r="BF5016"/>
      <c r="BG5016"/>
      <c r="BH5016"/>
      <c r="BI5016"/>
      <c r="BJ5016"/>
      <c r="BK5016"/>
      <c r="BL5016"/>
      <c r="BM5016"/>
      <c r="BN5016"/>
      <c r="BO5016"/>
      <c r="BP5016"/>
      <c r="BQ5016"/>
      <c r="BR5016"/>
      <c r="BS5016"/>
      <c r="BT5016"/>
      <c r="BU5016"/>
      <c r="BV5016"/>
      <c r="BW5016"/>
      <c r="BX5016"/>
      <c r="BY5016"/>
      <c r="BZ5016"/>
      <c r="CA5016"/>
      <c r="CB5016"/>
      <c r="CC5016"/>
    </row>
    <row r="5017" spans="54:81" s="325" customFormat="1" ht="15" customHeight="1" x14ac:dyDescent="0.25">
      <c r="BB5017"/>
      <c r="BC5017"/>
      <c r="BD5017"/>
      <c r="BE5017"/>
      <c r="BF5017"/>
      <c r="BG5017"/>
      <c r="BH5017"/>
      <c r="BI5017"/>
      <c r="BJ5017"/>
      <c r="BK5017"/>
      <c r="BL5017"/>
      <c r="BM5017"/>
      <c r="BN5017"/>
      <c r="BO5017"/>
      <c r="BP5017"/>
      <c r="BQ5017"/>
      <c r="BR5017"/>
      <c r="BS5017"/>
      <c r="BT5017"/>
      <c r="BU5017"/>
      <c r="BV5017"/>
      <c r="BW5017"/>
      <c r="BX5017"/>
      <c r="BY5017"/>
      <c r="BZ5017"/>
      <c r="CA5017"/>
      <c r="CB5017"/>
      <c r="CC5017"/>
    </row>
    <row r="5018" spans="54:81" s="325" customFormat="1" ht="15" customHeight="1" x14ac:dyDescent="0.25">
      <c r="BB5018"/>
      <c r="BC5018"/>
      <c r="BD5018"/>
      <c r="BE5018"/>
      <c r="BF5018"/>
      <c r="BG5018"/>
      <c r="BH5018"/>
      <c r="BI5018"/>
      <c r="BJ5018"/>
      <c r="BK5018"/>
      <c r="BL5018"/>
      <c r="BM5018"/>
      <c r="BN5018"/>
      <c r="BO5018"/>
      <c r="BP5018"/>
      <c r="BQ5018"/>
      <c r="BR5018"/>
      <c r="BS5018"/>
      <c r="BT5018"/>
      <c r="BU5018"/>
      <c r="BV5018"/>
      <c r="BW5018"/>
      <c r="BX5018"/>
      <c r="BY5018"/>
      <c r="BZ5018"/>
      <c r="CA5018"/>
      <c r="CB5018"/>
      <c r="CC5018"/>
    </row>
    <row r="5019" spans="54:81" s="325" customFormat="1" ht="15" customHeight="1" x14ac:dyDescent="0.25">
      <c r="BB5019"/>
      <c r="BC5019"/>
      <c r="BD5019"/>
      <c r="BE5019"/>
      <c r="BF5019"/>
      <c r="BG5019"/>
      <c r="BH5019"/>
      <c r="BI5019"/>
      <c r="BJ5019"/>
      <c r="BK5019"/>
      <c r="BL5019"/>
      <c r="BM5019"/>
      <c r="BN5019"/>
      <c r="BO5019"/>
      <c r="BP5019"/>
      <c r="BQ5019"/>
      <c r="BR5019"/>
      <c r="BS5019"/>
      <c r="BT5019"/>
      <c r="BU5019"/>
      <c r="BV5019"/>
      <c r="BW5019"/>
      <c r="BX5019"/>
      <c r="BY5019"/>
      <c r="BZ5019"/>
      <c r="CA5019"/>
      <c r="CB5019"/>
      <c r="CC5019"/>
    </row>
    <row r="5020" spans="54:81" s="325" customFormat="1" ht="15" customHeight="1" x14ac:dyDescent="0.25">
      <c r="BB5020"/>
      <c r="BC5020"/>
      <c r="BD5020"/>
      <c r="BE5020"/>
      <c r="BF5020"/>
      <c r="BG5020"/>
      <c r="BH5020"/>
      <c r="BI5020"/>
      <c r="BJ5020"/>
      <c r="BK5020"/>
      <c r="BL5020"/>
      <c r="BM5020"/>
      <c r="BN5020"/>
      <c r="BO5020"/>
      <c r="BP5020"/>
      <c r="BQ5020"/>
      <c r="BR5020"/>
      <c r="BS5020"/>
      <c r="BT5020"/>
      <c r="BU5020"/>
      <c r="BV5020"/>
      <c r="BW5020"/>
      <c r="BX5020"/>
      <c r="BY5020"/>
      <c r="BZ5020"/>
      <c r="CA5020"/>
      <c r="CB5020"/>
      <c r="CC5020"/>
    </row>
    <row r="5021" spans="54:81" s="325" customFormat="1" ht="15" customHeight="1" x14ac:dyDescent="0.25">
      <c r="BB5021"/>
      <c r="BC5021"/>
      <c r="BD5021"/>
      <c r="BE5021"/>
      <c r="BF5021"/>
      <c r="BG5021"/>
      <c r="BH5021"/>
      <c r="BI5021"/>
      <c r="BJ5021"/>
      <c r="BK5021"/>
      <c r="BL5021"/>
      <c r="BM5021"/>
      <c r="BN5021"/>
      <c r="BO5021"/>
      <c r="BP5021"/>
      <c r="BQ5021"/>
      <c r="BR5021"/>
      <c r="BS5021"/>
      <c r="BT5021"/>
      <c r="BU5021"/>
      <c r="BV5021"/>
      <c r="BW5021"/>
      <c r="BX5021"/>
      <c r="BY5021"/>
      <c r="BZ5021"/>
      <c r="CA5021"/>
      <c r="CB5021"/>
      <c r="CC5021"/>
    </row>
    <row r="5022" spans="54:81" s="325" customFormat="1" ht="15" customHeight="1" x14ac:dyDescent="0.25">
      <c r="BB5022"/>
      <c r="BC5022"/>
      <c r="BD5022"/>
      <c r="BE5022"/>
      <c r="BF5022"/>
      <c r="BG5022"/>
      <c r="BH5022"/>
      <c r="BI5022"/>
      <c r="BJ5022"/>
      <c r="BK5022"/>
      <c r="BL5022"/>
      <c r="BM5022"/>
      <c r="BN5022"/>
      <c r="BO5022"/>
      <c r="BP5022"/>
      <c r="BQ5022"/>
      <c r="BR5022"/>
      <c r="BS5022"/>
      <c r="BT5022"/>
      <c r="BU5022"/>
      <c r="BV5022"/>
      <c r="BW5022"/>
      <c r="BX5022"/>
      <c r="BY5022"/>
      <c r="BZ5022"/>
      <c r="CA5022"/>
      <c r="CB5022"/>
      <c r="CC5022"/>
    </row>
    <row r="5023" spans="54:81" s="325" customFormat="1" ht="15" customHeight="1" x14ac:dyDescent="0.25">
      <c r="BB5023"/>
      <c r="BC5023"/>
      <c r="BD5023"/>
      <c r="BE5023"/>
      <c r="BF5023"/>
      <c r="BG5023"/>
      <c r="BH5023"/>
      <c r="BI5023"/>
      <c r="BJ5023"/>
      <c r="BK5023"/>
      <c r="BL5023"/>
      <c r="BM5023"/>
      <c r="BN5023"/>
      <c r="BO5023"/>
      <c r="BP5023"/>
      <c r="BQ5023"/>
      <c r="BR5023"/>
      <c r="BS5023"/>
      <c r="BT5023"/>
      <c r="BU5023"/>
      <c r="BV5023"/>
      <c r="BW5023"/>
      <c r="BX5023"/>
      <c r="BY5023"/>
      <c r="BZ5023"/>
      <c r="CA5023"/>
      <c r="CB5023"/>
      <c r="CC5023"/>
    </row>
    <row r="5024" spans="54:81" s="325" customFormat="1" ht="15" customHeight="1" x14ac:dyDescent="0.25">
      <c r="BB5024"/>
      <c r="BC5024"/>
      <c r="BD5024"/>
      <c r="BE5024"/>
      <c r="BF5024"/>
      <c r="BG5024"/>
      <c r="BH5024"/>
      <c r="BI5024"/>
      <c r="BJ5024"/>
      <c r="BK5024"/>
      <c r="BL5024"/>
      <c r="BM5024"/>
      <c r="BN5024"/>
      <c r="BO5024"/>
      <c r="BP5024"/>
      <c r="BQ5024"/>
      <c r="BR5024"/>
      <c r="BS5024"/>
      <c r="BT5024"/>
      <c r="BU5024"/>
      <c r="BV5024"/>
      <c r="BW5024"/>
      <c r="BX5024"/>
      <c r="BY5024"/>
      <c r="BZ5024"/>
      <c r="CA5024"/>
      <c r="CB5024"/>
      <c r="CC5024"/>
    </row>
    <row r="5025" spans="54:81" s="325" customFormat="1" ht="15" customHeight="1" x14ac:dyDescent="0.25">
      <c r="BB5025"/>
      <c r="BC5025"/>
      <c r="BD5025"/>
      <c r="BE5025"/>
      <c r="BF5025"/>
      <c r="BG5025"/>
      <c r="BH5025"/>
      <c r="BI5025"/>
      <c r="BJ5025"/>
      <c r="BK5025"/>
      <c r="BL5025"/>
      <c r="BM5025"/>
      <c r="BN5025"/>
      <c r="BO5025"/>
      <c r="BP5025"/>
      <c r="BQ5025"/>
      <c r="BR5025"/>
      <c r="BS5025"/>
      <c r="BT5025"/>
      <c r="BU5025"/>
      <c r="BV5025"/>
      <c r="BW5025"/>
      <c r="BX5025"/>
      <c r="BY5025"/>
      <c r="BZ5025"/>
      <c r="CA5025"/>
      <c r="CB5025"/>
      <c r="CC5025"/>
    </row>
    <row r="5026" spans="54:81" s="325" customFormat="1" ht="15" customHeight="1" x14ac:dyDescent="0.25">
      <c r="BB5026"/>
      <c r="BC5026"/>
      <c r="BD5026"/>
      <c r="BE5026"/>
      <c r="BF5026"/>
      <c r="BG5026"/>
      <c r="BH5026"/>
      <c r="BI5026"/>
      <c r="BJ5026"/>
      <c r="BK5026"/>
      <c r="BL5026"/>
      <c r="BM5026"/>
      <c r="BN5026"/>
      <c r="BO5026"/>
      <c r="BP5026"/>
      <c r="BQ5026"/>
      <c r="BR5026"/>
      <c r="BS5026"/>
      <c r="BT5026"/>
      <c r="BU5026"/>
      <c r="BV5026"/>
      <c r="BW5026"/>
      <c r="BX5026"/>
      <c r="BY5026"/>
      <c r="BZ5026"/>
      <c r="CA5026"/>
      <c r="CB5026"/>
      <c r="CC5026"/>
    </row>
    <row r="5027" spans="54:81" s="325" customFormat="1" ht="15" customHeight="1" x14ac:dyDescent="0.25">
      <c r="BB5027"/>
      <c r="BC5027"/>
      <c r="BD5027"/>
      <c r="BE5027"/>
      <c r="BF5027"/>
      <c r="BG5027"/>
      <c r="BH5027"/>
      <c r="BI5027"/>
      <c r="BJ5027"/>
      <c r="BK5027"/>
      <c r="BL5027"/>
      <c r="BM5027"/>
      <c r="BN5027"/>
      <c r="BO5027"/>
      <c r="BP5027"/>
      <c r="BQ5027"/>
      <c r="BR5027"/>
      <c r="BS5027"/>
      <c r="BT5027"/>
      <c r="BU5027"/>
      <c r="BV5027"/>
      <c r="BW5027"/>
      <c r="BX5027"/>
      <c r="BY5027"/>
      <c r="BZ5027"/>
      <c r="CA5027"/>
      <c r="CB5027"/>
      <c r="CC5027"/>
    </row>
    <row r="5028" spans="54:81" s="325" customFormat="1" ht="15" customHeight="1" x14ac:dyDescent="0.25">
      <c r="BB5028"/>
      <c r="BC5028"/>
      <c r="BD5028"/>
      <c r="BE5028"/>
      <c r="BF5028"/>
      <c r="BG5028"/>
      <c r="BH5028"/>
      <c r="BI5028"/>
      <c r="BJ5028"/>
      <c r="BK5028"/>
      <c r="BL5028"/>
      <c r="BM5028"/>
      <c r="BN5028"/>
      <c r="BO5028"/>
      <c r="BP5028"/>
      <c r="BQ5028"/>
      <c r="BR5028"/>
      <c r="BS5028"/>
      <c r="BT5028"/>
      <c r="BU5028"/>
      <c r="BV5028"/>
      <c r="BW5028"/>
      <c r="BX5028"/>
      <c r="BY5028"/>
      <c r="BZ5028"/>
      <c r="CA5028"/>
      <c r="CB5028"/>
      <c r="CC5028"/>
    </row>
    <row r="5029" spans="54:81" s="325" customFormat="1" ht="15" customHeight="1" x14ac:dyDescent="0.25">
      <c r="BB5029"/>
      <c r="BC5029"/>
      <c r="BD5029"/>
      <c r="BE5029"/>
      <c r="BF5029"/>
      <c r="BG5029"/>
      <c r="BH5029"/>
      <c r="BI5029"/>
      <c r="BJ5029"/>
      <c r="BK5029"/>
      <c r="BL5029"/>
      <c r="BM5029"/>
      <c r="BN5029"/>
      <c r="BO5029"/>
      <c r="BP5029"/>
      <c r="BQ5029"/>
      <c r="BR5029"/>
      <c r="BS5029"/>
      <c r="BT5029"/>
      <c r="BU5029"/>
      <c r="BV5029"/>
      <c r="BW5029"/>
      <c r="BX5029"/>
      <c r="BY5029"/>
      <c r="BZ5029"/>
      <c r="CA5029"/>
      <c r="CB5029"/>
      <c r="CC5029"/>
    </row>
    <row r="5030" spans="54:81" s="325" customFormat="1" ht="15" customHeight="1" x14ac:dyDescent="0.25">
      <c r="BB5030"/>
      <c r="BC5030"/>
      <c r="BD5030"/>
      <c r="BE5030"/>
      <c r="BF5030"/>
      <c r="BG5030"/>
      <c r="BH5030"/>
      <c r="BI5030"/>
      <c r="BJ5030"/>
      <c r="BK5030"/>
      <c r="BL5030"/>
      <c r="BM5030"/>
      <c r="BN5030"/>
      <c r="BO5030"/>
      <c r="BP5030"/>
      <c r="BQ5030"/>
      <c r="BR5030"/>
      <c r="BS5030"/>
      <c r="BT5030"/>
      <c r="BU5030"/>
      <c r="BV5030"/>
      <c r="BW5030"/>
      <c r="BX5030"/>
      <c r="BY5030"/>
      <c r="BZ5030"/>
      <c r="CA5030"/>
      <c r="CB5030"/>
      <c r="CC5030"/>
    </row>
    <row r="5031" spans="54:81" s="325" customFormat="1" ht="15" customHeight="1" x14ac:dyDescent="0.25">
      <c r="BB5031"/>
      <c r="BC5031"/>
      <c r="BD5031"/>
      <c r="BE5031"/>
      <c r="BF5031"/>
      <c r="BG5031"/>
      <c r="BH5031"/>
      <c r="BI5031"/>
      <c r="BJ5031"/>
      <c r="BK5031"/>
      <c r="BL5031"/>
      <c r="BM5031"/>
      <c r="BN5031"/>
      <c r="BO5031"/>
      <c r="BP5031"/>
      <c r="BQ5031"/>
      <c r="BR5031"/>
      <c r="BS5031"/>
      <c r="BT5031"/>
      <c r="BU5031"/>
      <c r="BV5031"/>
      <c r="BW5031"/>
      <c r="BX5031"/>
      <c r="BY5031"/>
      <c r="BZ5031"/>
      <c r="CA5031"/>
      <c r="CB5031"/>
      <c r="CC5031"/>
    </row>
    <row r="5032" spans="54:81" s="325" customFormat="1" ht="15" customHeight="1" x14ac:dyDescent="0.25">
      <c r="BB5032"/>
      <c r="BC5032"/>
      <c r="BD5032"/>
      <c r="BE5032"/>
      <c r="BF5032"/>
      <c r="BG5032"/>
      <c r="BH5032"/>
      <c r="BI5032"/>
      <c r="BJ5032"/>
      <c r="BK5032"/>
      <c r="BL5032"/>
      <c r="BM5032"/>
      <c r="BN5032"/>
      <c r="BO5032"/>
      <c r="BP5032"/>
      <c r="BQ5032"/>
      <c r="BR5032"/>
      <c r="BS5032"/>
      <c r="BT5032"/>
      <c r="BU5032"/>
      <c r="BV5032"/>
      <c r="BW5032"/>
      <c r="BX5032"/>
      <c r="BY5032"/>
      <c r="BZ5032"/>
      <c r="CA5032"/>
      <c r="CB5032"/>
      <c r="CC5032"/>
    </row>
    <row r="5033" spans="54:81" s="325" customFormat="1" ht="15" customHeight="1" x14ac:dyDescent="0.25">
      <c r="BB5033"/>
      <c r="BC5033"/>
      <c r="BD5033"/>
      <c r="BE5033"/>
      <c r="BF5033"/>
      <c r="BG5033"/>
      <c r="BH5033"/>
      <c r="BI5033"/>
      <c r="BJ5033"/>
      <c r="BK5033"/>
      <c r="BL5033"/>
      <c r="BM5033"/>
      <c r="BN5033"/>
      <c r="BO5033"/>
      <c r="BP5033"/>
      <c r="BQ5033"/>
      <c r="BR5033"/>
      <c r="BS5033"/>
      <c r="BT5033"/>
      <c r="BU5033"/>
      <c r="BV5033"/>
      <c r="BW5033"/>
      <c r="BX5033"/>
      <c r="BY5033"/>
      <c r="BZ5033"/>
      <c r="CA5033"/>
      <c r="CB5033"/>
      <c r="CC5033"/>
    </row>
    <row r="5034" spans="54:81" s="325" customFormat="1" ht="15" customHeight="1" x14ac:dyDescent="0.25">
      <c r="BB5034"/>
      <c r="BC5034"/>
      <c r="BD5034"/>
      <c r="BE5034"/>
      <c r="BF5034"/>
      <c r="BG5034"/>
      <c r="BH5034"/>
      <c r="BI5034"/>
      <c r="BJ5034"/>
      <c r="BK5034"/>
      <c r="BL5034"/>
      <c r="BM5034"/>
      <c r="BN5034"/>
      <c r="BO5034"/>
      <c r="BP5034"/>
      <c r="BQ5034"/>
      <c r="BR5034"/>
      <c r="BS5034"/>
      <c r="BT5034"/>
      <c r="BU5034"/>
      <c r="BV5034"/>
      <c r="BW5034"/>
      <c r="BX5034"/>
      <c r="BY5034"/>
      <c r="BZ5034"/>
      <c r="CA5034"/>
      <c r="CB5034"/>
      <c r="CC5034"/>
    </row>
    <row r="5035" spans="54:81" s="325" customFormat="1" ht="15" customHeight="1" x14ac:dyDescent="0.25">
      <c r="BB5035"/>
      <c r="BC5035"/>
      <c r="BD5035"/>
      <c r="BE5035"/>
      <c r="BF5035"/>
      <c r="BG5035"/>
      <c r="BH5035"/>
      <c r="BI5035"/>
      <c r="BJ5035"/>
      <c r="BK5035"/>
      <c r="BL5035"/>
      <c r="BM5035"/>
      <c r="BN5035"/>
      <c r="BO5035"/>
      <c r="BP5035"/>
      <c r="BQ5035"/>
      <c r="BR5035"/>
      <c r="BS5035"/>
      <c r="BT5035"/>
      <c r="BU5035"/>
      <c r="BV5035"/>
      <c r="BW5035"/>
      <c r="BX5035"/>
      <c r="BY5035"/>
      <c r="BZ5035"/>
      <c r="CA5035"/>
      <c r="CB5035"/>
      <c r="CC5035"/>
    </row>
    <row r="5036" spans="54:81" s="325" customFormat="1" ht="15" customHeight="1" x14ac:dyDescent="0.25">
      <c r="BB5036"/>
      <c r="BC5036"/>
      <c r="BD5036"/>
      <c r="BE5036"/>
      <c r="BF5036"/>
      <c r="BG5036"/>
      <c r="BH5036"/>
      <c r="BI5036"/>
      <c r="BJ5036"/>
      <c r="BK5036"/>
      <c r="BL5036"/>
      <c r="BM5036"/>
      <c r="BN5036"/>
      <c r="BO5036"/>
      <c r="BP5036"/>
      <c r="BQ5036"/>
      <c r="BR5036"/>
      <c r="BS5036"/>
      <c r="BT5036"/>
      <c r="BU5036"/>
      <c r="BV5036"/>
      <c r="BW5036"/>
      <c r="BX5036"/>
      <c r="BY5036"/>
      <c r="BZ5036"/>
      <c r="CA5036"/>
      <c r="CB5036"/>
      <c r="CC5036"/>
    </row>
    <row r="5037" spans="54:81" s="325" customFormat="1" ht="15" customHeight="1" x14ac:dyDescent="0.25">
      <c r="BB5037"/>
      <c r="BC5037"/>
      <c r="BD5037"/>
      <c r="BE5037"/>
      <c r="BF5037"/>
      <c r="BG5037"/>
      <c r="BH5037"/>
      <c r="BI5037"/>
      <c r="BJ5037"/>
      <c r="BK5037"/>
      <c r="BL5037"/>
      <c r="BM5037"/>
      <c r="BN5037"/>
      <c r="BO5037"/>
      <c r="BP5037"/>
      <c r="BQ5037"/>
      <c r="BR5037"/>
      <c r="BS5037"/>
      <c r="BT5037"/>
      <c r="BU5037"/>
      <c r="BV5037"/>
      <c r="BW5037"/>
      <c r="BX5037"/>
      <c r="BY5037"/>
      <c r="BZ5037"/>
      <c r="CA5037"/>
      <c r="CB5037"/>
      <c r="CC5037"/>
    </row>
    <row r="5038" spans="54:81" s="325" customFormat="1" ht="15" customHeight="1" x14ac:dyDescent="0.25">
      <c r="BB5038"/>
      <c r="BC5038"/>
      <c r="BD5038"/>
      <c r="BE5038"/>
      <c r="BF5038"/>
      <c r="BG5038"/>
      <c r="BH5038"/>
      <c r="BI5038"/>
      <c r="BJ5038"/>
      <c r="BK5038"/>
      <c r="BL5038"/>
      <c r="BM5038"/>
      <c r="BN5038"/>
      <c r="BO5038"/>
      <c r="BP5038"/>
      <c r="BQ5038"/>
      <c r="BR5038"/>
      <c r="BS5038"/>
      <c r="BT5038"/>
      <c r="BU5038"/>
      <c r="BV5038"/>
      <c r="BW5038"/>
      <c r="BX5038"/>
      <c r="BY5038"/>
      <c r="BZ5038"/>
      <c r="CA5038"/>
      <c r="CB5038"/>
      <c r="CC5038"/>
    </row>
    <row r="5039" spans="54:81" s="325" customFormat="1" ht="15" customHeight="1" x14ac:dyDescent="0.25">
      <c r="BB5039"/>
      <c r="BC5039"/>
      <c r="BD5039"/>
      <c r="BE5039"/>
      <c r="BF5039"/>
      <c r="BG5039"/>
      <c r="BH5039"/>
      <c r="BI5039"/>
      <c r="BJ5039"/>
      <c r="BK5039"/>
      <c r="BL5039"/>
      <c r="BM5039"/>
      <c r="BN5039"/>
      <c r="BO5039"/>
      <c r="BP5039"/>
      <c r="BQ5039"/>
      <c r="BR5039"/>
      <c r="BS5039"/>
      <c r="BT5039"/>
      <c r="BU5039"/>
      <c r="BV5039"/>
      <c r="BW5039"/>
      <c r="BX5039"/>
      <c r="BY5039"/>
      <c r="BZ5039"/>
      <c r="CA5039"/>
      <c r="CB5039"/>
      <c r="CC5039"/>
    </row>
    <row r="5040" spans="54:81" s="325" customFormat="1" ht="15" customHeight="1" x14ac:dyDescent="0.25">
      <c r="BB5040"/>
      <c r="BC5040"/>
      <c r="BD5040"/>
      <c r="BE5040"/>
      <c r="BF5040"/>
      <c r="BG5040"/>
      <c r="BH5040"/>
      <c r="BI5040"/>
      <c r="BJ5040"/>
      <c r="BK5040"/>
      <c r="BL5040"/>
      <c r="BM5040"/>
      <c r="BN5040"/>
      <c r="BO5040"/>
      <c r="BP5040"/>
      <c r="BQ5040"/>
      <c r="BR5040"/>
      <c r="BS5040"/>
      <c r="BT5040"/>
      <c r="BU5040"/>
      <c r="BV5040"/>
      <c r="BW5040"/>
      <c r="BX5040"/>
      <c r="BY5040"/>
      <c r="BZ5040"/>
      <c r="CA5040"/>
      <c r="CB5040"/>
      <c r="CC5040"/>
    </row>
    <row r="5041" spans="54:81" s="325" customFormat="1" ht="15" customHeight="1" x14ac:dyDescent="0.25">
      <c r="BB5041"/>
      <c r="BC5041"/>
      <c r="BD5041"/>
      <c r="BE5041"/>
      <c r="BF5041"/>
      <c r="BG5041"/>
      <c r="BH5041"/>
      <c r="BI5041"/>
      <c r="BJ5041"/>
      <c r="BK5041"/>
      <c r="BL5041"/>
      <c r="BM5041"/>
      <c r="BN5041"/>
      <c r="BO5041"/>
      <c r="BP5041"/>
      <c r="BQ5041"/>
      <c r="BR5041"/>
      <c r="BS5041"/>
      <c r="BT5041"/>
      <c r="BU5041"/>
      <c r="BV5041"/>
      <c r="BW5041"/>
      <c r="BX5041"/>
      <c r="BY5041"/>
      <c r="BZ5041"/>
      <c r="CA5041"/>
      <c r="CB5041"/>
      <c r="CC5041"/>
    </row>
    <row r="5042" spans="54:81" s="325" customFormat="1" ht="15" customHeight="1" x14ac:dyDescent="0.25">
      <c r="BB5042"/>
      <c r="BC5042"/>
      <c r="BD5042"/>
      <c r="BE5042"/>
      <c r="BF5042"/>
      <c r="BG5042"/>
      <c r="BH5042"/>
      <c r="BI5042"/>
      <c r="BJ5042"/>
      <c r="BK5042"/>
      <c r="BL5042"/>
      <c r="BM5042"/>
      <c r="BN5042"/>
      <c r="BO5042"/>
      <c r="BP5042"/>
      <c r="BQ5042"/>
      <c r="BR5042"/>
      <c r="BS5042"/>
      <c r="BT5042"/>
      <c r="BU5042"/>
      <c r="BV5042"/>
      <c r="BW5042"/>
      <c r="BX5042"/>
      <c r="BY5042"/>
      <c r="BZ5042"/>
      <c r="CA5042"/>
      <c r="CB5042"/>
      <c r="CC5042"/>
    </row>
    <row r="5043" spans="54:81" s="325" customFormat="1" ht="15" customHeight="1" x14ac:dyDescent="0.25">
      <c r="BB5043"/>
      <c r="BC5043"/>
      <c r="BD5043"/>
      <c r="BE5043"/>
      <c r="BF5043"/>
      <c r="BG5043"/>
      <c r="BH5043"/>
      <c r="BI5043"/>
      <c r="BJ5043"/>
      <c r="BK5043"/>
      <c r="BL5043"/>
      <c r="BM5043"/>
      <c r="BN5043"/>
      <c r="BO5043"/>
      <c r="BP5043"/>
      <c r="BQ5043"/>
      <c r="BR5043"/>
      <c r="BS5043"/>
      <c r="BT5043"/>
      <c r="BU5043"/>
      <c r="BV5043"/>
      <c r="BW5043"/>
      <c r="BX5043"/>
      <c r="BY5043"/>
      <c r="BZ5043"/>
      <c r="CA5043"/>
      <c r="CB5043"/>
      <c r="CC5043"/>
    </row>
    <row r="5044" spans="54:81" s="325" customFormat="1" ht="15" customHeight="1" x14ac:dyDescent="0.25">
      <c r="BB5044"/>
      <c r="BC5044"/>
      <c r="BD5044"/>
      <c r="BE5044"/>
      <c r="BF5044"/>
      <c r="BG5044"/>
      <c r="BH5044"/>
      <c r="BI5044"/>
      <c r="BJ5044"/>
      <c r="BK5044"/>
      <c r="BL5044"/>
      <c r="BM5044"/>
      <c r="BN5044"/>
      <c r="BO5044"/>
      <c r="BP5044"/>
      <c r="BQ5044"/>
      <c r="BR5044"/>
      <c r="BS5044"/>
      <c r="BT5044"/>
      <c r="BU5044"/>
      <c r="BV5044"/>
      <c r="BW5044"/>
      <c r="BX5044"/>
      <c r="BY5044"/>
      <c r="BZ5044"/>
      <c r="CA5044"/>
      <c r="CB5044"/>
      <c r="CC5044"/>
    </row>
    <row r="5045" spans="54:81" s="325" customFormat="1" ht="15" customHeight="1" x14ac:dyDescent="0.25">
      <c r="BB5045"/>
      <c r="BC5045"/>
      <c r="BD5045"/>
      <c r="BE5045"/>
      <c r="BF5045"/>
      <c r="BG5045"/>
      <c r="BH5045"/>
      <c r="BI5045"/>
      <c r="BJ5045"/>
      <c r="BK5045"/>
      <c r="BL5045"/>
      <c r="BM5045"/>
      <c r="BN5045"/>
      <c r="BO5045"/>
      <c r="BP5045"/>
      <c r="BQ5045"/>
      <c r="BR5045"/>
      <c r="BS5045"/>
      <c r="BT5045"/>
      <c r="BU5045"/>
      <c r="BV5045"/>
      <c r="BW5045"/>
      <c r="BX5045"/>
      <c r="BY5045"/>
      <c r="BZ5045"/>
      <c r="CA5045"/>
      <c r="CB5045"/>
      <c r="CC5045"/>
    </row>
    <row r="5046" spans="54:81" s="325" customFormat="1" ht="15" customHeight="1" x14ac:dyDescent="0.25">
      <c r="BB5046"/>
      <c r="BC5046"/>
      <c r="BD5046"/>
      <c r="BE5046"/>
      <c r="BF5046"/>
      <c r="BG5046"/>
      <c r="BH5046"/>
      <c r="BI5046"/>
      <c r="BJ5046"/>
      <c r="BK5046"/>
      <c r="BL5046"/>
      <c r="BM5046"/>
      <c r="BN5046"/>
      <c r="BO5046"/>
      <c r="BP5046"/>
      <c r="BQ5046"/>
      <c r="BR5046"/>
      <c r="BS5046"/>
      <c r="BT5046"/>
      <c r="BU5046"/>
      <c r="BV5046"/>
      <c r="BW5046"/>
      <c r="BX5046"/>
      <c r="BY5046"/>
      <c r="BZ5046"/>
      <c r="CA5046"/>
      <c r="CB5046"/>
      <c r="CC5046"/>
    </row>
    <row r="5047" spans="54:81" s="325" customFormat="1" ht="15" customHeight="1" x14ac:dyDescent="0.25">
      <c r="BB5047"/>
      <c r="BC5047"/>
      <c r="BD5047"/>
      <c r="BE5047"/>
      <c r="BF5047"/>
      <c r="BG5047"/>
      <c r="BH5047"/>
      <c r="BI5047"/>
      <c r="BJ5047"/>
      <c r="BK5047"/>
      <c r="BL5047"/>
      <c r="BM5047"/>
      <c r="BN5047"/>
      <c r="BO5047"/>
      <c r="BP5047"/>
      <c r="BQ5047"/>
      <c r="BR5047"/>
      <c r="BS5047"/>
      <c r="BT5047"/>
      <c r="BU5047"/>
      <c r="BV5047"/>
      <c r="BW5047"/>
      <c r="BX5047"/>
      <c r="BY5047"/>
      <c r="BZ5047"/>
      <c r="CA5047"/>
      <c r="CB5047"/>
      <c r="CC5047"/>
    </row>
    <row r="5048" spans="54:81" s="325" customFormat="1" ht="15" customHeight="1" x14ac:dyDescent="0.25">
      <c r="BB5048"/>
      <c r="BC5048"/>
      <c r="BD5048"/>
      <c r="BE5048"/>
      <c r="BF5048"/>
      <c r="BG5048"/>
      <c r="BH5048"/>
      <c r="BI5048"/>
      <c r="BJ5048"/>
      <c r="BK5048"/>
      <c r="BL5048"/>
      <c r="BM5048"/>
      <c r="BN5048"/>
      <c r="BO5048"/>
      <c r="BP5048"/>
      <c r="BQ5048"/>
      <c r="BR5048"/>
      <c r="BS5048"/>
      <c r="BT5048"/>
      <c r="BU5048"/>
      <c r="BV5048"/>
      <c r="BW5048"/>
      <c r="BX5048"/>
      <c r="BY5048"/>
      <c r="BZ5048"/>
      <c r="CA5048"/>
      <c r="CB5048"/>
      <c r="CC5048"/>
    </row>
    <row r="5049" spans="54:81" s="325" customFormat="1" ht="15" customHeight="1" x14ac:dyDescent="0.25">
      <c r="BB5049"/>
      <c r="BC5049"/>
      <c r="BD5049"/>
      <c r="BE5049"/>
      <c r="BF5049"/>
      <c r="BG5049"/>
      <c r="BH5049"/>
      <c r="BI5049"/>
      <c r="BJ5049"/>
      <c r="BK5049"/>
      <c r="BL5049"/>
      <c r="BM5049"/>
      <c r="BN5049"/>
      <c r="BO5049"/>
      <c r="BP5049"/>
      <c r="BQ5049"/>
      <c r="BR5049"/>
      <c r="BS5049"/>
      <c r="BT5049"/>
      <c r="BU5049"/>
      <c r="BV5049"/>
      <c r="BW5049"/>
      <c r="BX5049"/>
      <c r="BY5049"/>
      <c r="BZ5049"/>
      <c r="CA5049"/>
      <c r="CB5049"/>
      <c r="CC5049"/>
    </row>
    <row r="5050" spans="54:81" s="325" customFormat="1" ht="15" customHeight="1" x14ac:dyDescent="0.25">
      <c r="BB5050"/>
      <c r="BC5050"/>
      <c r="BD5050"/>
      <c r="BE5050"/>
      <c r="BF5050"/>
      <c r="BG5050"/>
      <c r="BH5050"/>
      <c r="BI5050"/>
      <c r="BJ5050"/>
      <c r="BK5050"/>
      <c r="BL5050"/>
      <c r="BM5050"/>
      <c r="BN5050"/>
      <c r="BO5050"/>
      <c r="BP5050"/>
      <c r="BQ5050"/>
      <c r="BR5050"/>
      <c r="BS5050"/>
      <c r="BT5050"/>
      <c r="BU5050"/>
      <c r="BV5050"/>
      <c r="BW5050"/>
      <c r="BX5050"/>
      <c r="BY5050"/>
      <c r="BZ5050"/>
      <c r="CA5050"/>
      <c r="CB5050"/>
      <c r="CC5050"/>
    </row>
    <row r="5051" spans="54:81" s="325" customFormat="1" ht="15" customHeight="1" x14ac:dyDescent="0.25">
      <c r="BB5051"/>
      <c r="BC5051"/>
      <c r="BD5051"/>
      <c r="BE5051"/>
      <c r="BF5051"/>
      <c r="BG5051"/>
      <c r="BH5051"/>
      <c r="BI5051"/>
      <c r="BJ5051"/>
      <c r="BK5051"/>
      <c r="BL5051"/>
      <c r="BM5051"/>
      <c r="BN5051"/>
      <c r="BO5051"/>
      <c r="BP5051"/>
      <c r="BQ5051"/>
      <c r="BR5051"/>
      <c r="BS5051"/>
      <c r="BT5051"/>
      <c r="BU5051"/>
      <c r="BV5051"/>
      <c r="BW5051"/>
      <c r="BX5051"/>
      <c r="BY5051"/>
      <c r="BZ5051"/>
      <c r="CA5051"/>
      <c r="CB5051"/>
      <c r="CC5051"/>
    </row>
    <row r="5052" spans="54:81" s="325" customFormat="1" ht="15" customHeight="1" x14ac:dyDescent="0.25">
      <c r="BB5052"/>
      <c r="BC5052"/>
      <c r="BD5052"/>
      <c r="BE5052"/>
      <c r="BF5052"/>
      <c r="BG5052"/>
      <c r="BH5052"/>
      <c r="BI5052"/>
      <c r="BJ5052"/>
      <c r="BK5052"/>
      <c r="BL5052"/>
      <c r="BM5052"/>
      <c r="BN5052"/>
      <c r="BO5052"/>
      <c r="BP5052"/>
      <c r="BQ5052"/>
      <c r="BR5052"/>
      <c r="BS5052"/>
      <c r="BT5052"/>
      <c r="BU5052"/>
      <c r="BV5052"/>
      <c r="BW5052"/>
      <c r="BX5052"/>
      <c r="BY5052"/>
      <c r="BZ5052"/>
      <c r="CA5052"/>
      <c r="CB5052"/>
      <c r="CC5052"/>
    </row>
    <row r="5053" spans="54:81" s="325" customFormat="1" ht="15" customHeight="1" x14ac:dyDescent="0.25">
      <c r="BB5053"/>
      <c r="BC5053"/>
      <c r="BD5053"/>
      <c r="BE5053"/>
      <c r="BF5053"/>
      <c r="BG5053"/>
      <c r="BH5053"/>
      <c r="BI5053"/>
      <c r="BJ5053"/>
      <c r="BK5053"/>
      <c r="BL5053"/>
      <c r="BM5053"/>
      <c r="BN5053"/>
      <c r="BO5053"/>
      <c r="BP5053"/>
      <c r="BQ5053"/>
      <c r="BR5053"/>
      <c r="BS5053"/>
      <c r="BT5053"/>
      <c r="BU5053"/>
      <c r="BV5053"/>
      <c r="BW5053"/>
      <c r="BX5053"/>
      <c r="BY5053"/>
      <c r="BZ5053"/>
      <c r="CA5053"/>
      <c r="CB5053"/>
      <c r="CC5053"/>
    </row>
    <row r="5054" spans="54:81" s="325" customFormat="1" ht="15" customHeight="1" x14ac:dyDescent="0.25">
      <c r="BB5054"/>
      <c r="BC5054"/>
      <c r="BD5054"/>
      <c r="BE5054"/>
      <c r="BF5054"/>
      <c r="BG5054"/>
      <c r="BH5054"/>
      <c r="BI5054"/>
      <c r="BJ5054"/>
      <c r="BK5054"/>
      <c r="BL5054"/>
      <c r="BM5054"/>
      <c r="BN5054"/>
      <c r="BO5054"/>
      <c r="BP5054"/>
      <c r="BQ5054"/>
      <c r="BR5054"/>
      <c r="BS5054"/>
      <c r="BT5054"/>
      <c r="BU5054"/>
      <c r="BV5054"/>
      <c r="BW5054"/>
      <c r="BX5054"/>
      <c r="BY5054"/>
      <c r="BZ5054"/>
      <c r="CA5054"/>
      <c r="CB5054"/>
      <c r="CC5054"/>
    </row>
    <row r="5055" spans="54:81" s="325" customFormat="1" ht="15" customHeight="1" x14ac:dyDescent="0.25">
      <c r="BB5055"/>
      <c r="BC5055"/>
      <c r="BD5055"/>
      <c r="BE5055"/>
      <c r="BF5055"/>
      <c r="BG5055"/>
      <c r="BH5055"/>
      <c r="BI5055"/>
      <c r="BJ5055"/>
      <c r="BK5055"/>
      <c r="BL5055"/>
      <c r="BM5055"/>
      <c r="BN5055"/>
      <c r="BO5055"/>
      <c r="BP5055"/>
      <c r="BQ5055"/>
      <c r="BR5055"/>
      <c r="BS5055"/>
      <c r="BT5055"/>
      <c r="BU5055"/>
      <c r="BV5055"/>
      <c r="BW5055"/>
      <c r="BX5055"/>
      <c r="BY5055"/>
      <c r="BZ5055"/>
      <c r="CA5055"/>
      <c r="CB5055"/>
      <c r="CC5055"/>
    </row>
    <row r="5056" spans="54:81" s="325" customFormat="1" ht="15" customHeight="1" x14ac:dyDescent="0.25">
      <c r="BB5056"/>
      <c r="BC5056"/>
      <c r="BD5056"/>
      <c r="BE5056"/>
      <c r="BF5056"/>
      <c r="BG5056"/>
      <c r="BH5056"/>
      <c r="BI5056"/>
      <c r="BJ5056"/>
      <c r="BK5056"/>
      <c r="BL5056"/>
      <c r="BM5056"/>
      <c r="BN5056"/>
      <c r="BO5056"/>
      <c r="BP5056"/>
      <c r="BQ5056"/>
      <c r="BR5056"/>
      <c r="BS5056"/>
      <c r="BT5056"/>
      <c r="BU5056"/>
      <c r="BV5056"/>
      <c r="BW5056"/>
      <c r="BX5056"/>
      <c r="BY5056"/>
      <c r="BZ5056"/>
      <c r="CA5056"/>
      <c r="CB5056"/>
      <c r="CC5056"/>
    </row>
    <row r="5057" spans="54:81" s="325" customFormat="1" ht="15" customHeight="1" x14ac:dyDescent="0.25">
      <c r="BB5057"/>
      <c r="BC5057"/>
      <c r="BD5057"/>
      <c r="BE5057"/>
      <c r="BF5057"/>
      <c r="BG5057"/>
      <c r="BH5057"/>
      <c r="BI5057"/>
      <c r="BJ5057"/>
      <c r="BK5057"/>
      <c r="BL5057"/>
      <c r="BM5057"/>
      <c r="BN5057"/>
      <c r="BO5057"/>
      <c r="BP5057"/>
      <c r="BQ5057"/>
      <c r="BR5057"/>
      <c r="BS5057"/>
      <c r="BT5057"/>
      <c r="BU5057"/>
      <c r="BV5057"/>
      <c r="BW5057"/>
      <c r="BX5057"/>
      <c r="BY5057"/>
      <c r="BZ5057"/>
      <c r="CA5057"/>
      <c r="CB5057"/>
      <c r="CC5057"/>
    </row>
    <row r="5058" spans="54:81" s="325" customFormat="1" ht="15" customHeight="1" x14ac:dyDescent="0.25">
      <c r="BB5058"/>
      <c r="BC5058"/>
      <c r="BD5058"/>
      <c r="BE5058"/>
      <c r="BF5058"/>
      <c r="BG5058"/>
      <c r="BH5058"/>
      <c r="BI5058"/>
      <c r="BJ5058"/>
      <c r="BK5058"/>
      <c r="BL5058"/>
      <c r="BM5058"/>
      <c r="BN5058"/>
      <c r="BO5058"/>
      <c r="BP5058"/>
      <c r="BQ5058"/>
      <c r="BR5058"/>
      <c r="BS5058"/>
      <c r="BT5058"/>
      <c r="BU5058"/>
      <c r="BV5058"/>
      <c r="BW5058"/>
      <c r="BX5058"/>
      <c r="BY5058"/>
      <c r="BZ5058"/>
      <c r="CA5058"/>
      <c r="CB5058"/>
      <c r="CC5058"/>
    </row>
    <row r="5059" spans="54:81" s="325" customFormat="1" ht="15" customHeight="1" x14ac:dyDescent="0.25">
      <c r="BB5059"/>
      <c r="BC5059"/>
      <c r="BD5059"/>
      <c r="BE5059"/>
      <c r="BF5059"/>
      <c r="BG5059"/>
      <c r="BH5059"/>
      <c r="BI5059"/>
      <c r="BJ5059"/>
      <c r="BK5059"/>
      <c r="BL5059"/>
      <c r="BM5059"/>
      <c r="BN5059"/>
      <c r="BO5059"/>
      <c r="BP5059"/>
      <c r="BQ5059"/>
      <c r="BR5059"/>
      <c r="BS5059"/>
      <c r="BT5059"/>
      <c r="BU5059"/>
      <c r="BV5059"/>
      <c r="BW5059"/>
      <c r="BX5059"/>
      <c r="BY5059"/>
      <c r="BZ5059"/>
      <c r="CA5059"/>
      <c r="CB5059"/>
      <c r="CC5059"/>
    </row>
    <row r="5060" spans="54:81" s="325" customFormat="1" ht="15" customHeight="1" x14ac:dyDescent="0.25">
      <c r="BB5060"/>
      <c r="BC5060"/>
      <c r="BD5060"/>
      <c r="BE5060"/>
      <c r="BF5060"/>
      <c r="BG5060"/>
      <c r="BH5060"/>
      <c r="BI5060"/>
      <c r="BJ5060"/>
      <c r="BK5060"/>
      <c r="BL5060"/>
      <c r="BM5060"/>
      <c r="BN5060"/>
      <c r="BO5060"/>
      <c r="BP5060"/>
      <c r="BQ5060"/>
      <c r="BR5060"/>
      <c r="BS5060"/>
      <c r="BT5060"/>
      <c r="BU5060"/>
      <c r="BV5060"/>
      <c r="BW5060"/>
      <c r="BX5060"/>
      <c r="BY5060"/>
      <c r="BZ5060"/>
      <c r="CA5060"/>
      <c r="CB5060"/>
      <c r="CC5060"/>
    </row>
    <row r="5061" spans="54:81" s="325" customFormat="1" ht="15" customHeight="1" x14ac:dyDescent="0.25">
      <c r="BB5061"/>
      <c r="BC5061"/>
      <c r="BD5061"/>
      <c r="BE5061"/>
      <c r="BF5061"/>
      <c r="BG5061"/>
      <c r="BH5061"/>
      <c r="BI5061"/>
      <c r="BJ5061"/>
      <c r="BK5061"/>
      <c r="BL5061"/>
      <c r="BM5061"/>
      <c r="BN5061"/>
      <c r="BO5061"/>
      <c r="BP5061"/>
      <c r="BQ5061"/>
      <c r="BR5061"/>
      <c r="BS5061"/>
      <c r="BT5061"/>
      <c r="BU5061"/>
      <c r="BV5061"/>
      <c r="BW5061"/>
      <c r="BX5061"/>
      <c r="BY5061"/>
      <c r="BZ5061"/>
      <c r="CA5061"/>
      <c r="CB5061"/>
      <c r="CC5061"/>
    </row>
    <row r="5062" spans="54:81" s="325" customFormat="1" ht="15" customHeight="1" x14ac:dyDescent="0.25">
      <c r="BB5062"/>
      <c r="BC5062"/>
      <c r="BD5062"/>
      <c r="BE5062"/>
      <c r="BF5062"/>
      <c r="BG5062"/>
      <c r="BH5062"/>
      <c r="BI5062"/>
      <c r="BJ5062"/>
      <c r="BK5062"/>
      <c r="BL5062"/>
      <c r="BM5062"/>
      <c r="BN5062"/>
      <c r="BO5062"/>
      <c r="BP5062"/>
      <c r="BQ5062"/>
      <c r="BR5062"/>
      <c r="BS5062"/>
      <c r="BT5062"/>
      <c r="BU5062"/>
      <c r="BV5062"/>
      <c r="BW5062"/>
      <c r="BX5062"/>
      <c r="BY5062"/>
      <c r="BZ5062"/>
      <c r="CA5062"/>
      <c r="CB5062"/>
      <c r="CC5062"/>
    </row>
    <row r="5063" spans="54:81" s="325" customFormat="1" ht="15" customHeight="1" x14ac:dyDescent="0.25">
      <c r="BB5063"/>
      <c r="BC5063"/>
      <c r="BD5063"/>
      <c r="BE5063"/>
      <c r="BF5063"/>
      <c r="BG5063"/>
      <c r="BH5063"/>
      <c r="BI5063"/>
      <c r="BJ5063"/>
      <c r="BK5063"/>
      <c r="BL5063"/>
      <c r="BM5063"/>
      <c r="BN5063"/>
      <c r="BO5063"/>
      <c r="BP5063"/>
      <c r="BQ5063"/>
      <c r="BR5063"/>
      <c r="BS5063"/>
      <c r="BT5063"/>
      <c r="BU5063"/>
      <c r="BV5063"/>
      <c r="BW5063"/>
      <c r="BX5063"/>
      <c r="BY5063"/>
      <c r="BZ5063"/>
      <c r="CA5063"/>
      <c r="CB5063"/>
      <c r="CC5063"/>
    </row>
    <row r="5064" spans="54:81" s="325" customFormat="1" ht="15" customHeight="1" x14ac:dyDescent="0.25">
      <c r="BB5064"/>
      <c r="BC5064"/>
      <c r="BD5064"/>
      <c r="BE5064"/>
      <c r="BF5064"/>
      <c r="BG5064"/>
      <c r="BH5064"/>
      <c r="BI5064"/>
      <c r="BJ5064"/>
      <c r="BK5064"/>
      <c r="BL5064"/>
      <c r="BM5064"/>
      <c r="BN5064"/>
      <c r="BO5064"/>
      <c r="BP5064"/>
      <c r="BQ5064"/>
      <c r="BR5064"/>
      <c r="BS5064"/>
      <c r="BT5064"/>
      <c r="BU5064"/>
      <c r="BV5064"/>
      <c r="BW5064"/>
      <c r="BX5064"/>
      <c r="BY5064"/>
      <c r="BZ5064"/>
      <c r="CA5064"/>
      <c r="CB5064"/>
      <c r="CC5064"/>
    </row>
    <row r="5065" spans="54:81" s="325" customFormat="1" ht="15" customHeight="1" x14ac:dyDescent="0.25">
      <c r="BB5065"/>
      <c r="BC5065"/>
      <c r="BD5065"/>
      <c r="BE5065"/>
      <c r="BF5065"/>
      <c r="BG5065"/>
      <c r="BH5065"/>
      <c r="BI5065"/>
      <c r="BJ5065"/>
      <c r="BK5065"/>
      <c r="BL5065"/>
      <c r="BM5065"/>
      <c r="BN5065"/>
      <c r="BO5065"/>
      <c r="BP5065"/>
      <c r="BQ5065"/>
      <c r="BR5065"/>
      <c r="BS5065"/>
      <c r="BT5065"/>
      <c r="BU5065"/>
      <c r="BV5065"/>
      <c r="BW5065"/>
      <c r="BX5065"/>
      <c r="BY5065"/>
      <c r="BZ5065"/>
      <c r="CA5065"/>
      <c r="CB5065"/>
      <c r="CC5065"/>
    </row>
    <row r="5066" spans="54:81" s="325" customFormat="1" ht="15" customHeight="1" x14ac:dyDescent="0.25">
      <c r="BB5066"/>
      <c r="BC5066"/>
      <c r="BD5066"/>
      <c r="BE5066"/>
      <c r="BF5066"/>
      <c r="BG5066"/>
      <c r="BH5066"/>
      <c r="BI5066"/>
      <c r="BJ5066"/>
      <c r="BK5066"/>
      <c r="BL5066"/>
      <c r="BM5066"/>
      <c r="BN5066"/>
      <c r="BO5066"/>
      <c r="BP5066"/>
      <c r="BQ5066"/>
      <c r="BR5066"/>
      <c r="BS5066"/>
      <c r="BT5066"/>
      <c r="BU5066"/>
      <c r="BV5066"/>
      <c r="BW5066"/>
      <c r="BX5066"/>
      <c r="BY5066"/>
      <c r="BZ5066"/>
      <c r="CA5066"/>
      <c r="CB5066"/>
      <c r="CC5066"/>
    </row>
    <row r="5067" spans="54:81" s="325" customFormat="1" ht="15" customHeight="1" x14ac:dyDescent="0.25">
      <c r="BB5067"/>
      <c r="BC5067"/>
      <c r="BD5067"/>
      <c r="BE5067"/>
      <c r="BF5067"/>
      <c r="BG5067"/>
      <c r="BH5067"/>
      <c r="BI5067"/>
      <c r="BJ5067"/>
      <c r="BK5067"/>
      <c r="BL5067"/>
      <c r="BM5067"/>
      <c r="BN5067"/>
      <c r="BO5067"/>
      <c r="BP5067"/>
      <c r="BQ5067"/>
      <c r="BR5067"/>
      <c r="BS5067"/>
      <c r="BT5067"/>
      <c r="BU5067"/>
      <c r="BV5067"/>
      <c r="BW5067"/>
      <c r="BX5067"/>
      <c r="BY5067"/>
      <c r="BZ5067"/>
      <c r="CA5067"/>
      <c r="CB5067"/>
      <c r="CC5067"/>
    </row>
    <row r="5068" spans="54:81" s="325" customFormat="1" ht="15" customHeight="1" x14ac:dyDescent="0.25">
      <c r="BB5068"/>
      <c r="BC5068"/>
      <c r="BD5068"/>
      <c r="BE5068"/>
      <c r="BF5068"/>
      <c r="BG5068"/>
      <c r="BH5068"/>
      <c r="BI5068"/>
      <c r="BJ5068"/>
      <c r="BK5068"/>
      <c r="BL5068"/>
      <c r="BM5068"/>
      <c r="BN5068"/>
      <c r="BO5068"/>
      <c r="BP5068"/>
      <c r="BQ5068"/>
      <c r="BR5068"/>
      <c r="BS5068"/>
      <c r="BT5068"/>
      <c r="BU5068"/>
      <c r="BV5068"/>
      <c r="BW5068"/>
      <c r="BX5068"/>
      <c r="BY5068"/>
      <c r="BZ5068"/>
      <c r="CA5068"/>
      <c r="CB5068"/>
      <c r="CC5068"/>
    </row>
    <row r="5069" spans="54:81" s="325" customFormat="1" ht="15" customHeight="1" x14ac:dyDescent="0.25">
      <c r="BB5069"/>
      <c r="BC5069"/>
      <c r="BD5069"/>
      <c r="BE5069"/>
      <c r="BF5069"/>
      <c r="BG5069"/>
      <c r="BH5069"/>
      <c r="BI5069"/>
      <c r="BJ5069"/>
      <c r="BK5069"/>
      <c r="BL5069"/>
      <c r="BM5069"/>
      <c r="BN5069"/>
      <c r="BO5069"/>
      <c r="BP5069"/>
      <c r="BQ5069"/>
      <c r="BR5069"/>
      <c r="BS5069"/>
      <c r="BT5069"/>
      <c r="BU5069"/>
      <c r="BV5069"/>
      <c r="BW5069"/>
      <c r="BX5069"/>
      <c r="BY5069"/>
      <c r="BZ5069"/>
      <c r="CA5069"/>
      <c r="CB5069"/>
      <c r="CC5069"/>
    </row>
    <row r="5070" spans="54:81" s="325" customFormat="1" ht="15" customHeight="1" x14ac:dyDescent="0.25">
      <c r="BB5070"/>
      <c r="BC5070"/>
      <c r="BD5070"/>
      <c r="BE5070"/>
      <c r="BF5070"/>
      <c r="BG5070"/>
      <c r="BH5070"/>
      <c r="BI5070"/>
      <c r="BJ5070"/>
      <c r="BK5070"/>
      <c r="BL5070"/>
      <c r="BM5070"/>
      <c r="BN5070"/>
      <c r="BO5070"/>
      <c r="BP5070"/>
      <c r="BQ5070"/>
      <c r="BR5070"/>
      <c r="BS5070"/>
      <c r="BT5070"/>
      <c r="BU5070"/>
      <c r="BV5070"/>
      <c r="BW5070"/>
      <c r="BX5070"/>
      <c r="BY5070"/>
      <c r="BZ5070"/>
      <c r="CA5070"/>
      <c r="CB5070"/>
      <c r="CC5070"/>
    </row>
    <row r="5071" spans="54:81" s="325" customFormat="1" ht="15" customHeight="1" x14ac:dyDescent="0.25">
      <c r="BB5071"/>
      <c r="BC5071"/>
      <c r="BD5071"/>
      <c r="BE5071"/>
      <c r="BF5071"/>
      <c r="BG5071"/>
      <c r="BH5071"/>
      <c r="BI5071"/>
      <c r="BJ5071"/>
      <c r="BK5071"/>
      <c r="BL5071"/>
      <c r="BM5071"/>
      <c r="BN5071"/>
      <c r="BO5071"/>
      <c r="BP5071"/>
      <c r="BQ5071"/>
      <c r="BR5071"/>
      <c r="BS5071"/>
      <c r="BT5071"/>
      <c r="BU5071"/>
      <c r="BV5071"/>
      <c r="BW5071"/>
      <c r="BX5071"/>
      <c r="BY5071"/>
      <c r="BZ5071"/>
      <c r="CA5071"/>
      <c r="CB5071"/>
      <c r="CC5071"/>
    </row>
    <row r="5072" spans="54:81" s="325" customFormat="1" ht="15" customHeight="1" x14ac:dyDescent="0.25">
      <c r="BB5072"/>
      <c r="BC5072"/>
      <c r="BD5072"/>
      <c r="BE5072"/>
      <c r="BF5072"/>
      <c r="BG5072"/>
      <c r="BH5072"/>
      <c r="BI5072"/>
      <c r="BJ5072"/>
      <c r="BK5072"/>
      <c r="BL5072"/>
      <c r="BM5072"/>
      <c r="BN5072"/>
      <c r="BO5072"/>
      <c r="BP5072"/>
      <c r="BQ5072"/>
      <c r="BR5072"/>
      <c r="BS5072"/>
      <c r="BT5072"/>
      <c r="BU5072"/>
      <c r="BV5072"/>
      <c r="BW5072"/>
      <c r="BX5072"/>
      <c r="BY5072"/>
      <c r="BZ5072"/>
      <c r="CA5072"/>
      <c r="CB5072"/>
      <c r="CC5072"/>
    </row>
    <row r="5073" spans="54:81" s="325" customFormat="1" ht="15" customHeight="1" x14ac:dyDescent="0.25">
      <c r="BB5073"/>
      <c r="BC5073"/>
      <c r="BD5073"/>
      <c r="BE5073"/>
      <c r="BF5073"/>
      <c r="BG5073"/>
      <c r="BH5073"/>
      <c r="BI5073"/>
      <c r="BJ5073"/>
      <c r="BK5073"/>
      <c r="BL5073"/>
      <c r="BM5073"/>
      <c r="BN5073"/>
      <c r="BO5073"/>
      <c r="BP5073"/>
      <c r="BQ5073"/>
      <c r="BR5073"/>
      <c r="BS5073"/>
      <c r="BT5073"/>
      <c r="BU5073"/>
      <c r="BV5073"/>
      <c r="BW5073"/>
      <c r="BX5073"/>
      <c r="BY5073"/>
      <c r="BZ5073"/>
      <c r="CA5073"/>
      <c r="CB5073"/>
      <c r="CC5073"/>
    </row>
    <row r="5074" spans="54:81" s="325" customFormat="1" ht="15" customHeight="1" x14ac:dyDescent="0.25">
      <c r="BB5074"/>
      <c r="BC5074"/>
      <c r="BD5074"/>
      <c r="BE5074"/>
      <c r="BF5074"/>
      <c r="BG5074"/>
      <c r="BH5074"/>
      <c r="BI5074"/>
      <c r="BJ5074"/>
      <c r="BK5074"/>
      <c r="BL5074"/>
      <c r="BM5074"/>
      <c r="BN5074"/>
      <c r="BO5074"/>
      <c r="BP5074"/>
      <c r="BQ5074"/>
      <c r="BR5074"/>
      <c r="BS5074"/>
      <c r="BT5074"/>
      <c r="BU5074"/>
      <c r="BV5074"/>
      <c r="BW5074"/>
      <c r="BX5074"/>
      <c r="BY5074"/>
      <c r="BZ5074"/>
      <c r="CA5074"/>
      <c r="CB5074"/>
      <c r="CC5074"/>
    </row>
    <row r="5075" spans="54:81" s="325" customFormat="1" ht="15" customHeight="1" x14ac:dyDescent="0.25">
      <c r="BB5075"/>
      <c r="BC5075"/>
      <c r="BD5075"/>
      <c r="BE5075"/>
      <c r="BF5075"/>
      <c r="BG5075"/>
      <c r="BH5075"/>
      <c r="BI5075"/>
      <c r="BJ5075"/>
      <c r="BK5075"/>
      <c r="BL5075"/>
      <c r="BM5075"/>
      <c r="BN5075"/>
      <c r="BO5075"/>
      <c r="BP5075"/>
      <c r="BQ5075"/>
      <c r="BR5075"/>
      <c r="BS5075"/>
      <c r="BT5075"/>
      <c r="BU5075"/>
      <c r="BV5075"/>
      <c r="BW5075"/>
      <c r="BX5075"/>
      <c r="BY5075"/>
      <c r="BZ5075"/>
      <c r="CA5075"/>
      <c r="CB5075"/>
      <c r="CC5075"/>
    </row>
    <row r="5076" spans="54:81" s="325" customFormat="1" ht="15" customHeight="1" x14ac:dyDescent="0.25">
      <c r="BB5076"/>
      <c r="BC5076"/>
      <c r="BD5076"/>
      <c r="BE5076"/>
      <c r="BF5076"/>
      <c r="BG5076"/>
      <c r="BH5076"/>
      <c r="BI5076"/>
      <c r="BJ5076"/>
      <c r="BK5076"/>
      <c r="BL5076"/>
      <c r="BM5076"/>
      <c r="BN5076"/>
      <c r="BO5076"/>
      <c r="BP5076"/>
      <c r="BQ5076"/>
      <c r="BR5076"/>
      <c r="BS5076"/>
      <c r="BT5076"/>
      <c r="BU5076"/>
      <c r="BV5076"/>
      <c r="BW5076"/>
      <c r="BX5076"/>
      <c r="BY5076"/>
      <c r="BZ5076"/>
      <c r="CA5076"/>
      <c r="CB5076"/>
      <c r="CC5076"/>
    </row>
    <row r="5077" spans="54:81" s="325" customFormat="1" ht="15" customHeight="1" x14ac:dyDescent="0.25">
      <c r="BB5077"/>
      <c r="BC5077"/>
      <c r="BD5077"/>
      <c r="BE5077"/>
      <c r="BF5077"/>
      <c r="BG5077"/>
      <c r="BH5077"/>
      <c r="BI5077"/>
      <c r="BJ5077"/>
      <c r="BK5077"/>
      <c r="BL5077"/>
      <c r="BM5077"/>
      <c r="BN5077"/>
      <c r="BO5077"/>
      <c r="BP5077"/>
      <c r="BQ5077"/>
      <c r="BR5077"/>
      <c r="BS5077"/>
      <c r="BT5077"/>
      <c r="BU5077"/>
      <c r="BV5077"/>
      <c r="BW5077"/>
      <c r="BX5077"/>
      <c r="BY5077"/>
      <c r="BZ5077"/>
      <c r="CA5077"/>
      <c r="CB5077"/>
      <c r="CC5077"/>
    </row>
    <row r="5078" spans="54:81" s="325" customFormat="1" ht="15" customHeight="1" x14ac:dyDescent="0.25">
      <c r="BB5078"/>
      <c r="BC5078"/>
      <c r="BD5078"/>
      <c r="BE5078"/>
      <c r="BF5078"/>
      <c r="BG5078"/>
      <c r="BH5078"/>
      <c r="BI5078"/>
      <c r="BJ5078"/>
      <c r="BK5078"/>
      <c r="BL5078"/>
      <c r="BM5078"/>
      <c r="BN5078"/>
      <c r="BO5078"/>
      <c r="BP5078"/>
      <c r="BQ5078"/>
      <c r="BR5078"/>
      <c r="BS5078"/>
      <c r="BT5078"/>
      <c r="BU5078"/>
      <c r="BV5078"/>
      <c r="BW5078"/>
      <c r="BX5078"/>
      <c r="BY5078"/>
      <c r="BZ5078"/>
      <c r="CA5078"/>
      <c r="CB5078"/>
      <c r="CC5078"/>
    </row>
    <row r="5079" spans="54:81" s="325" customFormat="1" ht="15" customHeight="1" x14ac:dyDescent="0.25">
      <c r="BB5079"/>
      <c r="BC5079"/>
      <c r="BD5079"/>
      <c r="BE5079"/>
      <c r="BF5079"/>
      <c r="BG5079"/>
      <c r="BH5079"/>
      <c r="BI5079"/>
      <c r="BJ5079"/>
      <c r="BK5079"/>
      <c r="BL5079"/>
      <c r="BM5079"/>
      <c r="BN5079"/>
      <c r="BO5079"/>
      <c r="BP5079"/>
      <c r="BQ5079"/>
      <c r="BR5079"/>
      <c r="BS5079"/>
      <c r="BT5079"/>
      <c r="BU5079"/>
      <c r="BV5079"/>
      <c r="BW5079"/>
      <c r="BX5079"/>
      <c r="BY5079"/>
      <c r="BZ5079"/>
      <c r="CA5079"/>
      <c r="CB5079"/>
      <c r="CC5079"/>
    </row>
    <row r="5080" spans="54:81" s="325" customFormat="1" ht="15" customHeight="1" x14ac:dyDescent="0.25">
      <c r="BB5080"/>
      <c r="BC5080"/>
      <c r="BD5080"/>
      <c r="BE5080"/>
      <c r="BF5080"/>
      <c r="BG5080"/>
      <c r="BH5080"/>
      <c r="BI5080"/>
      <c r="BJ5080"/>
      <c r="BK5080"/>
      <c r="BL5080"/>
      <c r="BM5080"/>
      <c r="BN5080"/>
      <c r="BO5080"/>
      <c r="BP5080"/>
      <c r="BQ5080"/>
      <c r="BR5080"/>
      <c r="BS5080"/>
      <c r="BT5080"/>
      <c r="BU5080"/>
      <c r="BV5080"/>
      <c r="BW5080"/>
      <c r="BX5080"/>
      <c r="BY5080"/>
      <c r="BZ5080"/>
      <c r="CA5080"/>
      <c r="CB5080"/>
      <c r="CC5080"/>
    </row>
    <row r="5081" spans="54:81" s="325" customFormat="1" ht="15" customHeight="1" x14ac:dyDescent="0.25">
      <c r="BB5081"/>
      <c r="BC5081"/>
      <c r="BD5081"/>
      <c r="BE5081"/>
      <c r="BF5081"/>
      <c r="BG5081"/>
      <c r="BH5081"/>
      <c r="BI5081"/>
      <c r="BJ5081"/>
      <c r="BK5081"/>
      <c r="BL5081"/>
      <c r="BM5081"/>
      <c r="BN5081"/>
      <c r="BO5081"/>
      <c r="BP5081"/>
      <c r="BQ5081"/>
      <c r="BR5081"/>
      <c r="BS5081"/>
      <c r="BT5081"/>
      <c r="BU5081"/>
      <c r="BV5081"/>
      <c r="BW5081"/>
      <c r="BX5081"/>
      <c r="BY5081"/>
      <c r="BZ5081"/>
      <c r="CA5081"/>
      <c r="CB5081"/>
      <c r="CC5081"/>
    </row>
    <row r="5082" spans="54:81" s="325" customFormat="1" ht="15" customHeight="1" x14ac:dyDescent="0.25">
      <c r="BB5082"/>
      <c r="BC5082"/>
      <c r="BD5082"/>
      <c r="BE5082"/>
      <c r="BF5082"/>
      <c r="BG5082"/>
      <c r="BH5082"/>
      <c r="BI5082"/>
      <c r="BJ5082"/>
      <c r="BK5082"/>
      <c r="BL5082"/>
      <c r="BM5082"/>
      <c r="BN5082"/>
      <c r="BO5082"/>
      <c r="BP5082"/>
      <c r="BQ5082"/>
      <c r="BR5082"/>
      <c r="BS5082"/>
      <c r="BT5082"/>
      <c r="BU5082"/>
      <c r="BV5082"/>
      <c r="BW5082"/>
      <c r="BX5082"/>
      <c r="BY5082"/>
      <c r="BZ5082"/>
      <c r="CA5082"/>
      <c r="CB5082"/>
      <c r="CC5082"/>
    </row>
    <row r="5083" spans="54:81" s="325" customFormat="1" ht="15" customHeight="1" x14ac:dyDescent="0.25">
      <c r="BB5083"/>
      <c r="BC5083"/>
      <c r="BD5083"/>
      <c r="BE5083"/>
      <c r="BF5083"/>
      <c r="BG5083"/>
      <c r="BH5083"/>
      <c r="BI5083"/>
      <c r="BJ5083"/>
      <c r="BK5083"/>
      <c r="BL5083"/>
      <c r="BM5083"/>
      <c r="BN5083"/>
      <c r="BO5083"/>
      <c r="BP5083"/>
      <c r="BQ5083"/>
      <c r="BR5083"/>
      <c r="BS5083"/>
      <c r="BT5083"/>
      <c r="BU5083"/>
      <c r="BV5083"/>
      <c r="BW5083"/>
      <c r="BX5083"/>
      <c r="BY5083"/>
      <c r="BZ5083"/>
      <c r="CA5083"/>
      <c r="CB5083"/>
      <c r="CC5083"/>
    </row>
    <row r="5084" spans="54:81" s="325" customFormat="1" ht="15" customHeight="1" x14ac:dyDescent="0.25">
      <c r="BB5084"/>
      <c r="BC5084"/>
      <c r="BD5084"/>
      <c r="BE5084"/>
      <c r="BF5084"/>
      <c r="BG5084"/>
      <c r="BH5084"/>
      <c r="BI5084"/>
      <c r="BJ5084"/>
      <c r="BK5084"/>
      <c r="BL5084"/>
      <c r="BM5084"/>
      <c r="BN5084"/>
      <c r="BO5084"/>
      <c r="BP5084"/>
      <c r="BQ5084"/>
      <c r="BR5084"/>
      <c r="BS5084"/>
      <c r="BT5084"/>
      <c r="BU5084"/>
      <c r="BV5084"/>
      <c r="BW5084"/>
      <c r="BX5084"/>
      <c r="BY5084"/>
      <c r="BZ5084"/>
      <c r="CA5084"/>
      <c r="CB5084"/>
      <c r="CC5084"/>
    </row>
    <row r="5085" spans="54:81" s="325" customFormat="1" ht="15" customHeight="1" x14ac:dyDescent="0.25">
      <c r="BB5085"/>
      <c r="BC5085"/>
      <c r="BD5085"/>
      <c r="BE5085"/>
      <c r="BF5085"/>
      <c r="BG5085"/>
      <c r="BH5085"/>
      <c r="BI5085"/>
      <c r="BJ5085"/>
      <c r="BK5085"/>
      <c r="BL5085"/>
      <c r="BM5085"/>
      <c r="BN5085"/>
      <c r="BO5085"/>
      <c r="BP5085"/>
      <c r="BQ5085"/>
      <c r="BR5085"/>
      <c r="BS5085"/>
      <c r="BT5085"/>
      <c r="BU5085"/>
      <c r="BV5085"/>
      <c r="BW5085"/>
      <c r="BX5085"/>
      <c r="BY5085"/>
      <c r="BZ5085"/>
      <c r="CA5085"/>
      <c r="CB5085"/>
      <c r="CC5085"/>
    </row>
    <row r="5086" spans="54:81" s="325" customFormat="1" ht="15" customHeight="1" x14ac:dyDescent="0.25">
      <c r="BB5086"/>
      <c r="BC5086"/>
      <c r="BD5086"/>
      <c r="BE5086"/>
      <c r="BF5086"/>
      <c r="BG5086"/>
      <c r="BH5086"/>
      <c r="BI5086"/>
      <c r="BJ5086"/>
      <c r="BK5086"/>
      <c r="BL5086"/>
      <c r="BM5086"/>
      <c r="BN5086"/>
      <c r="BO5086"/>
      <c r="BP5086"/>
      <c r="BQ5086"/>
      <c r="BR5086"/>
      <c r="BS5086"/>
      <c r="BT5086"/>
      <c r="BU5086"/>
      <c r="BV5086"/>
      <c r="BW5086"/>
      <c r="BX5086"/>
      <c r="BY5086"/>
      <c r="BZ5086"/>
      <c r="CA5086"/>
      <c r="CB5086"/>
      <c r="CC5086"/>
    </row>
    <row r="5087" spans="54:81" s="325" customFormat="1" ht="15" customHeight="1" x14ac:dyDescent="0.25">
      <c r="BB5087"/>
      <c r="BC5087"/>
      <c r="BD5087"/>
      <c r="BE5087"/>
      <c r="BF5087"/>
      <c r="BG5087"/>
      <c r="BH5087"/>
      <c r="BI5087"/>
      <c r="BJ5087"/>
      <c r="BK5087"/>
      <c r="BL5087"/>
      <c r="BM5087"/>
      <c r="BN5087"/>
      <c r="BO5087"/>
      <c r="BP5087"/>
      <c r="BQ5087"/>
      <c r="BR5087"/>
      <c r="BS5087"/>
      <c r="BT5087"/>
      <c r="BU5087"/>
      <c r="BV5087"/>
      <c r="BW5087"/>
      <c r="BX5087"/>
      <c r="BY5087"/>
      <c r="BZ5087"/>
      <c r="CA5087"/>
      <c r="CB5087"/>
      <c r="CC5087"/>
    </row>
    <row r="5088" spans="54:81" s="325" customFormat="1" ht="15" customHeight="1" x14ac:dyDescent="0.25">
      <c r="BB5088"/>
      <c r="BC5088"/>
      <c r="BD5088"/>
      <c r="BE5088"/>
      <c r="BF5088"/>
      <c r="BG5088"/>
      <c r="BH5088"/>
      <c r="BI5088"/>
      <c r="BJ5088"/>
      <c r="BK5088"/>
      <c r="BL5088"/>
      <c r="BM5088"/>
      <c r="BN5088"/>
      <c r="BO5088"/>
      <c r="BP5088"/>
      <c r="BQ5088"/>
      <c r="BR5088"/>
      <c r="BS5088"/>
      <c r="BT5088"/>
      <c r="BU5088"/>
      <c r="BV5088"/>
      <c r="BW5088"/>
      <c r="BX5088"/>
      <c r="BY5088"/>
      <c r="BZ5088"/>
      <c r="CA5088"/>
      <c r="CB5088"/>
      <c r="CC5088"/>
    </row>
    <row r="5089" spans="54:81" s="325" customFormat="1" ht="15" customHeight="1" x14ac:dyDescent="0.25">
      <c r="BB5089"/>
      <c r="BC5089"/>
      <c r="BD5089"/>
      <c r="BE5089"/>
      <c r="BF5089"/>
      <c r="BG5089"/>
      <c r="BH5089"/>
      <c r="BI5089"/>
      <c r="BJ5089"/>
      <c r="BK5089"/>
      <c r="BL5089"/>
      <c r="BM5089"/>
      <c r="BN5089"/>
      <c r="BO5089"/>
      <c r="BP5089"/>
      <c r="BQ5089"/>
      <c r="BR5089"/>
      <c r="BS5089"/>
      <c r="BT5089"/>
      <c r="BU5089"/>
      <c r="BV5089"/>
      <c r="BW5089"/>
      <c r="BX5089"/>
      <c r="BY5089"/>
      <c r="BZ5089"/>
      <c r="CA5089"/>
      <c r="CB5089"/>
      <c r="CC5089"/>
    </row>
    <row r="5090" spans="54:81" s="325" customFormat="1" ht="15" customHeight="1" x14ac:dyDescent="0.25">
      <c r="BB5090"/>
      <c r="BC5090"/>
      <c r="BD5090"/>
      <c r="BE5090"/>
      <c r="BF5090"/>
      <c r="BG5090"/>
      <c r="BH5090"/>
      <c r="BI5090"/>
      <c r="BJ5090"/>
      <c r="BK5090"/>
      <c r="BL5090"/>
      <c r="BM5090"/>
      <c r="BN5090"/>
      <c r="BO5090"/>
      <c r="BP5090"/>
      <c r="BQ5090"/>
      <c r="BR5090"/>
      <c r="BS5090"/>
      <c r="BT5090"/>
      <c r="BU5090"/>
      <c r="BV5090"/>
      <c r="BW5090"/>
      <c r="BX5090"/>
      <c r="BY5090"/>
      <c r="BZ5090"/>
      <c r="CA5090"/>
      <c r="CB5090"/>
      <c r="CC5090"/>
    </row>
    <row r="5091" spans="54:81" s="325" customFormat="1" ht="15" customHeight="1" x14ac:dyDescent="0.25">
      <c r="BB5091"/>
      <c r="BC5091"/>
      <c r="BD5091"/>
      <c r="BE5091"/>
      <c r="BF5091"/>
      <c r="BG5091"/>
      <c r="BH5091"/>
      <c r="BI5091"/>
      <c r="BJ5091"/>
      <c r="BK5091"/>
      <c r="BL5091"/>
      <c r="BM5091"/>
      <c r="BN5091"/>
      <c r="BO5091"/>
      <c r="BP5091"/>
      <c r="BQ5091"/>
      <c r="BR5091"/>
      <c r="BS5091"/>
      <c r="BT5091"/>
      <c r="BU5091"/>
      <c r="BV5091"/>
      <c r="BW5091"/>
      <c r="BX5091"/>
      <c r="BY5091"/>
      <c r="BZ5091"/>
      <c r="CA5091"/>
      <c r="CB5091"/>
      <c r="CC5091"/>
    </row>
    <row r="5092" spans="54:81" s="325" customFormat="1" ht="15" customHeight="1" x14ac:dyDescent="0.25">
      <c r="BB5092"/>
      <c r="BC5092"/>
      <c r="BD5092"/>
      <c r="BE5092"/>
      <c r="BF5092"/>
      <c r="BG5092"/>
      <c r="BH5092"/>
      <c r="BI5092"/>
      <c r="BJ5092"/>
      <c r="BK5092"/>
      <c r="BL5092"/>
      <c r="BM5092"/>
      <c r="BN5092"/>
      <c r="BO5092"/>
      <c r="BP5092"/>
      <c r="BQ5092"/>
      <c r="BR5092"/>
      <c r="BS5092"/>
      <c r="BT5092"/>
      <c r="BU5092"/>
      <c r="BV5092"/>
      <c r="BW5092"/>
      <c r="BX5092"/>
      <c r="BY5092"/>
      <c r="BZ5092"/>
      <c r="CA5092"/>
      <c r="CB5092"/>
      <c r="CC5092"/>
    </row>
    <row r="5093" spans="54:81" s="325" customFormat="1" ht="15" customHeight="1" x14ac:dyDescent="0.25">
      <c r="BB5093"/>
      <c r="BC5093"/>
      <c r="BD5093"/>
      <c r="BE5093"/>
      <c r="BF5093"/>
      <c r="BG5093"/>
      <c r="BH5093"/>
      <c r="BI5093"/>
      <c r="BJ5093"/>
      <c r="BK5093"/>
      <c r="BL5093"/>
      <c r="BM5093"/>
      <c r="BN5093"/>
      <c r="BO5093"/>
      <c r="BP5093"/>
      <c r="BQ5093"/>
      <c r="BR5093"/>
      <c r="BS5093"/>
      <c r="BT5093"/>
      <c r="BU5093"/>
      <c r="BV5093"/>
      <c r="BW5093"/>
      <c r="BX5093"/>
      <c r="BY5093"/>
      <c r="BZ5093"/>
      <c r="CA5093"/>
      <c r="CB5093"/>
      <c r="CC5093"/>
    </row>
    <row r="5094" spans="54:81" s="325" customFormat="1" ht="15" customHeight="1" x14ac:dyDescent="0.25">
      <c r="BB5094"/>
      <c r="BC5094"/>
      <c r="BD5094"/>
      <c r="BE5094"/>
      <c r="BF5094"/>
      <c r="BG5094"/>
      <c r="BH5094"/>
      <c r="BI5094"/>
      <c r="BJ5094"/>
      <c r="BK5094"/>
      <c r="BL5094"/>
      <c r="BM5094"/>
      <c r="BN5094"/>
      <c r="BO5094"/>
      <c r="BP5094"/>
      <c r="BQ5094"/>
      <c r="BR5094"/>
      <c r="BS5094"/>
      <c r="BT5094"/>
      <c r="BU5094"/>
      <c r="BV5094"/>
      <c r="BW5094"/>
      <c r="BX5094"/>
      <c r="BY5094"/>
      <c r="BZ5094"/>
      <c r="CA5094"/>
      <c r="CB5094"/>
      <c r="CC5094"/>
    </row>
    <row r="5095" spans="54:81" s="325" customFormat="1" ht="15" customHeight="1" x14ac:dyDescent="0.25">
      <c r="BB5095"/>
      <c r="BC5095"/>
      <c r="BD5095"/>
      <c r="BE5095"/>
      <c r="BF5095"/>
      <c r="BG5095"/>
      <c r="BH5095"/>
      <c r="BI5095"/>
      <c r="BJ5095"/>
      <c r="BK5095"/>
      <c r="BL5095"/>
      <c r="BM5095"/>
      <c r="BN5095"/>
      <c r="BO5095"/>
      <c r="BP5095"/>
      <c r="BQ5095"/>
      <c r="BR5095"/>
      <c r="BS5095"/>
      <c r="BT5095"/>
      <c r="BU5095"/>
      <c r="BV5095"/>
      <c r="BW5095"/>
      <c r="BX5095"/>
      <c r="BY5095"/>
      <c r="BZ5095"/>
      <c r="CA5095"/>
      <c r="CB5095"/>
      <c r="CC5095"/>
    </row>
    <row r="5096" spans="54:81" s="325" customFormat="1" ht="15" customHeight="1" x14ac:dyDescent="0.25">
      <c r="BB5096"/>
      <c r="BC5096"/>
      <c r="BD5096"/>
      <c r="BE5096"/>
      <c r="BF5096"/>
      <c r="BG5096"/>
      <c r="BH5096"/>
      <c r="BI5096"/>
      <c r="BJ5096"/>
      <c r="BK5096"/>
      <c r="BL5096"/>
      <c r="BM5096"/>
      <c r="BN5096"/>
      <c r="BO5096"/>
      <c r="BP5096"/>
      <c r="BQ5096"/>
      <c r="BR5096"/>
      <c r="BS5096"/>
      <c r="BT5096"/>
      <c r="BU5096"/>
      <c r="BV5096"/>
      <c r="BW5096"/>
      <c r="BX5096"/>
      <c r="BY5096"/>
      <c r="BZ5096"/>
      <c r="CA5096"/>
      <c r="CB5096"/>
      <c r="CC5096"/>
    </row>
    <row r="5097" spans="54:81" s="325" customFormat="1" ht="15" customHeight="1" x14ac:dyDescent="0.25">
      <c r="BB5097"/>
      <c r="BC5097"/>
      <c r="BD5097"/>
      <c r="BE5097"/>
      <c r="BF5097"/>
      <c r="BG5097"/>
      <c r="BH5097"/>
      <c r="BI5097"/>
      <c r="BJ5097"/>
      <c r="BK5097"/>
      <c r="BL5097"/>
      <c r="BM5097"/>
      <c r="BN5097"/>
      <c r="BO5097"/>
      <c r="BP5097"/>
      <c r="BQ5097"/>
      <c r="BR5097"/>
      <c r="BS5097"/>
      <c r="BT5097"/>
      <c r="BU5097"/>
      <c r="BV5097"/>
      <c r="BW5097"/>
      <c r="BX5097"/>
      <c r="BY5097"/>
      <c r="BZ5097"/>
      <c r="CA5097"/>
      <c r="CB5097"/>
      <c r="CC5097"/>
    </row>
    <row r="5098" spans="54:81" s="325" customFormat="1" ht="15" customHeight="1" x14ac:dyDescent="0.25">
      <c r="BB5098"/>
      <c r="BC5098"/>
      <c r="BD5098"/>
      <c r="BE5098"/>
      <c r="BF5098"/>
      <c r="BG5098"/>
      <c r="BH5098"/>
      <c r="BI5098"/>
      <c r="BJ5098"/>
      <c r="BK5098"/>
      <c r="BL5098"/>
      <c r="BM5098"/>
      <c r="BN5098"/>
      <c r="BO5098"/>
      <c r="BP5098"/>
      <c r="BQ5098"/>
      <c r="BR5098"/>
      <c r="BS5098"/>
      <c r="BT5098"/>
      <c r="BU5098"/>
      <c r="BV5098"/>
      <c r="BW5098"/>
      <c r="BX5098"/>
      <c r="BY5098"/>
      <c r="BZ5098"/>
      <c r="CA5098"/>
      <c r="CB5098"/>
      <c r="CC5098"/>
    </row>
    <row r="5099" spans="54:81" s="325" customFormat="1" ht="15" customHeight="1" x14ac:dyDescent="0.25">
      <c r="BB5099"/>
      <c r="BC5099"/>
      <c r="BD5099"/>
      <c r="BE5099"/>
      <c r="BF5099"/>
      <c r="BG5099"/>
      <c r="BH5099"/>
      <c r="BI5099"/>
      <c r="BJ5099"/>
      <c r="BK5099"/>
      <c r="BL5099"/>
      <c r="BM5099"/>
      <c r="BN5099"/>
      <c r="BO5099"/>
      <c r="BP5099"/>
      <c r="BQ5099"/>
      <c r="BR5099"/>
      <c r="BS5099"/>
      <c r="BT5099"/>
      <c r="BU5099"/>
      <c r="BV5099"/>
      <c r="BW5099"/>
      <c r="BX5099"/>
      <c r="BY5099"/>
      <c r="BZ5099"/>
      <c r="CA5099"/>
      <c r="CB5099"/>
      <c r="CC5099"/>
    </row>
    <row r="5100" spans="54:81" s="325" customFormat="1" ht="15" customHeight="1" x14ac:dyDescent="0.25">
      <c r="BB5100"/>
      <c r="BC5100"/>
      <c r="BD5100"/>
      <c r="BE5100"/>
      <c r="BF5100"/>
      <c r="BG5100"/>
      <c r="BH5100"/>
      <c r="BI5100"/>
      <c r="BJ5100"/>
      <c r="BK5100"/>
      <c r="BL5100"/>
      <c r="BM5100"/>
      <c r="BN5100"/>
      <c r="BO5100"/>
      <c r="BP5100"/>
      <c r="BQ5100"/>
      <c r="BR5100"/>
      <c r="BS5100"/>
      <c r="BT5100"/>
      <c r="BU5100"/>
      <c r="BV5100"/>
      <c r="BW5100"/>
      <c r="BX5100"/>
      <c r="BY5100"/>
      <c r="BZ5100"/>
      <c r="CA5100"/>
      <c r="CB5100"/>
      <c r="CC5100"/>
    </row>
    <row r="5101" spans="54:81" s="325" customFormat="1" ht="15" customHeight="1" x14ac:dyDescent="0.25">
      <c r="BB5101"/>
      <c r="BC5101"/>
      <c r="BD5101"/>
      <c r="BE5101"/>
      <c r="BF5101"/>
      <c r="BG5101"/>
      <c r="BH5101"/>
      <c r="BI5101"/>
      <c r="BJ5101"/>
      <c r="BK5101"/>
      <c r="BL5101"/>
      <c r="BM5101"/>
      <c r="BN5101"/>
      <c r="BO5101"/>
      <c r="BP5101"/>
      <c r="BQ5101"/>
      <c r="BR5101"/>
      <c r="BS5101"/>
      <c r="BT5101"/>
      <c r="BU5101"/>
      <c r="BV5101"/>
      <c r="BW5101"/>
      <c r="BX5101"/>
      <c r="BY5101"/>
      <c r="BZ5101"/>
      <c r="CA5101"/>
      <c r="CB5101"/>
      <c r="CC5101"/>
    </row>
    <row r="5102" spans="54:81" s="325" customFormat="1" ht="15" customHeight="1" x14ac:dyDescent="0.25">
      <c r="BB5102"/>
      <c r="BC5102"/>
      <c r="BD5102"/>
      <c r="BE5102"/>
      <c r="BF5102"/>
      <c r="BG5102"/>
      <c r="BH5102"/>
      <c r="BI5102"/>
      <c r="BJ5102"/>
      <c r="BK5102"/>
      <c r="BL5102"/>
      <c r="BM5102"/>
      <c r="BN5102"/>
      <c r="BO5102"/>
      <c r="BP5102"/>
      <c r="BQ5102"/>
      <c r="BR5102"/>
      <c r="BS5102"/>
      <c r="BT5102"/>
      <c r="BU5102"/>
      <c r="BV5102"/>
      <c r="BW5102"/>
      <c r="BX5102"/>
      <c r="BY5102"/>
      <c r="BZ5102"/>
      <c r="CA5102"/>
      <c r="CB5102"/>
      <c r="CC5102"/>
    </row>
    <row r="5103" spans="54:81" s="325" customFormat="1" ht="15" customHeight="1" x14ac:dyDescent="0.25">
      <c r="BB5103"/>
      <c r="BC5103"/>
      <c r="BD5103"/>
      <c r="BE5103"/>
      <c r="BF5103"/>
      <c r="BG5103"/>
      <c r="BH5103"/>
      <c r="BI5103"/>
      <c r="BJ5103"/>
      <c r="BK5103"/>
      <c r="BL5103"/>
      <c r="BM5103"/>
      <c r="BN5103"/>
      <c r="BO5103"/>
      <c r="BP5103"/>
      <c r="BQ5103"/>
      <c r="BR5103"/>
      <c r="BS5103"/>
      <c r="BT5103"/>
      <c r="BU5103"/>
      <c r="BV5103"/>
      <c r="BW5103"/>
      <c r="BX5103"/>
      <c r="BY5103"/>
      <c r="BZ5103"/>
      <c r="CA5103"/>
      <c r="CB5103"/>
      <c r="CC5103"/>
    </row>
    <row r="5104" spans="54:81" s="325" customFormat="1" ht="15" customHeight="1" x14ac:dyDescent="0.25">
      <c r="BB5104"/>
      <c r="BC5104"/>
      <c r="BD5104"/>
      <c r="BE5104"/>
      <c r="BF5104"/>
      <c r="BG5104"/>
      <c r="BH5104"/>
      <c r="BI5104"/>
      <c r="BJ5104"/>
      <c r="BK5104"/>
      <c r="BL5104"/>
      <c r="BM5104"/>
      <c r="BN5104"/>
      <c r="BO5104"/>
      <c r="BP5104"/>
      <c r="BQ5104"/>
      <c r="BR5104"/>
      <c r="BS5104"/>
      <c r="BT5104"/>
      <c r="BU5104"/>
      <c r="BV5104"/>
      <c r="BW5104"/>
      <c r="BX5104"/>
      <c r="BY5104"/>
      <c r="BZ5104"/>
      <c r="CA5104"/>
      <c r="CB5104"/>
      <c r="CC5104"/>
    </row>
    <row r="5105" spans="54:81" s="325" customFormat="1" ht="15" customHeight="1" x14ac:dyDescent="0.25">
      <c r="BB5105"/>
      <c r="BC5105"/>
      <c r="BD5105"/>
      <c r="BE5105"/>
      <c r="BF5105"/>
      <c r="BG5105"/>
      <c r="BH5105"/>
      <c r="BI5105"/>
      <c r="BJ5105"/>
      <c r="BK5105"/>
      <c r="BL5105"/>
      <c r="BM5105"/>
      <c r="BN5105"/>
      <c r="BO5105"/>
      <c r="BP5105"/>
      <c r="BQ5105"/>
      <c r="BR5105"/>
      <c r="BS5105"/>
      <c r="BT5105"/>
      <c r="BU5105"/>
      <c r="BV5105"/>
      <c r="BW5105"/>
      <c r="BX5105"/>
      <c r="BY5105"/>
      <c r="BZ5105"/>
      <c r="CA5105"/>
      <c r="CB5105"/>
      <c r="CC5105"/>
    </row>
    <row r="5106" spans="54:81" s="325" customFormat="1" ht="15" customHeight="1" x14ac:dyDescent="0.25">
      <c r="BB5106"/>
      <c r="BC5106"/>
      <c r="BD5106"/>
      <c r="BE5106"/>
      <c r="BF5106"/>
      <c r="BG5106"/>
      <c r="BH5106"/>
      <c r="BI5106"/>
      <c r="BJ5106"/>
      <c r="BK5106"/>
      <c r="BL5106"/>
      <c r="BM5106"/>
      <c r="BN5106"/>
      <c r="BO5106"/>
      <c r="BP5106"/>
      <c r="BQ5106"/>
      <c r="BR5106"/>
      <c r="BS5106"/>
      <c r="BT5106"/>
      <c r="BU5106"/>
      <c r="BV5106"/>
      <c r="BW5106"/>
      <c r="BX5106"/>
      <c r="BY5106"/>
      <c r="BZ5106"/>
      <c r="CA5106"/>
      <c r="CB5106"/>
      <c r="CC5106"/>
    </row>
    <row r="5107" spans="54:81" s="325" customFormat="1" ht="15" customHeight="1" x14ac:dyDescent="0.25">
      <c r="BB5107"/>
      <c r="BC5107"/>
      <c r="BD5107"/>
      <c r="BE5107"/>
      <c r="BF5107"/>
      <c r="BG5107"/>
      <c r="BH5107"/>
      <c r="BI5107"/>
      <c r="BJ5107"/>
      <c r="BK5107"/>
      <c r="BL5107"/>
      <c r="BM5107"/>
      <c r="BN5107"/>
      <c r="BO5107"/>
      <c r="BP5107"/>
      <c r="BQ5107"/>
      <c r="BR5107"/>
      <c r="BS5107"/>
      <c r="BT5107"/>
      <c r="BU5107"/>
      <c r="BV5107"/>
      <c r="BW5107"/>
      <c r="BX5107"/>
      <c r="BY5107"/>
      <c r="BZ5107"/>
      <c r="CA5107"/>
      <c r="CB5107"/>
      <c r="CC5107"/>
    </row>
    <row r="5108" spans="54:81" s="325" customFormat="1" ht="15" customHeight="1" x14ac:dyDescent="0.25">
      <c r="BB5108"/>
      <c r="BC5108"/>
      <c r="BD5108"/>
      <c r="BE5108"/>
      <c r="BF5108"/>
      <c r="BG5108"/>
      <c r="BH5108"/>
      <c r="BI5108"/>
      <c r="BJ5108"/>
      <c r="BK5108"/>
      <c r="BL5108"/>
      <c r="BM5108"/>
      <c r="BN5108"/>
      <c r="BO5108"/>
      <c r="BP5108"/>
      <c r="BQ5108"/>
      <c r="BR5108"/>
      <c r="BS5108"/>
      <c r="BT5108"/>
      <c r="BU5108"/>
      <c r="BV5108"/>
      <c r="BW5108"/>
      <c r="BX5108"/>
      <c r="BY5108"/>
      <c r="BZ5108"/>
      <c r="CA5108"/>
      <c r="CB5108"/>
      <c r="CC5108"/>
    </row>
    <row r="5109" spans="54:81" s="325" customFormat="1" ht="15" customHeight="1" x14ac:dyDescent="0.25">
      <c r="BB5109"/>
      <c r="BC5109"/>
      <c r="BD5109"/>
      <c r="BE5109"/>
      <c r="BF5109"/>
      <c r="BG5109"/>
      <c r="BH5109"/>
      <c r="BI5109"/>
      <c r="BJ5109"/>
      <c r="BK5109"/>
      <c r="BL5109"/>
      <c r="BM5109"/>
      <c r="BN5109"/>
      <c r="BO5109"/>
      <c r="BP5109"/>
      <c r="BQ5109"/>
      <c r="BR5109"/>
      <c r="BS5109"/>
      <c r="BT5109"/>
      <c r="BU5109"/>
      <c r="BV5109"/>
      <c r="BW5109"/>
      <c r="BX5109"/>
      <c r="BY5109"/>
      <c r="BZ5109"/>
      <c r="CA5109"/>
      <c r="CB5109"/>
      <c r="CC5109"/>
    </row>
    <row r="5110" spans="54:81" s="325" customFormat="1" ht="15" customHeight="1" x14ac:dyDescent="0.25">
      <c r="BB5110"/>
      <c r="BC5110"/>
      <c r="BD5110"/>
      <c r="BE5110"/>
      <c r="BF5110"/>
      <c r="BG5110"/>
      <c r="BH5110"/>
      <c r="BI5110"/>
      <c r="BJ5110"/>
      <c r="BK5110"/>
      <c r="BL5110"/>
      <c r="BM5110"/>
      <c r="BN5110"/>
      <c r="BO5110"/>
      <c r="BP5110"/>
      <c r="BQ5110"/>
      <c r="BR5110"/>
      <c r="BS5110"/>
      <c r="BT5110"/>
      <c r="BU5110"/>
      <c r="BV5110"/>
      <c r="BW5110"/>
      <c r="BX5110"/>
      <c r="BY5110"/>
      <c r="BZ5110"/>
      <c r="CA5110"/>
      <c r="CB5110"/>
      <c r="CC5110"/>
    </row>
    <row r="5111" spans="54:81" s="325" customFormat="1" ht="15" customHeight="1" x14ac:dyDescent="0.25">
      <c r="BB5111"/>
      <c r="BC5111"/>
      <c r="BD5111"/>
      <c r="BE5111"/>
      <c r="BF5111"/>
      <c r="BG5111"/>
      <c r="BH5111"/>
      <c r="BI5111"/>
      <c r="BJ5111"/>
      <c r="BK5111"/>
      <c r="BL5111"/>
      <c r="BM5111"/>
      <c r="BN5111"/>
      <c r="BO5111"/>
      <c r="BP5111"/>
      <c r="BQ5111"/>
      <c r="BR5111"/>
      <c r="BS5111"/>
      <c r="BT5111"/>
      <c r="BU5111"/>
      <c r="BV5111"/>
      <c r="BW5111"/>
      <c r="BX5111"/>
      <c r="BY5111"/>
      <c r="BZ5111"/>
      <c r="CA5111"/>
      <c r="CB5111"/>
      <c r="CC5111"/>
    </row>
    <row r="5112" spans="54:81" s="325" customFormat="1" ht="15" customHeight="1" x14ac:dyDescent="0.25">
      <c r="BB5112"/>
      <c r="BC5112"/>
      <c r="BD5112"/>
      <c r="BE5112"/>
      <c r="BF5112"/>
      <c r="BG5112"/>
      <c r="BH5112"/>
      <c r="BI5112"/>
      <c r="BJ5112"/>
      <c r="BK5112"/>
      <c r="BL5112"/>
      <c r="BM5112"/>
      <c r="BN5112"/>
      <c r="BO5112"/>
      <c r="BP5112"/>
      <c r="BQ5112"/>
      <c r="BR5112"/>
      <c r="BS5112"/>
      <c r="BT5112"/>
      <c r="BU5112"/>
      <c r="BV5112"/>
      <c r="BW5112"/>
      <c r="BX5112"/>
      <c r="BY5112"/>
      <c r="BZ5112"/>
      <c r="CA5112"/>
      <c r="CB5112"/>
      <c r="CC5112"/>
    </row>
    <row r="5113" spans="54:81" s="325" customFormat="1" ht="15" customHeight="1" x14ac:dyDescent="0.25">
      <c r="BB5113"/>
      <c r="BC5113"/>
      <c r="BD5113"/>
      <c r="BE5113"/>
      <c r="BF5113"/>
      <c r="BG5113"/>
      <c r="BH5113"/>
      <c r="BI5113"/>
      <c r="BJ5113"/>
      <c r="BK5113"/>
      <c r="BL5113"/>
      <c r="BM5113"/>
      <c r="BN5113"/>
      <c r="BO5113"/>
      <c r="BP5113"/>
      <c r="BQ5113"/>
      <c r="BR5113"/>
      <c r="BS5113"/>
      <c r="BT5113"/>
      <c r="BU5113"/>
      <c r="BV5113"/>
      <c r="BW5113"/>
      <c r="BX5113"/>
      <c r="BY5113"/>
      <c r="BZ5113"/>
      <c r="CA5113"/>
      <c r="CB5113"/>
      <c r="CC5113"/>
    </row>
    <row r="5114" spans="54:81" s="325" customFormat="1" ht="15" customHeight="1" x14ac:dyDescent="0.25">
      <c r="BB5114"/>
      <c r="BC5114"/>
      <c r="BD5114"/>
      <c r="BE5114"/>
      <c r="BF5114"/>
      <c r="BG5114"/>
      <c r="BH5114"/>
      <c r="BI5114"/>
      <c r="BJ5114"/>
      <c r="BK5114"/>
      <c r="BL5114"/>
      <c r="BM5114"/>
      <c r="BN5114"/>
      <c r="BO5114"/>
      <c r="BP5114"/>
      <c r="BQ5114"/>
      <c r="BR5114"/>
      <c r="BS5114"/>
      <c r="BT5114"/>
      <c r="BU5114"/>
      <c r="BV5114"/>
      <c r="BW5114"/>
      <c r="BX5114"/>
      <c r="BY5114"/>
      <c r="BZ5114"/>
      <c r="CA5114"/>
      <c r="CB5114"/>
      <c r="CC5114"/>
    </row>
    <row r="5115" spans="54:81" s="325" customFormat="1" ht="15" customHeight="1" x14ac:dyDescent="0.25">
      <c r="BB5115"/>
      <c r="BC5115"/>
      <c r="BD5115"/>
      <c r="BE5115"/>
      <c r="BF5115"/>
      <c r="BG5115"/>
      <c r="BH5115"/>
      <c r="BI5115"/>
      <c r="BJ5115"/>
      <c r="BK5115"/>
      <c r="BL5115"/>
      <c r="BM5115"/>
      <c r="BN5115"/>
      <c r="BO5115"/>
      <c r="BP5115"/>
      <c r="BQ5115"/>
      <c r="BR5115"/>
      <c r="BS5115"/>
      <c r="BT5115"/>
      <c r="BU5115"/>
      <c r="BV5115"/>
      <c r="BW5115"/>
      <c r="BX5115"/>
      <c r="BY5115"/>
      <c r="BZ5115"/>
      <c r="CA5115"/>
      <c r="CB5115"/>
      <c r="CC5115"/>
    </row>
    <row r="5116" spans="54:81" s="325" customFormat="1" ht="15" customHeight="1" x14ac:dyDescent="0.25">
      <c r="BB5116"/>
      <c r="BC5116"/>
      <c r="BD5116"/>
      <c r="BE5116"/>
      <c r="BF5116"/>
      <c r="BG5116"/>
      <c r="BH5116"/>
      <c r="BI5116"/>
      <c r="BJ5116"/>
      <c r="BK5116"/>
      <c r="BL5116"/>
      <c r="BM5116"/>
      <c r="BN5116"/>
      <c r="BO5116"/>
      <c r="BP5116"/>
      <c r="BQ5116"/>
      <c r="BR5116"/>
      <c r="BS5116"/>
      <c r="BT5116"/>
      <c r="BU5116"/>
      <c r="BV5116"/>
      <c r="BW5116"/>
      <c r="BX5116"/>
      <c r="BY5116"/>
      <c r="BZ5116"/>
      <c r="CA5116"/>
      <c r="CB5116"/>
      <c r="CC5116"/>
    </row>
    <row r="5117" spans="54:81" s="325" customFormat="1" ht="15" customHeight="1" x14ac:dyDescent="0.25">
      <c r="BB5117"/>
      <c r="BC5117"/>
      <c r="BD5117"/>
      <c r="BE5117"/>
      <c r="BF5117"/>
      <c r="BG5117"/>
      <c r="BH5117"/>
      <c r="BI5117"/>
      <c r="BJ5117"/>
      <c r="BK5117"/>
      <c r="BL5117"/>
      <c r="BM5117"/>
      <c r="BN5117"/>
      <c r="BO5117"/>
      <c r="BP5117"/>
      <c r="BQ5117"/>
      <c r="BR5117"/>
      <c r="BS5117"/>
      <c r="BT5117"/>
      <c r="BU5117"/>
      <c r="BV5117"/>
      <c r="BW5117"/>
      <c r="BX5117"/>
      <c r="BY5117"/>
      <c r="BZ5117"/>
      <c r="CA5117"/>
      <c r="CB5117"/>
      <c r="CC5117"/>
    </row>
    <row r="5118" spans="54:81" s="325" customFormat="1" ht="15" customHeight="1" x14ac:dyDescent="0.25">
      <c r="BB5118"/>
      <c r="BC5118"/>
      <c r="BD5118"/>
      <c r="BE5118"/>
      <c r="BF5118"/>
      <c r="BG5118"/>
      <c r="BH5118"/>
      <c r="BI5118"/>
      <c r="BJ5118"/>
      <c r="BK5118"/>
      <c r="BL5118"/>
      <c r="BM5118"/>
      <c r="BN5118"/>
      <c r="BO5118"/>
      <c r="BP5118"/>
      <c r="BQ5118"/>
      <c r="BR5118"/>
      <c r="BS5118"/>
      <c r="BT5118"/>
      <c r="BU5118"/>
      <c r="BV5118"/>
      <c r="BW5118"/>
      <c r="BX5118"/>
      <c r="BY5118"/>
      <c r="BZ5118"/>
      <c r="CA5118"/>
      <c r="CB5118"/>
      <c r="CC5118"/>
    </row>
    <row r="5119" spans="54:81" s="325" customFormat="1" ht="15" customHeight="1" x14ac:dyDescent="0.25">
      <c r="BB5119"/>
      <c r="BC5119"/>
      <c r="BD5119"/>
      <c r="BE5119"/>
      <c r="BF5119"/>
      <c r="BG5119"/>
      <c r="BH5119"/>
      <c r="BI5119"/>
      <c r="BJ5119"/>
      <c r="BK5119"/>
      <c r="BL5119"/>
      <c r="BM5119"/>
      <c r="BN5119"/>
      <c r="BO5119"/>
      <c r="BP5119"/>
      <c r="BQ5119"/>
      <c r="BR5119"/>
      <c r="BS5119"/>
      <c r="BT5119"/>
      <c r="BU5119"/>
      <c r="BV5119"/>
      <c r="BW5119"/>
      <c r="BX5119"/>
      <c r="BY5119"/>
      <c r="BZ5119"/>
      <c r="CA5119"/>
      <c r="CB5119"/>
      <c r="CC5119"/>
    </row>
    <row r="5120" spans="54:81" s="325" customFormat="1" ht="15" customHeight="1" x14ac:dyDescent="0.25">
      <c r="BB5120"/>
      <c r="BC5120"/>
      <c r="BD5120"/>
      <c r="BE5120"/>
      <c r="BF5120"/>
      <c r="BG5120"/>
      <c r="BH5120"/>
      <c r="BI5120"/>
      <c r="BJ5120"/>
      <c r="BK5120"/>
      <c r="BL5120"/>
      <c r="BM5120"/>
      <c r="BN5120"/>
      <c r="BO5120"/>
      <c r="BP5120"/>
      <c r="BQ5120"/>
      <c r="BR5120"/>
      <c r="BS5120"/>
      <c r="BT5120"/>
      <c r="BU5120"/>
      <c r="BV5120"/>
      <c r="BW5120"/>
      <c r="BX5120"/>
      <c r="BY5120"/>
      <c r="BZ5120"/>
      <c r="CA5120"/>
      <c r="CB5120"/>
      <c r="CC5120"/>
    </row>
    <row r="5121" spans="54:81" s="325" customFormat="1" ht="15" customHeight="1" x14ac:dyDescent="0.25">
      <c r="BB5121"/>
      <c r="BC5121"/>
      <c r="BD5121"/>
      <c r="BE5121"/>
      <c r="BF5121"/>
      <c r="BG5121"/>
      <c r="BH5121"/>
      <c r="BI5121"/>
      <c r="BJ5121"/>
      <c r="BK5121"/>
      <c r="BL5121"/>
      <c r="BM5121"/>
      <c r="BN5121"/>
      <c r="BO5121"/>
      <c r="BP5121"/>
      <c r="BQ5121"/>
      <c r="BR5121"/>
      <c r="BS5121"/>
      <c r="BT5121"/>
      <c r="BU5121"/>
      <c r="BV5121"/>
      <c r="BW5121"/>
      <c r="BX5121"/>
      <c r="BY5121"/>
      <c r="BZ5121"/>
      <c r="CA5121"/>
      <c r="CB5121"/>
      <c r="CC5121"/>
    </row>
    <row r="5122" spans="54:81" s="325" customFormat="1" ht="15" customHeight="1" x14ac:dyDescent="0.25">
      <c r="BB5122"/>
      <c r="BC5122"/>
      <c r="BD5122"/>
      <c r="BE5122"/>
      <c r="BF5122"/>
      <c r="BG5122"/>
      <c r="BH5122"/>
      <c r="BI5122"/>
      <c r="BJ5122"/>
      <c r="BK5122"/>
      <c r="BL5122"/>
      <c r="BM5122"/>
      <c r="BN5122"/>
      <c r="BO5122"/>
      <c r="BP5122"/>
      <c r="BQ5122"/>
      <c r="BR5122"/>
      <c r="BS5122"/>
      <c r="BT5122"/>
      <c r="BU5122"/>
      <c r="BV5122"/>
      <c r="BW5122"/>
      <c r="BX5122"/>
      <c r="BY5122"/>
      <c r="BZ5122"/>
      <c r="CA5122"/>
      <c r="CB5122"/>
      <c r="CC5122"/>
    </row>
    <row r="5123" spans="54:81" s="325" customFormat="1" ht="15" customHeight="1" x14ac:dyDescent="0.25">
      <c r="BB5123"/>
      <c r="BC5123"/>
      <c r="BD5123"/>
      <c r="BE5123"/>
      <c r="BF5123"/>
      <c r="BG5123"/>
      <c r="BH5123"/>
      <c r="BI5123"/>
      <c r="BJ5123"/>
      <c r="BK5123"/>
      <c r="BL5123"/>
      <c r="BM5123"/>
      <c r="BN5123"/>
      <c r="BO5123"/>
      <c r="BP5123"/>
      <c r="BQ5123"/>
      <c r="BR5123"/>
      <c r="BS5123"/>
      <c r="BT5123"/>
      <c r="BU5123"/>
      <c r="BV5123"/>
      <c r="BW5123"/>
      <c r="BX5123"/>
      <c r="BY5123"/>
      <c r="BZ5123"/>
      <c r="CA5123"/>
      <c r="CB5123"/>
      <c r="CC5123"/>
    </row>
    <row r="5124" spans="54:81" s="325" customFormat="1" ht="15" customHeight="1" x14ac:dyDescent="0.25">
      <c r="BB5124"/>
      <c r="BC5124"/>
      <c r="BD5124"/>
      <c r="BE5124"/>
      <c r="BF5124"/>
      <c r="BG5124"/>
      <c r="BH5124"/>
      <c r="BI5124"/>
      <c r="BJ5124"/>
      <c r="BK5124"/>
      <c r="BL5124"/>
      <c r="BM5124"/>
      <c r="BN5124"/>
      <c r="BO5124"/>
      <c r="BP5124"/>
      <c r="BQ5124"/>
      <c r="BR5124"/>
      <c r="BS5124"/>
      <c r="BT5124"/>
      <c r="BU5124"/>
      <c r="BV5124"/>
      <c r="BW5124"/>
      <c r="BX5124"/>
      <c r="BY5124"/>
      <c r="BZ5124"/>
      <c r="CA5124"/>
      <c r="CB5124"/>
      <c r="CC5124"/>
    </row>
    <row r="5125" spans="54:81" s="325" customFormat="1" ht="15" customHeight="1" x14ac:dyDescent="0.25">
      <c r="BB5125"/>
      <c r="BC5125"/>
      <c r="BD5125"/>
      <c r="BE5125"/>
      <c r="BF5125"/>
      <c r="BG5125"/>
      <c r="BH5125"/>
      <c r="BI5125"/>
      <c r="BJ5125"/>
      <c r="BK5125"/>
      <c r="BL5125"/>
      <c r="BM5125"/>
      <c r="BN5125"/>
      <c r="BO5125"/>
      <c r="BP5125"/>
      <c r="BQ5125"/>
      <c r="BR5125"/>
      <c r="BS5125"/>
      <c r="BT5125"/>
      <c r="BU5125"/>
      <c r="BV5125"/>
      <c r="BW5125"/>
      <c r="BX5125"/>
      <c r="BY5125"/>
      <c r="BZ5125"/>
      <c r="CA5125"/>
      <c r="CB5125"/>
      <c r="CC5125"/>
    </row>
    <row r="5126" spans="54:81" s="325" customFormat="1" ht="15" customHeight="1" x14ac:dyDescent="0.25">
      <c r="BB5126"/>
      <c r="BC5126"/>
      <c r="BD5126"/>
      <c r="BE5126"/>
      <c r="BF5126"/>
      <c r="BG5126"/>
      <c r="BH5126"/>
      <c r="BI5126"/>
      <c r="BJ5126"/>
      <c r="BK5126"/>
      <c r="BL5126"/>
      <c r="BM5126"/>
      <c r="BN5126"/>
      <c r="BO5126"/>
      <c r="BP5126"/>
      <c r="BQ5126"/>
      <c r="BR5126"/>
      <c r="BS5126"/>
      <c r="BT5126"/>
      <c r="BU5126"/>
      <c r="BV5126"/>
      <c r="BW5126"/>
      <c r="BX5126"/>
      <c r="BY5126"/>
      <c r="BZ5126"/>
      <c r="CA5126"/>
      <c r="CB5126"/>
      <c r="CC5126"/>
    </row>
    <row r="5127" spans="54:81" s="325" customFormat="1" ht="15" customHeight="1" x14ac:dyDescent="0.25">
      <c r="BB5127"/>
      <c r="BC5127"/>
      <c r="BD5127"/>
      <c r="BE5127"/>
      <c r="BF5127"/>
      <c r="BG5127"/>
      <c r="BH5127"/>
      <c r="BI5127"/>
      <c r="BJ5127"/>
      <c r="BK5127"/>
      <c r="BL5127"/>
      <c r="BM5127"/>
      <c r="BN5127"/>
      <c r="BO5127"/>
      <c r="BP5127"/>
      <c r="BQ5127"/>
      <c r="BR5127"/>
      <c r="BS5127"/>
      <c r="BT5127"/>
      <c r="BU5127"/>
      <c r="BV5127"/>
      <c r="BW5127"/>
      <c r="BX5127"/>
      <c r="BY5127"/>
      <c r="BZ5127"/>
      <c r="CA5127"/>
      <c r="CB5127"/>
      <c r="CC5127"/>
    </row>
    <row r="5128" spans="54:81" s="325" customFormat="1" ht="15" customHeight="1" x14ac:dyDescent="0.25">
      <c r="BB5128"/>
      <c r="BC5128"/>
      <c r="BD5128"/>
      <c r="BE5128"/>
      <c r="BF5128"/>
      <c r="BG5128"/>
      <c r="BH5128"/>
      <c r="BI5128"/>
      <c r="BJ5128"/>
      <c r="BK5128"/>
      <c r="BL5128"/>
      <c r="BM5128"/>
      <c r="BN5128"/>
      <c r="BO5128"/>
      <c r="BP5128"/>
      <c r="BQ5128"/>
      <c r="BR5128"/>
      <c r="BS5128"/>
      <c r="BT5128"/>
      <c r="BU5128"/>
      <c r="BV5128"/>
      <c r="BW5128"/>
      <c r="BX5128"/>
      <c r="BY5128"/>
      <c r="BZ5128"/>
      <c r="CA5128"/>
      <c r="CB5128"/>
      <c r="CC5128"/>
    </row>
    <row r="5129" spans="54:81" s="325" customFormat="1" ht="15" customHeight="1" x14ac:dyDescent="0.25">
      <c r="BB5129"/>
      <c r="BC5129"/>
      <c r="BD5129"/>
      <c r="BE5129"/>
      <c r="BF5129"/>
      <c r="BG5129"/>
      <c r="BH5129"/>
      <c r="BI5129"/>
      <c r="BJ5129"/>
      <c r="BK5129"/>
      <c r="BL5129"/>
      <c r="BM5129"/>
      <c r="BN5129"/>
      <c r="BO5129"/>
      <c r="BP5129"/>
      <c r="BQ5129"/>
      <c r="BR5129"/>
      <c r="BS5129"/>
      <c r="BT5129"/>
      <c r="BU5129"/>
      <c r="BV5129"/>
      <c r="BW5129"/>
      <c r="BX5129"/>
      <c r="BY5129"/>
      <c r="BZ5129"/>
      <c r="CA5129"/>
      <c r="CB5129"/>
      <c r="CC5129"/>
    </row>
    <row r="5130" spans="54:81" s="325" customFormat="1" ht="15" customHeight="1" x14ac:dyDescent="0.25">
      <c r="BB5130"/>
      <c r="BC5130"/>
      <c r="BD5130"/>
      <c r="BE5130"/>
      <c r="BF5130"/>
      <c r="BG5130"/>
      <c r="BH5130"/>
      <c r="BI5130"/>
      <c r="BJ5130"/>
      <c r="BK5130"/>
      <c r="BL5130"/>
      <c r="BM5130"/>
      <c r="BN5130"/>
      <c r="BO5130"/>
      <c r="BP5130"/>
      <c r="BQ5130"/>
      <c r="BR5130"/>
      <c r="BS5130"/>
      <c r="BT5130"/>
      <c r="BU5130"/>
      <c r="BV5130"/>
      <c r="BW5130"/>
      <c r="BX5130"/>
      <c r="BY5130"/>
      <c r="BZ5130"/>
      <c r="CA5130"/>
      <c r="CB5130"/>
      <c r="CC5130"/>
    </row>
    <row r="5131" spans="54:81" s="325" customFormat="1" ht="15" customHeight="1" x14ac:dyDescent="0.25">
      <c r="BB5131"/>
      <c r="BC5131"/>
      <c r="BD5131"/>
      <c r="BE5131"/>
      <c r="BF5131"/>
      <c r="BG5131"/>
      <c r="BH5131"/>
      <c r="BI5131"/>
      <c r="BJ5131"/>
      <c r="BK5131"/>
      <c r="BL5131"/>
      <c r="BM5131"/>
      <c r="BN5131"/>
      <c r="BO5131"/>
      <c r="BP5131"/>
      <c r="BQ5131"/>
      <c r="BR5131"/>
      <c r="BS5131"/>
      <c r="BT5131"/>
      <c r="BU5131"/>
      <c r="BV5131"/>
      <c r="BW5131"/>
      <c r="BX5131"/>
      <c r="BY5131"/>
      <c r="BZ5131"/>
      <c r="CA5131"/>
      <c r="CB5131"/>
      <c r="CC5131"/>
    </row>
    <row r="5132" spans="54:81" s="325" customFormat="1" ht="15" customHeight="1" x14ac:dyDescent="0.25">
      <c r="BB5132"/>
      <c r="BC5132"/>
      <c r="BD5132"/>
      <c r="BE5132"/>
      <c r="BF5132"/>
      <c r="BG5132"/>
      <c r="BH5132"/>
      <c r="BI5132"/>
      <c r="BJ5132"/>
      <c r="BK5132"/>
      <c r="BL5132"/>
      <c r="BM5132"/>
      <c r="BN5132"/>
      <c r="BO5132"/>
      <c r="BP5132"/>
      <c r="BQ5132"/>
      <c r="BR5132"/>
      <c r="BS5132"/>
      <c r="BT5132"/>
      <c r="BU5132"/>
      <c r="BV5132"/>
      <c r="BW5132"/>
      <c r="BX5132"/>
      <c r="BY5132"/>
      <c r="BZ5132"/>
      <c r="CA5132"/>
      <c r="CB5132"/>
      <c r="CC5132"/>
    </row>
    <row r="5133" spans="54:81" s="325" customFormat="1" ht="15" customHeight="1" x14ac:dyDescent="0.25">
      <c r="BB5133"/>
      <c r="BC5133"/>
      <c r="BD5133"/>
      <c r="BE5133"/>
      <c r="BF5133"/>
      <c r="BG5133"/>
      <c r="BH5133"/>
      <c r="BI5133"/>
      <c r="BJ5133"/>
      <c r="BK5133"/>
      <c r="BL5133"/>
      <c r="BM5133"/>
      <c r="BN5133"/>
      <c r="BO5133"/>
      <c r="BP5133"/>
      <c r="BQ5133"/>
      <c r="BR5133"/>
      <c r="BS5133"/>
      <c r="BT5133"/>
      <c r="BU5133"/>
      <c r="BV5133"/>
      <c r="BW5133"/>
      <c r="BX5133"/>
      <c r="BY5133"/>
      <c r="BZ5133"/>
      <c r="CA5133"/>
      <c r="CB5133"/>
      <c r="CC5133"/>
    </row>
    <row r="5134" spans="54:81" s="325" customFormat="1" ht="15" customHeight="1" x14ac:dyDescent="0.25">
      <c r="BB5134"/>
      <c r="BC5134"/>
      <c r="BD5134"/>
      <c r="BE5134"/>
      <c r="BF5134"/>
      <c r="BG5134"/>
      <c r="BH5134"/>
      <c r="BI5134"/>
      <c r="BJ5134"/>
      <c r="BK5134"/>
      <c r="BL5134"/>
      <c r="BM5134"/>
      <c r="BN5134"/>
      <c r="BO5134"/>
      <c r="BP5134"/>
      <c r="BQ5134"/>
      <c r="BR5134"/>
      <c r="BS5134"/>
      <c r="BT5134"/>
      <c r="BU5134"/>
      <c r="BV5134"/>
      <c r="BW5134"/>
      <c r="BX5134"/>
      <c r="BY5134"/>
      <c r="BZ5134"/>
      <c r="CA5134"/>
      <c r="CB5134"/>
      <c r="CC5134"/>
    </row>
    <row r="5135" spans="54:81" s="325" customFormat="1" ht="15" customHeight="1" x14ac:dyDescent="0.25">
      <c r="BB5135"/>
      <c r="BC5135"/>
      <c r="BD5135"/>
      <c r="BE5135"/>
      <c r="BF5135"/>
      <c r="BG5135"/>
      <c r="BH5135"/>
      <c r="BI5135"/>
      <c r="BJ5135"/>
      <c r="BK5135"/>
      <c r="BL5135"/>
      <c r="BM5135"/>
      <c r="BN5135"/>
      <c r="BO5135"/>
      <c r="BP5135"/>
      <c r="BQ5135"/>
      <c r="BR5135"/>
      <c r="BS5135"/>
      <c r="BT5135"/>
      <c r="BU5135"/>
      <c r="BV5135"/>
      <c r="BW5135"/>
      <c r="BX5135"/>
      <c r="BY5135"/>
      <c r="BZ5135"/>
      <c r="CA5135"/>
      <c r="CB5135"/>
      <c r="CC5135"/>
    </row>
    <row r="5136" spans="54:81" s="325" customFormat="1" ht="15" customHeight="1" x14ac:dyDescent="0.25">
      <c r="BB5136"/>
      <c r="BC5136"/>
      <c r="BD5136"/>
      <c r="BE5136"/>
      <c r="BF5136"/>
      <c r="BG5136"/>
      <c r="BH5136"/>
      <c r="BI5136"/>
      <c r="BJ5136"/>
      <c r="BK5136"/>
      <c r="BL5136"/>
      <c r="BM5136"/>
      <c r="BN5136"/>
      <c r="BO5136"/>
      <c r="BP5136"/>
      <c r="BQ5136"/>
      <c r="BR5136"/>
      <c r="BS5136"/>
      <c r="BT5136"/>
      <c r="BU5136"/>
      <c r="BV5136"/>
      <c r="BW5136"/>
      <c r="BX5136"/>
      <c r="BY5136"/>
      <c r="BZ5136"/>
      <c r="CA5136"/>
      <c r="CB5136"/>
      <c r="CC5136"/>
    </row>
    <row r="5137" spans="54:81" s="325" customFormat="1" ht="15" customHeight="1" x14ac:dyDescent="0.25">
      <c r="BB5137"/>
      <c r="BC5137"/>
      <c r="BD5137"/>
      <c r="BE5137"/>
      <c r="BF5137"/>
      <c r="BG5137"/>
      <c r="BH5137"/>
      <c r="BI5137"/>
      <c r="BJ5137"/>
      <c r="BK5137"/>
      <c r="BL5137"/>
      <c r="BM5137"/>
      <c r="BN5137"/>
      <c r="BO5137"/>
      <c r="BP5137"/>
      <c r="BQ5137"/>
      <c r="BR5137"/>
      <c r="BS5137"/>
      <c r="BT5137"/>
      <c r="BU5137"/>
      <c r="BV5137"/>
      <c r="BW5137"/>
      <c r="BX5137"/>
      <c r="BY5137"/>
      <c r="BZ5137"/>
      <c r="CA5137"/>
      <c r="CB5137"/>
      <c r="CC5137"/>
    </row>
    <row r="5138" spans="54:81" s="325" customFormat="1" ht="15" customHeight="1" x14ac:dyDescent="0.25">
      <c r="BB5138"/>
      <c r="BC5138"/>
      <c r="BD5138"/>
      <c r="BE5138"/>
      <c r="BF5138"/>
      <c r="BG5138"/>
      <c r="BH5138"/>
      <c r="BI5138"/>
      <c r="BJ5138"/>
      <c r="BK5138"/>
      <c r="BL5138"/>
      <c r="BM5138"/>
      <c r="BN5138"/>
      <c r="BO5138"/>
      <c r="BP5138"/>
      <c r="BQ5138"/>
      <c r="BR5138"/>
      <c r="BS5138"/>
      <c r="BT5138"/>
      <c r="BU5138"/>
      <c r="BV5138"/>
      <c r="BW5138"/>
      <c r="BX5138"/>
      <c r="BY5138"/>
      <c r="BZ5138"/>
      <c r="CA5138"/>
      <c r="CB5138"/>
      <c r="CC5138"/>
    </row>
    <row r="5139" spans="54:81" s="325" customFormat="1" ht="15" customHeight="1" x14ac:dyDescent="0.25">
      <c r="BB5139"/>
      <c r="BC5139"/>
      <c r="BD5139"/>
      <c r="BE5139"/>
      <c r="BF5139"/>
      <c r="BG5139"/>
      <c r="BH5139"/>
      <c r="BI5139"/>
      <c r="BJ5139"/>
      <c r="BK5139"/>
      <c r="BL5139"/>
      <c r="BM5139"/>
      <c r="BN5139"/>
      <c r="BO5139"/>
      <c r="BP5139"/>
      <c r="BQ5139"/>
      <c r="BR5139"/>
      <c r="BS5139"/>
      <c r="BT5139"/>
      <c r="BU5139"/>
      <c r="BV5139"/>
      <c r="BW5139"/>
      <c r="BX5139"/>
      <c r="BY5139"/>
      <c r="BZ5139"/>
      <c r="CA5139"/>
      <c r="CB5139"/>
      <c r="CC5139"/>
    </row>
    <row r="5140" spans="54:81" s="325" customFormat="1" ht="15" customHeight="1" x14ac:dyDescent="0.25">
      <c r="BB5140"/>
      <c r="BC5140"/>
      <c r="BD5140"/>
      <c r="BE5140"/>
      <c r="BF5140"/>
      <c r="BG5140"/>
      <c r="BH5140"/>
      <c r="BI5140"/>
      <c r="BJ5140"/>
      <c r="BK5140"/>
      <c r="BL5140"/>
      <c r="BM5140"/>
      <c r="BN5140"/>
      <c r="BO5140"/>
      <c r="BP5140"/>
      <c r="BQ5140"/>
      <c r="BR5140"/>
      <c r="BS5140"/>
      <c r="BT5140"/>
      <c r="BU5140"/>
      <c r="BV5140"/>
      <c r="BW5140"/>
      <c r="BX5140"/>
      <c r="BY5140"/>
      <c r="BZ5140"/>
      <c r="CA5140"/>
      <c r="CB5140"/>
      <c r="CC5140"/>
    </row>
    <row r="5141" spans="54:81" s="325" customFormat="1" ht="15" customHeight="1" x14ac:dyDescent="0.25">
      <c r="BB5141"/>
      <c r="BC5141"/>
      <c r="BD5141"/>
      <c r="BE5141"/>
      <c r="BF5141"/>
      <c r="BG5141"/>
      <c r="BH5141"/>
      <c r="BI5141"/>
      <c r="BJ5141"/>
      <c r="BK5141"/>
      <c r="BL5141"/>
      <c r="BM5141"/>
      <c r="BN5141"/>
      <c r="BO5141"/>
      <c r="BP5141"/>
      <c r="BQ5141"/>
      <c r="BR5141"/>
      <c r="BS5141"/>
      <c r="BT5141"/>
      <c r="BU5141"/>
      <c r="BV5141"/>
      <c r="BW5141"/>
      <c r="BX5141"/>
      <c r="BY5141"/>
      <c r="BZ5141"/>
      <c r="CA5141"/>
      <c r="CB5141"/>
      <c r="CC5141"/>
    </row>
    <row r="5142" spans="54:81" s="325" customFormat="1" ht="15" customHeight="1" x14ac:dyDescent="0.25">
      <c r="BB5142"/>
      <c r="BC5142"/>
      <c r="BD5142"/>
      <c r="BE5142"/>
      <c r="BF5142"/>
      <c r="BG5142"/>
      <c r="BH5142"/>
      <c r="BI5142"/>
      <c r="BJ5142"/>
      <c r="BK5142"/>
      <c r="BL5142"/>
      <c r="BM5142"/>
      <c r="BN5142"/>
      <c r="BO5142"/>
      <c r="BP5142"/>
      <c r="BQ5142"/>
      <c r="BR5142"/>
      <c r="BS5142"/>
      <c r="BT5142"/>
      <c r="BU5142"/>
      <c r="BV5142"/>
      <c r="BW5142"/>
      <c r="BX5142"/>
      <c r="BY5142"/>
      <c r="BZ5142"/>
      <c r="CA5142"/>
      <c r="CB5142"/>
      <c r="CC5142"/>
    </row>
    <row r="5143" spans="54:81" s="325" customFormat="1" ht="15" customHeight="1" x14ac:dyDescent="0.25">
      <c r="BB5143"/>
      <c r="BC5143"/>
      <c r="BD5143"/>
      <c r="BE5143"/>
      <c r="BF5143"/>
      <c r="BG5143"/>
      <c r="BH5143"/>
      <c r="BI5143"/>
      <c r="BJ5143"/>
      <c r="BK5143"/>
      <c r="BL5143"/>
      <c r="BM5143"/>
      <c r="BN5143"/>
      <c r="BO5143"/>
      <c r="BP5143"/>
      <c r="BQ5143"/>
      <c r="BR5143"/>
      <c r="BS5143"/>
      <c r="BT5143"/>
      <c r="BU5143"/>
      <c r="BV5143"/>
      <c r="BW5143"/>
      <c r="BX5143"/>
      <c r="BY5143"/>
      <c r="BZ5143"/>
      <c r="CA5143"/>
      <c r="CB5143"/>
      <c r="CC5143"/>
    </row>
    <row r="5144" spans="54:81" s="325" customFormat="1" ht="15" customHeight="1" x14ac:dyDescent="0.25">
      <c r="BB5144"/>
      <c r="BC5144"/>
      <c r="BD5144"/>
      <c r="BE5144"/>
      <c r="BF5144"/>
      <c r="BG5144"/>
      <c r="BH5144"/>
      <c r="BI5144"/>
      <c r="BJ5144"/>
      <c r="BK5144"/>
      <c r="BL5144"/>
      <c r="BM5144"/>
      <c r="BN5144"/>
      <c r="BO5144"/>
      <c r="BP5144"/>
      <c r="BQ5144"/>
      <c r="BR5144"/>
      <c r="BS5144"/>
      <c r="BT5144"/>
      <c r="BU5144"/>
      <c r="BV5144"/>
      <c r="BW5144"/>
      <c r="BX5144"/>
      <c r="BY5144"/>
      <c r="BZ5144"/>
      <c r="CA5144"/>
      <c r="CB5144"/>
      <c r="CC5144"/>
    </row>
    <row r="5145" spans="54:81" s="325" customFormat="1" ht="15" customHeight="1" x14ac:dyDescent="0.25">
      <c r="BB5145"/>
      <c r="BC5145"/>
      <c r="BD5145"/>
      <c r="BE5145"/>
      <c r="BF5145"/>
      <c r="BG5145"/>
      <c r="BH5145"/>
      <c r="BI5145"/>
      <c r="BJ5145"/>
      <c r="BK5145"/>
      <c r="BL5145"/>
      <c r="BM5145"/>
      <c r="BN5145"/>
      <c r="BO5145"/>
      <c r="BP5145"/>
      <c r="BQ5145"/>
      <c r="BR5145"/>
      <c r="BS5145"/>
      <c r="BT5145"/>
      <c r="BU5145"/>
      <c r="BV5145"/>
      <c r="BW5145"/>
      <c r="BX5145"/>
      <c r="BY5145"/>
      <c r="BZ5145"/>
      <c r="CA5145"/>
      <c r="CB5145"/>
      <c r="CC5145"/>
    </row>
    <row r="5146" spans="54:81" s="325" customFormat="1" ht="15" customHeight="1" x14ac:dyDescent="0.25">
      <c r="BB5146"/>
      <c r="BC5146"/>
      <c r="BD5146"/>
      <c r="BE5146"/>
      <c r="BF5146"/>
      <c r="BG5146"/>
      <c r="BH5146"/>
      <c r="BI5146"/>
      <c r="BJ5146"/>
      <c r="BK5146"/>
      <c r="BL5146"/>
      <c r="BM5146"/>
      <c r="BN5146"/>
      <c r="BO5146"/>
      <c r="BP5146"/>
      <c r="BQ5146"/>
      <c r="BR5146"/>
      <c r="BS5146"/>
      <c r="BT5146"/>
      <c r="BU5146"/>
      <c r="BV5146"/>
      <c r="BW5146"/>
      <c r="BX5146"/>
      <c r="BY5146"/>
      <c r="BZ5146"/>
      <c r="CA5146"/>
      <c r="CB5146"/>
      <c r="CC5146"/>
    </row>
    <row r="5147" spans="54:81" s="325" customFormat="1" ht="15" customHeight="1" x14ac:dyDescent="0.25">
      <c r="BB5147"/>
      <c r="BC5147"/>
      <c r="BD5147"/>
      <c r="BE5147"/>
      <c r="BF5147"/>
      <c r="BG5147"/>
      <c r="BH5147"/>
      <c r="BI5147"/>
      <c r="BJ5147"/>
      <c r="BK5147"/>
      <c r="BL5147"/>
      <c r="BM5147"/>
      <c r="BN5147"/>
      <c r="BO5147"/>
      <c r="BP5147"/>
      <c r="BQ5147"/>
      <c r="BR5147"/>
      <c r="BS5147"/>
      <c r="BT5147"/>
      <c r="BU5147"/>
      <c r="BV5147"/>
      <c r="BW5147"/>
      <c r="BX5147"/>
      <c r="BY5147"/>
      <c r="BZ5147"/>
      <c r="CA5147"/>
      <c r="CB5147"/>
      <c r="CC5147"/>
    </row>
    <row r="5148" spans="54:81" s="325" customFormat="1" ht="15" customHeight="1" x14ac:dyDescent="0.25">
      <c r="BB5148"/>
      <c r="BC5148"/>
      <c r="BD5148"/>
      <c r="BE5148"/>
      <c r="BF5148"/>
      <c r="BG5148"/>
      <c r="BH5148"/>
      <c r="BI5148"/>
      <c r="BJ5148"/>
      <c r="BK5148"/>
      <c r="BL5148"/>
      <c r="BM5148"/>
      <c r="BN5148"/>
      <c r="BO5148"/>
      <c r="BP5148"/>
      <c r="BQ5148"/>
      <c r="BR5148"/>
      <c r="BS5148"/>
      <c r="BT5148"/>
      <c r="BU5148"/>
      <c r="BV5148"/>
      <c r="BW5148"/>
      <c r="BX5148"/>
      <c r="BY5148"/>
      <c r="BZ5148"/>
      <c r="CA5148"/>
      <c r="CB5148"/>
      <c r="CC5148"/>
    </row>
    <row r="5149" spans="54:81" s="325" customFormat="1" ht="15" customHeight="1" x14ac:dyDescent="0.25">
      <c r="BB5149"/>
      <c r="BC5149"/>
      <c r="BD5149"/>
      <c r="BE5149"/>
      <c r="BF5149"/>
      <c r="BG5149"/>
      <c r="BH5149"/>
      <c r="BI5149"/>
      <c r="BJ5149"/>
      <c r="BK5149"/>
      <c r="BL5149"/>
      <c r="BM5149"/>
      <c r="BN5149"/>
      <c r="BO5149"/>
      <c r="BP5149"/>
      <c r="BQ5149"/>
      <c r="BR5149"/>
      <c r="BS5149"/>
      <c r="BT5149"/>
      <c r="BU5149"/>
      <c r="BV5149"/>
      <c r="BW5149"/>
      <c r="BX5149"/>
      <c r="BY5149"/>
      <c r="BZ5149"/>
      <c r="CA5149"/>
      <c r="CB5149"/>
      <c r="CC5149"/>
    </row>
    <row r="5150" spans="54:81" s="325" customFormat="1" ht="15" customHeight="1" x14ac:dyDescent="0.25">
      <c r="BB5150"/>
      <c r="BC5150"/>
      <c r="BD5150"/>
      <c r="BE5150"/>
      <c r="BF5150"/>
      <c r="BG5150"/>
      <c r="BH5150"/>
      <c r="BI5150"/>
      <c r="BJ5150"/>
      <c r="BK5150"/>
      <c r="BL5150"/>
      <c r="BM5150"/>
      <c r="BN5150"/>
      <c r="BO5150"/>
      <c r="BP5150"/>
      <c r="BQ5150"/>
      <c r="BR5150"/>
      <c r="BS5150"/>
      <c r="BT5150"/>
      <c r="BU5150"/>
      <c r="BV5150"/>
      <c r="BW5150"/>
      <c r="BX5150"/>
      <c r="BY5150"/>
      <c r="BZ5150"/>
      <c r="CA5150"/>
      <c r="CB5150"/>
      <c r="CC5150"/>
    </row>
    <row r="5151" spans="54:81" s="325" customFormat="1" ht="15" customHeight="1" x14ac:dyDescent="0.25">
      <c r="BB5151"/>
      <c r="BC5151"/>
      <c r="BD5151"/>
      <c r="BE5151"/>
      <c r="BF5151"/>
      <c r="BG5151"/>
      <c r="BH5151"/>
      <c r="BI5151"/>
      <c r="BJ5151"/>
      <c r="BK5151"/>
      <c r="BL5151"/>
      <c r="BM5151"/>
      <c r="BN5151"/>
      <c r="BO5151"/>
      <c r="BP5151"/>
      <c r="BQ5151"/>
      <c r="BR5151"/>
      <c r="BS5151"/>
      <c r="BT5151"/>
      <c r="BU5151"/>
      <c r="BV5151"/>
      <c r="BW5151"/>
      <c r="BX5151"/>
      <c r="BY5151"/>
      <c r="BZ5151"/>
      <c r="CA5151"/>
      <c r="CB5151"/>
      <c r="CC5151"/>
    </row>
    <row r="5152" spans="54:81" s="325" customFormat="1" ht="15" customHeight="1" x14ac:dyDescent="0.25">
      <c r="BB5152"/>
      <c r="BC5152"/>
      <c r="BD5152"/>
      <c r="BE5152"/>
      <c r="BF5152"/>
      <c r="BG5152"/>
      <c r="BH5152"/>
      <c r="BI5152"/>
      <c r="BJ5152"/>
      <c r="BK5152"/>
      <c r="BL5152"/>
      <c r="BM5152"/>
      <c r="BN5152"/>
      <c r="BO5152"/>
      <c r="BP5152"/>
      <c r="BQ5152"/>
      <c r="BR5152"/>
      <c r="BS5152"/>
      <c r="BT5152"/>
      <c r="BU5152"/>
      <c r="BV5152"/>
      <c r="BW5152"/>
      <c r="BX5152"/>
      <c r="BY5152"/>
      <c r="BZ5152"/>
      <c r="CA5152"/>
      <c r="CB5152"/>
      <c r="CC5152"/>
    </row>
    <row r="5153" spans="54:81" s="325" customFormat="1" ht="15" customHeight="1" x14ac:dyDescent="0.25">
      <c r="BB5153"/>
      <c r="BC5153"/>
      <c r="BD5153"/>
      <c r="BE5153"/>
      <c r="BF5153"/>
      <c r="BG5153"/>
      <c r="BH5153"/>
      <c r="BI5153"/>
      <c r="BJ5153"/>
      <c r="BK5153"/>
      <c r="BL5153"/>
      <c r="BM5153"/>
      <c r="BN5153"/>
      <c r="BO5153"/>
      <c r="BP5153"/>
      <c r="BQ5153"/>
      <c r="BR5153"/>
      <c r="BS5153"/>
      <c r="BT5153"/>
      <c r="BU5153"/>
      <c r="BV5153"/>
      <c r="BW5153"/>
      <c r="BX5153"/>
      <c r="BY5153"/>
      <c r="BZ5153"/>
      <c r="CA5153"/>
      <c r="CB5153"/>
      <c r="CC5153"/>
    </row>
    <row r="5154" spans="54:81" s="325" customFormat="1" ht="15" customHeight="1" x14ac:dyDescent="0.25">
      <c r="BB5154"/>
      <c r="BC5154"/>
      <c r="BD5154"/>
      <c r="BE5154"/>
      <c r="BF5154"/>
      <c r="BG5154"/>
      <c r="BH5154"/>
      <c r="BI5154"/>
      <c r="BJ5154"/>
      <c r="BK5154"/>
      <c r="BL5154"/>
      <c r="BM5154"/>
      <c r="BN5154"/>
      <c r="BO5154"/>
      <c r="BP5154"/>
      <c r="BQ5154"/>
      <c r="BR5154"/>
      <c r="BS5154"/>
      <c r="BT5154"/>
      <c r="BU5154"/>
      <c r="BV5154"/>
      <c r="BW5154"/>
      <c r="BX5154"/>
      <c r="BY5154"/>
      <c r="BZ5154"/>
      <c r="CA5154"/>
      <c r="CB5154"/>
      <c r="CC5154"/>
    </row>
    <row r="5155" spans="54:81" s="325" customFormat="1" ht="15" customHeight="1" x14ac:dyDescent="0.25">
      <c r="BB5155"/>
      <c r="BC5155"/>
      <c r="BD5155"/>
      <c r="BE5155"/>
      <c r="BF5155"/>
      <c r="BG5155"/>
      <c r="BH5155"/>
      <c r="BI5155"/>
      <c r="BJ5155"/>
      <c r="BK5155"/>
      <c r="BL5155"/>
      <c r="BM5155"/>
      <c r="BN5155"/>
      <c r="BO5155"/>
      <c r="BP5155"/>
      <c r="BQ5155"/>
      <c r="BR5155"/>
      <c r="BS5155"/>
      <c r="BT5155"/>
      <c r="BU5155"/>
      <c r="BV5155"/>
      <c r="BW5155"/>
      <c r="BX5155"/>
      <c r="BY5155"/>
      <c r="BZ5155"/>
      <c r="CA5155"/>
      <c r="CB5155"/>
      <c r="CC5155"/>
    </row>
    <row r="5156" spans="54:81" s="325" customFormat="1" ht="15" customHeight="1" x14ac:dyDescent="0.25">
      <c r="BB5156"/>
      <c r="BC5156"/>
      <c r="BD5156"/>
      <c r="BE5156"/>
      <c r="BF5156"/>
      <c r="BG5156"/>
      <c r="BH5156"/>
      <c r="BI5156"/>
      <c r="BJ5156"/>
      <c r="BK5156"/>
      <c r="BL5156"/>
      <c r="BM5156"/>
      <c r="BN5156"/>
      <c r="BO5156"/>
      <c r="BP5156"/>
      <c r="BQ5156"/>
      <c r="BR5156"/>
      <c r="BS5156"/>
      <c r="BT5156"/>
      <c r="BU5156"/>
      <c r="BV5156"/>
      <c r="BW5156"/>
      <c r="BX5156"/>
      <c r="BY5156"/>
      <c r="BZ5156"/>
      <c r="CA5156"/>
      <c r="CB5156"/>
      <c r="CC5156"/>
    </row>
    <row r="5157" spans="54:81" s="325" customFormat="1" ht="15" customHeight="1" x14ac:dyDescent="0.25">
      <c r="BB5157"/>
      <c r="BC5157"/>
      <c r="BD5157"/>
      <c r="BE5157"/>
      <c r="BF5157"/>
      <c r="BG5157"/>
      <c r="BH5157"/>
      <c r="BI5157"/>
      <c r="BJ5157"/>
      <c r="BK5157"/>
      <c r="BL5157"/>
      <c r="BM5157"/>
      <c r="BN5157"/>
      <c r="BO5157"/>
      <c r="BP5157"/>
      <c r="BQ5157"/>
      <c r="BR5157"/>
      <c r="BS5157"/>
      <c r="BT5157"/>
      <c r="BU5157"/>
      <c r="BV5157"/>
      <c r="BW5157"/>
      <c r="BX5157"/>
      <c r="BY5157"/>
      <c r="BZ5157"/>
      <c r="CA5157"/>
      <c r="CB5157"/>
      <c r="CC5157"/>
    </row>
    <row r="5158" spans="54:81" s="325" customFormat="1" ht="15" customHeight="1" x14ac:dyDescent="0.25">
      <c r="BB5158"/>
      <c r="BC5158"/>
      <c r="BD5158"/>
      <c r="BE5158"/>
      <c r="BF5158"/>
      <c r="BG5158"/>
      <c r="BH5158"/>
      <c r="BI5158"/>
      <c r="BJ5158"/>
      <c r="BK5158"/>
      <c r="BL5158"/>
      <c r="BM5158"/>
      <c r="BN5158"/>
      <c r="BO5158"/>
      <c r="BP5158"/>
      <c r="BQ5158"/>
      <c r="BR5158"/>
      <c r="BS5158"/>
      <c r="BT5158"/>
      <c r="BU5158"/>
      <c r="BV5158"/>
      <c r="BW5158"/>
      <c r="BX5158"/>
      <c r="BY5158"/>
      <c r="BZ5158"/>
      <c r="CA5158"/>
      <c r="CB5158"/>
      <c r="CC5158"/>
    </row>
    <row r="5159" spans="54:81" s="325" customFormat="1" ht="15" customHeight="1" x14ac:dyDescent="0.25">
      <c r="BB5159"/>
      <c r="BC5159"/>
      <c r="BD5159"/>
      <c r="BE5159"/>
      <c r="BF5159"/>
      <c r="BG5159"/>
      <c r="BH5159"/>
      <c r="BI5159"/>
      <c r="BJ5159"/>
      <c r="BK5159"/>
      <c r="BL5159"/>
      <c r="BM5159"/>
      <c r="BN5159"/>
      <c r="BO5159"/>
      <c r="BP5159"/>
      <c r="BQ5159"/>
      <c r="BR5159"/>
      <c r="BS5159"/>
      <c r="BT5159"/>
      <c r="BU5159"/>
      <c r="BV5159"/>
      <c r="BW5159"/>
      <c r="BX5159"/>
      <c r="BY5159"/>
      <c r="BZ5159"/>
      <c r="CA5159"/>
      <c r="CB5159"/>
      <c r="CC5159"/>
    </row>
    <row r="5160" spans="54:81" s="325" customFormat="1" ht="15" customHeight="1" x14ac:dyDescent="0.25">
      <c r="BB5160"/>
      <c r="BC5160"/>
      <c r="BD5160"/>
      <c r="BE5160"/>
      <c r="BF5160"/>
      <c r="BG5160"/>
      <c r="BH5160"/>
      <c r="BI5160"/>
      <c r="BJ5160"/>
      <c r="BK5160"/>
      <c r="BL5160"/>
      <c r="BM5160"/>
      <c r="BN5160"/>
      <c r="BO5160"/>
      <c r="BP5160"/>
      <c r="BQ5160"/>
      <c r="BR5160"/>
      <c r="BS5160"/>
      <c r="BT5160"/>
      <c r="BU5160"/>
      <c r="BV5160"/>
      <c r="BW5160"/>
      <c r="BX5160"/>
      <c r="BY5160"/>
      <c r="BZ5160"/>
      <c r="CA5160"/>
      <c r="CB5160"/>
      <c r="CC5160"/>
    </row>
    <row r="5161" spans="54:81" s="325" customFormat="1" ht="15" customHeight="1" x14ac:dyDescent="0.25">
      <c r="BB5161"/>
      <c r="BC5161"/>
      <c r="BD5161"/>
      <c r="BE5161"/>
      <c r="BF5161"/>
      <c r="BG5161"/>
      <c r="BH5161"/>
      <c r="BI5161"/>
      <c r="BJ5161"/>
      <c r="BK5161"/>
      <c r="BL5161"/>
      <c r="BM5161"/>
      <c r="BN5161"/>
      <c r="BO5161"/>
      <c r="BP5161"/>
      <c r="BQ5161"/>
      <c r="BR5161"/>
      <c r="BS5161"/>
      <c r="BT5161"/>
      <c r="BU5161"/>
      <c r="BV5161"/>
      <c r="BW5161"/>
      <c r="BX5161"/>
      <c r="BY5161"/>
      <c r="BZ5161"/>
      <c r="CA5161"/>
      <c r="CB5161"/>
      <c r="CC5161"/>
    </row>
    <row r="5162" spans="54:81" s="325" customFormat="1" ht="15" customHeight="1" x14ac:dyDescent="0.25">
      <c r="BB5162"/>
      <c r="BC5162"/>
      <c r="BD5162"/>
      <c r="BE5162"/>
      <c r="BF5162"/>
      <c r="BG5162"/>
      <c r="BH5162"/>
      <c r="BI5162"/>
      <c r="BJ5162"/>
      <c r="BK5162"/>
      <c r="BL5162"/>
      <c r="BM5162"/>
      <c r="BN5162"/>
      <c r="BO5162"/>
      <c r="BP5162"/>
      <c r="BQ5162"/>
      <c r="BR5162"/>
      <c r="BS5162"/>
      <c r="BT5162"/>
      <c r="BU5162"/>
      <c r="BV5162"/>
      <c r="BW5162"/>
      <c r="BX5162"/>
      <c r="BY5162"/>
      <c r="BZ5162"/>
      <c r="CA5162"/>
      <c r="CB5162"/>
      <c r="CC5162"/>
    </row>
    <row r="5163" spans="54:81" s="325" customFormat="1" ht="15" customHeight="1" x14ac:dyDescent="0.25">
      <c r="BB5163"/>
      <c r="BC5163"/>
      <c r="BD5163"/>
      <c r="BE5163"/>
      <c r="BF5163"/>
      <c r="BG5163"/>
      <c r="BH5163"/>
      <c r="BI5163"/>
      <c r="BJ5163"/>
      <c r="BK5163"/>
      <c r="BL5163"/>
      <c r="BM5163"/>
      <c r="BN5163"/>
      <c r="BO5163"/>
      <c r="BP5163"/>
      <c r="BQ5163"/>
      <c r="BR5163"/>
      <c r="BS5163"/>
      <c r="BT5163"/>
      <c r="BU5163"/>
      <c r="BV5163"/>
      <c r="BW5163"/>
      <c r="BX5163"/>
      <c r="BY5163"/>
      <c r="BZ5163"/>
      <c r="CA5163"/>
      <c r="CB5163"/>
      <c r="CC5163"/>
    </row>
    <row r="5164" spans="54:81" s="325" customFormat="1" ht="15" customHeight="1" x14ac:dyDescent="0.25">
      <c r="BB5164"/>
      <c r="BC5164"/>
      <c r="BD5164"/>
      <c r="BE5164"/>
      <c r="BF5164"/>
      <c r="BG5164"/>
      <c r="BH5164"/>
      <c r="BI5164"/>
      <c r="BJ5164"/>
      <c r="BK5164"/>
      <c r="BL5164"/>
      <c r="BM5164"/>
      <c r="BN5164"/>
      <c r="BO5164"/>
      <c r="BP5164"/>
      <c r="BQ5164"/>
      <c r="BR5164"/>
      <c r="BS5164"/>
      <c r="BT5164"/>
      <c r="BU5164"/>
      <c r="BV5164"/>
      <c r="BW5164"/>
      <c r="BX5164"/>
      <c r="BY5164"/>
      <c r="BZ5164"/>
      <c r="CA5164"/>
      <c r="CB5164"/>
      <c r="CC5164"/>
    </row>
    <row r="5165" spans="54:81" s="325" customFormat="1" ht="15" customHeight="1" x14ac:dyDescent="0.25">
      <c r="BB5165"/>
      <c r="BC5165"/>
      <c r="BD5165"/>
      <c r="BE5165"/>
      <c r="BF5165"/>
      <c r="BG5165"/>
      <c r="BH5165"/>
      <c r="BI5165"/>
      <c r="BJ5165"/>
      <c r="BK5165"/>
      <c r="BL5165"/>
      <c r="BM5165"/>
      <c r="BN5165"/>
      <c r="BO5165"/>
      <c r="BP5165"/>
      <c r="BQ5165"/>
      <c r="BR5165"/>
      <c r="BS5165"/>
      <c r="BT5165"/>
      <c r="BU5165"/>
      <c r="BV5165"/>
      <c r="BW5165"/>
      <c r="BX5165"/>
      <c r="BY5165"/>
      <c r="BZ5165"/>
      <c r="CA5165"/>
      <c r="CB5165"/>
      <c r="CC5165"/>
    </row>
    <row r="5166" spans="54:81" s="325" customFormat="1" ht="15" customHeight="1" x14ac:dyDescent="0.25">
      <c r="BB5166"/>
      <c r="BC5166"/>
      <c r="BD5166"/>
      <c r="BE5166"/>
      <c r="BF5166"/>
      <c r="BG5166"/>
      <c r="BH5166"/>
      <c r="BI5166"/>
      <c r="BJ5166"/>
      <c r="BK5166"/>
      <c r="BL5166"/>
      <c r="BM5166"/>
      <c r="BN5166"/>
      <c r="BO5166"/>
      <c r="BP5166"/>
      <c r="BQ5166"/>
      <c r="BR5166"/>
      <c r="BS5166"/>
      <c r="BT5166"/>
      <c r="BU5166"/>
      <c r="BV5166"/>
      <c r="BW5166"/>
      <c r="BX5166"/>
      <c r="BY5166"/>
      <c r="BZ5166"/>
      <c r="CA5166"/>
      <c r="CB5166"/>
      <c r="CC5166"/>
    </row>
    <row r="5167" spans="54:81" s="325" customFormat="1" ht="15" customHeight="1" x14ac:dyDescent="0.25">
      <c r="BB5167"/>
      <c r="BC5167"/>
      <c r="BD5167"/>
      <c r="BE5167"/>
      <c r="BF5167"/>
      <c r="BG5167"/>
      <c r="BH5167"/>
      <c r="BI5167"/>
      <c r="BJ5167"/>
      <c r="BK5167"/>
      <c r="BL5167"/>
      <c r="BM5167"/>
      <c r="BN5167"/>
      <c r="BO5167"/>
      <c r="BP5167"/>
      <c r="BQ5167"/>
      <c r="BR5167"/>
      <c r="BS5167"/>
      <c r="BT5167"/>
      <c r="BU5167"/>
      <c r="BV5167"/>
      <c r="BW5167"/>
      <c r="BX5167"/>
      <c r="BY5167"/>
      <c r="BZ5167"/>
      <c r="CA5167"/>
      <c r="CB5167"/>
      <c r="CC5167"/>
    </row>
    <row r="5168" spans="54:81" s="325" customFormat="1" ht="15" customHeight="1" x14ac:dyDescent="0.25">
      <c r="BB5168"/>
      <c r="BC5168"/>
      <c r="BD5168"/>
      <c r="BE5168"/>
      <c r="BF5168"/>
      <c r="BG5168"/>
      <c r="BH5168"/>
      <c r="BI5168"/>
      <c r="BJ5168"/>
      <c r="BK5168"/>
      <c r="BL5168"/>
      <c r="BM5168"/>
      <c r="BN5168"/>
      <c r="BO5168"/>
      <c r="BP5168"/>
      <c r="BQ5168"/>
      <c r="BR5168"/>
      <c r="BS5168"/>
      <c r="BT5168"/>
      <c r="BU5168"/>
      <c r="BV5168"/>
      <c r="BW5168"/>
      <c r="BX5168"/>
      <c r="BY5168"/>
      <c r="BZ5168"/>
      <c r="CA5168"/>
      <c r="CB5168"/>
      <c r="CC5168"/>
    </row>
    <row r="5169" spans="54:81" s="325" customFormat="1" ht="15" customHeight="1" x14ac:dyDescent="0.25">
      <c r="BB5169"/>
      <c r="BC5169"/>
      <c r="BD5169"/>
      <c r="BE5169"/>
      <c r="BF5169"/>
      <c r="BG5169"/>
      <c r="BH5169"/>
      <c r="BI5169"/>
      <c r="BJ5169"/>
      <c r="BK5169"/>
      <c r="BL5169"/>
      <c r="BM5169"/>
      <c r="BN5169"/>
      <c r="BO5169"/>
      <c r="BP5169"/>
      <c r="BQ5169"/>
      <c r="BR5169"/>
      <c r="BS5169"/>
      <c r="BT5169"/>
      <c r="BU5169"/>
      <c r="BV5169"/>
      <c r="BW5169"/>
      <c r="BX5169"/>
      <c r="BY5169"/>
      <c r="BZ5169"/>
      <c r="CA5169"/>
      <c r="CB5169"/>
      <c r="CC5169"/>
    </row>
    <row r="5170" spans="54:81" s="325" customFormat="1" ht="15" customHeight="1" x14ac:dyDescent="0.25">
      <c r="BB5170"/>
      <c r="BC5170"/>
      <c r="BD5170"/>
      <c r="BE5170"/>
      <c r="BF5170"/>
      <c r="BG5170"/>
      <c r="BH5170"/>
      <c r="BI5170"/>
      <c r="BJ5170"/>
      <c r="BK5170"/>
      <c r="BL5170"/>
      <c r="BM5170"/>
      <c r="BN5170"/>
      <c r="BO5170"/>
      <c r="BP5170"/>
      <c r="BQ5170"/>
      <c r="BR5170"/>
      <c r="BS5170"/>
      <c r="BT5170"/>
      <c r="BU5170"/>
      <c r="BV5170"/>
      <c r="BW5170"/>
      <c r="BX5170"/>
      <c r="BY5170"/>
      <c r="BZ5170"/>
      <c r="CA5170"/>
      <c r="CB5170"/>
      <c r="CC5170"/>
    </row>
    <row r="5171" spans="54:81" s="325" customFormat="1" ht="15" customHeight="1" x14ac:dyDescent="0.25">
      <c r="BB5171"/>
      <c r="BC5171"/>
      <c r="BD5171"/>
      <c r="BE5171"/>
      <c r="BF5171"/>
      <c r="BG5171"/>
      <c r="BH5171"/>
      <c r="BI5171"/>
      <c r="BJ5171"/>
      <c r="BK5171"/>
      <c r="BL5171"/>
      <c r="BM5171"/>
      <c r="BN5171"/>
      <c r="BO5171"/>
      <c r="BP5171"/>
      <c r="BQ5171"/>
      <c r="BR5171"/>
      <c r="BS5171"/>
      <c r="BT5171"/>
      <c r="BU5171"/>
      <c r="BV5171"/>
      <c r="BW5171"/>
      <c r="BX5171"/>
      <c r="BY5171"/>
      <c r="BZ5171"/>
      <c r="CA5171"/>
      <c r="CB5171"/>
      <c r="CC5171"/>
    </row>
    <row r="5172" spans="54:81" s="325" customFormat="1" ht="15" customHeight="1" x14ac:dyDescent="0.25">
      <c r="BB5172"/>
      <c r="BC5172"/>
      <c r="BD5172"/>
      <c r="BE5172"/>
      <c r="BF5172"/>
      <c r="BG5172"/>
      <c r="BH5172"/>
      <c r="BI5172"/>
      <c r="BJ5172"/>
      <c r="BK5172"/>
      <c r="BL5172"/>
      <c r="BM5172"/>
      <c r="BN5172"/>
      <c r="BO5172"/>
      <c r="BP5172"/>
      <c r="BQ5172"/>
      <c r="BR5172"/>
      <c r="BS5172"/>
      <c r="BT5172"/>
      <c r="BU5172"/>
      <c r="BV5172"/>
      <c r="BW5172"/>
      <c r="BX5172"/>
      <c r="BY5172"/>
      <c r="BZ5172"/>
      <c r="CA5172"/>
      <c r="CB5172"/>
      <c r="CC5172"/>
    </row>
    <row r="5173" spans="54:81" s="325" customFormat="1" ht="15" customHeight="1" x14ac:dyDescent="0.25">
      <c r="BB5173"/>
      <c r="BC5173"/>
      <c r="BD5173"/>
      <c r="BE5173"/>
      <c r="BF5173"/>
      <c r="BG5173"/>
      <c r="BH5173"/>
      <c r="BI5173"/>
      <c r="BJ5173"/>
      <c r="BK5173"/>
      <c r="BL5173"/>
      <c r="BM5173"/>
      <c r="BN5173"/>
      <c r="BO5173"/>
      <c r="BP5173"/>
      <c r="BQ5173"/>
      <c r="BR5173"/>
      <c r="BS5173"/>
      <c r="BT5173"/>
      <c r="BU5173"/>
      <c r="BV5173"/>
      <c r="BW5173"/>
      <c r="BX5173"/>
      <c r="BY5173"/>
      <c r="BZ5173"/>
      <c r="CA5173"/>
      <c r="CB5173"/>
      <c r="CC5173"/>
    </row>
    <row r="5174" spans="54:81" s="325" customFormat="1" ht="15" customHeight="1" x14ac:dyDescent="0.25">
      <c r="BB5174"/>
      <c r="BC5174"/>
      <c r="BD5174"/>
      <c r="BE5174"/>
      <c r="BF5174"/>
      <c r="BG5174"/>
      <c r="BH5174"/>
      <c r="BI5174"/>
      <c r="BJ5174"/>
      <c r="BK5174"/>
      <c r="BL5174"/>
      <c r="BM5174"/>
      <c r="BN5174"/>
      <c r="BO5174"/>
      <c r="BP5174"/>
      <c r="BQ5174"/>
      <c r="BR5174"/>
      <c r="BS5174"/>
      <c r="BT5174"/>
      <c r="BU5174"/>
      <c r="BV5174"/>
      <c r="BW5174"/>
      <c r="BX5174"/>
      <c r="BY5174"/>
      <c r="BZ5174"/>
      <c r="CA5174"/>
      <c r="CB5174"/>
      <c r="CC5174"/>
    </row>
    <row r="5175" spans="54:81" s="325" customFormat="1" ht="15" customHeight="1" x14ac:dyDescent="0.25">
      <c r="BB5175"/>
      <c r="BC5175"/>
      <c r="BD5175"/>
      <c r="BE5175"/>
      <c r="BF5175"/>
      <c r="BG5175"/>
      <c r="BH5175"/>
      <c r="BI5175"/>
      <c r="BJ5175"/>
      <c r="BK5175"/>
      <c r="BL5175"/>
      <c r="BM5175"/>
      <c r="BN5175"/>
      <c r="BO5175"/>
      <c r="BP5175"/>
      <c r="BQ5175"/>
      <c r="BR5175"/>
      <c r="BS5175"/>
      <c r="BT5175"/>
      <c r="BU5175"/>
      <c r="BV5175"/>
      <c r="BW5175"/>
      <c r="BX5175"/>
      <c r="BY5175"/>
      <c r="BZ5175"/>
      <c r="CA5175"/>
      <c r="CB5175"/>
      <c r="CC5175"/>
    </row>
    <row r="5176" spans="54:81" s="325" customFormat="1" ht="15" customHeight="1" x14ac:dyDescent="0.25">
      <c r="BB5176"/>
      <c r="BC5176"/>
      <c r="BD5176"/>
      <c r="BE5176"/>
      <c r="BF5176"/>
      <c r="BG5176"/>
      <c r="BH5176"/>
      <c r="BI5176"/>
      <c r="BJ5176"/>
      <c r="BK5176"/>
      <c r="BL5176"/>
      <c r="BM5176"/>
      <c r="BN5176"/>
      <c r="BO5176"/>
      <c r="BP5176"/>
      <c r="BQ5176"/>
      <c r="BR5176"/>
      <c r="BS5176"/>
      <c r="BT5176"/>
      <c r="BU5176"/>
      <c r="BV5176"/>
      <c r="BW5176"/>
      <c r="BX5176"/>
      <c r="BY5176"/>
      <c r="BZ5176"/>
      <c r="CA5176"/>
      <c r="CB5176"/>
      <c r="CC5176"/>
    </row>
    <row r="5177" spans="54:81" s="325" customFormat="1" ht="15" customHeight="1" x14ac:dyDescent="0.25">
      <c r="BB5177"/>
      <c r="BC5177"/>
      <c r="BD5177"/>
      <c r="BE5177"/>
      <c r="BF5177"/>
      <c r="BG5177"/>
      <c r="BH5177"/>
      <c r="BI5177"/>
      <c r="BJ5177"/>
      <c r="BK5177"/>
      <c r="BL5177"/>
      <c r="BM5177"/>
      <c r="BN5177"/>
      <c r="BO5177"/>
      <c r="BP5177"/>
      <c r="BQ5177"/>
      <c r="BR5177"/>
      <c r="BS5177"/>
      <c r="BT5177"/>
      <c r="BU5177"/>
      <c r="BV5177"/>
      <c r="BW5177"/>
      <c r="BX5177"/>
      <c r="BY5177"/>
      <c r="BZ5177"/>
      <c r="CA5177"/>
      <c r="CB5177"/>
      <c r="CC5177"/>
    </row>
    <row r="5178" spans="54:81" s="325" customFormat="1" ht="15" customHeight="1" x14ac:dyDescent="0.25">
      <c r="BB5178"/>
      <c r="BC5178"/>
      <c r="BD5178"/>
      <c r="BE5178"/>
      <c r="BF5178"/>
      <c r="BG5178"/>
      <c r="BH5178"/>
      <c r="BI5178"/>
      <c r="BJ5178"/>
      <c r="BK5178"/>
      <c r="BL5178"/>
      <c r="BM5178"/>
      <c r="BN5178"/>
      <c r="BO5178"/>
      <c r="BP5178"/>
      <c r="BQ5178"/>
      <c r="BR5178"/>
      <c r="BS5178"/>
      <c r="BT5178"/>
      <c r="BU5178"/>
      <c r="BV5178"/>
      <c r="BW5178"/>
      <c r="BX5178"/>
      <c r="BY5178"/>
      <c r="BZ5178"/>
      <c r="CA5178"/>
      <c r="CB5178"/>
      <c r="CC5178"/>
    </row>
    <row r="5179" spans="54:81" s="325" customFormat="1" ht="15" customHeight="1" x14ac:dyDescent="0.25">
      <c r="BB5179"/>
      <c r="BC5179"/>
      <c r="BD5179"/>
      <c r="BE5179"/>
      <c r="BF5179"/>
      <c r="BG5179"/>
      <c r="BH5179"/>
      <c r="BI5179"/>
      <c r="BJ5179"/>
      <c r="BK5179"/>
      <c r="BL5179"/>
      <c r="BM5179"/>
      <c r="BN5179"/>
      <c r="BO5179"/>
      <c r="BP5179"/>
      <c r="BQ5179"/>
      <c r="BR5179"/>
      <c r="BS5179"/>
      <c r="BT5179"/>
      <c r="BU5179"/>
      <c r="BV5179"/>
      <c r="BW5179"/>
      <c r="BX5179"/>
      <c r="BY5179"/>
      <c r="BZ5179"/>
      <c r="CA5179"/>
      <c r="CB5179"/>
      <c r="CC5179"/>
    </row>
    <row r="5180" spans="54:81" s="325" customFormat="1" ht="15" customHeight="1" x14ac:dyDescent="0.25">
      <c r="BB5180"/>
      <c r="BC5180"/>
      <c r="BD5180"/>
      <c r="BE5180"/>
      <c r="BF5180"/>
      <c r="BG5180"/>
      <c r="BH5180"/>
      <c r="BI5180"/>
      <c r="BJ5180"/>
      <c r="BK5180"/>
      <c r="BL5180"/>
      <c r="BM5180"/>
      <c r="BN5180"/>
      <c r="BO5180"/>
      <c r="BP5180"/>
      <c r="BQ5180"/>
      <c r="BR5180"/>
      <c r="BS5180"/>
      <c r="BT5180"/>
      <c r="BU5180"/>
      <c r="BV5180"/>
      <c r="BW5180"/>
      <c r="BX5180"/>
      <c r="BY5180"/>
      <c r="BZ5180"/>
      <c r="CA5180"/>
      <c r="CB5180"/>
      <c r="CC5180"/>
    </row>
    <row r="5181" spans="54:81" s="325" customFormat="1" ht="15" customHeight="1" x14ac:dyDescent="0.25">
      <c r="BB5181"/>
      <c r="BC5181"/>
      <c r="BD5181"/>
      <c r="BE5181"/>
      <c r="BF5181"/>
      <c r="BG5181"/>
      <c r="BH5181"/>
      <c r="BI5181"/>
      <c r="BJ5181"/>
      <c r="BK5181"/>
      <c r="BL5181"/>
      <c r="BM5181"/>
      <c r="BN5181"/>
      <c r="BO5181"/>
      <c r="BP5181"/>
      <c r="BQ5181"/>
      <c r="BR5181"/>
      <c r="BS5181"/>
      <c r="BT5181"/>
      <c r="BU5181"/>
      <c r="BV5181"/>
      <c r="BW5181"/>
      <c r="BX5181"/>
      <c r="BY5181"/>
      <c r="BZ5181"/>
      <c r="CA5181"/>
      <c r="CB5181"/>
      <c r="CC5181"/>
    </row>
    <row r="5182" spans="54:81" s="325" customFormat="1" ht="15" customHeight="1" x14ac:dyDescent="0.25">
      <c r="BB5182"/>
      <c r="BC5182"/>
      <c r="BD5182"/>
      <c r="BE5182"/>
      <c r="BF5182"/>
      <c r="BG5182"/>
      <c r="BH5182"/>
      <c r="BI5182"/>
      <c r="BJ5182"/>
      <c r="BK5182"/>
      <c r="BL5182"/>
      <c r="BM5182"/>
      <c r="BN5182"/>
      <c r="BO5182"/>
      <c r="BP5182"/>
      <c r="BQ5182"/>
      <c r="BR5182"/>
      <c r="BS5182"/>
      <c r="BT5182"/>
      <c r="BU5182"/>
      <c r="BV5182"/>
      <c r="BW5182"/>
      <c r="BX5182"/>
      <c r="BY5182"/>
      <c r="BZ5182"/>
      <c r="CA5182"/>
      <c r="CB5182"/>
      <c r="CC5182"/>
    </row>
    <row r="5183" spans="54:81" s="325" customFormat="1" ht="15" customHeight="1" x14ac:dyDescent="0.25">
      <c r="BB5183"/>
      <c r="BC5183"/>
      <c r="BD5183"/>
      <c r="BE5183"/>
      <c r="BF5183"/>
      <c r="BG5183"/>
      <c r="BH5183"/>
      <c r="BI5183"/>
      <c r="BJ5183"/>
      <c r="BK5183"/>
      <c r="BL5183"/>
      <c r="BM5183"/>
      <c r="BN5183"/>
      <c r="BO5183"/>
      <c r="BP5183"/>
      <c r="BQ5183"/>
      <c r="BR5183"/>
      <c r="BS5183"/>
      <c r="BT5183"/>
      <c r="BU5183"/>
      <c r="BV5183"/>
      <c r="BW5183"/>
      <c r="BX5183"/>
      <c r="BY5183"/>
      <c r="BZ5183"/>
      <c r="CA5183"/>
      <c r="CB5183"/>
      <c r="CC5183"/>
    </row>
    <row r="5184" spans="54:81" s="325" customFormat="1" ht="15" customHeight="1" x14ac:dyDescent="0.25">
      <c r="BB5184"/>
      <c r="BC5184"/>
      <c r="BD5184"/>
      <c r="BE5184"/>
      <c r="BF5184"/>
      <c r="BG5184"/>
      <c r="BH5184"/>
      <c r="BI5184"/>
      <c r="BJ5184"/>
      <c r="BK5184"/>
      <c r="BL5184"/>
      <c r="BM5184"/>
      <c r="BN5184"/>
      <c r="BO5184"/>
      <c r="BP5184"/>
      <c r="BQ5184"/>
      <c r="BR5184"/>
      <c r="BS5184"/>
      <c r="BT5184"/>
      <c r="BU5184"/>
      <c r="BV5184"/>
      <c r="BW5184"/>
      <c r="BX5184"/>
      <c r="BY5184"/>
      <c r="BZ5184"/>
      <c r="CA5184"/>
      <c r="CB5184"/>
      <c r="CC5184"/>
    </row>
    <row r="5185" spans="54:81" s="325" customFormat="1" ht="15" customHeight="1" x14ac:dyDescent="0.25">
      <c r="BB5185"/>
      <c r="BC5185"/>
      <c r="BD5185"/>
      <c r="BE5185"/>
      <c r="BF5185"/>
      <c r="BG5185"/>
      <c r="BH5185"/>
      <c r="BI5185"/>
      <c r="BJ5185"/>
      <c r="BK5185"/>
      <c r="BL5185"/>
      <c r="BM5185"/>
      <c r="BN5185"/>
      <c r="BO5185"/>
      <c r="BP5185"/>
      <c r="BQ5185"/>
      <c r="BR5185"/>
      <c r="BS5185"/>
      <c r="BT5185"/>
      <c r="BU5185"/>
      <c r="BV5185"/>
      <c r="BW5185"/>
      <c r="BX5185"/>
      <c r="BY5185"/>
      <c r="BZ5185"/>
      <c r="CA5185"/>
      <c r="CB5185"/>
      <c r="CC5185"/>
    </row>
    <row r="5186" spans="54:81" s="325" customFormat="1" ht="15" customHeight="1" x14ac:dyDescent="0.25">
      <c r="BB5186"/>
      <c r="BC5186"/>
      <c r="BD5186"/>
      <c r="BE5186"/>
      <c r="BF5186"/>
      <c r="BG5186"/>
      <c r="BH5186"/>
      <c r="BI5186"/>
      <c r="BJ5186"/>
      <c r="BK5186"/>
      <c r="BL5186"/>
      <c r="BM5186"/>
      <c r="BN5186"/>
      <c r="BO5186"/>
      <c r="BP5186"/>
      <c r="BQ5186"/>
      <c r="BR5186"/>
      <c r="BS5186"/>
      <c r="BT5186"/>
      <c r="BU5186"/>
      <c r="BV5186"/>
      <c r="BW5186"/>
      <c r="BX5186"/>
      <c r="BY5186"/>
      <c r="BZ5186"/>
      <c r="CA5186"/>
      <c r="CB5186"/>
      <c r="CC5186"/>
    </row>
    <row r="5187" spans="54:81" s="325" customFormat="1" ht="15" customHeight="1" x14ac:dyDescent="0.25">
      <c r="BB5187"/>
      <c r="BC5187"/>
      <c r="BD5187"/>
      <c r="BE5187"/>
      <c r="BF5187"/>
      <c r="BG5187"/>
      <c r="BH5187"/>
      <c r="BI5187"/>
      <c r="BJ5187"/>
      <c r="BK5187"/>
      <c r="BL5187"/>
      <c r="BM5187"/>
      <c r="BN5187"/>
      <c r="BO5187"/>
      <c r="BP5187"/>
      <c r="BQ5187"/>
      <c r="BR5187"/>
      <c r="BS5187"/>
      <c r="BT5187"/>
      <c r="BU5187"/>
      <c r="BV5187"/>
      <c r="BW5187"/>
      <c r="BX5187"/>
      <c r="BY5187"/>
      <c r="BZ5187"/>
      <c r="CA5187"/>
      <c r="CB5187"/>
      <c r="CC5187"/>
    </row>
    <row r="5188" spans="54:81" s="325" customFormat="1" ht="15" customHeight="1" x14ac:dyDescent="0.25">
      <c r="BB5188"/>
      <c r="BC5188"/>
      <c r="BD5188"/>
      <c r="BE5188"/>
      <c r="BF5188"/>
      <c r="BG5188"/>
      <c r="BH5188"/>
      <c r="BI5188"/>
      <c r="BJ5188"/>
      <c r="BK5188"/>
      <c r="BL5188"/>
      <c r="BM5188"/>
      <c r="BN5188"/>
      <c r="BO5188"/>
      <c r="BP5188"/>
      <c r="BQ5188"/>
      <c r="BR5188"/>
      <c r="BS5188"/>
      <c r="BT5188"/>
      <c r="BU5188"/>
      <c r="BV5188"/>
      <c r="BW5188"/>
      <c r="BX5188"/>
      <c r="BY5188"/>
      <c r="BZ5188"/>
      <c r="CA5188"/>
      <c r="CB5188"/>
      <c r="CC5188"/>
    </row>
    <row r="5189" spans="54:81" s="325" customFormat="1" ht="15" customHeight="1" x14ac:dyDescent="0.25">
      <c r="BB5189"/>
      <c r="BC5189"/>
      <c r="BD5189"/>
      <c r="BE5189"/>
      <c r="BF5189"/>
      <c r="BG5189"/>
      <c r="BH5189"/>
      <c r="BI5189"/>
      <c r="BJ5189"/>
      <c r="BK5189"/>
      <c r="BL5189"/>
      <c r="BM5189"/>
      <c r="BN5189"/>
      <c r="BO5189"/>
      <c r="BP5189"/>
      <c r="BQ5189"/>
      <c r="BR5189"/>
      <c r="BS5189"/>
      <c r="BT5189"/>
      <c r="BU5189"/>
      <c r="BV5189"/>
      <c r="BW5189"/>
      <c r="BX5189"/>
      <c r="BY5189"/>
      <c r="BZ5189"/>
      <c r="CA5189"/>
      <c r="CB5189"/>
      <c r="CC5189"/>
    </row>
    <row r="5190" spans="54:81" s="325" customFormat="1" ht="15" customHeight="1" x14ac:dyDescent="0.25">
      <c r="BB5190"/>
      <c r="BC5190"/>
      <c r="BD5190"/>
      <c r="BE5190"/>
      <c r="BF5190"/>
      <c r="BG5190"/>
      <c r="BH5190"/>
      <c r="BI5190"/>
      <c r="BJ5190"/>
      <c r="BK5190"/>
      <c r="BL5190"/>
      <c r="BM5190"/>
      <c r="BN5190"/>
      <c r="BO5190"/>
      <c r="BP5190"/>
      <c r="BQ5190"/>
      <c r="BR5190"/>
      <c r="BS5190"/>
      <c r="BT5190"/>
      <c r="BU5190"/>
      <c r="BV5190"/>
      <c r="BW5190"/>
      <c r="BX5190"/>
      <c r="BY5190"/>
      <c r="BZ5190"/>
      <c r="CA5190"/>
      <c r="CB5190"/>
      <c r="CC5190"/>
    </row>
    <row r="5191" spans="54:81" s="325" customFormat="1" ht="15" customHeight="1" x14ac:dyDescent="0.25">
      <c r="BB5191"/>
      <c r="BC5191"/>
      <c r="BD5191"/>
      <c r="BE5191"/>
      <c r="BF5191"/>
      <c r="BG5191"/>
      <c r="BH5191"/>
      <c r="BI5191"/>
      <c r="BJ5191"/>
      <c r="BK5191"/>
      <c r="BL5191"/>
      <c r="BM5191"/>
      <c r="BN5191"/>
      <c r="BO5191"/>
      <c r="BP5191"/>
      <c r="BQ5191"/>
      <c r="BR5191"/>
      <c r="BS5191"/>
      <c r="BT5191"/>
      <c r="BU5191"/>
      <c r="BV5191"/>
      <c r="BW5191"/>
      <c r="BX5191"/>
      <c r="BY5191"/>
      <c r="BZ5191"/>
      <c r="CA5191"/>
      <c r="CB5191"/>
      <c r="CC5191"/>
    </row>
    <row r="5192" spans="54:81" s="325" customFormat="1" ht="15" customHeight="1" x14ac:dyDescent="0.25">
      <c r="BB5192"/>
      <c r="BC5192"/>
      <c r="BD5192"/>
      <c r="BE5192"/>
      <c r="BF5192"/>
      <c r="BG5192"/>
      <c r="BH5192"/>
      <c r="BI5192"/>
      <c r="BJ5192"/>
      <c r="BK5192"/>
      <c r="BL5192"/>
      <c r="BM5192"/>
      <c r="BN5192"/>
      <c r="BO5192"/>
      <c r="BP5192"/>
      <c r="BQ5192"/>
      <c r="BR5192"/>
      <c r="BS5192"/>
      <c r="BT5192"/>
      <c r="BU5192"/>
      <c r="BV5192"/>
      <c r="BW5192"/>
      <c r="BX5192"/>
      <c r="BY5192"/>
      <c r="BZ5192"/>
      <c r="CA5192"/>
      <c r="CB5192"/>
      <c r="CC5192"/>
    </row>
    <row r="5193" spans="54:81" s="325" customFormat="1" ht="15" customHeight="1" x14ac:dyDescent="0.25">
      <c r="BB5193"/>
      <c r="BC5193"/>
      <c r="BD5193"/>
      <c r="BE5193"/>
      <c r="BF5193"/>
      <c r="BG5193"/>
      <c r="BH5193"/>
      <c r="BI5193"/>
      <c r="BJ5193"/>
      <c r="BK5193"/>
      <c r="BL5193"/>
      <c r="BM5193"/>
      <c r="BN5193"/>
      <c r="BO5193"/>
      <c r="BP5193"/>
      <c r="BQ5193"/>
      <c r="BR5193"/>
      <c r="BS5193"/>
      <c r="BT5193"/>
      <c r="BU5193"/>
      <c r="BV5193"/>
      <c r="BW5193"/>
      <c r="BX5193"/>
      <c r="BY5193"/>
      <c r="BZ5193"/>
      <c r="CA5193"/>
      <c r="CB5193"/>
      <c r="CC5193"/>
    </row>
    <row r="5194" spans="54:81" s="325" customFormat="1" ht="15" customHeight="1" x14ac:dyDescent="0.25">
      <c r="BB5194"/>
      <c r="BC5194"/>
      <c r="BD5194"/>
      <c r="BE5194"/>
      <c r="BF5194"/>
      <c r="BG5194"/>
      <c r="BH5194"/>
      <c r="BI5194"/>
      <c r="BJ5194"/>
      <c r="BK5194"/>
      <c r="BL5194"/>
      <c r="BM5194"/>
      <c r="BN5194"/>
      <c r="BO5194"/>
      <c r="BP5194"/>
      <c r="BQ5194"/>
      <c r="BR5194"/>
      <c r="BS5194"/>
      <c r="BT5194"/>
      <c r="BU5194"/>
      <c r="BV5194"/>
      <c r="BW5194"/>
      <c r="BX5194"/>
      <c r="BY5194"/>
      <c r="BZ5194"/>
      <c r="CA5194"/>
      <c r="CB5194"/>
      <c r="CC5194"/>
    </row>
    <row r="5195" spans="54:81" s="325" customFormat="1" ht="15" customHeight="1" x14ac:dyDescent="0.25">
      <c r="BB5195"/>
      <c r="BC5195"/>
      <c r="BD5195"/>
      <c r="BE5195"/>
      <c r="BF5195"/>
      <c r="BG5195"/>
      <c r="BH5195"/>
      <c r="BI5195"/>
      <c r="BJ5195"/>
      <c r="BK5195"/>
      <c r="BL5195"/>
      <c r="BM5195"/>
      <c r="BN5195"/>
      <c r="BO5195"/>
      <c r="BP5195"/>
      <c r="BQ5195"/>
      <c r="BR5195"/>
      <c r="BS5195"/>
      <c r="BT5195"/>
      <c r="BU5195"/>
      <c r="BV5195"/>
      <c r="BW5195"/>
      <c r="BX5195"/>
      <c r="BY5195"/>
      <c r="BZ5195"/>
      <c r="CA5195"/>
      <c r="CB5195"/>
      <c r="CC5195"/>
    </row>
    <row r="5196" spans="54:81" s="325" customFormat="1" ht="15" customHeight="1" x14ac:dyDescent="0.25">
      <c r="BB5196"/>
      <c r="BC5196"/>
      <c r="BD5196"/>
      <c r="BE5196"/>
      <c r="BF5196"/>
      <c r="BG5196"/>
      <c r="BH5196"/>
      <c r="BI5196"/>
      <c r="BJ5196"/>
      <c r="BK5196"/>
      <c r="BL5196"/>
      <c r="BM5196"/>
      <c r="BN5196"/>
      <c r="BO5196"/>
      <c r="BP5196"/>
      <c r="BQ5196"/>
      <c r="BR5196"/>
      <c r="BS5196"/>
      <c r="BT5196"/>
      <c r="BU5196"/>
      <c r="BV5196"/>
      <c r="BW5196"/>
      <c r="BX5196"/>
      <c r="BY5196"/>
      <c r="BZ5196"/>
      <c r="CA5196"/>
      <c r="CB5196"/>
      <c r="CC5196"/>
    </row>
    <row r="5197" spans="54:81" s="325" customFormat="1" ht="15" customHeight="1" x14ac:dyDescent="0.25">
      <c r="BB5197"/>
      <c r="BC5197"/>
      <c r="BD5197"/>
      <c r="BE5197"/>
      <c r="BF5197"/>
      <c r="BG5197"/>
      <c r="BH5197"/>
      <c r="BI5197"/>
      <c r="BJ5197"/>
      <c r="BK5197"/>
      <c r="BL5197"/>
      <c r="BM5197"/>
      <c r="BN5197"/>
      <c r="BO5197"/>
      <c r="BP5197"/>
      <c r="BQ5197"/>
      <c r="BR5197"/>
      <c r="BS5197"/>
      <c r="BT5197"/>
      <c r="BU5197"/>
      <c r="BV5197"/>
      <c r="BW5197"/>
      <c r="BX5197"/>
      <c r="BY5197"/>
      <c r="BZ5197"/>
      <c r="CA5197"/>
      <c r="CB5197"/>
      <c r="CC5197"/>
    </row>
    <row r="5198" spans="54:81" s="325" customFormat="1" ht="15" customHeight="1" x14ac:dyDescent="0.25">
      <c r="BB5198"/>
      <c r="BC5198"/>
      <c r="BD5198"/>
      <c r="BE5198"/>
      <c r="BF5198"/>
      <c r="BG5198"/>
      <c r="BH5198"/>
      <c r="BI5198"/>
      <c r="BJ5198"/>
      <c r="BK5198"/>
      <c r="BL5198"/>
      <c r="BM5198"/>
      <c r="BN5198"/>
      <c r="BO5198"/>
      <c r="BP5198"/>
      <c r="BQ5198"/>
      <c r="BR5198"/>
      <c r="BS5198"/>
      <c r="BT5198"/>
      <c r="BU5198"/>
      <c r="BV5198"/>
      <c r="BW5198"/>
      <c r="BX5198"/>
      <c r="BY5198"/>
      <c r="BZ5198"/>
      <c r="CA5198"/>
      <c r="CB5198"/>
      <c r="CC5198"/>
    </row>
    <row r="5199" spans="54:81" s="325" customFormat="1" ht="15" customHeight="1" x14ac:dyDescent="0.25">
      <c r="BB5199"/>
      <c r="BC5199"/>
      <c r="BD5199"/>
      <c r="BE5199"/>
      <c r="BF5199"/>
      <c r="BG5199"/>
      <c r="BH5199"/>
      <c r="BI5199"/>
      <c r="BJ5199"/>
      <c r="BK5199"/>
      <c r="BL5199"/>
      <c r="BM5199"/>
      <c r="BN5199"/>
      <c r="BO5199"/>
      <c r="BP5199"/>
      <c r="BQ5199"/>
      <c r="BR5199"/>
      <c r="BS5199"/>
      <c r="BT5199"/>
      <c r="BU5199"/>
      <c r="BV5199"/>
      <c r="BW5199"/>
      <c r="BX5199"/>
      <c r="BY5199"/>
      <c r="BZ5199"/>
      <c r="CA5199"/>
      <c r="CB5199"/>
      <c r="CC5199"/>
    </row>
    <row r="5200" spans="54:81" s="325" customFormat="1" ht="15" customHeight="1" x14ac:dyDescent="0.25">
      <c r="BB5200"/>
      <c r="BC5200"/>
      <c r="BD5200"/>
      <c r="BE5200"/>
      <c r="BF5200"/>
      <c r="BG5200"/>
      <c r="BH5200"/>
      <c r="BI5200"/>
      <c r="BJ5200"/>
      <c r="BK5200"/>
      <c r="BL5200"/>
      <c r="BM5200"/>
      <c r="BN5200"/>
      <c r="BO5200"/>
      <c r="BP5200"/>
      <c r="BQ5200"/>
      <c r="BR5200"/>
      <c r="BS5200"/>
      <c r="BT5200"/>
      <c r="BU5200"/>
      <c r="BV5200"/>
      <c r="BW5200"/>
      <c r="BX5200"/>
      <c r="BY5200"/>
      <c r="BZ5200"/>
      <c r="CA5200"/>
      <c r="CB5200"/>
      <c r="CC5200"/>
    </row>
    <row r="5201" spans="54:81" s="325" customFormat="1" ht="15" customHeight="1" x14ac:dyDescent="0.25">
      <c r="BB5201"/>
      <c r="BC5201"/>
      <c r="BD5201"/>
      <c r="BE5201"/>
      <c r="BF5201"/>
      <c r="BG5201"/>
      <c r="BH5201"/>
      <c r="BI5201"/>
      <c r="BJ5201"/>
      <c r="BK5201"/>
      <c r="BL5201"/>
      <c r="BM5201"/>
      <c r="BN5201"/>
      <c r="BO5201"/>
      <c r="BP5201"/>
      <c r="BQ5201"/>
      <c r="BR5201"/>
      <c r="BS5201"/>
      <c r="BT5201"/>
      <c r="BU5201"/>
      <c r="BV5201"/>
      <c r="BW5201"/>
      <c r="BX5201"/>
      <c r="BY5201"/>
      <c r="BZ5201"/>
      <c r="CA5201"/>
      <c r="CB5201"/>
      <c r="CC5201"/>
    </row>
    <row r="5202" spans="54:81" s="325" customFormat="1" ht="15" customHeight="1" x14ac:dyDescent="0.25">
      <c r="BB5202"/>
      <c r="BC5202"/>
      <c r="BD5202"/>
      <c r="BE5202"/>
      <c r="BF5202"/>
      <c r="BG5202"/>
      <c r="BH5202"/>
      <c r="BI5202"/>
      <c r="BJ5202"/>
      <c r="BK5202"/>
      <c r="BL5202"/>
      <c r="BM5202"/>
      <c r="BN5202"/>
      <c r="BO5202"/>
      <c r="BP5202"/>
      <c r="BQ5202"/>
      <c r="BR5202"/>
      <c r="BS5202"/>
      <c r="BT5202"/>
      <c r="BU5202"/>
      <c r="BV5202"/>
      <c r="BW5202"/>
      <c r="BX5202"/>
      <c r="BY5202"/>
      <c r="BZ5202"/>
      <c r="CA5202"/>
      <c r="CB5202"/>
      <c r="CC5202"/>
    </row>
    <row r="5203" spans="54:81" s="325" customFormat="1" ht="15" customHeight="1" x14ac:dyDescent="0.25">
      <c r="BB5203"/>
      <c r="BC5203"/>
      <c r="BD5203"/>
      <c r="BE5203"/>
      <c r="BF5203"/>
      <c r="BG5203"/>
      <c r="BH5203"/>
      <c r="BI5203"/>
      <c r="BJ5203"/>
      <c r="BK5203"/>
      <c r="BL5203"/>
      <c r="BM5203"/>
      <c r="BN5203"/>
      <c r="BO5203"/>
      <c r="BP5203"/>
      <c r="BQ5203"/>
      <c r="BR5203"/>
      <c r="BS5203"/>
      <c r="BT5203"/>
      <c r="BU5203"/>
      <c r="BV5203"/>
      <c r="BW5203"/>
      <c r="BX5203"/>
      <c r="BY5203"/>
      <c r="BZ5203"/>
      <c r="CA5203"/>
      <c r="CB5203"/>
      <c r="CC5203"/>
    </row>
    <row r="5204" spans="54:81" s="325" customFormat="1" ht="15" customHeight="1" x14ac:dyDescent="0.25">
      <c r="BB5204"/>
      <c r="BC5204"/>
      <c r="BD5204"/>
      <c r="BE5204"/>
      <c r="BF5204"/>
      <c r="BG5204"/>
      <c r="BH5204"/>
      <c r="BI5204"/>
      <c r="BJ5204"/>
      <c r="BK5204"/>
      <c r="BL5204"/>
      <c r="BM5204"/>
      <c r="BN5204"/>
      <c r="BO5204"/>
      <c r="BP5204"/>
      <c r="BQ5204"/>
      <c r="BR5204"/>
      <c r="BS5204"/>
      <c r="BT5204"/>
      <c r="BU5204"/>
      <c r="BV5204"/>
      <c r="BW5204"/>
      <c r="BX5204"/>
      <c r="BY5204"/>
      <c r="BZ5204"/>
      <c r="CA5204"/>
      <c r="CB5204"/>
      <c r="CC5204"/>
    </row>
    <row r="5205" spans="54:81" s="325" customFormat="1" ht="15" customHeight="1" x14ac:dyDescent="0.25">
      <c r="BB5205"/>
      <c r="BC5205"/>
      <c r="BD5205"/>
      <c r="BE5205"/>
      <c r="BF5205"/>
      <c r="BG5205"/>
      <c r="BH5205"/>
      <c r="BI5205"/>
      <c r="BJ5205"/>
      <c r="BK5205"/>
      <c r="BL5205"/>
      <c r="BM5205"/>
      <c r="BN5205"/>
      <c r="BO5205"/>
      <c r="BP5205"/>
      <c r="BQ5205"/>
      <c r="BR5205"/>
      <c r="BS5205"/>
      <c r="BT5205"/>
      <c r="BU5205"/>
      <c r="BV5205"/>
      <c r="BW5205"/>
      <c r="BX5205"/>
      <c r="BY5205"/>
      <c r="BZ5205"/>
      <c r="CA5205"/>
      <c r="CB5205"/>
      <c r="CC5205"/>
    </row>
    <row r="5206" spans="54:81" s="325" customFormat="1" ht="15" customHeight="1" x14ac:dyDescent="0.25">
      <c r="BB5206"/>
      <c r="BC5206"/>
      <c r="BD5206"/>
      <c r="BE5206"/>
      <c r="BF5206"/>
      <c r="BG5206"/>
      <c r="BH5206"/>
      <c r="BI5206"/>
      <c r="BJ5206"/>
      <c r="BK5206"/>
      <c r="BL5206"/>
      <c r="BM5206"/>
      <c r="BN5206"/>
      <c r="BO5206"/>
      <c r="BP5206"/>
      <c r="BQ5206"/>
      <c r="BR5206"/>
      <c r="BS5206"/>
      <c r="BT5206"/>
      <c r="BU5206"/>
      <c r="BV5206"/>
      <c r="BW5206"/>
      <c r="BX5206"/>
      <c r="BY5206"/>
      <c r="BZ5206"/>
      <c r="CA5206"/>
      <c r="CB5206"/>
      <c r="CC5206"/>
    </row>
    <row r="5207" spans="54:81" s="325" customFormat="1" ht="15" customHeight="1" x14ac:dyDescent="0.25">
      <c r="BB5207"/>
      <c r="BC5207"/>
      <c r="BD5207"/>
      <c r="BE5207"/>
      <c r="BF5207"/>
      <c r="BG5207"/>
      <c r="BH5207"/>
      <c r="BI5207"/>
      <c r="BJ5207"/>
      <c r="BK5207"/>
      <c r="BL5207"/>
      <c r="BM5207"/>
      <c r="BN5207"/>
      <c r="BO5207"/>
      <c r="BP5207"/>
      <c r="BQ5207"/>
      <c r="BR5207"/>
      <c r="BS5207"/>
      <c r="BT5207"/>
      <c r="BU5207"/>
      <c r="BV5207"/>
      <c r="BW5207"/>
      <c r="BX5207"/>
      <c r="BY5207"/>
      <c r="BZ5207"/>
      <c r="CA5207"/>
      <c r="CB5207"/>
      <c r="CC5207"/>
    </row>
    <row r="5208" spans="54:81" s="325" customFormat="1" ht="15" customHeight="1" x14ac:dyDescent="0.25">
      <c r="BB5208"/>
      <c r="BC5208"/>
      <c r="BD5208"/>
      <c r="BE5208"/>
      <c r="BF5208"/>
      <c r="BG5208"/>
      <c r="BH5208"/>
      <c r="BI5208"/>
      <c r="BJ5208"/>
      <c r="BK5208"/>
      <c r="BL5208"/>
      <c r="BM5208"/>
      <c r="BN5208"/>
      <c r="BO5208"/>
      <c r="BP5208"/>
      <c r="BQ5208"/>
      <c r="BR5208"/>
      <c r="BS5208"/>
      <c r="BT5208"/>
      <c r="BU5208"/>
      <c r="BV5208"/>
      <c r="BW5208"/>
      <c r="BX5208"/>
      <c r="BY5208"/>
      <c r="BZ5208"/>
      <c r="CA5208"/>
      <c r="CB5208"/>
      <c r="CC5208"/>
    </row>
    <row r="5209" spans="54:81" s="325" customFormat="1" ht="15" customHeight="1" x14ac:dyDescent="0.25">
      <c r="BB5209"/>
      <c r="BC5209"/>
      <c r="BD5209"/>
      <c r="BE5209"/>
      <c r="BF5209"/>
      <c r="BG5209"/>
      <c r="BH5209"/>
      <c r="BI5209"/>
      <c r="BJ5209"/>
      <c r="BK5209"/>
      <c r="BL5209"/>
      <c r="BM5209"/>
      <c r="BN5209"/>
      <c r="BO5209"/>
      <c r="BP5209"/>
      <c r="BQ5209"/>
      <c r="BR5209"/>
      <c r="BS5209"/>
      <c r="BT5209"/>
      <c r="BU5209"/>
      <c r="BV5209"/>
      <c r="BW5209"/>
      <c r="BX5209"/>
      <c r="BY5209"/>
      <c r="BZ5209"/>
      <c r="CA5209"/>
      <c r="CB5209"/>
      <c r="CC5209"/>
    </row>
    <row r="5210" spans="54:81" s="325" customFormat="1" ht="15" customHeight="1" x14ac:dyDescent="0.25">
      <c r="BB5210"/>
      <c r="BC5210"/>
      <c r="BD5210"/>
      <c r="BE5210"/>
      <c r="BF5210"/>
      <c r="BG5210"/>
      <c r="BH5210"/>
      <c r="BI5210"/>
      <c r="BJ5210"/>
      <c r="BK5210"/>
      <c r="BL5210"/>
      <c r="BM5210"/>
      <c r="BN5210"/>
      <c r="BO5210"/>
      <c r="BP5210"/>
      <c r="BQ5210"/>
      <c r="BR5210"/>
      <c r="BS5210"/>
      <c r="BT5210"/>
      <c r="BU5210"/>
      <c r="BV5210"/>
      <c r="BW5210"/>
      <c r="BX5210"/>
      <c r="BY5210"/>
      <c r="BZ5210"/>
      <c r="CA5210"/>
      <c r="CB5210"/>
      <c r="CC5210"/>
    </row>
    <row r="5211" spans="54:81" s="325" customFormat="1" ht="15" customHeight="1" x14ac:dyDescent="0.25">
      <c r="BB5211"/>
      <c r="BC5211"/>
      <c r="BD5211"/>
      <c r="BE5211"/>
      <c r="BF5211"/>
      <c r="BG5211"/>
      <c r="BH5211"/>
      <c r="BI5211"/>
      <c r="BJ5211"/>
      <c r="BK5211"/>
      <c r="BL5211"/>
      <c r="BM5211"/>
      <c r="BN5211"/>
      <c r="BO5211"/>
      <c r="BP5211"/>
      <c r="BQ5211"/>
      <c r="BR5211"/>
      <c r="BS5211"/>
      <c r="BT5211"/>
      <c r="BU5211"/>
      <c r="BV5211"/>
      <c r="BW5211"/>
      <c r="BX5211"/>
      <c r="BY5211"/>
      <c r="BZ5211"/>
      <c r="CA5211"/>
      <c r="CB5211"/>
      <c r="CC5211"/>
    </row>
    <row r="5212" spans="54:81" s="325" customFormat="1" ht="15" customHeight="1" x14ac:dyDescent="0.25">
      <c r="BB5212"/>
      <c r="BC5212"/>
      <c r="BD5212"/>
      <c r="BE5212"/>
      <c r="BF5212"/>
      <c r="BG5212"/>
      <c r="BH5212"/>
      <c r="BI5212"/>
      <c r="BJ5212"/>
      <c r="BK5212"/>
      <c r="BL5212"/>
      <c r="BM5212"/>
      <c r="BN5212"/>
      <c r="BO5212"/>
      <c r="BP5212"/>
      <c r="BQ5212"/>
      <c r="BR5212"/>
      <c r="BS5212"/>
      <c r="BT5212"/>
      <c r="BU5212"/>
      <c r="BV5212"/>
      <c r="BW5212"/>
      <c r="BX5212"/>
      <c r="BY5212"/>
      <c r="BZ5212"/>
      <c r="CA5212"/>
      <c r="CB5212"/>
      <c r="CC5212"/>
    </row>
    <row r="5213" spans="54:81" s="325" customFormat="1" ht="15" customHeight="1" x14ac:dyDescent="0.25">
      <c r="BB5213"/>
      <c r="BC5213"/>
      <c r="BD5213"/>
      <c r="BE5213"/>
      <c r="BF5213"/>
      <c r="BG5213"/>
      <c r="BH5213"/>
      <c r="BI5213"/>
      <c r="BJ5213"/>
      <c r="BK5213"/>
      <c r="BL5213"/>
      <c r="BM5213"/>
      <c r="BN5213"/>
      <c r="BO5213"/>
      <c r="BP5213"/>
      <c r="BQ5213"/>
      <c r="BR5213"/>
      <c r="BS5213"/>
      <c r="BT5213"/>
      <c r="BU5213"/>
      <c r="BV5213"/>
      <c r="BW5213"/>
      <c r="BX5213"/>
      <c r="BY5213"/>
      <c r="BZ5213"/>
      <c r="CA5213"/>
      <c r="CB5213"/>
      <c r="CC5213"/>
    </row>
    <row r="5214" spans="54:81" s="325" customFormat="1" ht="15" customHeight="1" x14ac:dyDescent="0.25">
      <c r="BB5214"/>
      <c r="BC5214"/>
      <c r="BD5214"/>
      <c r="BE5214"/>
      <c r="BF5214"/>
      <c r="BG5214"/>
      <c r="BH5214"/>
      <c r="BI5214"/>
      <c r="BJ5214"/>
      <c r="BK5214"/>
      <c r="BL5214"/>
      <c r="BM5214"/>
      <c r="BN5214"/>
      <c r="BO5214"/>
      <c r="BP5214"/>
      <c r="BQ5214"/>
      <c r="BR5214"/>
      <c r="BS5214"/>
      <c r="BT5214"/>
      <c r="BU5214"/>
      <c r="BV5214"/>
      <c r="BW5214"/>
      <c r="BX5214"/>
      <c r="BY5214"/>
      <c r="BZ5214"/>
      <c r="CA5214"/>
      <c r="CB5214"/>
      <c r="CC5214"/>
    </row>
    <row r="5215" spans="54:81" s="325" customFormat="1" ht="15" customHeight="1" x14ac:dyDescent="0.25">
      <c r="BB5215"/>
      <c r="BC5215"/>
      <c r="BD5215"/>
      <c r="BE5215"/>
      <c r="BF5215"/>
      <c r="BG5215"/>
      <c r="BH5215"/>
      <c r="BI5215"/>
      <c r="BJ5215"/>
      <c r="BK5215"/>
      <c r="BL5215"/>
      <c r="BM5215"/>
      <c r="BN5215"/>
      <c r="BO5215"/>
      <c r="BP5215"/>
      <c r="BQ5215"/>
      <c r="BR5215"/>
      <c r="BS5215"/>
      <c r="BT5215"/>
      <c r="BU5215"/>
      <c r="BV5215"/>
      <c r="BW5215"/>
      <c r="BX5215"/>
      <c r="BY5215"/>
      <c r="BZ5215"/>
      <c r="CA5215"/>
      <c r="CB5215"/>
      <c r="CC5215"/>
    </row>
    <row r="5216" spans="54:81" s="325" customFormat="1" ht="15" customHeight="1" x14ac:dyDescent="0.25">
      <c r="BB5216"/>
      <c r="BC5216"/>
      <c r="BD5216"/>
      <c r="BE5216"/>
      <c r="BF5216"/>
      <c r="BG5216"/>
      <c r="BH5216"/>
      <c r="BI5216"/>
      <c r="BJ5216"/>
      <c r="BK5216"/>
      <c r="BL5216"/>
      <c r="BM5216"/>
      <c r="BN5216"/>
      <c r="BO5216"/>
      <c r="BP5216"/>
      <c r="BQ5216"/>
      <c r="BR5216"/>
      <c r="BS5216"/>
      <c r="BT5216"/>
      <c r="BU5216"/>
      <c r="BV5216"/>
      <c r="BW5216"/>
      <c r="BX5216"/>
      <c r="BY5216"/>
      <c r="BZ5216"/>
      <c r="CA5216"/>
      <c r="CB5216"/>
      <c r="CC5216"/>
    </row>
    <row r="5217" spans="54:81" s="325" customFormat="1" ht="15" customHeight="1" x14ac:dyDescent="0.25">
      <c r="BB5217"/>
      <c r="BC5217"/>
      <c r="BD5217"/>
      <c r="BE5217"/>
      <c r="BF5217"/>
      <c r="BG5217"/>
      <c r="BH5217"/>
      <c r="BI5217"/>
      <c r="BJ5217"/>
      <c r="BK5217"/>
      <c r="BL5217"/>
      <c r="BM5217"/>
      <c r="BN5217"/>
      <c r="BO5217"/>
      <c r="BP5217"/>
      <c r="BQ5217"/>
      <c r="BR5217"/>
      <c r="BS5217"/>
      <c r="BT5217"/>
      <c r="BU5217"/>
      <c r="BV5217"/>
      <c r="BW5217"/>
      <c r="BX5217"/>
      <c r="BY5217"/>
      <c r="BZ5217"/>
      <c r="CA5217"/>
      <c r="CB5217"/>
      <c r="CC5217"/>
    </row>
    <row r="5218" spans="54:81" s="325" customFormat="1" ht="15" customHeight="1" x14ac:dyDescent="0.25">
      <c r="BB5218"/>
      <c r="BC5218"/>
      <c r="BD5218"/>
      <c r="BE5218"/>
      <c r="BF5218"/>
      <c r="BG5218"/>
      <c r="BH5218"/>
      <c r="BI5218"/>
      <c r="BJ5218"/>
      <c r="BK5218"/>
      <c r="BL5218"/>
      <c r="BM5218"/>
      <c r="BN5218"/>
      <c r="BO5218"/>
      <c r="BP5218"/>
      <c r="BQ5218"/>
      <c r="BR5218"/>
      <c r="BS5218"/>
      <c r="BT5218"/>
      <c r="BU5218"/>
      <c r="BV5218"/>
      <c r="BW5218"/>
      <c r="BX5218"/>
      <c r="BY5218"/>
      <c r="BZ5218"/>
      <c r="CA5218"/>
      <c r="CB5218"/>
      <c r="CC5218"/>
    </row>
    <row r="5219" spans="54:81" s="325" customFormat="1" ht="15" customHeight="1" x14ac:dyDescent="0.25">
      <c r="BB5219"/>
      <c r="BC5219"/>
      <c r="BD5219"/>
      <c r="BE5219"/>
      <c r="BF5219"/>
      <c r="BG5219"/>
      <c r="BH5219"/>
      <c r="BI5219"/>
      <c r="BJ5219"/>
      <c r="BK5219"/>
      <c r="BL5219"/>
      <c r="BM5219"/>
      <c r="BN5219"/>
      <c r="BO5219"/>
      <c r="BP5219"/>
      <c r="BQ5219"/>
      <c r="BR5219"/>
      <c r="BS5219"/>
      <c r="BT5219"/>
      <c r="BU5219"/>
      <c r="BV5219"/>
      <c r="BW5219"/>
      <c r="BX5219"/>
      <c r="BY5219"/>
      <c r="BZ5219"/>
      <c r="CA5219"/>
      <c r="CB5219"/>
      <c r="CC5219"/>
    </row>
    <row r="5220" spans="54:81" s="325" customFormat="1" ht="15" customHeight="1" x14ac:dyDescent="0.25">
      <c r="BB5220"/>
      <c r="BC5220"/>
      <c r="BD5220"/>
      <c r="BE5220"/>
      <c r="BF5220"/>
      <c r="BG5220"/>
      <c r="BH5220"/>
      <c r="BI5220"/>
      <c r="BJ5220"/>
      <c r="BK5220"/>
      <c r="BL5220"/>
      <c r="BM5220"/>
      <c r="BN5220"/>
      <c r="BO5220"/>
      <c r="BP5220"/>
      <c r="BQ5220"/>
      <c r="BR5220"/>
      <c r="BS5220"/>
      <c r="BT5220"/>
      <c r="BU5220"/>
      <c r="BV5220"/>
      <c r="BW5220"/>
      <c r="BX5220"/>
      <c r="BY5220"/>
      <c r="BZ5220"/>
      <c r="CA5220"/>
      <c r="CB5220"/>
      <c r="CC5220"/>
    </row>
    <row r="5221" spans="54:81" s="325" customFormat="1" ht="15" customHeight="1" x14ac:dyDescent="0.25">
      <c r="BB5221"/>
      <c r="BC5221"/>
      <c r="BD5221"/>
      <c r="BE5221"/>
      <c r="BF5221"/>
      <c r="BG5221"/>
      <c r="BH5221"/>
      <c r="BI5221"/>
      <c r="BJ5221"/>
      <c r="BK5221"/>
      <c r="BL5221"/>
      <c r="BM5221"/>
      <c r="BN5221"/>
      <c r="BO5221"/>
      <c r="BP5221"/>
      <c r="BQ5221"/>
      <c r="BR5221"/>
      <c r="BS5221"/>
      <c r="BT5221"/>
      <c r="BU5221"/>
      <c r="BV5221"/>
      <c r="BW5221"/>
      <c r="BX5221"/>
      <c r="BY5221"/>
      <c r="BZ5221"/>
      <c r="CA5221"/>
      <c r="CB5221"/>
      <c r="CC5221"/>
    </row>
    <row r="5222" spans="54:81" s="325" customFormat="1" ht="15" customHeight="1" x14ac:dyDescent="0.25">
      <c r="BB5222"/>
      <c r="BC5222"/>
      <c r="BD5222"/>
      <c r="BE5222"/>
      <c r="BF5222"/>
      <c r="BG5222"/>
      <c r="BH5222"/>
      <c r="BI5222"/>
      <c r="BJ5222"/>
      <c r="BK5222"/>
      <c r="BL5222"/>
      <c r="BM5222"/>
      <c r="BN5222"/>
      <c r="BO5222"/>
      <c r="BP5222"/>
      <c r="BQ5222"/>
      <c r="BR5222"/>
      <c r="BS5222"/>
      <c r="BT5222"/>
      <c r="BU5222"/>
      <c r="BV5222"/>
      <c r="BW5222"/>
      <c r="BX5222"/>
      <c r="BY5222"/>
      <c r="BZ5222"/>
      <c r="CA5222"/>
      <c r="CB5222"/>
      <c r="CC5222"/>
    </row>
    <row r="5223" spans="54:81" s="325" customFormat="1" ht="15" customHeight="1" x14ac:dyDescent="0.25">
      <c r="BB5223"/>
      <c r="BC5223"/>
      <c r="BD5223"/>
      <c r="BE5223"/>
      <c r="BF5223"/>
      <c r="BG5223"/>
      <c r="BH5223"/>
      <c r="BI5223"/>
      <c r="BJ5223"/>
      <c r="BK5223"/>
      <c r="BL5223"/>
      <c r="BM5223"/>
      <c r="BN5223"/>
      <c r="BO5223"/>
      <c r="BP5223"/>
      <c r="BQ5223"/>
      <c r="BR5223"/>
      <c r="BS5223"/>
      <c r="BT5223"/>
      <c r="BU5223"/>
      <c r="BV5223"/>
      <c r="BW5223"/>
      <c r="BX5223"/>
      <c r="BY5223"/>
      <c r="BZ5223"/>
      <c r="CA5223"/>
      <c r="CB5223"/>
      <c r="CC5223"/>
    </row>
    <row r="5224" spans="54:81" s="325" customFormat="1" ht="15" customHeight="1" x14ac:dyDescent="0.25">
      <c r="BB5224"/>
      <c r="BC5224"/>
      <c r="BD5224"/>
      <c r="BE5224"/>
      <c r="BF5224"/>
      <c r="BG5224"/>
      <c r="BH5224"/>
      <c r="BI5224"/>
      <c r="BJ5224"/>
      <c r="BK5224"/>
      <c r="BL5224"/>
      <c r="BM5224"/>
      <c r="BN5224"/>
      <c r="BO5224"/>
      <c r="BP5224"/>
      <c r="BQ5224"/>
      <c r="BR5224"/>
      <c r="BS5224"/>
      <c r="BT5224"/>
      <c r="BU5224"/>
      <c r="BV5224"/>
      <c r="BW5224"/>
      <c r="BX5224"/>
      <c r="BY5224"/>
      <c r="BZ5224"/>
      <c r="CA5224"/>
      <c r="CB5224"/>
      <c r="CC5224"/>
    </row>
    <row r="5225" spans="54:81" s="325" customFormat="1" ht="15" customHeight="1" x14ac:dyDescent="0.25">
      <c r="BB5225"/>
      <c r="BC5225"/>
      <c r="BD5225"/>
      <c r="BE5225"/>
      <c r="BF5225"/>
      <c r="BG5225"/>
      <c r="BH5225"/>
      <c r="BI5225"/>
      <c r="BJ5225"/>
      <c r="BK5225"/>
      <c r="BL5225"/>
      <c r="BM5225"/>
      <c r="BN5225"/>
      <c r="BO5225"/>
      <c r="BP5225"/>
      <c r="BQ5225"/>
      <c r="BR5225"/>
      <c r="BS5225"/>
      <c r="BT5225"/>
      <c r="BU5225"/>
      <c r="BV5225"/>
      <c r="BW5225"/>
      <c r="BX5225"/>
      <c r="BY5225"/>
      <c r="BZ5225"/>
      <c r="CA5225"/>
      <c r="CB5225"/>
      <c r="CC5225"/>
    </row>
    <row r="5226" spans="54:81" s="325" customFormat="1" ht="15" customHeight="1" x14ac:dyDescent="0.25">
      <c r="BB5226"/>
      <c r="BC5226"/>
      <c r="BD5226"/>
      <c r="BE5226"/>
      <c r="BF5226"/>
      <c r="BG5226"/>
      <c r="BH5226"/>
      <c r="BI5226"/>
      <c r="BJ5226"/>
      <c r="BK5226"/>
      <c r="BL5226"/>
      <c r="BM5226"/>
      <c r="BN5226"/>
      <c r="BO5226"/>
      <c r="BP5226"/>
      <c r="BQ5226"/>
      <c r="BR5226"/>
      <c r="BS5226"/>
      <c r="BT5226"/>
      <c r="BU5226"/>
      <c r="BV5226"/>
      <c r="BW5226"/>
      <c r="BX5226"/>
      <c r="BY5226"/>
      <c r="BZ5226"/>
      <c r="CA5226"/>
      <c r="CB5226"/>
      <c r="CC5226"/>
    </row>
    <row r="5227" spans="54:81" s="325" customFormat="1" ht="15" customHeight="1" x14ac:dyDescent="0.25">
      <c r="BB5227"/>
      <c r="BC5227"/>
      <c r="BD5227"/>
      <c r="BE5227"/>
      <c r="BF5227"/>
      <c r="BG5227"/>
      <c r="BH5227"/>
      <c r="BI5227"/>
      <c r="BJ5227"/>
      <c r="BK5227"/>
      <c r="BL5227"/>
      <c r="BM5227"/>
      <c r="BN5227"/>
      <c r="BO5227"/>
      <c r="BP5227"/>
      <c r="BQ5227"/>
      <c r="BR5227"/>
      <c r="BS5227"/>
      <c r="BT5227"/>
      <c r="BU5227"/>
      <c r="BV5227"/>
      <c r="BW5227"/>
      <c r="BX5227"/>
      <c r="BY5227"/>
      <c r="BZ5227"/>
      <c r="CA5227"/>
      <c r="CB5227"/>
      <c r="CC5227"/>
    </row>
    <row r="5228" spans="54:81" s="325" customFormat="1" ht="15" customHeight="1" x14ac:dyDescent="0.25">
      <c r="BB5228"/>
      <c r="BC5228"/>
      <c r="BD5228"/>
      <c r="BE5228"/>
      <c r="BF5228"/>
      <c r="BG5228"/>
      <c r="BH5228"/>
      <c r="BI5228"/>
      <c r="BJ5228"/>
      <c r="BK5228"/>
      <c r="BL5228"/>
      <c r="BM5228"/>
      <c r="BN5228"/>
      <c r="BO5228"/>
      <c r="BP5228"/>
      <c r="BQ5228"/>
      <c r="BR5228"/>
      <c r="BS5228"/>
      <c r="BT5228"/>
      <c r="BU5228"/>
      <c r="BV5228"/>
      <c r="BW5228"/>
      <c r="BX5228"/>
      <c r="BY5228"/>
      <c r="BZ5228"/>
      <c r="CA5228"/>
      <c r="CB5228"/>
      <c r="CC5228"/>
    </row>
    <row r="5229" spans="54:81" s="325" customFormat="1" ht="15" customHeight="1" x14ac:dyDescent="0.25">
      <c r="BB5229"/>
      <c r="BC5229"/>
      <c r="BD5229"/>
      <c r="BE5229"/>
      <c r="BF5229"/>
      <c r="BG5229"/>
      <c r="BH5229"/>
      <c r="BI5229"/>
      <c r="BJ5229"/>
      <c r="BK5229"/>
      <c r="BL5229"/>
      <c r="BM5229"/>
      <c r="BN5229"/>
      <c r="BO5229"/>
      <c r="BP5229"/>
      <c r="BQ5229"/>
      <c r="BR5229"/>
      <c r="BS5229"/>
      <c r="BT5229"/>
      <c r="BU5229"/>
      <c r="BV5229"/>
      <c r="BW5229"/>
      <c r="BX5229"/>
      <c r="BY5229"/>
      <c r="BZ5229"/>
      <c r="CA5229"/>
      <c r="CB5229"/>
      <c r="CC5229"/>
    </row>
    <row r="5230" spans="54:81" s="325" customFormat="1" ht="15" customHeight="1" x14ac:dyDescent="0.25">
      <c r="BB5230"/>
      <c r="BC5230"/>
      <c r="BD5230"/>
      <c r="BE5230"/>
      <c r="BF5230"/>
      <c r="BG5230"/>
      <c r="BH5230"/>
      <c r="BI5230"/>
      <c r="BJ5230"/>
      <c r="BK5230"/>
      <c r="BL5230"/>
      <c r="BM5230"/>
      <c r="BN5230"/>
      <c r="BO5230"/>
      <c r="BP5230"/>
      <c r="BQ5230"/>
      <c r="BR5230"/>
      <c r="BS5230"/>
      <c r="BT5230"/>
      <c r="BU5230"/>
      <c r="BV5230"/>
      <c r="BW5230"/>
      <c r="BX5230"/>
      <c r="BY5230"/>
      <c r="BZ5230"/>
      <c r="CA5230"/>
      <c r="CB5230"/>
      <c r="CC5230"/>
    </row>
    <row r="5231" spans="54:81" s="325" customFormat="1" ht="15" customHeight="1" x14ac:dyDescent="0.25">
      <c r="BB5231"/>
      <c r="BC5231"/>
      <c r="BD5231"/>
      <c r="BE5231"/>
      <c r="BF5231"/>
      <c r="BG5231"/>
      <c r="BH5231"/>
      <c r="BI5231"/>
      <c r="BJ5231"/>
      <c r="BK5231"/>
      <c r="BL5231"/>
      <c r="BM5231"/>
      <c r="BN5231"/>
      <c r="BO5231"/>
      <c r="BP5231"/>
      <c r="BQ5231"/>
      <c r="BR5231"/>
      <c r="BS5231"/>
      <c r="BT5231"/>
      <c r="BU5231"/>
      <c r="BV5231"/>
      <c r="BW5231"/>
      <c r="BX5231"/>
      <c r="BY5231"/>
      <c r="BZ5231"/>
      <c r="CA5231"/>
      <c r="CB5231"/>
      <c r="CC5231"/>
    </row>
    <row r="5232" spans="54:81" s="325" customFormat="1" ht="15" customHeight="1" x14ac:dyDescent="0.25">
      <c r="BB5232"/>
      <c r="BC5232"/>
      <c r="BD5232"/>
      <c r="BE5232"/>
      <c r="BF5232"/>
      <c r="BG5232"/>
      <c r="BH5232"/>
      <c r="BI5232"/>
      <c r="BJ5232"/>
      <c r="BK5232"/>
      <c r="BL5232"/>
      <c r="BM5232"/>
      <c r="BN5232"/>
      <c r="BO5232"/>
      <c r="BP5232"/>
      <c r="BQ5232"/>
      <c r="BR5232"/>
      <c r="BS5232"/>
      <c r="BT5232"/>
      <c r="BU5232"/>
      <c r="BV5232"/>
      <c r="BW5232"/>
      <c r="BX5232"/>
      <c r="BY5232"/>
      <c r="BZ5232"/>
      <c r="CA5232"/>
      <c r="CB5232"/>
      <c r="CC5232"/>
    </row>
    <row r="5233" spans="54:81" s="325" customFormat="1" ht="15" customHeight="1" x14ac:dyDescent="0.25">
      <c r="BB5233"/>
      <c r="BC5233"/>
      <c r="BD5233"/>
      <c r="BE5233"/>
      <c r="BF5233"/>
      <c r="BG5233"/>
      <c r="BH5233"/>
      <c r="BI5233"/>
      <c r="BJ5233"/>
      <c r="BK5233"/>
      <c r="BL5233"/>
      <c r="BM5233"/>
      <c r="BN5233"/>
      <c r="BO5233"/>
      <c r="BP5233"/>
      <c r="BQ5233"/>
      <c r="BR5233"/>
      <c r="BS5233"/>
      <c r="BT5233"/>
      <c r="BU5233"/>
      <c r="BV5233"/>
      <c r="BW5233"/>
      <c r="BX5233"/>
      <c r="BY5233"/>
      <c r="BZ5233"/>
      <c r="CA5233"/>
      <c r="CB5233"/>
      <c r="CC5233"/>
    </row>
    <row r="5234" spans="54:81" s="325" customFormat="1" ht="15" customHeight="1" x14ac:dyDescent="0.25">
      <c r="BB5234"/>
      <c r="BC5234"/>
      <c r="BD5234"/>
      <c r="BE5234"/>
      <c r="BF5234"/>
      <c r="BG5234"/>
      <c r="BH5234"/>
      <c r="BI5234"/>
      <c r="BJ5234"/>
      <c r="BK5234"/>
      <c r="BL5234"/>
      <c r="BM5234"/>
      <c r="BN5234"/>
      <c r="BO5234"/>
      <c r="BP5234"/>
      <c r="BQ5234"/>
      <c r="BR5234"/>
      <c r="BS5234"/>
      <c r="BT5234"/>
      <c r="BU5234"/>
      <c r="BV5234"/>
      <c r="BW5234"/>
      <c r="BX5234"/>
      <c r="BY5234"/>
      <c r="BZ5234"/>
      <c r="CA5234"/>
      <c r="CB5234"/>
      <c r="CC5234"/>
    </row>
    <row r="5235" spans="54:81" s="325" customFormat="1" ht="15" customHeight="1" x14ac:dyDescent="0.25">
      <c r="BB5235"/>
      <c r="BC5235"/>
      <c r="BD5235"/>
      <c r="BE5235"/>
      <c r="BF5235"/>
      <c r="BG5235"/>
      <c r="BH5235"/>
      <c r="BI5235"/>
      <c r="BJ5235"/>
      <c r="BK5235"/>
      <c r="BL5235"/>
      <c r="BM5235"/>
      <c r="BN5235"/>
      <c r="BO5235"/>
      <c r="BP5235"/>
      <c r="BQ5235"/>
      <c r="BR5235"/>
      <c r="BS5235"/>
      <c r="BT5235"/>
      <c r="BU5235"/>
      <c r="BV5235"/>
      <c r="BW5235"/>
      <c r="BX5235"/>
      <c r="BY5235"/>
      <c r="BZ5235"/>
      <c r="CA5235"/>
      <c r="CB5235"/>
      <c r="CC5235"/>
    </row>
    <row r="5236" spans="54:81" s="325" customFormat="1" ht="15" customHeight="1" x14ac:dyDescent="0.25">
      <c r="BB5236"/>
      <c r="BC5236"/>
      <c r="BD5236"/>
      <c r="BE5236"/>
      <c r="BF5236"/>
      <c r="BG5236"/>
      <c r="BH5236"/>
      <c r="BI5236"/>
      <c r="BJ5236"/>
      <c r="BK5236"/>
      <c r="BL5236"/>
      <c r="BM5236"/>
      <c r="BN5236"/>
      <c r="BO5236"/>
      <c r="BP5236"/>
      <c r="BQ5236"/>
      <c r="BR5236"/>
      <c r="BS5236"/>
      <c r="BT5236"/>
      <c r="BU5236"/>
      <c r="BV5236"/>
      <c r="BW5236"/>
      <c r="BX5236"/>
      <c r="BY5236"/>
      <c r="BZ5236"/>
      <c r="CA5236"/>
      <c r="CB5236"/>
      <c r="CC5236"/>
    </row>
    <row r="5237" spans="54:81" s="325" customFormat="1" ht="15" customHeight="1" x14ac:dyDescent="0.25">
      <c r="BB5237"/>
      <c r="BC5237"/>
      <c r="BD5237"/>
      <c r="BE5237"/>
      <c r="BF5237"/>
      <c r="BG5237"/>
      <c r="BH5237"/>
      <c r="BI5237"/>
      <c r="BJ5237"/>
      <c r="BK5237"/>
      <c r="BL5237"/>
      <c r="BM5237"/>
      <c r="BN5237"/>
      <c r="BO5237"/>
      <c r="BP5237"/>
      <c r="BQ5237"/>
      <c r="BR5237"/>
      <c r="BS5237"/>
      <c r="BT5237"/>
      <c r="BU5237"/>
      <c r="BV5237"/>
      <c r="BW5237"/>
      <c r="BX5237"/>
      <c r="BY5237"/>
      <c r="BZ5237"/>
      <c r="CA5237"/>
      <c r="CB5237"/>
      <c r="CC5237"/>
    </row>
    <row r="5238" spans="54:81" s="325" customFormat="1" ht="15" customHeight="1" x14ac:dyDescent="0.25">
      <c r="BB5238"/>
      <c r="BC5238"/>
      <c r="BD5238"/>
      <c r="BE5238"/>
      <c r="BF5238"/>
      <c r="BG5238"/>
      <c r="BH5238"/>
      <c r="BI5238"/>
      <c r="BJ5238"/>
      <c r="BK5238"/>
      <c r="BL5238"/>
      <c r="BM5238"/>
      <c r="BN5238"/>
      <c r="BO5238"/>
      <c r="BP5238"/>
      <c r="BQ5238"/>
      <c r="BR5238"/>
      <c r="BS5238"/>
      <c r="BT5238"/>
      <c r="BU5238"/>
      <c r="BV5238"/>
      <c r="BW5238"/>
      <c r="BX5238"/>
      <c r="BY5238"/>
      <c r="BZ5238"/>
      <c r="CA5238"/>
      <c r="CB5238"/>
      <c r="CC5238"/>
    </row>
    <row r="5239" spans="54:81" s="325" customFormat="1" ht="15" customHeight="1" x14ac:dyDescent="0.25">
      <c r="BB5239"/>
      <c r="BC5239"/>
      <c r="BD5239"/>
      <c r="BE5239"/>
      <c r="BF5239"/>
      <c r="BG5239"/>
      <c r="BH5239"/>
      <c r="BI5239"/>
      <c r="BJ5239"/>
      <c r="BK5239"/>
      <c r="BL5239"/>
      <c r="BM5239"/>
      <c r="BN5239"/>
      <c r="BO5239"/>
      <c r="BP5239"/>
      <c r="BQ5239"/>
      <c r="BR5239"/>
      <c r="BS5239"/>
      <c r="BT5239"/>
      <c r="BU5239"/>
      <c r="BV5239"/>
      <c r="BW5239"/>
      <c r="BX5239"/>
      <c r="BY5239"/>
      <c r="BZ5239"/>
      <c r="CA5239"/>
      <c r="CB5239"/>
      <c r="CC5239"/>
    </row>
    <row r="5240" spans="54:81" s="325" customFormat="1" ht="15" customHeight="1" x14ac:dyDescent="0.25">
      <c r="BB5240"/>
      <c r="BC5240"/>
      <c r="BD5240"/>
      <c r="BE5240"/>
      <c r="BF5240"/>
      <c r="BG5240"/>
      <c r="BH5240"/>
      <c r="BI5240"/>
      <c r="BJ5240"/>
      <c r="BK5240"/>
      <c r="BL5240"/>
      <c r="BM5240"/>
      <c r="BN5240"/>
      <c r="BO5240"/>
      <c r="BP5240"/>
      <c r="BQ5240"/>
      <c r="BR5240"/>
      <c r="BS5240"/>
      <c r="BT5240"/>
      <c r="BU5240"/>
      <c r="BV5240"/>
      <c r="BW5240"/>
      <c r="BX5240"/>
      <c r="BY5240"/>
      <c r="BZ5240"/>
      <c r="CA5240"/>
      <c r="CB5240"/>
      <c r="CC5240"/>
    </row>
    <row r="5241" spans="54:81" s="325" customFormat="1" ht="15" customHeight="1" x14ac:dyDescent="0.25">
      <c r="BB5241"/>
      <c r="BC5241"/>
      <c r="BD5241"/>
      <c r="BE5241"/>
      <c r="BF5241"/>
      <c r="BG5241"/>
      <c r="BH5241"/>
      <c r="BI5241"/>
      <c r="BJ5241"/>
      <c r="BK5241"/>
      <c r="BL5241"/>
      <c r="BM5241"/>
      <c r="BN5241"/>
      <c r="BO5241"/>
      <c r="BP5241"/>
      <c r="BQ5241"/>
      <c r="BR5241"/>
      <c r="BS5241"/>
      <c r="BT5241"/>
      <c r="BU5241"/>
      <c r="BV5241"/>
      <c r="BW5241"/>
      <c r="BX5241"/>
      <c r="BY5241"/>
      <c r="BZ5241"/>
      <c r="CA5241"/>
      <c r="CB5241"/>
      <c r="CC5241"/>
    </row>
    <row r="5242" spans="54:81" s="325" customFormat="1" ht="15" customHeight="1" x14ac:dyDescent="0.25">
      <c r="BB5242"/>
      <c r="BC5242"/>
      <c r="BD5242"/>
      <c r="BE5242"/>
      <c r="BF5242"/>
      <c r="BG5242"/>
      <c r="BH5242"/>
      <c r="BI5242"/>
      <c r="BJ5242"/>
      <c r="BK5242"/>
      <c r="BL5242"/>
      <c r="BM5242"/>
      <c r="BN5242"/>
      <c r="BO5242"/>
      <c r="BP5242"/>
      <c r="BQ5242"/>
      <c r="BR5242"/>
      <c r="BS5242"/>
      <c r="BT5242"/>
      <c r="BU5242"/>
      <c r="BV5242"/>
      <c r="BW5242"/>
      <c r="BX5242"/>
      <c r="BY5242"/>
      <c r="BZ5242"/>
      <c r="CA5242"/>
      <c r="CB5242"/>
      <c r="CC5242"/>
    </row>
    <row r="5243" spans="54:81" s="325" customFormat="1" ht="15" customHeight="1" x14ac:dyDescent="0.25">
      <c r="BB5243"/>
      <c r="BC5243"/>
      <c r="BD5243"/>
      <c r="BE5243"/>
      <c r="BF5243"/>
      <c r="BG5243"/>
      <c r="BH5243"/>
      <c r="BI5243"/>
      <c r="BJ5243"/>
      <c r="BK5243"/>
      <c r="BL5243"/>
      <c r="BM5243"/>
      <c r="BN5243"/>
      <c r="BO5243"/>
      <c r="BP5243"/>
      <c r="BQ5243"/>
      <c r="BR5243"/>
      <c r="BS5243"/>
      <c r="BT5243"/>
      <c r="BU5243"/>
      <c r="BV5243"/>
      <c r="BW5243"/>
      <c r="BX5243"/>
      <c r="BY5243"/>
      <c r="BZ5243"/>
      <c r="CA5243"/>
      <c r="CB5243"/>
      <c r="CC5243"/>
    </row>
    <row r="5244" spans="54:81" s="325" customFormat="1" ht="15" customHeight="1" x14ac:dyDescent="0.25">
      <c r="BB5244"/>
      <c r="BC5244"/>
      <c r="BD5244"/>
      <c r="BE5244"/>
      <c r="BF5244"/>
      <c r="BG5244"/>
      <c r="BH5244"/>
      <c r="BI5244"/>
      <c r="BJ5244"/>
      <c r="BK5244"/>
      <c r="BL5244"/>
      <c r="BM5244"/>
      <c r="BN5244"/>
      <c r="BO5244"/>
      <c r="BP5244"/>
      <c r="BQ5244"/>
      <c r="BR5244"/>
      <c r="BS5244"/>
      <c r="BT5244"/>
      <c r="BU5244"/>
      <c r="BV5244"/>
      <c r="BW5244"/>
      <c r="BX5244"/>
      <c r="BY5244"/>
      <c r="BZ5244"/>
      <c r="CA5244"/>
      <c r="CB5244"/>
      <c r="CC5244"/>
    </row>
    <row r="5245" spans="54:81" s="325" customFormat="1" ht="15" customHeight="1" x14ac:dyDescent="0.25">
      <c r="BB5245"/>
      <c r="BC5245"/>
      <c r="BD5245"/>
      <c r="BE5245"/>
      <c r="BF5245"/>
      <c r="BG5245"/>
      <c r="BH5245"/>
      <c r="BI5245"/>
      <c r="BJ5245"/>
      <c r="BK5245"/>
      <c r="BL5245"/>
      <c r="BM5245"/>
      <c r="BN5245"/>
      <c r="BO5245"/>
      <c r="BP5245"/>
      <c r="BQ5245"/>
      <c r="BR5245"/>
      <c r="BS5245"/>
      <c r="BT5245"/>
      <c r="BU5245"/>
      <c r="BV5245"/>
      <c r="BW5245"/>
      <c r="BX5245"/>
      <c r="BY5245"/>
      <c r="BZ5245"/>
      <c r="CA5245"/>
      <c r="CB5245"/>
      <c r="CC5245"/>
    </row>
    <row r="5246" spans="54:81" s="325" customFormat="1" ht="15" customHeight="1" x14ac:dyDescent="0.25">
      <c r="BB5246"/>
      <c r="BC5246"/>
      <c r="BD5246"/>
      <c r="BE5246"/>
      <c r="BF5246"/>
      <c r="BG5246"/>
      <c r="BH5246"/>
      <c r="BI5246"/>
      <c r="BJ5246"/>
      <c r="BK5246"/>
      <c r="BL5246"/>
      <c r="BM5246"/>
      <c r="BN5246"/>
      <c r="BO5246"/>
      <c r="BP5246"/>
      <c r="BQ5246"/>
      <c r="BR5246"/>
      <c r="BS5246"/>
      <c r="BT5246"/>
      <c r="BU5246"/>
      <c r="BV5246"/>
      <c r="BW5246"/>
      <c r="BX5246"/>
      <c r="BY5246"/>
      <c r="BZ5246"/>
      <c r="CA5246"/>
      <c r="CB5246"/>
      <c r="CC5246"/>
    </row>
    <row r="5247" spans="54:81" s="325" customFormat="1" ht="15" customHeight="1" x14ac:dyDescent="0.25">
      <c r="BB5247"/>
      <c r="BC5247"/>
      <c r="BD5247"/>
      <c r="BE5247"/>
      <c r="BF5247"/>
      <c r="BG5247"/>
      <c r="BH5247"/>
      <c r="BI5247"/>
      <c r="BJ5247"/>
      <c r="BK5247"/>
      <c r="BL5247"/>
      <c r="BM5247"/>
      <c r="BN5247"/>
      <c r="BO5247"/>
      <c r="BP5247"/>
      <c r="BQ5247"/>
      <c r="BR5247"/>
      <c r="BS5247"/>
      <c r="BT5247"/>
      <c r="BU5247"/>
      <c r="BV5247"/>
      <c r="BW5247"/>
      <c r="BX5247"/>
      <c r="BY5247"/>
      <c r="BZ5247"/>
      <c r="CA5247"/>
      <c r="CB5247"/>
      <c r="CC5247"/>
    </row>
    <row r="5248" spans="54:81" s="325" customFormat="1" ht="15" customHeight="1" x14ac:dyDescent="0.25">
      <c r="BB5248"/>
      <c r="BC5248"/>
      <c r="BD5248"/>
      <c r="BE5248"/>
      <c r="BF5248"/>
      <c r="BG5248"/>
      <c r="BH5248"/>
      <c r="BI5248"/>
      <c r="BJ5248"/>
      <c r="BK5248"/>
      <c r="BL5248"/>
      <c r="BM5248"/>
      <c r="BN5248"/>
      <c r="BO5248"/>
      <c r="BP5248"/>
      <c r="BQ5248"/>
      <c r="BR5248"/>
      <c r="BS5248"/>
      <c r="BT5248"/>
      <c r="BU5248"/>
      <c r="BV5248"/>
      <c r="BW5248"/>
      <c r="BX5248"/>
      <c r="BY5248"/>
      <c r="BZ5248"/>
      <c r="CA5248"/>
      <c r="CB5248"/>
      <c r="CC5248"/>
    </row>
    <row r="5249" spans="54:81" s="325" customFormat="1" ht="15" customHeight="1" x14ac:dyDescent="0.25">
      <c r="BB5249"/>
      <c r="BC5249"/>
      <c r="BD5249"/>
      <c r="BE5249"/>
      <c r="BF5249"/>
      <c r="BG5249"/>
      <c r="BH5249"/>
      <c r="BI5249"/>
      <c r="BJ5249"/>
      <c r="BK5249"/>
      <c r="BL5249"/>
      <c r="BM5249"/>
      <c r="BN5249"/>
      <c r="BO5249"/>
      <c r="BP5249"/>
      <c r="BQ5249"/>
      <c r="BR5249"/>
      <c r="BS5249"/>
      <c r="BT5249"/>
      <c r="BU5249"/>
      <c r="BV5249"/>
      <c r="BW5249"/>
      <c r="BX5249"/>
      <c r="BY5249"/>
      <c r="BZ5249"/>
      <c r="CA5249"/>
      <c r="CB5249"/>
      <c r="CC5249"/>
    </row>
    <row r="5250" spans="54:81" s="325" customFormat="1" ht="15" customHeight="1" x14ac:dyDescent="0.25">
      <c r="BB5250"/>
      <c r="BC5250"/>
      <c r="BD5250"/>
      <c r="BE5250"/>
      <c r="BF5250"/>
      <c r="BG5250"/>
      <c r="BH5250"/>
      <c r="BI5250"/>
      <c r="BJ5250"/>
      <c r="BK5250"/>
      <c r="BL5250"/>
      <c r="BM5250"/>
      <c r="BN5250"/>
      <c r="BO5250"/>
      <c r="BP5250"/>
      <c r="BQ5250"/>
      <c r="BR5250"/>
      <c r="BS5250"/>
      <c r="BT5250"/>
      <c r="BU5250"/>
      <c r="BV5250"/>
      <c r="BW5250"/>
      <c r="BX5250"/>
      <c r="BY5250"/>
      <c r="BZ5250"/>
      <c r="CA5250"/>
      <c r="CB5250"/>
      <c r="CC5250"/>
    </row>
    <row r="5251" spans="54:81" s="325" customFormat="1" ht="15" customHeight="1" x14ac:dyDescent="0.25">
      <c r="BB5251"/>
      <c r="BC5251"/>
      <c r="BD5251"/>
      <c r="BE5251"/>
      <c r="BF5251"/>
      <c r="BG5251"/>
      <c r="BH5251"/>
      <c r="BI5251"/>
      <c r="BJ5251"/>
      <c r="BK5251"/>
      <c r="BL5251"/>
      <c r="BM5251"/>
      <c r="BN5251"/>
      <c r="BO5251"/>
      <c r="BP5251"/>
      <c r="BQ5251"/>
      <c r="BR5251"/>
      <c r="BS5251"/>
      <c r="BT5251"/>
      <c r="BU5251"/>
      <c r="BV5251"/>
      <c r="BW5251"/>
      <c r="BX5251"/>
      <c r="BY5251"/>
      <c r="BZ5251"/>
      <c r="CA5251"/>
      <c r="CB5251"/>
      <c r="CC5251"/>
    </row>
    <row r="5252" spans="54:81" s="325" customFormat="1" ht="15" customHeight="1" x14ac:dyDescent="0.25">
      <c r="BB5252"/>
      <c r="BC5252"/>
      <c r="BD5252"/>
      <c r="BE5252"/>
      <c r="BF5252"/>
      <c r="BG5252"/>
      <c r="BH5252"/>
      <c r="BI5252"/>
      <c r="BJ5252"/>
      <c r="BK5252"/>
      <c r="BL5252"/>
      <c r="BM5252"/>
      <c r="BN5252"/>
      <c r="BO5252"/>
      <c r="BP5252"/>
      <c r="BQ5252"/>
      <c r="BR5252"/>
      <c r="BS5252"/>
      <c r="BT5252"/>
      <c r="BU5252"/>
      <c r="BV5252"/>
      <c r="BW5252"/>
      <c r="BX5252"/>
      <c r="BY5252"/>
      <c r="BZ5252"/>
      <c r="CA5252"/>
      <c r="CB5252"/>
      <c r="CC5252"/>
    </row>
    <row r="5253" spans="54:81" s="325" customFormat="1" ht="15" customHeight="1" x14ac:dyDescent="0.25">
      <c r="BB5253"/>
      <c r="BC5253"/>
      <c r="BD5253"/>
      <c r="BE5253"/>
      <c r="BF5253"/>
      <c r="BG5253"/>
      <c r="BH5253"/>
      <c r="BI5253"/>
      <c r="BJ5253"/>
      <c r="BK5253"/>
      <c r="BL5253"/>
      <c r="BM5253"/>
      <c r="BN5253"/>
      <c r="BO5253"/>
      <c r="BP5253"/>
      <c r="BQ5253"/>
      <c r="BR5253"/>
      <c r="BS5253"/>
      <c r="BT5253"/>
      <c r="BU5253"/>
      <c r="BV5253"/>
      <c r="BW5253"/>
      <c r="BX5253"/>
      <c r="BY5253"/>
      <c r="BZ5253"/>
      <c r="CA5253"/>
      <c r="CB5253"/>
      <c r="CC5253"/>
    </row>
    <row r="5254" spans="54:81" s="325" customFormat="1" ht="15" customHeight="1" x14ac:dyDescent="0.25">
      <c r="BB5254"/>
      <c r="BC5254"/>
      <c r="BD5254"/>
      <c r="BE5254"/>
      <c r="BF5254"/>
      <c r="BG5254"/>
      <c r="BH5254"/>
      <c r="BI5254"/>
      <c r="BJ5254"/>
      <c r="BK5254"/>
      <c r="BL5254"/>
      <c r="BM5254"/>
      <c r="BN5254"/>
      <c r="BO5254"/>
      <c r="BP5254"/>
      <c r="BQ5254"/>
      <c r="BR5254"/>
      <c r="BS5254"/>
      <c r="BT5254"/>
      <c r="BU5254"/>
      <c r="BV5254"/>
      <c r="BW5254"/>
      <c r="BX5254"/>
      <c r="BY5254"/>
      <c r="BZ5254"/>
      <c r="CA5254"/>
      <c r="CB5254"/>
      <c r="CC5254"/>
    </row>
    <row r="5255" spans="54:81" s="325" customFormat="1" ht="15" customHeight="1" x14ac:dyDescent="0.25">
      <c r="BB5255"/>
      <c r="BC5255"/>
      <c r="BD5255"/>
      <c r="BE5255"/>
      <c r="BF5255"/>
      <c r="BG5255"/>
      <c r="BH5255"/>
      <c r="BI5255"/>
      <c r="BJ5255"/>
      <c r="BK5255"/>
      <c r="BL5255"/>
      <c r="BM5255"/>
      <c r="BN5255"/>
      <c r="BO5255"/>
      <c r="BP5255"/>
      <c r="BQ5255"/>
      <c r="BR5255"/>
      <c r="BS5255"/>
      <c r="BT5255"/>
      <c r="BU5255"/>
      <c r="BV5255"/>
      <c r="BW5255"/>
      <c r="BX5255"/>
      <c r="BY5255"/>
      <c r="BZ5255"/>
      <c r="CA5255"/>
      <c r="CB5255"/>
      <c r="CC5255"/>
    </row>
    <row r="5256" spans="54:81" s="325" customFormat="1" ht="15" customHeight="1" x14ac:dyDescent="0.25">
      <c r="BB5256"/>
      <c r="BC5256"/>
      <c r="BD5256"/>
      <c r="BE5256"/>
      <c r="BF5256"/>
      <c r="BG5256"/>
      <c r="BH5256"/>
      <c r="BI5256"/>
      <c r="BJ5256"/>
      <c r="BK5256"/>
      <c r="BL5256"/>
      <c r="BM5256"/>
      <c r="BN5256"/>
      <c r="BO5256"/>
      <c r="BP5256"/>
      <c r="BQ5256"/>
      <c r="BR5256"/>
      <c r="BS5256"/>
      <c r="BT5256"/>
      <c r="BU5256"/>
      <c r="BV5256"/>
      <c r="BW5256"/>
      <c r="BX5256"/>
      <c r="BY5256"/>
      <c r="BZ5256"/>
      <c r="CA5256"/>
      <c r="CB5256"/>
      <c r="CC5256"/>
    </row>
    <row r="5257" spans="54:81" s="325" customFormat="1" ht="15" customHeight="1" x14ac:dyDescent="0.25">
      <c r="BB5257"/>
      <c r="BC5257"/>
      <c r="BD5257"/>
      <c r="BE5257"/>
      <c r="BF5257"/>
      <c r="BG5257"/>
      <c r="BH5257"/>
      <c r="BI5257"/>
      <c r="BJ5257"/>
      <c r="BK5257"/>
      <c r="BL5257"/>
      <c r="BM5257"/>
      <c r="BN5257"/>
      <c r="BO5257"/>
      <c r="BP5257"/>
      <c r="BQ5257"/>
      <c r="BR5257"/>
      <c r="BS5257"/>
      <c r="BT5257"/>
      <c r="BU5257"/>
      <c r="BV5257"/>
      <c r="BW5257"/>
      <c r="BX5257"/>
      <c r="BY5257"/>
      <c r="BZ5257"/>
      <c r="CA5257"/>
      <c r="CB5257"/>
      <c r="CC5257"/>
    </row>
    <row r="5258" spans="54:81" s="325" customFormat="1" ht="15" customHeight="1" x14ac:dyDescent="0.25">
      <c r="BB5258"/>
      <c r="BC5258"/>
      <c r="BD5258"/>
      <c r="BE5258"/>
      <c r="BF5258"/>
      <c r="BG5258"/>
      <c r="BH5258"/>
      <c r="BI5258"/>
      <c r="BJ5258"/>
      <c r="BK5258"/>
      <c r="BL5258"/>
      <c r="BM5258"/>
      <c r="BN5258"/>
      <c r="BO5258"/>
      <c r="BP5258"/>
      <c r="BQ5258"/>
      <c r="BR5258"/>
      <c r="BS5258"/>
      <c r="BT5258"/>
      <c r="BU5258"/>
      <c r="BV5258"/>
      <c r="BW5258"/>
      <c r="BX5258"/>
      <c r="BY5258"/>
      <c r="BZ5258"/>
      <c r="CA5258"/>
      <c r="CB5258"/>
      <c r="CC5258"/>
    </row>
    <row r="5259" spans="54:81" s="325" customFormat="1" ht="15" customHeight="1" x14ac:dyDescent="0.25">
      <c r="BB5259"/>
      <c r="BC5259"/>
      <c r="BD5259"/>
      <c r="BE5259"/>
      <c r="BF5259"/>
      <c r="BG5259"/>
      <c r="BH5259"/>
      <c r="BI5259"/>
      <c r="BJ5259"/>
      <c r="BK5259"/>
      <c r="BL5259"/>
      <c r="BM5259"/>
      <c r="BN5259"/>
      <c r="BO5259"/>
      <c r="BP5259"/>
      <c r="BQ5259"/>
      <c r="BR5259"/>
      <c r="BS5259"/>
      <c r="BT5259"/>
      <c r="BU5259"/>
      <c r="BV5259"/>
      <c r="BW5259"/>
      <c r="BX5259"/>
      <c r="BY5259"/>
      <c r="BZ5259"/>
      <c r="CA5259"/>
      <c r="CB5259"/>
      <c r="CC5259"/>
    </row>
    <row r="5260" spans="54:81" s="325" customFormat="1" ht="15" customHeight="1" x14ac:dyDescent="0.25">
      <c r="BB5260"/>
      <c r="BC5260"/>
      <c r="BD5260"/>
      <c r="BE5260"/>
      <c r="BF5260"/>
      <c r="BG5260"/>
      <c r="BH5260"/>
      <c r="BI5260"/>
      <c r="BJ5260"/>
      <c r="BK5260"/>
      <c r="BL5260"/>
      <c r="BM5260"/>
      <c r="BN5260"/>
      <c r="BO5260"/>
      <c r="BP5260"/>
      <c r="BQ5260"/>
      <c r="BR5260"/>
      <c r="BS5260"/>
      <c r="BT5260"/>
      <c r="BU5260"/>
      <c r="BV5260"/>
      <c r="BW5260"/>
      <c r="BX5260"/>
      <c r="BY5260"/>
      <c r="BZ5260"/>
      <c r="CA5260"/>
      <c r="CB5260"/>
      <c r="CC5260"/>
    </row>
    <row r="5261" spans="54:81" s="325" customFormat="1" ht="15" customHeight="1" x14ac:dyDescent="0.25">
      <c r="BB5261"/>
      <c r="BC5261"/>
      <c r="BD5261"/>
      <c r="BE5261"/>
      <c r="BF5261"/>
      <c r="BG5261"/>
      <c r="BH5261"/>
      <c r="BI5261"/>
      <c r="BJ5261"/>
      <c r="BK5261"/>
      <c r="BL5261"/>
      <c r="BM5261"/>
      <c r="BN5261"/>
      <c r="BO5261"/>
      <c r="BP5261"/>
      <c r="BQ5261"/>
      <c r="BR5261"/>
      <c r="BS5261"/>
      <c r="BT5261"/>
      <c r="BU5261"/>
      <c r="BV5261"/>
      <c r="BW5261"/>
      <c r="BX5261"/>
      <c r="BY5261"/>
      <c r="BZ5261"/>
      <c r="CA5261"/>
      <c r="CB5261"/>
      <c r="CC5261"/>
    </row>
    <row r="5262" spans="54:81" s="325" customFormat="1" ht="15" customHeight="1" x14ac:dyDescent="0.25">
      <c r="BB5262"/>
      <c r="BC5262"/>
      <c r="BD5262"/>
      <c r="BE5262"/>
      <c r="BF5262"/>
      <c r="BG5262"/>
      <c r="BH5262"/>
      <c r="BI5262"/>
      <c r="BJ5262"/>
      <c r="BK5262"/>
      <c r="BL5262"/>
      <c r="BM5262"/>
      <c r="BN5262"/>
      <c r="BO5262"/>
      <c r="BP5262"/>
      <c r="BQ5262"/>
      <c r="BR5262"/>
      <c r="BS5262"/>
      <c r="BT5262"/>
      <c r="BU5262"/>
      <c r="BV5262"/>
      <c r="BW5262"/>
      <c r="BX5262"/>
      <c r="BY5262"/>
      <c r="BZ5262"/>
      <c r="CA5262"/>
      <c r="CB5262"/>
      <c r="CC5262"/>
    </row>
    <row r="5263" spans="54:81" s="325" customFormat="1" ht="15" customHeight="1" x14ac:dyDescent="0.25">
      <c r="BB5263"/>
      <c r="BC5263"/>
      <c r="BD5263"/>
      <c r="BE5263"/>
      <c r="BF5263"/>
      <c r="BG5263"/>
      <c r="BH5263"/>
      <c r="BI5263"/>
      <c r="BJ5263"/>
      <c r="BK5263"/>
      <c r="BL5263"/>
      <c r="BM5263"/>
      <c r="BN5263"/>
      <c r="BO5263"/>
      <c r="BP5263"/>
      <c r="BQ5263"/>
      <c r="BR5263"/>
      <c r="BS5263"/>
      <c r="BT5263"/>
      <c r="BU5263"/>
      <c r="BV5263"/>
      <c r="BW5263"/>
      <c r="BX5263"/>
      <c r="BY5263"/>
      <c r="BZ5263"/>
      <c r="CA5263"/>
      <c r="CB5263"/>
      <c r="CC5263"/>
    </row>
    <row r="5264" spans="54:81" s="325" customFormat="1" ht="15" customHeight="1" x14ac:dyDescent="0.25">
      <c r="BB5264"/>
      <c r="BC5264"/>
      <c r="BD5264"/>
      <c r="BE5264"/>
      <c r="BF5264"/>
      <c r="BG5264"/>
      <c r="BH5264"/>
      <c r="BI5264"/>
      <c r="BJ5264"/>
      <c r="BK5264"/>
      <c r="BL5264"/>
      <c r="BM5264"/>
      <c r="BN5264"/>
      <c r="BO5264"/>
      <c r="BP5264"/>
      <c r="BQ5264"/>
      <c r="BR5264"/>
      <c r="BS5264"/>
      <c r="BT5264"/>
      <c r="BU5264"/>
      <c r="BV5264"/>
      <c r="BW5264"/>
      <c r="BX5264"/>
      <c r="BY5264"/>
      <c r="BZ5264"/>
      <c r="CA5264"/>
      <c r="CB5264"/>
      <c r="CC5264"/>
    </row>
    <row r="5265" spans="54:81" s="325" customFormat="1" ht="15" customHeight="1" x14ac:dyDescent="0.25">
      <c r="BB5265"/>
      <c r="BC5265"/>
      <c r="BD5265"/>
      <c r="BE5265"/>
      <c r="BF5265"/>
      <c r="BG5265"/>
      <c r="BH5265"/>
      <c r="BI5265"/>
      <c r="BJ5265"/>
      <c r="BK5265"/>
      <c r="BL5265"/>
      <c r="BM5265"/>
      <c r="BN5265"/>
      <c r="BO5265"/>
      <c r="BP5265"/>
      <c r="BQ5265"/>
      <c r="BR5265"/>
      <c r="BS5265"/>
      <c r="BT5265"/>
      <c r="BU5265"/>
      <c r="BV5265"/>
      <c r="BW5265"/>
      <c r="BX5265"/>
      <c r="BY5265"/>
      <c r="BZ5265"/>
      <c r="CA5265"/>
      <c r="CB5265"/>
      <c r="CC5265"/>
    </row>
    <row r="5266" spans="54:81" s="325" customFormat="1" ht="15" customHeight="1" x14ac:dyDescent="0.25">
      <c r="BB5266"/>
      <c r="BC5266"/>
      <c r="BD5266"/>
      <c r="BE5266"/>
      <c r="BF5266"/>
      <c r="BG5266"/>
      <c r="BH5266"/>
      <c r="BI5266"/>
      <c r="BJ5266"/>
      <c r="BK5266"/>
      <c r="BL5266"/>
      <c r="BM5266"/>
      <c r="BN5266"/>
      <c r="BO5266"/>
      <c r="BP5266"/>
      <c r="BQ5266"/>
      <c r="BR5266"/>
      <c r="BS5266"/>
      <c r="BT5266"/>
      <c r="BU5266"/>
      <c r="BV5266"/>
      <c r="BW5266"/>
      <c r="BX5266"/>
      <c r="BY5266"/>
      <c r="BZ5266"/>
      <c r="CA5266"/>
      <c r="CB5266"/>
      <c r="CC5266"/>
    </row>
    <row r="5267" spans="54:81" s="325" customFormat="1" ht="15" customHeight="1" x14ac:dyDescent="0.25">
      <c r="BB5267"/>
      <c r="BC5267"/>
      <c r="BD5267"/>
      <c r="BE5267"/>
      <c r="BF5267"/>
      <c r="BG5267"/>
      <c r="BH5267"/>
      <c r="BI5267"/>
      <c r="BJ5267"/>
      <c r="BK5267"/>
      <c r="BL5267"/>
      <c r="BM5267"/>
      <c r="BN5267"/>
      <c r="BO5267"/>
      <c r="BP5267"/>
      <c r="BQ5267"/>
      <c r="BR5267"/>
      <c r="BS5267"/>
      <c r="BT5267"/>
      <c r="BU5267"/>
      <c r="BV5267"/>
      <c r="BW5267"/>
      <c r="BX5267"/>
      <c r="BY5267"/>
      <c r="BZ5267"/>
      <c r="CA5267"/>
      <c r="CB5267"/>
      <c r="CC5267"/>
    </row>
    <row r="5268" spans="54:81" s="325" customFormat="1" ht="15" customHeight="1" x14ac:dyDescent="0.25">
      <c r="BB5268"/>
      <c r="BC5268"/>
      <c r="BD5268"/>
      <c r="BE5268"/>
      <c r="BF5268"/>
      <c r="BG5268"/>
      <c r="BH5268"/>
      <c r="BI5268"/>
      <c r="BJ5268"/>
      <c r="BK5268"/>
      <c r="BL5268"/>
      <c r="BM5268"/>
      <c r="BN5268"/>
      <c r="BO5268"/>
      <c r="BP5268"/>
      <c r="BQ5268"/>
      <c r="BR5268"/>
      <c r="BS5268"/>
      <c r="BT5268"/>
      <c r="BU5268"/>
      <c r="BV5268"/>
      <c r="BW5268"/>
      <c r="BX5268"/>
      <c r="BY5268"/>
      <c r="BZ5268"/>
      <c r="CA5268"/>
      <c r="CB5268"/>
      <c r="CC5268"/>
    </row>
    <row r="5269" spans="54:81" s="325" customFormat="1" ht="15" customHeight="1" x14ac:dyDescent="0.25">
      <c r="BB5269"/>
      <c r="BC5269"/>
      <c r="BD5269"/>
      <c r="BE5269"/>
      <c r="BF5269"/>
      <c r="BG5269"/>
      <c r="BH5269"/>
      <c r="BI5269"/>
      <c r="BJ5269"/>
      <c r="BK5269"/>
      <c r="BL5269"/>
      <c r="BM5269"/>
      <c r="BN5269"/>
      <c r="BO5269"/>
      <c r="BP5269"/>
      <c r="BQ5269"/>
      <c r="BR5269"/>
      <c r="BS5269"/>
      <c r="BT5269"/>
      <c r="BU5269"/>
      <c r="BV5269"/>
      <c r="BW5269"/>
      <c r="BX5269"/>
      <c r="BY5269"/>
      <c r="BZ5269"/>
      <c r="CA5269"/>
      <c r="CB5269"/>
      <c r="CC5269"/>
    </row>
    <row r="5270" spans="54:81" s="325" customFormat="1" ht="15" customHeight="1" x14ac:dyDescent="0.25">
      <c r="BB5270"/>
      <c r="BC5270"/>
      <c r="BD5270"/>
      <c r="BE5270"/>
      <c r="BF5270"/>
      <c r="BG5270"/>
      <c r="BH5270"/>
      <c r="BI5270"/>
      <c r="BJ5270"/>
      <c r="BK5270"/>
      <c r="BL5270"/>
      <c r="BM5270"/>
      <c r="BN5270"/>
      <c r="BO5270"/>
      <c r="BP5270"/>
      <c r="BQ5270"/>
      <c r="BR5270"/>
      <c r="BS5270"/>
      <c r="BT5270"/>
      <c r="BU5270"/>
      <c r="BV5270"/>
      <c r="BW5270"/>
      <c r="BX5270"/>
      <c r="BY5270"/>
      <c r="BZ5270"/>
      <c r="CA5270"/>
      <c r="CB5270"/>
      <c r="CC5270"/>
    </row>
    <row r="5271" spans="54:81" s="325" customFormat="1" ht="15" customHeight="1" x14ac:dyDescent="0.25">
      <c r="BB5271"/>
      <c r="BC5271"/>
      <c r="BD5271"/>
      <c r="BE5271"/>
      <c r="BF5271"/>
      <c r="BG5271"/>
      <c r="BH5271"/>
      <c r="BI5271"/>
      <c r="BJ5271"/>
      <c r="BK5271"/>
      <c r="BL5271"/>
      <c r="BM5271"/>
      <c r="BN5271"/>
      <c r="BO5271"/>
      <c r="BP5271"/>
      <c r="BQ5271"/>
      <c r="BR5271"/>
      <c r="BS5271"/>
      <c r="BT5271"/>
      <c r="BU5271"/>
      <c r="BV5271"/>
      <c r="BW5271"/>
      <c r="BX5271"/>
      <c r="BY5271"/>
      <c r="BZ5271"/>
      <c r="CA5271"/>
      <c r="CB5271"/>
      <c r="CC5271"/>
    </row>
    <row r="5272" spans="54:81" s="325" customFormat="1" ht="15" customHeight="1" x14ac:dyDescent="0.25">
      <c r="BB5272"/>
      <c r="BC5272"/>
      <c r="BD5272"/>
      <c r="BE5272"/>
      <c r="BF5272"/>
      <c r="BG5272"/>
      <c r="BH5272"/>
      <c r="BI5272"/>
      <c r="BJ5272"/>
      <c r="BK5272"/>
      <c r="BL5272"/>
      <c r="BM5272"/>
      <c r="BN5272"/>
      <c r="BO5272"/>
      <c r="BP5272"/>
      <c r="BQ5272"/>
      <c r="BR5272"/>
      <c r="BS5272"/>
      <c r="BT5272"/>
      <c r="BU5272"/>
      <c r="BV5272"/>
      <c r="BW5272"/>
      <c r="BX5272"/>
      <c r="BY5272"/>
      <c r="BZ5272"/>
      <c r="CA5272"/>
      <c r="CB5272"/>
      <c r="CC5272"/>
    </row>
    <row r="5273" spans="54:81" s="325" customFormat="1" ht="15" customHeight="1" x14ac:dyDescent="0.25">
      <c r="BB5273"/>
      <c r="BC5273"/>
      <c r="BD5273"/>
      <c r="BE5273"/>
      <c r="BF5273"/>
      <c r="BG5273"/>
      <c r="BH5273"/>
      <c r="BI5273"/>
      <c r="BJ5273"/>
      <c r="BK5273"/>
      <c r="BL5273"/>
      <c r="BM5273"/>
      <c r="BN5273"/>
      <c r="BO5273"/>
      <c r="BP5273"/>
      <c r="BQ5273"/>
      <c r="BR5273"/>
      <c r="BS5273"/>
      <c r="BT5273"/>
      <c r="BU5273"/>
      <c r="BV5273"/>
      <c r="BW5273"/>
      <c r="BX5273"/>
      <c r="BY5273"/>
      <c r="BZ5273"/>
      <c r="CA5273"/>
      <c r="CB5273"/>
      <c r="CC5273"/>
    </row>
    <row r="5274" spans="54:81" s="325" customFormat="1" ht="15" customHeight="1" x14ac:dyDescent="0.25">
      <c r="BB5274"/>
      <c r="BC5274"/>
      <c r="BD5274"/>
      <c r="BE5274"/>
      <c r="BF5274"/>
      <c r="BG5274"/>
      <c r="BH5274"/>
      <c r="BI5274"/>
      <c r="BJ5274"/>
      <c r="BK5274"/>
      <c r="BL5274"/>
      <c r="BM5274"/>
      <c r="BN5274"/>
      <c r="BO5274"/>
      <c r="BP5274"/>
      <c r="BQ5274"/>
      <c r="BR5274"/>
      <c r="BS5274"/>
      <c r="BT5274"/>
      <c r="BU5274"/>
      <c r="BV5274"/>
      <c r="BW5274"/>
      <c r="BX5274"/>
      <c r="BY5274"/>
      <c r="BZ5274"/>
      <c r="CA5274"/>
      <c r="CB5274"/>
      <c r="CC5274"/>
    </row>
    <row r="5275" spans="54:81" s="325" customFormat="1" ht="15" customHeight="1" x14ac:dyDescent="0.25">
      <c r="BB5275"/>
      <c r="BC5275"/>
      <c r="BD5275"/>
      <c r="BE5275"/>
      <c r="BF5275"/>
      <c r="BG5275"/>
      <c r="BH5275"/>
      <c r="BI5275"/>
      <c r="BJ5275"/>
      <c r="BK5275"/>
      <c r="BL5275"/>
      <c r="BM5275"/>
      <c r="BN5275"/>
      <c r="BO5275"/>
      <c r="BP5275"/>
      <c r="BQ5275"/>
      <c r="BR5275"/>
      <c r="BS5275"/>
      <c r="BT5275"/>
      <c r="BU5275"/>
      <c r="BV5275"/>
      <c r="BW5275"/>
      <c r="BX5275"/>
      <c r="BY5275"/>
      <c r="BZ5275"/>
      <c r="CA5275"/>
      <c r="CB5275"/>
      <c r="CC5275"/>
    </row>
    <row r="5276" spans="54:81" s="325" customFormat="1" ht="15" customHeight="1" x14ac:dyDescent="0.25">
      <c r="BB5276"/>
      <c r="BC5276"/>
      <c r="BD5276"/>
      <c r="BE5276"/>
      <c r="BF5276"/>
      <c r="BG5276"/>
      <c r="BH5276"/>
      <c r="BI5276"/>
      <c r="BJ5276"/>
      <c r="BK5276"/>
      <c r="BL5276"/>
      <c r="BM5276"/>
      <c r="BN5276"/>
      <c r="BO5276"/>
      <c r="BP5276"/>
      <c r="BQ5276"/>
      <c r="BR5276"/>
      <c r="BS5276"/>
      <c r="BT5276"/>
      <c r="BU5276"/>
      <c r="BV5276"/>
      <c r="BW5276"/>
      <c r="BX5276"/>
      <c r="BY5276"/>
      <c r="BZ5276"/>
      <c r="CA5276"/>
      <c r="CB5276"/>
      <c r="CC5276"/>
    </row>
    <row r="5277" spans="54:81" s="325" customFormat="1" ht="15" customHeight="1" x14ac:dyDescent="0.25">
      <c r="BB5277"/>
      <c r="BC5277"/>
      <c r="BD5277"/>
      <c r="BE5277"/>
      <c r="BF5277"/>
      <c r="BG5277"/>
      <c r="BH5277"/>
      <c r="BI5277"/>
      <c r="BJ5277"/>
      <c r="BK5277"/>
      <c r="BL5277"/>
      <c r="BM5277"/>
      <c r="BN5277"/>
      <c r="BO5277"/>
      <c r="BP5277"/>
      <c r="BQ5277"/>
      <c r="BR5277"/>
      <c r="BS5277"/>
      <c r="BT5277"/>
      <c r="BU5277"/>
      <c r="BV5277"/>
      <c r="BW5277"/>
      <c r="BX5277"/>
      <c r="BY5277"/>
      <c r="BZ5277"/>
      <c r="CA5277"/>
      <c r="CB5277"/>
      <c r="CC5277"/>
    </row>
    <row r="5278" spans="54:81" s="325" customFormat="1" ht="15" customHeight="1" x14ac:dyDescent="0.25">
      <c r="BB5278"/>
      <c r="BC5278"/>
      <c r="BD5278"/>
      <c r="BE5278"/>
      <c r="BF5278"/>
      <c r="BG5278"/>
      <c r="BH5278"/>
      <c r="BI5278"/>
      <c r="BJ5278"/>
      <c r="BK5278"/>
      <c r="BL5278"/>
      <c r="BM5278"/>
      <c r="BN5278"/>
      <c r="BO5278"/>
      <c r="BP5278"/>
      <c r="BQ5278"/>
      <c r="BR5278"/>
      <c r="BS5278"/>
      <c r="BT5278"/>
      <c r="BU5278"/>
      <c r="BV5278"/>
      <c r="BW5278"/>
      <c r="BX5278"/>
      <c r="BY5278"/>
      <c r="BZ5278"/>
      <c r="CA5278"/>
      <c r="CB5278"/>
      <c r="CC5278"/>
    </row>
    <row r="5279" spans="54:81" s="325" customFormat="1" ht="15" customHeight="1" x14ac:dyDescent="0.25">
      <c r="BB5279"/>
      <c r="BC5279"/>
      <c r="BD5279"/>
      <c r="BE5279"/>
      <c r="BF5279"/>
      <c r="BG5279"/>
      <c r="BH5279"/>
      <c r="BI5279"/>
      <c r="BJ5279"/>
      <c r="BK5279"/>
      <c r="BL5279"/>
      <c r="BM5279"/>
      <c r="BN5279"/>
      <c r="BO5279"/>
      <c r="BP5279"/>
      <c r="BQ5279"/>
      <c r="BR5279"/>
      <c r="BS5279"/>
      <c r="BT5279"/>
      <c r="BU5279"/>
      <c r="BV5279"/>
      <c r="BW5279"/>
      <c r="BX5279"/>
      <c r="BY5279"/>
      <c r="BZ5279"/>
      <c r="CA5279"/>
      <c r="CB5279"/>
      <c r="CC5279"/>
    </row>
    <row r="5280" spans="54:81" s="325" customFormat="1" ht="15" customHeight="1" x14ac:dyDescent="0.25">
      <c r="BB5280"/>
      <c r="BC5280"/>
      <c r="BD5280"/>
      <c r="BE5280"/>
      <c r="BF5280"/>
      <c r="BG5280"/>
      <c r="BH5280"/>
      <c r="BI5280"/>
      <c r="BJ5280"/>
      <c r="BK5280"/>
      <c r="BL5280"/>
      <c r="BM5280"/>
      <c r="BN5280"/>
      <c r="BO5280"/>
      <c r="BP5280"/>
      <c r="BQ5280"/>
      <c r="BR5280"/>
      <c r="BS5280"/>
      <c r="BT5280"/>
      <c r="BU5280"/>
      <c r="BV5280"/>
      <c r="BW5280"/>
      <c r="BX5280"/>
      <c r="BY5280"/>
      <c r="BZ5280"/>
      <c r="CA5280"/>
      <c r="CB5280"/>
      <c r="CC5280"/>
    </row>
    <row r="5281" spans="54:81" s="325" customFormat="1" ht="15" customHeight="1" x14ac:dyDescent="0.25">
      <c r="BB5281"/>
      <c r="BC5281"/>
      <c r="BD5281"/>
      <c r="BE5281"/>
      <c r="BF5281"/>
      <c r="BG5281"/>
      <c r="BH5281"/>
      <c r="BI5281"/>
      <c r="BJ5281"/>
      <c r="BK5281"/>
      <c r="BL5281"/>
      <c r="BM5281"/>
      <c r="BN5281"/>
      <c r="BO5281"/>
      <c r="BP5281"/>
      <c r="BQ5281"/>
      <c r="BR5281"/>
      <c r="BS5281"/>
      <c r="BT5281"/>
      <c r="BU5281"/>
      <c r="BV5281"/>
      <c r="BW5281"/>
      <c r="BX5281"/>
      <c r="BY5281"/>
      <c r="BZ5281"/>
      <c r="CA5281"/>
      <c r="CB5281"/>
      <c r="CC5281"/>
    </row>
    <row r="5282" spans="54:81" s="325" customFormat="1" ht="15" customHeight="1" x14ac:dyDescent="0.25">
      <c r="BB5282"/>
      <c r="BC5282"/>
      <c r="BD5282"/>
      <c r="BE5282"/>
      <c r="BF5282"/>
      <c r="BG5282"/>
      <c r="BH5282"/>
      <c r="BI5282"/>
      <c r="BJ5282"/>
      <c r="BK5282"/>
      <c r="BL5282"/>
      <c r="BM5282"/>
      <c r="BN5282"/>
      <c r="BO5282"/>
      <c r="BP5282"/>
      <c r="BQ5282"/>
      <c r="BR5282"/>
      <c r="BS5282"/>
      <c r="BT5282"/>
      <c r="BU5282"/>
      <c r="BV5282"/>
      <c r="BW5282"/>
      <c r="BX5282"/>
      <c r="BY5282"/>
      <c r="BZ5282"/>
      <c r="CA5282"/>
      <c r="CB5282"/>
      <c r="CC5282"/>
    </row>
    <row r="5283" spans="54:81" s="325" customFormat="1" ht="15" customHeight="1" x14ac:dyDescent="0.25">
      <c r="BB5283"/>
      <c r="BC5283"/>
      <c r="BD5283"/>
      <c r="BE5283"/>
      <c r="BF5283"/>
      <c r="BG5283"/>
      <c r="BH5283"/>
      <c r="BI5283"/>
      <c r="BJ5283"/>
      <c r="BK5283"/>
      <c r="BL5283"/>
      <c r="BM5283"/>
      <c r="BN5283"/>
      <c r="BO5283"/>
      <c r="BP5283"/>
      <c r="BQ5283"/>
      <c r="BR5283"/>
      <c r="BS5283"/>
      <c r="BT5283"/>
      <c r="BU5283"/>
      <c r="BV5283"/>
      <c r="BW5283"/>
      <c r="BX5283"/>
      <c r="BY5283"/>
      <c r="BZ5283"/>
      <c r="CA5283"/>
      <c r="CB5283"/>
      <c r="CC5283"/>
    </row>
    <row r="5284" spans="54:81" s="325" customFormat="1" ht="15" customHeight="1" x14ac:dyDescent="0.25">
      <c r="BB5284"/>
      <c r="BC5284"/>
      <c r="BD5284"/>
      <c r="BE5284"/>
      <c r="BF5284"/>
      <c r="BG5284"/>
      <c r="BH5284"/>
      <c r="BI5284"/>
      <c r="BJ5284"/>
      <c r="BK5284"/>
      <c r="BL5284"/>
      <c r="BM5284"/>
      <c r="BN5284"/>
      <c r="BO5284"/>
      <c r="BP5284"/>
      <c r="BQ5284"/>
      <c r="BR5284"/>
      <c r="BS5284"/>
      <c r="BT5284"/>
      <c r="BU5284"/>
      <c r="BV5284"/>
      <c r="BW5284"/>
      <c r="BX5284"/>
      <c r="BY5284"/>
      <c r="BZ5284"/>
      <c r="CA5284"/>
      <c r="CB5284"/>
      <c r="CC5284"/>
    </row>
    <row r="5285" spans="54:81" s="325" customFormat="1" ht="15" customHeight="1" x14ac:dyDescent="0.25">
      <c r="BB5285"/>
      <c r="BC5285"/>
      <c r="BD5285"/>
      <c r="BE5285"/>
      <c r="BF5285"/>
      <c r="BG5285"/>
      <c r="BH5285"/>
      <c r="BI5285"/>
      <c r="BJ5285"/>
      <c r="BK5285"/>
      <c r="BL5285"/>
      <c r="BM5285"/>
      <c r="BN5285"/>
      <c r="BO5285"/>
      <c r="BP5285"/>
      <c r="BQ5285"/>
      <c r="BR5285"/>
      <c r="BS5285"/>
      <c r="BT5285"/>
      <c r="BU5285"/>
      <c r="BV5285"/>
      <c r="BW5285"/>
      <c r="BX5285"/>
      <c r="BY5285"/>
      <c r="BZ5285"/>
      <c r="CA5285"/>
      <c r="CB5285"/>
      <c r="CC5285"/>
    </row>
    <row r="5286" spans="54:81" s="325" customFormat="1" ht="15" customHeight="1" x14ac:dyDescent="0.25">
      <c r="BB5286"/>
      <c r="BC5286"/>
      <c r="BD5286"/>
      <c r="BE5286"/>
      <c r="BF5286"/>
      <c r="BG5286"/>
      <c r="BH5286"/>
      <c r="BI5286"/>
      <c r="BJ5286"/>
      <c r="BK5286"/>
      <c r="BL5286"/>
      <c r="BM5286"/>
      <c r="BN5286"/>
      <c r="BO5286"/>
      <c r="BP5286"/>
      <c r="BQ5286"/>
      <c r="BR5286"/>
      <c r="BS5286"/>
      <c r="BT5286"/>
      <c r="BU5286"/>
      <c r="BV5286"/>
      <c r="BW5286"/>
      <c r="BX5286"/>
      <c r="BY5286"/>
      <c r="BZ5286"/>
      <c r="CA5286"/>
      <c r="CB5286"/>
      <c r="CC5286"/>
    </row>
    <row r="5287" spans="54:81" s="325" customFormat="1" ht="15" customHeight="1" x14ac:dyDescent="0.25">
      <c r="BB5287"/>
      <c r="BC5287"/>
      <c r="BD5287"/>
      <c r="BE5287"/>
      <c r="BF5287"/>
      <c r="BG5287"/>
      <c r="BH5287"/>
      <c r="BI5287"/>
      <c r="BJ5287"/>
      <c r="BK5287"/>
      <c r="BL5287"/>
      <c r="BM5287"/>
      <c r="BN5287"/>
      <c r="BO5287"/>
      <c r="BP5287"/>
      <c r="BQ5287"/>
      <c r="BR5287"/>
      <c r="BS5287"/>
      <c r="BT5287"/>
      <c r="BU5287"/>
      <c r="BV5287"/>
      <c r="BW5287"/>
      <c r="BX5287"/>
      <c r="BY5287"/>
      <c r="BZ5287"/>
      <c r="CA5287"/>
      <c r="CB5287"/>
      <c r="CC5287"/>
    </row>
    <row r="5288" spans="54:81" s="325" customFormat="1" ht="15" customHeight="1" x14ac:dyDescent="0.25">
      <c r="BB5288"/>
      <c r="BC5288"/>
      <c r="BD5288"/>
      <c r="BE5288"/>
      <c r="BF5288"/>
      <c r="BG5288"/>
      <c r="BH5288"/>
      <c r="BI5288"/>
      <c r="BJ5288"/>
      <c r="BK5288"/>
      <c r="BL5288"/>
      <c r="BM5288"/>
      <c r="BN5288"/>
      <c r="BO5288"/>
      <c r="BP5288"/>
      <c r="BQ5288"/>
      <c r="BR5288"/>
      <c r="BS5288"/>
      <c r="BT5288"/>
      <c r="BU5288"/>
      <c r="BV5288"/>
      <c r="BW5288"/>
      <c r="BX5288"/>
      <c r="BY5288"/>
      <c r="BZ5288"/>
      <c r="CA5288"/>
      <c r="CB5288"/>
      <c r="CC5288"/>
    </row>
    <row r="5289" spans="54:81" s="325" customFormat="1" ht="15" customHeight="1" x14ac:dyDescent="0.25">
      <c r="BB5289"/>
      <c r="BC5289"/>
      <c r="BD5289"/>
      <c r="BE5289"/>
      <c r="BF5289"/>
      <c r="BG5289"/>
      <c r="BH5289"/>
      <c r="BI5289"/>
      <c r="BJ5289"/>
      <c r="BK5289"/>
      <c r="BL5289"/>
      <c r="BM5289"/>
      <c r="BN5289"/>
      <c r="BO5289"/>
      <c r="BP5289"/>
      <c r="BQ5289"/>
      <c r="BR5289"/>
      <c r="BS5289"/>
      <c r="BT5289"/>
      <c r="BU5289"/>
      <c r="BV5289"/>
      <c r="BW5289"/>
      <c r="BX5289"/>
      <c r="BY5289"/>
      <c r="BZ5289"/>
      <c r="CA5289"/>
      <c r="CB5289"/>
      <c r="CC5289"/>
    </row>
    <row r="5290" spans="54:81" s="325" customFormat="1" ht="15" customHeight="1" x14ac:dyDescent="0.25">
      <c r="BB5290"/>
      <c r="BC5290"/>
      <c r="BD5290"/>
      <c r="BE5290"/>
      <c r="BF5290"/>
      <c r="BG5290"/>
      <c r="BH5290"/>
      <c r="BI5290"/>
      <c r="BJ5290"/>
      <c r="BK5290"/>
      <c r="BL5290"/>
      <c r="BM5290"/>
      <c r="BN5290"/>
      <c r="BO5290"/>
      <c r="BP5290"/>
      <c r="BQ5290"/>
      <c r="BR5290"/>
      <c r="BS5290"/>
      <c r="BT5290"/>
      <c r="BU5290"/>
      <c r="BV5290"/>
      <c r="BW5290"/>
      <c r="BX5290"/>
      <c r="BY5290"/>
      <c r="BZ5290"/>
      <c r="CA5290"/>
      <c r="CB5290"/>
      <c r="CC5290"/>
    </row>
    <row r="5291" spans="54:81" s="325" customFormat="1" ht="15" customHeight="1" x14ac:dyDescent="0.25">
      <c r="BB5291"/>
      <c r="BC5291"/>
      <c r="BD5291"/>
      <c r="BE5291"/>
      <c r="BF5291"/>
      <c r="BG5291"/>
      <c r="BH5291"/>
      <c r="BI5291"/>
      <c r="BJ5291"/>
      <c r="BK5291"/>
      <c r="BL5291"/>
      <c r="BM5291"/>
      <c r="BN5291"/>
      <c r="BO5291"/>
      <c r="BP5291"/>
      <c r="BQ5291"/>
      <c r="BR5291"/>
      <c r="BS5291"/>
      <c r="BT5291"/>
      <c r="BU5291"/>
      <c r="BV5291"/>
      <c r="BW5291"/>
      <c r="BX5291"/>
      <c r="BY5291"/>
      <c r="BZ5291"/>
      <c r="CA5291"/>
      <c r="CB5291"/>
      <c r="CC5291"/>
    </row>
    <row r="5292" spans="54:81" s="325" customFormat="1" ht="15" customHeight="1" x14ac:dyDescent="0.25">
      <c r="BB5292"/>
      <c r="BC5292"/>
      <c r="BD5292"/>
      <c r="BE5292"/>
      <c r="BF5292"/>
      <c r="BG5292"/>
      <c r="BH5292"/>
      <c r="BI5292"/>
      <c r="BJ5292"/>
      <c r="BK5292"/>
      <c r="BL5292"/>
      <c r="BM5292"/>
      <c r="BN5292"/>
      <c r="BO5292"/>
      <c r="BP5292"/>
      <c r="BQ5292"/>
      <c r="BR5292"/>
      <c r="BS5292"/>
      <c r="BT5292"/>
      <c r="BU5292"/>
      <c r="BV5292"/>
      <c r="BW5292"/>
      <c r="BX5292"/>
      <c r="BY5292"/>
      <c r="BZ5292"/>
      <c r="CA5292"/>
      <c r="CB5292"/>
      <c r="CC5292"/>
    </row>
    <row r="5293" spans="54:81" s="325" customFormat="1" ht="15" customHeight="1" x14ac:dyDescent="0.25">
      <c r="BB5293"/>
      <c r="BC5293"/>
      <c r="BD5293"/>
      <c r="BE5293"/>
      <c r="BF5293"/>
      <c r="BG5293"/>
      <c r="BH5293"/>
      <c r="BI5293"/>
      <c r="BJ5293"/>
      <c r="BK5293"/>
      <c r="BL5293"/>
      <c r="BM5293"/>
      <c r="BN5293"/>
      <c r="BO5293"/>
      <c r="BP5293"/>
      <c r="BQ5293"/>
      <c r="BR5293"/>
      <c r="BS5293"/>
      <c r="BT5293"/>
      <c r="BU5293"/>
      <c r="BV5293"/>
      <c r="BW5293"/>
      <c r="BX5293"/>
      <c r="BY5293"/>
      <c r="BZ5293"/>
      <c r="CA5293"/>
      <c r="CB5293"/>
      <c r="CC5293"/>
    </row>
    <row r="5294" spans="54:81" s="325" customFormat="1" ht="15" customHeight="1" x14ac:dyDescent="0.25">
      <c r="BB5294"/>
      <c r="BC5294"/>
      <c r="BD5294"/>
      <c r="BE5294"/>
      <c r="BF5294"/>
      <c r="BG5294"/>
      <c r="BH5294"/>
      <c r="BI5294"/>
      <c r="BJ5294"/>
      <c r="BK5294"/>
      <c r="BL5294"/>
      <c r="BM5294"/>
      <c r="BN5294"/>
      <c r="BO5294"/>
      <c r="BP5294"/>
      <c r="BQ5294"/>
      <c r="BR5294"/>
      <c r="BS5294"/>
      <c r="BT5294"/>
      <c r="BU5294"/>
      <c r="BV5294"/>
      <c r="BW5294"/>
      <c r="BX5294"/>
      <c r="BY5294"/>
      <c r="BZ5294"/>
      <c r="CA5294"/>
      <c r="CB5294"/>
      <c r="CC5294"/>
    </row>
    <row r="5295" spans="54:81" s="325" customFormat="1" ht="15" customHeight="1" x14ac:dyDescent="0.25">
      <c r="BB5295"/>
      <c r="BC5295"/>
      <c r="BD5295"/>
      <c r="BE5295"/>
      <c r="BF5295"/>
      <c r="BG5295"/>
      <c r="BH5295"/>
      <c r="BI5295"/>
      <c r="BJ5295"/>
      <c r="BK5295"/>
      <c r="BL5295"/>
      <c r="BM5295"/>
      <c r="BN5295"/>
      <c r="BO5295"/>
      <c r="BP5295"/>
      <c r="BQ5295"/>
      <c r="BR5295"/>
      <c r="BS5295"/>
      <c r="BT5295"/>
      <c r="BU5295"/>
      <c r="BV5295"/>
      <c r="BW5295"/>
      <c r="BX5295"/>
      <c r="BY5295"/>
      <c r="BZ5295"/>
      <c r="CA5295"/>
      <c r="CB5295"/>
      <c r="CC5295"/>
    </row>
    <row r="5296" spans="54:81" s="325" customFormat="1" ht="15" customHeight="1" x14ac:dyDescent="0.25">
      <c r="BB5296"/>
      <c r="BC5296"/>
      <c r="BD5296"/>
      <c r="BE5296"/>
      <c r="BF5296"/>
      <c r="BG5296"/>
      <c r="BH5296"/>
      <c r="BI5296"/>
      <c r="BJ5296"/>
      <c r="BK5296"/>
      <c r="BL5296"/>
      <c r="BM5296"/>
      <c r="BN5296"/>
      <c r="BO5296"/>
      <c r="BP5296"/>
      <c r="BQ5296"/>
      <c r="BR5296"/>
      <c r="BS5296"/>
      <c r="BT5296"/>
      <c r="BU5296"/>
      <c r="BV5296"/>
      <c r="BW5296"/>
      <c r="BX5296"/>
      <c r="BY5296"/>
      <c r="BZ5296"/>
      <c r="CA5296"/>
      <c r="CB5296"/>
      <c r="CC5296"/>
    </row>
    <row r="5297" spans="54:81" s="325" customFormat="1" ht="15" customHeight="1" x14ac:dyDescent="0.25">
      <c r="BB5297"/>
      <c r="BC5297"/>
      <c r="BD5297"/>
      <c r="BE5297"/>
      <c r="BF5297"/>
      <c r="BG5297"/>
      <c r="BH5297"/>
      <c r="BI5297"/>
      <c r="BJ5297"/>
      <c r="BK5297"/>
      <c r="BL5297"/>
      <c r="BM5297"/>
      <c r="BN5297"/>
      <c r="BO5297"/>
      <c r="BP5297"/>
      <c r="BQ5297"/>
      <c r="BR5297"/>
      <c r="BS5297"/>
      <c r="BT5297"/>
      <c r="BU5297"/>
      <c r="BV5297"/>
      <c r="BW5297"/>
      <c r="BX5297"/>
      <c r="BY5297"/>
      <c r="BZ5297"/>
      <c r="CA5297"/>
      <c r="CB5297"/>
      <c r="CC5297"/>
    </row>
    <row r="5298" spans="54:81" s="325" customFormat="1" ht="15" customHeight="1" x14ac:dyDescent="0.25">
      <c r="BB5298"/>
      <c r="BC5298"/>
      <c r="BD5298"/>
      <c r="BE5298"/>
      <c r="BF5298"/>
      <c r="BG5298"/>
      <c r="BH5298"/>
      <c r="BI5298"/>
      <c r="BJ5298"/>
      <c r="BK5298"/>
      <c r="BL5298"/>
      <c r="BM5298"/>
      <c r="BN5298"/>
      <c r="BO5298"/>
      <c r="BP5298"/>
      <c r="BQ5298"/>
      <c r="BR5298"/>
      <c r="BS5298"/>
      <c r="BT5298"/>
      <c r="BU5298"/>
      <c r="BV5298"/>
      <c r="BW5298"/>
      <c r="BX5298"/>
      <c r="BY5298"/>
      <c r="BZ5298"/>
      <c r="CA5298"/>
      <c r="CB5298"/>
      <c r="CC5298"/>
    </row>
    <row r="5299" spans="54:81" s="325" customFormat="1" ht="15" customHeight="1" x14ac:dyDescent="0.25">
      <c r="BB5299"/>
      <c r="BC5299"/>
      <c r="BD5299"/>
      <c r="BE5299"/>
      <c r="BF5299"/>
      <c r="BG5299"/>
      <c r="BH5299"/>
      <c r="BI5299"/>
      <c r="BJ5299"/>
      <c r="BK5299"/>
      <c r="BL5299"/>
      <c r="BM5299"/>
      <c r="BN5299"/>
      <c r="BO5299"/>
      <c r="BP5299"/>
      <c r="BQ5299"/>
      <c r="BR5299"/>
      <c r="BS5299"/>
      <c r="BT5299"/>
      <c r="BU5299"/>
      <c r="BV5299"/>
      <c r="BW5299"/>
      <c r="BX5299"/>
      <c r="BY5299"/>
      <c r="BZ5299"/>
      <c r="CA5299"/>
      <c r="CB5299"/>
      <c r="CC5299"/>
    </row>
    <row r="5300" spans="54:81" s="325" customFormat="1" ht="15" customHeight="1" x14ac:dyDescent="0.25">
      <c r="BB5300"/>
      <c r="BC5300"/>
      <c r="BD5300"/>
      <c r="BE5300"/>
      <c r="BF5300"/>
      <c r="BG5300"/>
      <c r="BH5300"/>
      <c r="BI5300"/>
      <c r="BJ5300"/>
      <c r="BK5300"/>
      <c r="BL5300"/>
      <c r="BM5300"/>
      <c r="BN5300"/>
      <c r="BO5300"/>
      <c r="BP5300"/>
      <c r="BQ5300"/>
      <c r="BR5300"/>
      <c r="BS5300"/>
      <c r="BT5300"/>
      <c r="BU5300"/>
      <c r="BV5300"/>
      <c r="BW5300"/>
      <c r="BX5300"/>
      <c r="BY5300"/>
      <c r="BZ5300"/>
      <c r="CA5300"/>
      <c r="CB5300"/>
      <c r="CC5300"/>
    </row>
    <row r="5301" spans="54:81" s="325" customFormat="1" ht="15" customHeight="1" x14ac:dyDescent="0.25">
      <c r="BB5301"/>
      <c r="BC5301"/>
      <c r="BD5301"/>
      <c r="BE5301"/>
      <c r="BF5301"/>
      <c r="BG5301"/>
      <c r="BH5301"/>
      <c r="BI5301"/>
      <c r="BJ5301"/>
      <c r="BK5301"/>
      <c r="BL5301"/>
      <c r="BM5301"/>
      <c r="BN5301"/>
      <c r="BO5301"/>
      <c r="BP5301"/>
      <c r="BQ5301"/>
      <c r="BR5301"/>
      <c r="BS5301"/>
      <c r="BT5301"/>
      <c r="BU5301"/>
      <c r="BV5301"/>
      <c r="BW5301"/>
      <c r="BX5301"/>
      <c r="BY5301"/>
      <c r="BZ5301"/>
      <c r="CA5301"/>
      <c r="CB5301"/>
      <c r="CC5301"/>
    </row>
    <row r="5302" spans="54:81" s="325" customFormat="1" ht="15" customHeight="1" x14ac:dyDescent="0.25">
      <c r="BB5302"/>
      <c r="BC5302"/>
      <c r="BD5302"/>
      <c r="BE5302"/>
      <c r="BF5302"/>
      <c r="BG5302"/>
      <c r="BH5302"/>
      <c r="BI5302"/>
      <c r="BJ5302"/>
      <c r="BK5302"/>
      <c r="BL5302"/>
      <c r="BM5302"/>
      <c r="BN5302"/>
      <c r="BO5302"/>
      <c r="BP5302"/>
      <c r="BQ5302"/>
      <c r="BR5302"/>
      <c r="BS5302"/>
      <c r="BT5302"/>
      <c r="BU5302"/>
      <c r="BV5302"/>
      <c r="BW5302"/>
      <c r="BX5302"/>
      <c r="BY5302"/>
      <c r="BZ5302"/>
      <c r="CA5302"/>
      <c r="CB5302"/>
      <c r="CC5302"/>
    </row>
    <row r="5303" spans="54:81" s="325" customFormat="1" ht="15" customHeight="1" x14ac:dyDescent="0.25">
      <c r="BB5303"/>
      <c r="BC5303"/>
      <c r="BD5303"/>
      <c r="BE5303"/>
      <c r="BF5303"/>
      <c r="BG5303"/>
      <c r="BH5303"/>
      <c r="BI5303"/>
      <c r="BJ5303"/>
      <c r="BK5303"/>
      <c r="BL5303"/>
      <c r="BM5303"/>
      <c r="BN5303"/>
      <c r="BO5303"/>
      <c r="BP5303"/>
      <c r="BQ5303"/>
      <c r="BR5303"/>
      <c r="BS5303"/>
      <c r="BT5303"/>
      <c r="BU5303"/>
      <c r="BV5303"/>
      <c r="BW5303"/>
      <c r="BX5303"/>
      <c r="BY5303"/>
      <c r="BZ5303"/>
      <c r="CA5303"/>
      <c r="CB5303"/>
      <c r="CC5303"/>
    </row>
    <row r="5304" spans="54:81" s="325" customFormat="1" ht="15" customHeight="1" x14ac:dyDescent="0.25">
      <c r="BB5304"/>
      <c r="BC5304"/>
      <c r="BD5304"/>
      <c r="BE5304"/>
      <c r="BF5304"/>
      <c r="BG5304"/>
      <c r="BH5304"/>
      <c r="BI5304"/>
      <c r="BJ5304"/>
      <c r="BK5304"/>
      <c r="BL5304"/>
      <c r="BM5304"/>
      <c r="BN5304"/>
      <c r="BO5304"/>
      <c r="BP5304"/>
      <c r="BQ5304"/>
      <c r="BR5304"/>
      <c r="BS5304"/>
      <c r="BT5304"/>
      <c r="BU5304"/>
      <c r="BV5304"/>
      <c r="BW5304"/>
      <c r="BX5304"/>
      <c r="BY5304"/>
      <c r="BZ5304"/>
      <c r="CA5304"/>
      <c r="CB5304"/>
      <c r="CC5304"/>
    </row>
    <row r="5305" spans="54:81" s="325" customFormat="1" ht="15" customHeight="1" x14ac:dyDescent="0.25">
      <c r="BB5305"/>
      <c r="BC5305"/>
      <c r="BD5305"/>
      <c r="BE5305"/>
      <c r="BF5305"/>
      <c r="BG5305"/>
      <c r="BH5305"/>
      <c r="BI5305"/>
      <c r="BJ5305"/>
      <c r="BK5305"/>
      <c r="BL5305"/>
      <c r="BM5305"/>
      <c r="BN5305"/>
      <c r="BO5305"/>
      <c r="BP5305"/>
      <c r="BQ5305"/>
      <c r="BR5305"/>
      <c r="BS5305"/>
      <c r="BT5305"/>
      <c r="BU5305"/>
      <c r="BV5305"/>
      <c r="BW5305"/>
      <c r="BX5305"/>
      <c r="BY5305"/>
      <c r="BZ5305"/>
      <c r="CA5305"/>
      <c r="CB5305"/>
      <c r="CC5305"/>
    </row>
    <row r="5306" spans="54:81" s="325" customFormat="1" ht="15" customHeight="1" x14ac:dyDescent="0.25">
      <c r="BB5306"/>
      <c r="BC5306"/>
      <c r="BD5306"/>
      <c r="BE5306"/>
      <c r="BF5306"/>
      <c r="BG5306"/>
      <c r="BH5306"/>
      <c r="BI5306"/>
      <c r="BJ5306"/>
      <c r="BK5306"/>
      <c r="BL5306"/>
      <c r="BM5306"/>
      <c r="BN5306"/>
      <c r="BO5306"/>
      <c r="BP5306"/>
      <c r="BQ5306"/>
      <c r="BR5306"/>
      <c r="BS5306"/>
      <c r="BT5306"/>
      <c r="BU5306"/>
      <c r="BV5306"/>
      <c r="BW5306"/>
      <c r="BX5306"/>
      <c r="BY5306"/>
      <c r="BZ5306"/>
      <c r="CA5306"/>
      <c r="CB5306"/>
      <c r="CC5306"/>
    </row>
    <row r="5307" spans="54:81" s="325" customFormat="1" ht="15" customHeight="1" x14ac:dyDescent="0.25">
      <c r="BB5307"/>
      <c r="BC5307"/>
      <c r="BD5307"/>
      <c r="BE5307"/>
      <c r="BF5307"/>
      <c r="BG5307"/>
      <c r="BH5307"/>
      <c r="BI5307"/>
      <c r="BJ5307"/>
      <c r="BK5307"/>
      <c r="BL5307"/>
      <c r="BM5307"/>
      <c r="BN5307"/>
      <c r="BO5307"/>
      <c r="BP5307"/>
      <c r="BQ5307"/>
      <c r="BR5307"/>
      <c r="BS5307"/>
      <c r="BT5307"/>
      <c r="BU5307"/>
      <c r="BV5307"/>
      <c r="BW5307"/>
      <c r="BX5307"/>
      <c r="BY5307"/>
      <c r="BZ5307"/>
      <c r="CA5307"/>
      <c r="CB5307"/>
      <c r="CC5307"/>
    </row>
    <row r="5308" spans="54:81" s="325" customFormat="1" ht="15" customHeight="1" x14ac:dyDescent="0.25">
      <c r="BB5308"/>
      <c r="BC5308"/>
      <c r="BD5308"/>
      <c r="BE5308"/>
      <c r="BF5308"/>
      <c r="BG5308"/>
      <c r="BH5308"/>
      <c r="BI5308"/>
      <c r="BJ5308"/>
      <c r="BK5308"/>
      <c r="BL5308"/>
      <c r="BM5308"/>
      <c r="BN5308"/>
      <c r="BO5308"/>
      <c r="BP5308"/>
      <c r="BQ5308"/>
      <c r="BR5308"/>
      <c r="BS5308"/>
      <c r="BT5308"/>
      <c r="BU5308"/>
      <c r="BV5308"/>
      <c r="BW5308"/>
      <c r="BX5308"/>
      <c r="BY5308"/>
      <c r="BZ5308"/>
      <c r="CA5308"/>
      <c r="CB5308"/>
      <c r="CC5308"/>
    </row>
    <row r="5309" spans="54:81" s="325" customFormat="1" ht="15" customHeight="1" x14ac:dyDescent="0.25">
      <c r="BB5309"/>
      <c r="BC5309"/>
      <c r="BD5309"/>
      <c r="BE5309"/>
      <c r="BF5309"/>
      <c r="BG5309"/>
      <c r="BH5309"/>
      <c r="BI5309"/>
      <c r="BJ5309"/>
      <c r="BK5309"/>
      <c r="BL5309"/>
      <c r="BM5309"/>
      <c r="BN5309"/>
      <c r="BO5309"/>
      <c r="BP5309"/>
      <c r="BQ5309"/>
      <c r="BR5309"/>
      <c r="BS5309"/>
      <c r="BT5309"/>
      <c r="BU5309"/>
      <c r="BV5309"/>
      <c r="BW5309"/>
      <c r="BX5309"/>
      <c r="BY5309"/>
      <c r="BZ5309"/>
      <c r="CA5309"/>
      <c r="CB5309"/>
      <c r="CC5309"/>
    </row>
    <row r="5310" spans="54:81" s="325" customFormat="1" ht="15" customHeight="1" x14ac:dyDescent="0.25">
      <c r="BB5310"/>
      <c r="BC5310"/>
      <c r="BD5310"/>
      <c r="BE5310"/>
      <c r="BF5310"/>
      <c r="BG5310"/>
      <c r="BH5310"/>
      <c r="BI5310"/>
      <c r="BJ5310"/>
      <c r="BK5310"/>
      <c r="BL5310"/>
      <c r="BM5310"/>
      <c r="BN5310"/>
      <c r="BO5310"/>
      <c r="BP5310"/>
      <c r="BQ5310"/>
      <c r="BR5310"/>
      <c r="BS5310"/>
      <c r="BT5310"/>
      <c r="BU5310"/>
      <c r="BV5310"/>
      <c r="BW5310"/>
      <c r="BX5310"/>
      <c r="BY5310"/>
      <c r="BZ5310"/>
      <c r="CA5310"/>
      <c r="CB5310"/>
      <c r="CC5310"/>
    </row>
    <row r="5311" spans="54:81" s="325" customFormat="1" ht="15" customHeight="1" x14ac:dyDescent="0.25">
      <c r="BB5311"/>
      <c r="BC5311"/>
      <c r="BD5311"/>
      <c r="BE5311"/>
      <c r="BF5311"/>
      <c r="BG5311"/>
      <c r="BH5311"/>
      <c r="BI5311"/>
      <c r="BJ5311"/>
      <c r="BK5311"/>
      <c r="BL5311"/>
      <c r="BM5311"/>
      <c r="BN5311"/>
      <c r="BO5311"/>
      <c r="BP5311"/>
      <c r="BQ5311"/>
      <c r="BR5311"/>
      <c r="BS5311"/>
      <c r="BT5311"/>
      <c r="BU5311"/>
      <c r="BV5311"/>
      <c r="BW5311"/>
      <c r="BX5311"/>
      <c r="BY5311"/>
      <c r="BZ5311"/>
      <c r="CA5311"/>
      <c r="CB5311"/>
      <c r="CC5311"/>
    </row>
    <row r="5312" spans="54:81" s="325" customFormat="1" ht="15" customHeight="1" x14ac:dyDescent="0.25">
      <c r="BB5312"/>
      <c r="BC5312"/>
      <c r="BD5312"/>
      <c r="BE5312"/>
      <c r="BF5312"/>
      <c r="BG5312"/>
      <c r="BH5312"/>
      <c r="BI5312"/>
      <c r="BJ5312"/>
      <c r="BK5312"/>
      <c r="BL5312"/>
      <c r="BM5312"/>
      <c r="BN5312"/>
      <c r="BO5312"/>
      <c r="BP5312"/>
      <c r="BQ5312"/>
      <c r="BR5312"/>
      <c r="BS5312"/>
      <c r="BT5312"/>
      <c r="BU5312"/>
      <c r="BV5312"/>
      <c r="BW5312"/>
      <c r="BX5312"/>
      <c r="BY5312"/>
      <c r="BZ5312"/>
      <c r="CA5312"/>
      <c r="CB5312"/>
      <c r="CC5312"/>
    </row>
    <row r="5313" spans="54:81" s="325" customFormat="1" ht="15" customHeight="1" x14ac:dyDescent="0.25">
      <c r="BB5313"/>
      <c r="BC5313"/>
      <c r="BD5313"/>
      <c r="BE5313"/>
      <c r="BF5313"/>
      <c r="BG5313"/>
      <c r="BH5313"/>
      <c r="BI5313"/>
      <c r="BJ5313"/>
      <c r="BK5313"/>
      <c r="BL5313"/>
      <c r="BM5313"/>
      <c r="BN5313"/>
      <c r="BO5313"/>
      <c r="BP5313"/>
      <c r="BQ5313"/>
      <c r="BR5313"/>
      <c r="BS5313"/>
      <c r="BT5313"/>
      <c r="BU5313"/>
      <c r="BV5313"/>
      <c r="BW5313"/>
      <c r="BX5313"/>
      <c r="BY5313"/>
      <c r="BZ5313"/>
      <c r="CA5313"/>
      <c r="CB5313"/>
      <c r="CC5313"/>
    </row>
    <row r="5314" spans="54:81" s="325" customFormat="1" ht="15" customHeight="1" x14ac:dyDescent="0.25">
      <c r="BB5314"/>
      <c r="BC5314"/>
      <c r="BD5314"/>
      <c r="BE5314"/>
      <c r="BF5314"/>
      <c r="BG5314"/>
      <c r="BH5314"/>
      <c r="BI5314"/>
      <c r="BJ5314"/>
      <c r="BK5314"/>
      <c r="BL5314"/>
      <c r="BM5314"/>
      <c r="BN5314"/>
      <c r="BO5314"/>
      <c r="BP5314"/>
      <c r="BQ5314"/>
      <c r="BR5314"/>
      <c r="BS5314"/>
      <c r="BT5314"/>
      <c r="BU5314"/>
      <c r="BV5314"/>
      <c r="BW5314"/>
      <c r="BX5314"/>
      <c r="BY5314"/>
      <c r="BZ5314"/>
      <c r="CA5314"/>
      <c r="CB5314"/>
      <c r="CC5314"/>
    </row>
    <row r="5315" spans="54:81" s="325" customFormat="1" ht="15" customHeight="1" x14ac:dyDescent="0.25">
      <c r="BB5315"/>
      <c r="BC5315"/>
      <c r="BD5315"/>
      <c r="BE5315"/>
      <c r="BF5315"/>
      <c r="BG5315"/>
      <c r="BH5315"/>
      <c r="BI5315"/>
      <c r="BJ5315"/>
      <c r="BK5315"/>
      <c r="BL5315"/>
      <c r="BM5315"/>
      <c r="BN5315"/>
      <c r="BO5315"/>
      <c r="BP5315"/>
      <c r="BQ5315"/>
      <c r="BR5315"/>
      <c r="BS5315"/>
      <c r="BT5315"/>
      <c r="BU5315"/>
      <c r="BV5315"/>
      <c r="BW5315"/>
      <c r="BX5315"/>
      <c r="BY5315"/>
      <c r="BZ5315"/>
      <c r="CA5315"/>
      <c r="CB5315"/>
      <c r="CC5315"/>
    </row>
    <row r="5316" spans="54:81" s="325" customFormat="1" ht="15" customHeight="1" x14ac:dyDescent="0.25">
      <c r="BB5316"/>
      <c r="BC5316"/>
      <c r="BD5316"/>
      <c r="BE5316"/>
      <c r="BF5316"/>
      <c r="BG5316"/>
      <c r="BH5316"/>
      <c r="BI5316"/>
      <c r="BJ5316"/>
      <c r="BK5316"/>
      <c r="BL5316"/>
      <c r="BM5316"/>
      <c r="BN5316"/>
      <c r="BO5316"/>
      <c r="BP5316"/>
      <c r="BQ5316"/>
      <c r="BR5316"/>
      <c r="BS5316"/>
      <c r="BT5316"/>
      <c r="BU5316"/>
      <c r="BV5316"/>
      <c r="BW5316"/>
      <c r="BX5316"/>
      <c r="BY5316"/>
      <c r="BZ5316"/>
      <c r="CA5316"/>
      <c r="CB5316"/>
      <c r="CC5316"/>
    </row>
    <row r="5317" spans="54:81" s="325" customFormat="1" ht="15" customHeight="1" x14ac:dyDescent="0.25">
      <c r="BB5317"/>
      <c r="BC5317"/>
      <c r="BD5317"/>
      <c r="BE5317"/>
      <c r="BF5317"/>
      <c r="BG5317"/>
      <c r="BH5317"/>
      <c r="BI5317"/>
      <c r="BJ5317"/>
      <c r="BK5317"/>
      <c r="BL5317"/>
      <c r="BM5317"/>
      <c r="BN5317"/>
      <c r="BO5317"/>
      <c r="BP5317"/>
      <c r="BQ5317"/>
      <c r="BR5317"/>
      <c r="BS5317"/>
      <c r="BT5317"/>
      <c r="BU5317"/>
      <c r="BV5317"/>
      <c r="BW5317"/>
      <c r="BX5317"/>
      <c r="BY5317"/>
      <c r="BZ5317"/>
      <c r="CA5317"/>
      <c r="CB5317"/>
      <c r="CC5317"/>
    </row>
    <row r="5318" spans="54:81" s="325" customFormat="1" ht="15" customHeight="1" x14ac:dyDescent="0.25">
      <c r="BB5318"/>
      <c r="BC5318"/>
      <c r="BD5318"/>
      <c r="BE5318"/>
      <c r="BF5318"/>
      <c r="BG5318"/>
      <c r="BH5318"/>
      <c r="BI5318"/>
      <c r="BJ5318"/>
      <c r="BK5318"/>
      <c r="BL5318"/>
      <c r="BM5318"/>
      <c r="BN5318"/>
      <c r="BO5318"/>
      <c r="BP5318"/>
      <c r="BQ5318"/>
      <c r="BR5318"/>
      <c r="BS5318"/>
      <c r="BT5318"/>
      <c r="BU5318"/>
      <c r="BV5318"/>
      <c r="BW5318"/>
      <c r="BX5318"/>
      <c r="BY5318"/>
      <c r="BZ5318"/>
      <c r="CA5318"/>
      <c r="CB5318"/>
      <c r="CC5318"/>
    </row>
    <row r="5319" spans="54:81" s="325" customFormat="1" ht="15" customHeight="1" x14ac:dyDescent="0.25">
      <c r="BB5319"/>
      <c r="BC5319"/>
      <c r="BD5319"/>
      <c r="BE5319"/>
      <c r="BF5319"/>
      <c r="BG5319"/>
      <c r="BH5319"/>
      <c r="BI5319"/>
      <c r="BJ5319"/>
      <c r="BK5319"/>
      <c r="BL5319"/>
      <c r="BM5319"/>
      <c r="BN5319"/>
      <c r="BO5319"/>
      <c r="BP5319"/>
      <c r="BQ5319"/>
      <c r="BR5319"/>
      <c r="BS5319"/>
      <c r="BT5319"/>
      <c r="BU5319"/>
      <c r="BV5319"/>
      <c r="BW5319"/>
      <c r="BX5319"/>
      <c r="BY5319"/>
      <c r="BZ5319"/>
      <c r="CA5319"/>
      <c r="CB5319"/>
      <c r="CC5319"/>
    </row>
    <row r="5320" spans="54:81" s="325" customFormat="1" ht="15" customHeight="1" x14ac:dyDescent="0.25">
      <c r="BB5320"/>
      <c r="BC5320"/>
      <c r="BD5320"/>
      <c r="BE5320"/>
      <c r="BF5320"/>
      <c r="BG5320"/>
      <c r="BH5320"/>
      <c r="BI5320"/>
      <c r="BJ5320"/>
      <c r="BK5320"/>
      <c r="BL5320"/>
      <c r="BM5320"/>
      <c r="BN5320"/>
      <c r="BO5320"/>
      <c r="BP5320"/>
      <c r="BQ5320"/>
      <c r="BR5320"/>
      <c r="BS5320"/>
      <c r="BT5320"/>
      <c r="BU5320"/>
      <c r="BV5320"/>
      <c r="BW5320"/>
      <c r="BX5320"/>
      <c r="BY5320"/>
      <c r="BZ5320"/>
      <c r="CA5320"/>
      <c r="CB5320"/>
      <c r="CC5320"/>
    </row>
    <row r="5321" spans="54:81" s="325" customFormat="1" ht="15" customHeight="1" x14ac:dyDescent="0.25">
      <c r="BB5321"/>
      <c r="BC5321"/>
      <c r="BD5321"/>
      <c r="BE5321"/>
      <c r="BF5321"/>
      <c r="BG5321"/>
      <c r="BH5321"/>
      <c r="BI5321"/>
      <c r="BJ5321"/>
      <c r="BK5321"/>
      <c r="BL5321"/>
      <c r="BM5321"/>
      <c r="BN5321"/>
      <c r="BO5321"/>
      <c r="BP5321"/>
      <c r="BQ5321"/>
      <c r="BR5321"/>
      <c r="BS5321"/>
      <c r="BT5321"/>
      <c r="BU5321"/>
      <c r="BV5321"/>
      <c r="BW5321"/>
      <c r="BX5321"/>
      <c r="BY5321"/>
      <c r="BZ5321"/>
      <c r="CA5321"/>
      <c r="CB5321"/>
      <c r="CC5321"/>
    </row>
    <row r="5322" spans="54:81" s="325" customFormat="1" ht="15" customHeight="1" x14ac:dyDescent="0.25">
      <c r="BB5322"/>
      <c r="BC5322"/>
      <c r="BD5322"/>
      <c r="BE5322"/>
      <c r="BF5322"/>
      <c r="BG5322"/>
      <c r="BH5322"/>
      <c r="BI5322"/>
      <c r="BJ5322"/>
      <c r="BK5322"/>
      <c r="BL5322"/>
      <c r="BM5322"/>
      <c r="BN5322"/>
      <c r="BO5322"/>
      <c r="BP5322"/>
      <c r="BQ5322"/>
      <c r="BR5322"/>
      <c r="BS5322"/>
      <c r="BT5322"/>
      <c r="BU5322"/>
      <c r="BV5322"/>
      <c r="BW5322"/>
      <c r="BX5322"/>
      <c r="BY5322"/>
      <c r="BZ5322"/>
      <c r="CA5322"/>
      <c r="CB5322"/>
      <c r="CC5322"/>
    </row>
    <row r="5323" spans="54:81" s="325" customFormat="1" ht="15" customHeight="1" x14ac:dyDescent="0.25">
      <c r="BB5323"/>
      <c r="BC5323"/>
      <c r="BD5323"/>
      <c r="BE5323"/>
      <c r="BF5323"/>
      <c r="BG5323"/>
      <c r="BH5323"/>
      <c r="BI5323"/>
      <c r="BJ5323"/>
      <c r="BK5323"/>
      <c r="BL5323"/>
      <c r="BM5323"/>
      <c r="BN5323"/>
      <c r="BO5323"/>
      <c r="BP5323"/>
      <c r="BQ5323"/>
      <c r="BR5323"/>
      <c r="BS5323"/>
      <c r="BT5323"/>
      <c r="BU5323"/>
      <c r="BV5323"/>
      <c r="BW5323"/>
      <c r="BX5323"/>
      <c r="BY5323"/>
      <c r="BZ5323"/>
      <c r="CA5323"/>
      <c r="CB5323"/>
      <c r="CC5323"/>
    </row>
    <row r="5324" spans="54:81" s="325" customFormat="1" ht="15" customHeight="1" x14ac:dyDescent="0.25">
      <c r="BB5324"/>
      <c r="BC5324"/>
      <c r="BD5324"/>
      <c r="BE5324"/>
      <c r="BF5324"/>
      <c r="BG5324"/>
      <c r="BH5324"/>
      <c r="BI5324"/>
      <c r="BJ5324"/>
      <c r="BK5324"/>
      <c r="BL5324"/>
      <c r="BM5324"/>
      <c r="BN5324"/>
      <c r="BO5324"/>
      <c r="BP5324"/>
      <c r="BQ5324"/>
      <c r="BR5324"/>
      <c r="BS5324"/>
      <c r="BT5324"/>
      <c r="BU5324"/>
      <c r="BV5324"/>
      <c r="BW5324"/>
      <c r="BX5324"/>
      <c r="BY5324"/>
      <c r="BZ5324"/>
      <c r="CA5324"/>
      <c r="CB5324"/>
      <c r="CC5324"/>
    </row>
    <row r="5325" spans="54:81" s="325" customFormat="1" ht="15" customHeight="1" x14ac:dyDescent="0.25">
      <c r="BB5325"/>
      <c r="BC5325"/>
      <c r="BD5325"/>
      <c r="BE5325"/>
      <c r="BF5325"/>
      <c r="BG5325"/>
      <c r="BH5325"/>
      <c r="BI5325"/>
      <c r="BJ5325"/>
      <c r="BK5325"/>
      <c r="BL5325"/>
      <c r="BM5325"/>
      <c r="BN5325"/>
      <c r="BO5325"/>
      <c r="BP5325"/>
      <c r="BQ5325"/>
      <c r="BR5325"/>
      <c r="BS5325"/>
      <c r="BT5325"/>
      <c r="BU5325"/>
      <c r="BV5325"/>
      <c r="BW5325"/>
      <c r="BX5325"/>
      <c r="BY5325"/>
      <c r="BZ5325"/>
      <c r="CA5325"/>
      <c r="CB5325"/>
      <c r="CC5325"/>
    </row>
    <row r="5326" spans="54:81" s="325" customFormat="1" ht="15" customHeight="1" x14ac:dyDescent="0.25">
      <c r="BB5326"/>
      <c r="BC5326"/>
      <c r="BD5326"/>
      <c r="BE5326"/>
      <c r="BF5326"/>
      <c r="BG5326"/>
      <c r="BH5326"/>
      <c r="BI5326"/>
      <c r="BJ5326"/>
      <c r="BK5326"/>
      <c r="BL5326"/>
      <c r="BM5326"/>
      <c r="BN5326"/>
      <c r="BO5326"/>
      <c r="BP5326"/>
      <c r="BQ5326"/>
      <c r="BR5326"/>
      <c r="BS5326"/>
      <c r="BT5326"/>
      <c r="BU5326"/>
      <c r="BV5326"/>
      <c r="BW5326"/>
      <c r="BX5326"/>
      <c r="BY5326"/>
      <c r="BZ5326"/>
      <c r="CA5326"/>
      <c r="CB5326"/>
      <c r="CC5326"/>
    </row>
    <row r="5327" spans="54:81" s="325" customFormat="1" ht="15" customHeight="1" x14ac:dyDescent="0.25">
      <c r="BB5327"/>
      <c r="BC5327"/>
      <c r="BD5327"/>
      <c r="BE5327"/>
      <c r="BF5327"/>
      <c r="BG5327"/>
      <c r="BH5327"/>
      <c r="BI5327"/>
      <c r="BJ5327"/>
      <c r="BK5327"/>
      <c r="BL5327"/>
      <c r="BM5327"/>
      <c r="BN5327"/>
      <c r="BO5327"/>
      <c r="BP5327"/>
      <c r="BQ5327"/>
      <c r="BR5327"/>
      <c r="BS5327"/>
      <c r="BT5327"/>
      <c r="BU5327"/>
      <c r="BV5327"/>
      <c r="BW5327"/>
      <c r="BX5327"/>
      <c r="BY5327"/>
      <c r="BZ5327"/>
      <c r="CA5327"/>
      <c r="CB5327"/>
      <c r="CC5327"/>
    </row>
    <row r="5328" spans="54:81" s="325" customFormat="1" ht="15" customHeight="1" x14ac:dyDescent="0.25">
      <c r="BB5328"/>
      <c r="BC5328"/>
      <c r="BD5328"/>
      <c r="BE5328"/>
      <c r="BF5328"/>
      <c r="BG5328"/>
      <c r="BH5328"/>
      <c r="BI5328"/>
      <c r="BJ5328"/>
      <c r="BK5328"/>
      <c r="BL5328"/>
      <c r="BM5328"/>
      <c r="BN5328"/>
      <c r="BO5328"/>
      <c r="BP5328"/>
      <c r="BQ5328"/>
      <c r="BR5328"/>
      <c r="BS5328"/>
      <c r="BT5328"/>
      <c r="BU5328"/>
      <c r="BV5328"/>
      <c r="BW5328"/>
      <c r="BX5328"/>
      <c r="BY5328"/>
      <c r="BZ5328"/>
      <c r="CA5328"/>
      <c r="CB5328"/>
      <c r="CC5328"/>
    </row>
    <row r="5329" spans="54:81" s="325" customFormat="1" ht="15" customHeight="1" x14ac:dyDescent="0.25">
      <c r="BB5329"/>
      <c r="BC5329"/>
      <c r="BD5329"/>
      <c r="BE5329"/>
      <c r="BF5329"/>
      <c r="BG5329"/>
      <c r="BH5329"/>
      <c r="BI5329"/>
      <c r="BJ5329"/>
      <c r="BK5329"/>
      <c r="BL5329"/>
      <c r="BM5329"/>
      <c r="BN5329"/>
      <c r="BO5329"/>
      <c r="BP5329"/>
      <c r="BQ5329"/>
      <c r="BR5329"/>
      <c r="BS5329"/>
      <c r="BT5329"/>
      <c r="BU5329"/>
      <c r="BV5329"/>
      <c r="BW5329"/>
      <c r="BX5329"/>
      <c r="BY5329"/>
      <c r="BZ5329"/>
      <c r="CA5329"/>
      <c r="CB5329"/>
      <c r="CC5329"/>
    </row>
    <row r="5330" spans="54:81" s="325" customFormat="1" ht="15" customHeight="1" x14ac:dyDescent="0.25">
      <c r="BB5330"/>
      <c r="BC5330"/>
      <c r="BD5330"/>
      <c r="BE5330"/>
      <c r="BF5330"/>
      <c r="BG5330"/>
      <c r="BH5330"/>
      <c r="BI5330"/>
      <c r="BJ5330"/>
      <c r="BK5330"/>
      <c r="BL5330"/>
      <c r="BM5330"/>
      <c r="BN5330"/>
      <c r="BO5330"/>
      <c r="BP5330"/>
      <c r="BQ5330"/>
      <c r="BR5330"/>
      <c r="BS5330"/>
      <c r="BT5330"/>
      <c r="BU5330"/>
      <c r="BV5330"/>
      <c r="BW5330"/>
      <c r="BX5330"/>
      <c r="BY5330"/>
      <c r="BZ5330"/>
      <c r="CA5330"/>
      <c r="CB5330"/>
      <c r="CC5330"/>
    </row>
    <row r="5331" spans="54:81" s="325" customFormat="1" ht="15" customHeight="1" x14ac:dyDescent="0.25">
      <c r="BB5331"/>
      <c r="BC5331"/>
      <c r="BD5331"/>
      <c r="BE5331"/>
      <c r="BF5331"/>
      <c r="BG5331"/>
      <c r="BH5331"/>
      <c r="BI5331"/>
      <c r="BJ5331"/>
      <c r="BK5331"/>
      <c r="BL5331"/>
      <c r="BM5331"/>
      <c r="BN5331"/>
      <c r="BO5331"/>
      <c r="BP5331"/>
      <c r="BQ5331"/>
      <c r="BR5331"/>
      <c r="BS5331"/>
      <c r="BT5331"/>
      <c r="BU5331"/>
      <c r="BV5331"/>
      <c r="BW5331"/>
      <c r="BX5331"/>
      <c r="BY5331"/>
      <c r="BZ5331"/>
      <c r="CA5331"/>
      <c r="CB5331"/>
      <c r="CC5331"/>
    </row>
    <row r="5332" spans="54:81" s="325" customFormat="1" ht="15" customHeight="1" x14ac:dyDescent="0.25">
      <c r="BB5332"/>
      <c r="BC5332"/>
      <c r="BD5332"/>
      <c r="BE5332"/>
      <c r="BF5332"/>
      <c r="BG5332"/>
      <c r="BH5332"/>
      <c r="BI5332"/>
      <c r="BJ5332"/>
      <c r="BK5332"/>
      <c r="BL5332"/>
      <c r="BM5332"/>
      <c r="BN5332"/>
      <c r="BO5332"/>
      <c r="BP5332"/>
      <c r="BQ5332"/>
      <c r="BR5332"/>
      <c r="BS5332"/>
      <c r="BT5332"/>
      <c r="BU5332"/>
      <c r="BV5332"/>
      <c r="BW5332"/>
      <c r="BX5332"/>
      <c r="BY5332"/>
      <c r="BZ5332"/>
      <c r="CA5332"/>
      <c r="CB5332"/>
      <c r="CC5332"/>
    </row>
    <row r="5333" spans="54:81" s="325" customFormat="1" ht="15" customHeight="1" x14ac:dyDescent="0.25">
      <c r="BB5333"/>
      <c r="BC5333"/>
      <c r="BD5333"/>
      <c r="BE5333"/>
      <c r="BF5333"/>
      <c r="BG5333"/>
      <c r="BH5333"/>
      <c r="BI5333"/>
      <c r="BJ5333"/>
      <c r="BK5333"/>
      <c r="BL5333"/>
      <c r="BM5333"/>
      <c r="BN5333"/>
      <c r="BO5333"/>
      <c r="BP5333"/>
      <c r="BQ5333"/>
      <c r="BR5333"/>
      <c r="BS5333"/>
      <c r="BT5333"/>
      <c r="BU5333"/>
      <c r="BV5333"/>
      <c r="BW5333"/>
      <c r="BX5333"/>
      <c r="BY5333"/>
      <c r="BZ5333"/>
      <c r="CA5333"/>
      <c r="CB5333"/>
      <c r="CC5333"/>
    </row>
    <row r="5334" spans="54:81" s="325" customFormat="1" ht="15" customHeight="1" x14ac:dyDescent="0.25">
      <c r="BB5334"/>
      <c r="BC5334"/>
      <c r="BD5334"/>
      <c r="BE5334"/>
      <c r="BF5334"/>
      <c r="BG5334"/>
      <c r="BH5334"/>
      <c r="BI5334"/>
      <c r="BJ5334"/>
      <c r="BK5334"/>
      <c r="BL5334"/>
      <c r="BM5334"/>
      <c r="BN5334"/>
      <c r="BO5334"/>
      <c r="BP5334"/>
      <c r="BQ5334"/>
      <c r="BR5334"/>
      <c r="BS5334"/>
      <c r="BT5334"/>
      <c r="BU5334"/>
      <c r="BV5334"/>
      <c r="BW5334"/>
      <c r="BX5334"/>
      <c r="BY5334"/>
      <c r="BZ5334"/>
      <c r="CA5334"/>
      <c r="CB5334"/>
      <c r="CC5334"/>
    </row>
    <row r="5335" spans="54:81" s="325" customFormat="1" ht="15" customHeight="1" x14ac:dyDescent="0.25">
      <c r="BB5335"/>
      <c r="BC5335"/>
      <c r="BD5335"/>
      <c r="BE5335"/>
      <c r="BF5335"/>
      <c r="BG5335"/>
      <c r="BH5335"/>
      <c r="BI5335"/>
      <c r="BJ5335"/>
      <c r="BK5335"/>
      <c r="BL5335"/>
      <c r="BM5335"/>
      <c r="BN5335"/>
      <c r="BO5335"/>
      <c r="BP5335"/>
      <c r="BQ5335"/>
      <c r="BR5335"/>
      <c r="BS5335"/>
      <c r="BT5335"/>
      <c r="BU5335"/>
      <c r="BV5335"/>
      <c r="BW5335"/>
      <c r="BX5335"/>
      <c r="BY5335"/>
      <c r="BZ5335"/>
      <c r="CA5335"/>
      <c r="CB5335"/>
      <c r="CC5335"/>
    </row>
    <row r="5336" spans="54:81" s="325" customFormat="1" ht="15" customHeight="1" x14ac:dyDescent="0.25">
      <c r="BB5336"/>
      <c r="BC5336"/>
      <c r="BD5336"/>
      <c r="BE5336"/>
      <c r="BF5336"/>
      <c r="BG5336"/>
      <c r="BH5336"/>
      <c r="BI5336"/>
      <c r="BJ5336"/>
      <c r="BK5336"/>
      <c r="BL5336"/>
      <c r="BM5336"/>
      <c r="BN5336"/>
      <c r="BO5336"/>
      <c r="BP5336"/>
      <c r="BQ5336"/>
      <c r="BR5336"/>
      <c r="BS5336"/>
      <c r="BT5336"/>
      <c r="BU5336"/>
      <c r="BV5336"/>
      <c r="BW5336"/>
      <c r="BX5336"/>
      <c r="BY5336"/>
      <c r="BZ5336"/>
      <c r="CA5336"/>
      <c r="CB5336"/>
      <c r="CC5336"/>
    </row>
    <row r="5337" spans="54:81" s="325" customFormat="1" ht="15" customHeight="1" x14ac:dyDescent="0.25">
      <c r="BB5337"/>
      <c r="BC5337"/>
      <c r="BD5337"/>
      <c r="BE5337"/>
      <c r="BF5337"/>
      <c r="BG5337"/>
      <c r="BH5337"/>
      <c r="BI5337"/>
      <c r="BJ5337"/>
      <c r="BK5337"/>
      <c r="BL5337"/>
      <c r="BM5337"/>
      <c r="BN5337"/>
      <c r="BO5337"/>
      <c r="BP5337"/>
      <c r="BQ5337"/>
      <c r="BR5337"/>
      <c r="BS5337"/>
      <c r="BT5337"/>
      <c r="BU5337"/>
      <c r="BV5337"/>
      <c r="BW5337"/>
      <c r="BX5337"/>
      <c r="BY5337"/>
      <c r="BZ5337"/>
      <c r="CA5337"/>
      <c r="CB5337"/>
      <c r="CC5337"/>
    </row>
    <row r="5338" spans="54:81" s="325" customFormat="1" ht="15" customHeight="1" x14ac:dyDescent="0.25">
      <c r="BB5338"/>
      <c r="BC5338"/>
      <c r="BD5338"/>
      <c r="BE5338"/>
      <c r="BF5338"/>
      <c r="BG5338"/>
      <c r="BH5338"/>
      <c r="BI5338"/>
      <c r="BJ5338"/>
      <c r="BK5338"/>
      <c r="BL5338"/>
      <c r="BM5338"/>
      <c r="BN5338"/>
      <c r="BO5338"/>
      <c r="BP5338"/>
      <c r="BQ5338"/>
      <c r="BR5338"/>
      <c r="BS5338"/>
      <c r="BT5338"/>
      <c r="BU5338"/>
      <c r="BV5338"/>
      <c r="BW5338"/>
      <c r="BX5338"/>
      <c r="BY5338"/>
      <c r="BZ5338"/>
      <c r="CA5338"/>
      <c r="CB5338"/>
      <c r="CC5338"/>
    </row>
    <row r="5339" spans="54:81" s="325" customFormat="1" ht="15" customHeight="1" x14ac:dyDescent="0.25">
      <c r="BB5339"/>
      <c r="BC5339"/>
      <c r="BD5339"/>
      <c r="BE5339"/>
      <c r="BF5339"/>
      <c r="BG5339"/>
      <c r="BH5339"/>
      <c r="BI5339"/>
      <c r="BJ5339"/>
      <c r="BK5339"/>
      <c r="BL5339"/>
      <c r="BM5339"/>
      <c r="BN5339"/>
      <c r="BO5339"/>
      <c r="BP5339"/>
      <c r="BQ5339"/>
      <c r="BR5339"/>
      <c r="BS5339"/>
      <c r="BT5339"/>
      <c r="BU5339"/>
      <c r="BV5339"/>
      <c r="BW5339"/>
      <c r="BX5339"/>
      <c r="BY5339"/>
      <c r="BZ5339"/>
      <c r="CA5339"/>
      <c r="CB5339"/>
      <c r="CC5339"/>
    </row>
    <row r="5340" spans="54:81" s="325" customFormat="1" ht="15" customHeight="1" x14ac:dyDescent="0.25">
      <c r="BB5340"/>
      <c r="BC5340"/>
      <c r="BD5340"/>
      <c r="BE5340"/>
      <c r="BF5340"/>
      <c r="BG5340"/>
      <c r="BH5340"/>
      <c r="BI5340"/>
      <c r="BJ5340"/>
      <c r="BK5340"/>
      <c r="BL5340"/>
      <c r="BM5340"/>
      <c r="BN5340"/>
      <c r="BO5340"/>
      <c r="BP5340"/>
      <c r="BQ5340"/>
      <c r="BR5340"/>
      <c r="BS5340"/>
      <c r="BT5340"/>
      <c r="BU5340"/>
      <c r="BV5340"/>
      <c r="BW5340"/>
      <c r="BX5340"/>
      <c r="BY5340"/>
      <c r="BZ5340"/>
      <c r="CA5340"/>
      <c r="CB5340"/>
      <c r="CC5340"/>
    </row>
    <row r="5341" spans="54:81" s="325" customFormat="1" ht="15" customHeight="1" x14ac:dyDescent="0.25">
      <c r="BB5341"/>
      <c r="BC5341"/>
      <c r="BD5341"/>
      <c r="BE5341"/>
      <c r="BF5341"/>
      <c r="BG5341"/>
      <c r="BH5341"/>
      <c r="BI5341"/>
      <c r="BJ5341"/>
      <c r="BK5341"/>
      <c r="BL5341"/>
      <c r="BM5341"/>
      <c r="BN5341"/>
      <c r="BO5341"/>
      <c r="BP5341"/>
      <c r="BQ5341"/>
      <c r="BR5341"/>
      <c r="BS5341"/>
      <c r="BT5341"/>
      <c r="BU5341"/>
      <c r="BV5341"/>
      <c r="BW5341"/>
      <c r="BX5341"/>
      <c r="BY5341"/>
      <c r="BZ5341"/>
      <c r="CA5341"/>
      <c r="CB5341"/>
      <c r="CC5341"/>
    </row>
    <row r="5342" spans="54:81" s="325" customFormat="1" ht="15" customHeight="1" x14ac:dyDescent="0.25">
      <c r="BB5342"/>
      <c r="BC5342"/>
      <c r="BD5342"/>
      <c r="BE5342"/>
      <c r="BF5342"/>
      <c r="BG5342"/>
      <c r="BH5342"/>
      <c r="BI5342"/>
      <c r="BJ5342"/>
      <c r="BK5342"/>
      <c r="BL5342"/>
      <c r="BM5342"/>
      <c r="BN5342"/>
      <c r="BO5342"/>
      <c r="BP5342"/>
      <c r="BQ5342"/>
      <c r="BR5342"/>
      <c r="BS5342"/>
      <c r="BT5342"/>
      <c r="BU5342"/>
      <c r="BV5342"/>
      <c r="BW5342"/>
      <c r="BX5342"/>
      <c r="BY5342"/>
      <c r="BZ5342"/>
      <c r="CA5342"/>
      <c r="CB5342"/>
      <c r="CC5342"/>
    </row>
    <row r="5343" spans="54:81" s="325" customFormat="1" ht="15" customHeight="1" x14ac:dyDescent="0.25">
      <c r="BB5343"/>
      <c r="BC5343"/>
      <c r="BD5343"/>
      <c r="BE5343"/>
      <c r="BF5343"/>
      <c r="BG5343"/>
      <c r="BH5343"/>
      <c r="BI5343"/>
      <c r="BJ5343"/>
      <c r="BK5343"/>
      <c r="BL5343"/>
      <c r="BM5343"/>
      <c r="BN5343"/>
      <c r="BO5343"/>
      <c r="BP5343"/>
      <c r="BQ5343"/>
      <c r="BR5343"/>
      <c r="BS5343"/>
      <c r="BT5343"/>
      <c r="BU5343"/>
      <c r="BV5343"/>
      <c r="BW5343"/>
      <c r="BX5343"/>
      <c r="BY5343"/>
      <c r="BZ5343"/>
      <c r="CA5343"/>
      <c r="CB5343"/>
      <c r="CC5343"/>
    </row>
    <row r="5344" spans="54:81" s="325" customFormat="1" ht="15" customHeight="1" x14ac:dyDescent="0.25">
      <c r="BB5344"/>
      <c r="BC5344"/>
      <c r="BD5344"/>
      <c r="BE5344"/>
      <c r="BF5344"/>
      <c r="BG5344"/>
      <c r="BH5344"/>
      <c r="BI5344"/>
      <c r="BJ5344"/>
      <c r="BK5344"/>
      <c r="BL5344"/>
      <c r="BM5344"/>
      <c r="BN5344"/>
      <c r="BO5344"/>
      <c r="BP5344"/>
      <c r="BQ5344"/>
      <c r="BR5344"/>
      <c r="BS5344"/>
      <c r="BT5344"/>
      <c r="BU5344"/>
      <c r="BV5344"/>
      <c r="BW5344"/>
      <c r="BX5344"/>
      <c r="BY5344"/>
      <c r="BZ5344"/>
      <c r="CA5344"/>
      <c r="CB5344"/>
      <c r="CC5344"/>
    </row>
    <row r="5345" spans="54:81" s="325" customFormat="1" ht="15" customHeight="1" x14ac:dyDescent="0.25">
      <c r="BB5345"/>
      <c r="BC5345"/>
      <c r="BD5345"/>
      <c r="BE5345"/>
      <c r="BF5345"/>
      <c r="BG5345"/>
      <c r="BH5345"/>
      <c r="BI5345"/>
      <c r="BJ5345"/>
      <c r="BK5345"/>
      <c r="BL5345"/>
      <c r="BM5345"/>
      <c r="BN5345"/>
      <c r="BO5345"/>
      <c r="BP5345"/>
      <c r="BQ5345"/>
      <c r="BR5345"/>
      <c r="BS5345"/>
      <c r="BT5345"/>
      <c r="BU5345"/>
      <c r="BV5345"/>
      <c r="BW5345"/>
      <c r="BX5345"/>
      <c r="BY5345"/>
      <c r="BZ5345"/>
      <c r="CA5345"/>
      <c r="CB5345"/>
      <c r="CC5345"/>
    </row>
    <row r="5346" spans="54:81" s="325" customFormat="1" ht="15" customHeight="1" x14ac:dyDescent="0.25">
      <c r="BB5346"/>
      <c r="BC5346"/>
      <c r="BD5346"/>
      <c r="BE5346"/>
      <c r="BF5346"/>
      <c r="BG5346"/>
      <c r="BH5346"/>
      <c r="BI5346"/>
      <c r="BJ5346"/>
      <c r="BK5346"/>
      <c r="BL5346"/>
      <c r="BM5346"/>
      <c r="BN5346"/>
      <c r="BO5346"/>
      <c r="BP5346"/>
      <c r="BQ5346"/>
      <c r="BR5346"/>
      <c r="BS5346"/>
      <c r="BT5346"/>
      <c r="BU5346"/>
      <c r="BV5346"/>
      <c r="BW5346"/>
      <c r="BX5346"/>
      <c r="BY5346"/>
      <c r="BZ5346"/>
      <c r="CA5346"/>
      <c r="CB5346"/>
      <c r="CC5346"/>
    </row>
    <row r="5347" spans="54:81" s="325" customFormat="1" ht="15" customHeight="1" x14ac:dyDescent="0.25">
      <c r="BB5347"/>
      <c r="BC5347"/>
      <c r="BD5347"/>
      <c r="BE5347"/>
      <c r="BF5347"/>
      <c r="BG5347"/>
      <c r="BH5347"/>
      <c r="BI5347"/>
      <c r="BJ5347"/>
      <c r="BK5347"/>
      <c r="BL5347"/>
      <c r="BM5347"/>
      <c r="BN5347"/>
      <c r="BO5347"/>
      <c r="BP5347"/>
      <c r="BQ5347"/>
      <c r="BR5347"/>
      <c r="BS5347"/>
      <c r="BT5347"/>
      <c r="BU5347"/>
      <c r="BV5347"/>
      <c r="BW5347"/>
      <c r="BX5347"/>
      <c r="BY5347"/>
      <c r="BZ5347"/>
      <c r="CA5347"/>
      <c r="CB5347"/>
      <c r="CC5347"/>
    </row>
    <row r="5348" spans="54:81" s="325" customFormat="1" ht="15" customHeight="1" x14ac:dyDescent="0.25">
      <c r="BB5348"/>
      <c r="BC5348"/>
      <c r="BD5348"/>
      <c r="BE5348"/>
      <c r="BF5348"/>
      <c r="BG5348"/>
      <c r="BH5348"/>
      <c r="BI5348"/>
      <c r="BJ5348"/>
      <c r="BK5348"/>
      <c r="BL5348"/>
      <c r="BM5348"/>
      <c r="BN5348"/>
      <c r="BO5348"/>
      <c r="BP5348"/>
      <c r="BQ5348"/>
      <c r="BR5348"/>
      <c r="BS5348"/>
      <c r="BT5348"/>
      <c r="BU5348"/>
      <c r="BV5348"/>
      <c r="BW5348"/>
      <c r="BX5348"/>
      <c r="BY5348"/>
      <c r="BZ5348"/>
      <c r="CA5348"/>
      <c r="CB5348"/>
      <c r="CC5348"/>
    </row>
    <row r="5349" spans="54:81" s="325" customFormat="1" ht="15" customHeight="1" x14ac:dyDescent="0.25">
      <c r="BB5349"/>
      <c r="BC5349"/>
      <c r="BD5349"/>
      <c r="BE5349"/>
      <c r="BF5349"/>
      <c r="BG5349"/>
      <c r="BH5349"/>
      <c r="BI5349"/>
      <c r="BJ5349"/>
      <c r="BK5349"/>
      <c r="BL5349"/>
      <c r="BM5349"/>
      <c r="BN5349"/>
      <c r="BO5349"/>
      <c r="BP5349"/>
      <c r="BQ5349"/>
      <c r="BR5349"/>
      <c r="BS5349"/>
      <c r="BT5349"/>
      <c r="BU5349"/>
      <c r="BV5349"/>
      <c r="BW5349"/>
      <c r="BX5349"/>
      <c r="BY5349"/>
      <c r="BZ5349"/>
      <c r="CA5349"/>
      <c r="CB5349"/>
      <c r="CC5349"/>
    </row>
    <row r="5350" spans="54:81" s="325" customFormat="1" ht="15" customHeight="1" x14ac:dyDescent="0.25">
      <c r="BB5350"/>
      <c r="BC5350"/>
      <c r="BD5350"/>
      <c r="BE5350"/>
      <c r="BF5350"/>
      <c r="BG5350"/>
      <c r="BH5350"/>
      <c r="BI5350"/>
      <c r="BJ5350"/>
      <c r="BK5350"/>
      <c r="BL5350"/>
      <c r="BM5350"/>
      <c r="BN5350"/>
      <c r="BO5350"/>
      <c r="BP5350"/>
      <c r="BQ5350"/>
      <c r="BR5350"/>
      <c r="BS5350"/>
      <c r="BT5350"/>
      <c r="BU5350"/>
      <c r="BV5350"/>
      <c r="BW5350"/>
      <c r="BX5350"/>
      <c r="BY5350"/>
      <c r="BZ5350"/>
      <c r="CA5350"/>
      <c r="CB5350"/>
      <c r="CC5350"/>
    </row>
    <row r="5351" spans="54:81" s="325" customFormat="1" ht="15" customHeight="1" x14ac:dyDescent="0.25">
      <c r="BB5351"/>
      <c r="BC5351"/>
      <c r="BD5351"/>
      <c r="BE5351"/>
      <c r="BF5351"/>
      <c r="BG5351"/>
      <c r="BH5351"/>
      <c r="BI5351"/>
      <c r="BJ5351"/>
      <c r="BK5351"/>
      <c r="BL5351"/>
      <c r="BM5351"/>
      <c r="BN5351"/>
      <c r="BO5351"/>
      <c r="BP5351"/>
      <c r="BQ5351"/>
      <c r="BR5351"/>
      <c r="BS5351"/>
      <c r="BT5351"/>
      <c r="BU5351"/>
      <c r="BV5351"/>
      <c r="BW5351"/>
      <c r="BX5351"/>
      <c r="BY5351"/>
      <c r="BZ5351"/>
      <c r="CA5351"/>
      <c r="CB5351"/>
      <c r="CC5351"/>
    </row>
    <row r="5352" spans="54:81" s="325" customFormat="1" ht="15" customHeight="1" x14ac:dyDescent="0.25">
      <c r="BB5352"/>
      <c r="BC5352"/>
      <c r="BD5352"/>
      <c r="BE5352"/>
      <c r="BF5352"/>
      <c r="BG5352"/>
      <c r="BH5352"/>
      <c r="BI5352"/>
      <c r="BJ5352"/>
      <c r="BK5352"/>
      <c r="BL5352"/>
      <c r="BM5352"/>
      <c r="BN5352"/>
      <c r="BO5352"/>
      <c r="BP5352"/>
      <c r="BQ5352"/>
      <c r="BR5352"/>
      <c r="BS5352"/>
      <c r="BT5352"/>
      <c r="BU5352"/>
      <c r="BV5352"/>
      <c r="BW5352"/>
      <c r="BX5352"/>
      <c r="BY5352"/>
      <c r="BZ5352"/>
      <c r="CA5352"/>
      <c r="CB5352"/>
      <c r="CC5352"/>
    </row>
    <row r="5353" spans="54:81" s="325" customFormat="1" ht="15" customHeight="1" x14ac:dyDescent="0.25">
      <c r="BB5353"/>
      <c r="BC5353"/>
      <c r="BD5353"/>
      <c r="BE5353"/>
      <c r="BF5353"/>
      <c r="BG5353"/>
      <c r="BH5353"/>
      <c r="BI5353"/>
      <c r="BJ5353"/>
      <c r="BK5353"/>
      <c r="BL5353"/>
      <c r="BM5353"/>
      <c r="BN5353"/>
      <c r="BO5353"/>
      <c r="BP5353"/>
      <c r="BQ5353"/>
      <c r="BR5353"/>
      <c r="BS5353"/>
      <c r="BT5353"/>
      <c r="BU5353"/>
      <c r="BV5353"/>
      <c r="BW5353"/>
      <c r="BX5353"/>
      <c r="BY5353"/>
      <c r="BZ5353"/>
      <c r="CA5353"/>
      <c r="CB5353"/>
      <c r="CC5353"/>
    </row>
    <row r="5354" spans="54:81" s="325" customFormat="1" ht="15" customHeight="1" x14ac:dyDescent="0.25">
      <c r="BB5354"/>
      <c r="BC5354"/>
      <c r="BD5354"/>
      <c r="BE5354"/>
      <c r="BF5354"/>
      <c r="BG5354"/>
      <c r="BH5354"/>
      <c r="BI5354"/>
      <c r="BJ5354"/>
      <c r="BK5354"/>
      <c r="BL5354"/>
      <c r="BM5354"/>
      <c r="BN5354"/>
      <c r="BO5354"/>
      <c r="BP5354"/>
      <c r="BQ5354"/>
      <c r="BR5354"/>
      <c r="BS5354"/>
      <c r="BT5354"/>
      <c r="BU5354"/>
      <c r="BV5354"/>
      <c r="BW5354"/>
      <c r="BX5354"/>
      <c r="BY5354"/>
      <c r="BZ5354"/>
      <c r="CA5354"/>
      <c r="CB5354"/>
      <c r="CC5354"/>
    </row>
    <row r="5355" spans="54:81" s="325" customFormat="1" ht="15" customHeight="1" x14ac:dyDescent="0.25">
      <c r="BB5355"/>
      <c r="BC5355"/>
      <c r="BD5355"/>
      <c r="BE5355"/>
      <c r="BF5355"/>
      <c r="BG5355"/>
      <c r="BH5355"/>
      <c r="BI5355"/>
      <c r="BJ5355"/>
      <c r="BK5355"/>
      <c r="BL5355"/>
      <c r="BM5355"/>
      <c r="BN5355"/>
      <c r="BO5355"/>
      <c r="BP5355"/>
      <c r="BQ5355"/>
      <c r="BR5355"/>
      <c r="BS5355"/>
      <c r="BT5355"/>
      <c r="BU5355"/>
      <c r="BV5355"/>
      <c r="BW5355"/>
      <c r="BX5355"/>
      <c r="BY5355"/>
      <c r="BZ5355"/>
      <c r="CA5355"/>
      <c r="CB5355"/>
      <c r="CC5355"/>
    </row>
    <row r="5356" spans="54:81" s="325" customFormat="1" ht="15" customHeight="1" x14ac:dyDescent="0.25">
      <c r="BB5356"/>
      <c r="BC5356"/>
      <c r="BD5356"/>
      <c r="BE5356"/>
      <c r="BF5356"/>
      <c r="BG5356"/>
      <c r="BH5356"/>
      <c r="BI5356"/>
      <c r="BJ5356"/>
      <c r="BK5356"/>
      <c r="BL5356"/>
      <c r="BM5356"/>
      <c r="BN5356"/>
      <c r="BO5356"/>
      <c r="BP5356"/>
      <c r="BQ5356"/>
      <c r="BR5356"/>
      <c r="BS5356"/>
      <c r="BT5356"/>
      <c r="BU5356"/>
      <c r="BV5356"/>
      <c r="BW5356"/>
      <c r="BX5356"/>
      <c r="BY5356"/>
      <c r="BZ5356"/>
      <c r="CA5356"/>
      <c r="CB5356"/>
      <c r="CC5356"/>
    </row>
    <row r="5357" spans="54:81" s="325" customFormat="1" ht="15" customHeight="1" x14ac:dyDescent="0.25">
      <c r="BB5357"/>
      <c r="BC5357"/>
      <c r="BD5357"/>
      <c r="BE5357"/>
      <c r="BF5357"/>
      <c r="BG5357"/>
      <c r="BH5357"/>
      <c r="BI5357"/>
      <c r="BJ5357"/>
      <c r="BK5357"/>
      <c r="BL5357"/>
      <c r="BM5357"/>
      <c r="BN5357"/>
      <c r="BO5357"/>
      <c r="BP5357"/>
      <c r="BQ5357"/>
      <c r="BR5357"/>
      <c r="BS5357"/>
      <c r="BT5357"/>
      <c r="BU5357"/>
      <c r="BV5357"/>
      <c r="BW5357"/>
      <c r="BX5357"/>
      <c r="BY5357"/>
      <c r="BZ5357"/>
      <c r="CA5357"/>
      <c r="CB5357"/>
      <c r="CC5357"/>
    </row>
    <row r="5358" spans="54:81" s="325" customFormat="1" ht="15" customHeight="1" x14ac:dyDescent="0.25">
      <c r="BB5358"/>
      <c r="BC5358"/>
      <c r="BD5358"/>
      <c r="BE5358"/>
      <c r="BF5358"/>
      <c r="BG5358"/>
      <c r="BH5358"/>
      <c r="BI5358"/>
      <c r="BJ5358"/>
      <c r="BK5358"/>
      <c r="BL5358"/>
      <c r="BM5358"/>
      <c r="BN5358"/>
      <c r="BO5358"/>
      <c r="BP5358"/>
      <c r="BQ5358"/>
      <c r="BR5358"/>
      <c r="BS5358"/>
      <c r="BT5358"/>
      <c r="BU5358"/>
      <c r="BV5358"/>
      <c r="BW5358"/>
      <c r="BX5358"/>
      <c r="BY5358"/>
      <c r="BZ5358"/>
      <c r="CA5358"/>
      <c r="CB5358"/>
      <c r="CC5358"/>
    </row>
    <row r="5359" spans="54:81" s="325" customFormat="1" ht="15" customHeight="1" x14ac:dyDescent="0.25">
      <c r="BB5359"/>
      <c r="BC5359"/>
      <c r="BD5359"/>
      <c r="BE5359"/>
      <c r="BF5359"/>
      <c r="BG5359"/>
      <c r="BH5359"/>
      <c r="BI5359"/>
      <c r="BJ5359"/>
      <c r="BK5359"/>
      <c r="BL5359"/>
      <c r="BM5359"/>
      <c r="BN5359"/>
      <c r="BO5359"/>
      <c r="BP5359"/>
      <c r="BQ5359"/>
      <c r="BR5359"/>
      <c r="BS5359"/>
      <c r="BT5359"/>
      <c r="BU5359"/>
      <c r="BV5359"/>
      <c r="BW5359"/>
      <c r="BX5359"/>
      <c r="BY5359"/>
      <c r="BZ5359"/>
      <c r="CA5359"/>
      <c r="CB5359"/>
      <c r="CC5359"/>
    </row>
    <row r="5360" spans="54:81" s="325" customFormat="1" ht="15" customHeight="1" x14ac:dyDescent="0.25">
      <c r="BB5360"/>
      <c r="BC5360"/>
      <c r="BD5360"/>
      <c r="BE5360"/>
      <c r="BF5360"/>
      <c r="BG5360"/>
      <c r="BH5360"/>
      <c r="BI5360"/>
      <c r="BJ5360"/>
      <c r="BK5360"/>
      <c r="BL5360"/>
      <c r="BM5360"/>
      <c r="BN5360"/>
      <c r="BO5360"/>
      <c r="BP5360"/>
      <c r="BQ5360"/>
      <c r="BR5360"/>
      <c r="BS5360"/>
      <c r="BT5360"/>
      <c r="BU5360"/>
      <c r="BV5360"/>
      <c r="BW5360"/>
      <c r="BX5360"/>
      <c r="BY5360"/>
      <c r="BZ5360"/>
      <c r="CA5360"/>
      <c r="CB5360"/>
      <c r="CC5360"/>
    </row>
    <row r="5361" spans="54:81" s="325" customFormat="1" ht="15" customHeight="1" x14ac:dyDescent="0.25">
      <c r="BB5361"/>
      <c r="BC5361"/>
      <c r="BD5361"/>
      <c r="BE5361"/>
      <c r="BF5361"/>
      <c r="BG5361"/>
      <c r="BH5361"/>
      <c r="BI5361"/>
      <c r="BJ5361"/>
      <c r="BK5361"/>
      <c r="BL5361"/>
      <c r="BM5361"/>
      <c r="BN5361"/>
      <c r="BO5361"/>
      <c r="BP5361"/>
      <c r="BQ5361"/>
      <c r="BR5361"/>
      <c r="BS5361"/>
      <c r="BT5361"/>
      <c r="BU5361"/>
      <c r="BV5361"/>
      <c r="BW5361"/>
      <c r="BX5361"/>
      <c r="BY5361"/>
      <c r="BZ5361"/>
      <c r="CA5361"/>
      <c r="CB5361"/>
      <c r="CC5361"/>
    </row>
    <row r="5362" spans="54:81" s="325" customFormat="1" ht="15" customHeight="1" x14ac:dyDescent="0.25">
      <c r="BB5362"/>
      <c r="BC5362"/>
      <c r="BD5362"/>
      <c r="BE5362"/>
      <c r="BF5362"/>
      <c r="BG5362"/>
      <c r="BH5362"/>
      <c r="BI5362"/>
      <c r="BJ5362"/>
      <c r="BK5362"/>
      <c r="BL5362"/>
      <c r="BM5362"/>
      <c r="BN5362"/>
      <c r="BO5362"/>
      <c r="BP5362"/>
      <c r="BQ5362"/>
      <c r="BR5362"/>
      <c r="BS5362"/>
      <c r="BT5362"/>
      <c r="BU5362"/>
      <c r="BV5362"/>
      <c r="BW5362"/>
      <c r="BX5362"/>
      <c r="BY5362"/>
      <c r="BZ5362"/>
      <c r="CA5362"/>
      <c r="CB5362"/>
      <c r="CC5362"/>
    </row>
    <row r="5363" spans="54:81" s="325" customFormat="1" ht="15" customHeight="1" x14ac:dyDescent="0.25">
      <c r="BB5363"/>
      <c r="BC5363"/>
      <c r="BD5363"/>
      <c r="BE5363"/>
      <c r="BF5363"/>
      <c r="BG5363"/>
      <c r="BH5363"/>
      <c r="BI5363"/>
      <c r="BJ5363"/>
      <c r="BK5363"/>
      <c r="BL5363"/>
      <c r="BM5363"/>
      <c r="BN5363"/>
      <c r="BO5363"/>
      <c r="BP5363"/>
      <c r="BQ5363"/>
      <c r="BR5363"/>
      <c r="BS5363"/>
      <c r="BT5363"/>
      <c r="BU5363"/>
      <c r="BV5363"/>
      <c r="BW5363"/>
      <c r="BX5363"/>
      <c r="BY5363"/>
      <c r="BZ5363"/>
      <c r="CA5363"/>
      <c r="CB5363"/>
      <c r="CC5363"/>
    </row>
    <row r="5364" spans="54:81" s="325" customFormat="1" ht="15" customHeight="1" x14ac:dyDescent="0.25">
      <c r="BB5364"/>
      <c r="BC5364"/>
      <c r="BD5364"/>
      <c r="BE5364"/>
      <c r="BF5364"/>
      <c r="BG5364"/>
      <c r="BH5364"/>
      <c r="BI5364"/>
      <c r="BJ5364"/>
      <c r="BK5364"/>
      <c r="BL5364"/>
      <c r="BM5364"/>
      <c r="BN5364"/>
      <c r="BO5364"/>
      <c r="BP5364"/>
      <c r="BQ5364"/>
      <c r="BR5364"/>
      <c r="BS5364"/>
      <c r="BT5364"/>
      <c r="BU5364"/>
      <c r="BV5364"/>
      <c r="BW5364"/>
      <c r="BX5364"/>
      <c r="BY5364"/>
      <c r="BZ5364"/>
      <c r="CA5364"/>
      <c r="CB5364"/>
      <c r="CC5364"/>
    </row>
    <row r="5365" spans="54:81" s="325" customFormat="1" ht="15" customHeight="1" x14ac:dyDescent="0.25">
      <c r="BB5365"/>
      <c r="BC5365"/>
      <c r="BD5365"/>
      <c r="BE5365"/>
      <c r="BF5365"/>
      <c r="BG5365"/>
      <c r="BH5365"/>
      <c r="BI5365"/>
      <c r="BJ5365"/>
      <c r="BK5365"/>
      <c r="BL5365"/>
      <c r="BM5365"/>
      <c r="BN5365"/>
      <c r="BO5365"/>
      <c r="BP5365"/>
      <c r="BQ5365"/>
      <c r="BR5365"/>
      <c r="BS5365"/>
      <c r="BT5365"/>
      <c r="BU5365"/>
      <c r="BV5365"/>
      <c r="BW5365"/>
      <c r="BX5365"/>
      <c r="BY5365"/>
      <c r="BZ5365"/>
      <c r="CA5365"/>
      <c r="CB5365"/>
      <c r="CC5365"/>
    </row>
    <row r="5366" spans="54:81" s="325" customFormat="1" ht="15" customHeight="1" x14ac:dyDescent="0.25">
      <c r="BB5366"/>
      <c r="BC5366"/>
      <c r="BD5366"/>
      <c r="BE5366"/>
      <c r="BF5366"/>
      <c r="BG5366"/>
      <c r="BH5366"/>
      <c r="BI5366"/>
      <c r="BJ5366"/>
      <c r="BK5366"/>
      <c r="BL5366"/>
      <c r="BM5366"/>
      <c r="BN5366"/>
      <c r="BO5366"/>
      <c r="BP5366"/>
      <c r="BQ5366"/>
      <c r="BR5366"/>
      <c r="BS5366"/>
      <c r="BT5366"/>
      <c r="BU5366"/>
      <c r="BV5366"/>
      <c r="BW5366"/>
      <c r="BX5366"/>
      <c r="BY5366"/>
      <c r="BZ5366"/>
      <c r="CA5366"/>
      <c r="CB5366"/>
      <c r="CC5366"/>
    </row>
    <row r="5367" spans="54:81" s="325" customFormat="1" ht="15" customHeight="1" x14ac:dyDescent="0.25">
      <c r="BB5367"/>
      <c r="BC5367"/>
      <c r="BD5367"/>
      <c r="BE5367"/>
      <c r="BF5367"/>
      <c r="BG5367"/>
      <c r="BH5367"/>
      <c r="BI5367"/>
      <c r="BJ5367"/>
      <c r="BK5367"/>
      <c r="BL5367"/>
      <c r="BM5367"/>
      <c r="BN5367"/>
      <c r="BO5367"/>
      <c r="BP5367"/>
      <c r="BQ5367"/>
      <c r="BR5367"/>
      <c r="BS5367"/>
      <c r="BT5367"/>
      <c r="BU5367"/>
      <c r="BV5367"/>
      <c r="BW5367"/>
      <c r="BX5367"/>
      <c r="BY5367"/>
      <c r="BZ5367"/>
      <c r="CA5367"/>
      <c r="CB5367"/>
      <c r="CC5367"/>
    </row>
    <row r="5368" spans="54:81" s="325" customFormat="1" ht="15" customHeight="1" x14ac:dyDescent="0.25">
      <c r="BB5368"/>
      <c r="BC5368"/>
      <c r="BD5368"/>
      <c r="BE5368"/>
      <c r="BF5368"/>
      <c r="BG5368"/>
      <c r="BH5368"/>
      <c r="BI5368"/>
      <c r="BJ5368"/>
      <c r="BK5368"/>
      <c r="BL5368"/>
      <c r="BM5368"/>
      <c r="BN5368"/>
      <c r="BO5368"/>
      <c r="BP5368"/>
      <c r="BQ5368"/>
      <c r="BR5368"/>
      <c r="BS5368"/>
      <c r="BT5368"/>
      <c r="BU5368"/>
      <c r="BV5368"/>
      <c r="BW5368"/>
      <c r="BX5368"/>
      <c r="BY5368"/>
      <c r="BZ5368"/>
      <c r="CA5368"/>
      <c r="CB5368"/>
      <c r="CC5368"/>
    </row>
    <row r="5369" spans="54:81" s="325" customFormat="1" ht="15" customHeight="1" x14ac:dyDescent="0.25">
      <c r="BB5369"/>
      <c r="BC5369"/>
      <c r="BD5369"/>
      <c r="BE5369"/>
      <c r="BF5369"/>
      <c r="BG5369"/>
      <c r="BH5369"/>
      <c r="BI5369"/>
      <c r="BJ5369"/>
      <c r="BK5369"/>
      <c r="BL5369"/>
      <c r="BM5369"/>
      <c r="BN5369"/>
      <c r="BO5369"/>
      <c r="BP5369"/>
      <c r="BQ5369"/>
      <c r="BR5369"/>
      <c r="BS5369"/>
      <c r="BT5369"/>
      <c r="BU5369"/>
      <c r="BV5369"/>
      <c r="BW5369"/>
      <c r="BX5369"/>
      <c r="BY5369"/>
      <c r="BZ5369"/>
      <c r="CA5369"/>
      <c r="CB5369"/>
      <c r="CC5369"/>
    </row>
    <row r="5370" spans="54:81" s="325" customFormat="1" ht="15" customHeight="1" x14ac:dyDescent="0.25">
      <c r="BB5370"/>
      <c r="BC5370"/>
      <c r="BD5370"/>
      <c r="BE5370"/>
      <c r="BF5370"/>
      <c r="BG5370"/>
      <c r="BH5370"/>
      <c r="BI5370"/>
      <c r="BJ5370"/>
      <c r="BK5370"/>
      <c r="BL5370"/>
      <c r="BM5370"/>
      <c r="BN5370"/>
      <c r="BO5370"/>
      <c r="BP5370"/>
      <c r="BQ5370"/>
      <c r="BR5370"/>
      <c r="BS5370"/>
      <c r="BT5370"/>
      <c r="BU5370"/>
      <c r="BV5370"/>
      <c r="BW5370"/>
      <c r="BX5370"/>
      <c r="BY5370"/>
      <c r="BZ5370"/>
      <c r="CA5370"/>
      <c r="CB5370"/>
      <c r="CC5370"/>
    </row>
    <row r="5371" spans="54:81" s="325" customFormat="1" ht="15" customHeight="1" x14ac:dyDescent="0.25">
      <c r="BB5371"/>
      <c r="BC5371"/>
      <c r="BD5371"/>
      <c r="BE5371"/>
      <c r="BF5371"/>
      <c r="BG5371"/>
      <c r="BH5371"/>
      <c r="BI5371"/>
      <c r="BJ5371"/>
      <c r="BK5371"/>
      <c r="BL5371"/>
      <c r="BM5371"/>
      <c r="BN5371"/>
      <c r="BO5371"/>
      <c r="BP5371"/>
      <c r="BQ5371"/>
      <c r="BR5371"/>
      <c r="BS5371"/>
      <c r="BT5371"/>
      <c r="BU5371"/>
      <c r="BV5371"/>
      <c r="BW5371"/>
      <c r="BX5371"/>
      <c r="BY5371"/>
      <c r="BZ5371"/>
      <c r="CA5371"/>
      <c r="CB5371"/>
      <c r="CC5371"/>
    </row>
    <row r="5372" spans="54:81" s="325" customFormat="1" ht="15" customHeight="1" x14ac:dyDescent="0.25">
      <c r="BB5372"/>
      <c r="BC5372"/>
      <c r="BD5372"/>
      <c r="BE5372"/>
      <c r="BF5372"/>
      <c r="BG5372"/>
      <c r="BH5372"/>
      <c r="BI5372"/>
      <c r="BJ5372"/>
      <c r="BK5372"/>
      <c r="BL5372"/>
      <c r="BM5372"/>
      <c r="BN5372"/>
      <c r="BO5372"/>
      <c r="BP5372"/>
      <c r="BQ5372"/>
      <c r="BR5372"/>
      <c r="BS5372"/>
      <c r="BT5372"/>
      <c r="BU5372"/>
      <c r="BV5372"/>
      <c r="BW5372"/>
      <c r="BX5372"/>
      <c r="BY5372"/>
      <c r="BZ5372"/>
      <c r="CA5372"/>
      <c r="CB5372"/>
      <c r="CC5372"/>
    </row>
    <row r="5373" spans="54:81" s="325" customFormat="1" ht="15" customHeight="1" x14ac:dyDescent="0.25">
      <c r="BB5373"/>
      <c r="BC5373"/>
      <c r="BD5373"/>
      <c r="BE5373"/>
      <c r="BF5373"/>
      <c r="BG5373"/>
      <c r="BH5373"/>
      <c r="BI5373"/>
      <c r="BJ5373"/>
      <c r="BK5373"/>
      <c r="BL5373"/>
      <c r="BM5373"/>
      <c r="BN5373"/>
      <c r="BO5373"/>
      <c r="BP5373"/>
      <c r="BQ5373"/>
      <c r="BR5373"/>
      <c r="BS5373"/>
      <c r="BT5373"/>
      <c r="BU5373"/>
      <c r="BV5373"/>
      <c r="BW5373"/>
      <c r="BX5373"/>
      <c r="BY5373"/>
      <c r="BZ5373"/>
      <c r="CA5373"/>
      <c r="CB5373"/>
      <c r="CC5373"/>
    </row>
    <row r="5374" spans="54:81" s="325" customFormat="1" ht="15" customHeight="1" x14ac:dyDescent="0.25">
      <c r="BB5374"/>
      <c r="BC5374"/>
      <c r="BD5374"/>
      <c r="BE5374"/>
      <c r="BF5374"/>
      <c r="BG5374"/>
      <c r="BH5374"/>
      <c r="BI5374"/>
      <c r="BJ5374"/>
      <c r="BK5374"/>
      <c r="BL5374"/>
      <c r="BM5374"/>
      <c r="BN5374"/>
      <c r="BO5374"/>
      <c r="BP5374"/>
      <c r="BQ5374"/>
      <c r="BR5374"/>
      <c r="BS5374"/>
      <c r="BT5374"/>
      <c r="BU5374"/>
      <c r="BV5374"/>
      <c r="BW5374"/>
      <c r="BX5374"/>
      <c r="BY5374"/>
      <c r="BZ5374"/>
      <c r="CA5374"/>
      <c r="CB5374"/>
      <c r="CC5374"/>
    </row>
    <row r="5375" spans="54:81" s="325" customFormat="1" ht="15" customHeight="1" x14ac:dyDescent="0.25">
      <c r="BB5375"/>
      <c r="BC5375"/>
      <c r="BD5375"/>
      <c r="BE5375"/>
      <c r="BF5375"/>
      <c r="BG5375"/>
      <c r="BH5375"/>
      <c r="BI5375"/>
      <c r="BJ5375"/>
      <c r="BK5375"/>
      <c r="BL5375"/>
      <c r="BM5375"/>
      <c r="BN5375"/>
      <c r="BO5375"/>
      <c r="BP5375"/>
      <c r="BQ5375"/>
      <c r="BR5375"/>
      <c r="BS5375"/>
      <c r="BT5375"/>
      <c r="BU5375"/>
      <c r="BV5375"/>
      <c r="BW5375"/>
      <c r="BX5375"/>
      <c r="BY5375"/>
      <c r="BZ5375"/>
      <c r="CA5375"/>
      <c r="CB5375"/>
      <c r="CC5375"/>
    </row>
    <row r="5376" spans="54:81" s="325" customFormat="1" ht="15" customHeight="1" x14ac:dyDescent="0.25">
      <c r="BB5376"/>
      <c r="BC5376"/>
      <c r="BD5376"/>
      <c r="BE5376"/>
      <c r="BF5376"/>
      <c r="BG5376"/>
      <c r="BH5376"/>
      <c r="BI5376"/>
      <c r="BJ5376"/>
      <c r="BK5376"/>
      <c r="BL5376"/>
      <c r="BM5376"/>
      <c r="BN5376"/>
      <c r="BO5376"/>
      <c r="BP5376"/>
      <c r="BQ5376"/>
      <c r="BR5376"/>
      <c r="BS5376"/>
      <c r="BT5376"/>
      <c r="BU5376"/>
      <c r="BV5376"/>
      <c r="BW5376"/>
      <c r="BX5376"/>
      <c r="BY5376"/>
      <c r="BZ5376"/>
      <c r="CA5376"/>
      <c r="CB5376"/>
      <c r="CC5376"/>
    </row>
    <row r="5377" spans="54:81" s="325" customFormat="1" ht="15" customHeight="1" x14ac:dyDescent="0.25">
      <c r="BB5377"/>
      <c r="BC5377"/>
      <c r="BD5377"/>
      <c r="BE5377"/>
      <c r="BF5377"/>
      <c r="BG5377"/>
      <c r="BH5377"/>
      <c r="BI5377"/>
      <c r="BJ5377"/>
      <c r="BK5377"/>
      <c r="BL5377"/>
      <c r="BM5377"/>
      <c r="BN5377"/>
      <c r="BO5377"/>
      <c r="BP5377"/>
      <c r="BQ5377"/>
      <c r="BR5377"/>
      <c r="BS5377"/>
      <c r="BT5377"/>
      <c r="BU5377"/>
      <c r="BV5377"/>
      <c r="BW5377"/>
      <c r="BX5377"/>
      <c r="BY5377"/>
      <c r="BZ5377"/>
      <c r="CA5377"/>
      <c r="CB5377"/>
      <c r="CC5377"/>
    </row>
    <row r="5378" spans="54:81" s="325" customFormat="1" ht="15" customHeight="1" x14ac:dyDescent="0.25">
      <c r="BB5378"/>
      <c r="BC5378"/>
      <c r="BD5378"/>
      <c r="BE5378"/>
      <c r="BF5378"/>
      <c r="BG5378"/>
      <c r="BH5378"/>
      <c r="BI5378"/>
      <c r="BJ5378"/>
      <c r="BK5378"/>
      <c r="BL5378"/>
      <c r="BM5378"/>
      <c r="BN5378"/>
      <c r="BO5378"/>
      <c r="BP5378"/>
      <c r="BQ5378"/>
      <c r="BR5378"/>
      <c r="BS5378"/>
      <c r="BT5378"/>
      <c r="BU5378"/>
      <c r="BV5378"/>
      <c r="BW5378"/>
      <c r="BX5378"/>
      <c r="BY5378"/>
      <c r="BZ5378"/>
      <c r="CA5378"/>
      <c r="CB5378"/>
      <c r="CC5378"/>
    </row>
    <row r="5379" spans="54:81" s="325" customFormat="1" ht="15" customHeight="1" x14ac:dyDescent="0.25">
      <c r="BB5379"/>
      <c r="BC5379"/>
      <c r="BD5379"/>
      <c r="BE5379"/>
      <c r="BF5379"/>
      <c r="BG5379"/>
      <c r="BH5379"/>
      <c r="BI5379"/>
      <c r="BJ5379"/>
      <c r="BK5379"/>
      <c r="BL5379"/>
      <c r="BM5379"/>
      <c r="BN5379"/>
      <c r="BO5379"/>
      <c r="BP5379"/>
      <c r="BQ5379"/>
      <c r="BR5379"/>
      <c r="BS5379"/>
      <c r="BT5379"/>
      <c r="BU5379"/>
      <c r="BV5379"/>
      <c r="BW5379"/>
      <c r="BX5379"/>
      <c r="BY5379"/>
      <c r="BZ5379"/>
      <c r="CA5379"/>
      <c r="CB5379"/>
      <c r="CC5379"/>
    </row>
    <row r="5380" spans="54:81" s="325" customFormat="1" ht="15" customHeight="1" x14ac:dyDescent="0.25">
      <c r="BB5380"/>
      <c r="BC5380"/>
      <c r="BD5380"/>
      <c r="BE5380"/>
      <c r="BF5380"/>
      <c r="BG5380"/>
      <c r="BH5380"/>
      <c r="BI5380"/>
      <c r="BJ5380"/>
      <c r="BK5380"/>
      <c r="BL5380"/>
      <c r="BM5380"/>
      <c r="BN5380"/>
      <c r="BO5380"/>
      <c r="BP5380"/>
      <c r="BQ5380"/>
      <c r="BR5380"/>
      <c r="BS5380"/>
      <c r="BT5380"/>
      <c r="BU5380"/>
      <c r="BV5380"/>
      <c r="BW5380"/>
      <c r="BX5380"/>
      <c r="BY5380"/>
      <c r="BZ5380"/>
      <c r="CA5380"/>
      <c r="CB5380"/>
      <c r="CC5380"/>
    </row>
    <row r="5381" spans="54:81" s="325" customFormat="1" ht="15" customHeight="1" x14ac:dyDescent="0.25">
      <c r="BB5381"/>
      <c r="BC5381"/>
      <c r="BD5381"/>
      <c r="BE5381"/>
      <c r="BF5381"/>
      <c r="BG5381"/>
      <c r="BH5381"/>
      <c r="BI5381"/>
      <c r="BJ5381"/>
      <c r="BK5381"/>
      <c r="BL5381"/>
      <c r="BM5381"/>
      <c r="BN5381"/>
      <c r="BO5381"/>
      <c r="BP5381"/>
      <c r="BQ5381"/>
      <c r="BR5381"/>
      <c r="BS5381"/>
      <c r="BT5381"/>
      <c r="BU5381"/>
      <c r="BV5381"/>
      <c r="BW5381"/>
      <c r="BX5381"/>
      <c r="BY5381"/>
      <c r="BZ5381"/>
      <c r="CA5381"/>
      <c r="CB5381"/>
      <c r="CC5381"/>
    </row>
    <row r="5382" spans="54:81" s="325" customFormat="1" ht="15" customHeight="1" x14ac:dyDescent="0.25">
      <c r="BB5382"/>
      <c r="BC5382"/>
      <c r="BD5382"/>
      <c r="BE5382"/>
      <c r="BF5382"/>
      <c r="BG5382"/>
      <c r="BH5382"/>
      <c r="BI5382"/>
      <c r="BJ5382"/>
      <c r="BK5382"/>
      <c r="BL5382"/>
      <c r="BM5382"/>
      <c r="BN5382"/>
      <c r="BO5382"/>
      <c r="BP5382"/>
      <c r="BQ5382"/>
      <c r="BR5382"/>
      <c r="BS5382"/>
      <c r="BT5382"/>
      <c r="BU5382"/>
      <c r="BV5382"/>
      <c r="BW5382"/>
      <c r="BX5382"/>
      <c r="BY5382"/>
      <c r="BZ5382"/>
      <c r="CA5382"/>
      <c r="CB5382"/>
      <c r="CC5382"/>
    </row>
    <row r="5383" spans="54:81" s="325" customFormat="1" ht="15" customHeight="1" x14ac:dyDescent="0.25">
      <c r="BB5383"/>
      <c r="BC5383"/>
      <c r="BD5383"/>
      <c r="BE5383"/>
      <c r="BF5383"/>
      <c r="BG5383"/>
      <c r="BH5383"/>
      <c r="BI5383"/>
      <c r="BJ5383"/>
      <c r="BK5383"/>
      <c r="BL5383"/>
      <c r="BM5383"/>
      <c r="BN5383"/>
      <c r="BO5383"/>
      <c r="BP5383"/>
      <c r="BQ5383"/>
      <c r="BR5383"/>
      <c r="BS5383"/>
      <c r="BT5383"/>
      <c r="BU5383"/>
      <c r="BV5383"/>
      <c r="BW5383"/>
      <c r="BX5383"/>
      <c r="BY5383"/>
      <c r="BZ5383"/>
      <c r="CA5383"/>
      <c r="CB5383"/>
      <c r="CC5383"/>
    </row>
    <row r="5384" spans="54:81" s="325" customFormat="1" ht="15" customHeight="1" x14ac:dyDescent="0.25">
      <c r="BB5384"/>
      <c r="BC5384"/>
      <c r="BD5384"/>
      <c r="BE5384"/>
      <c r="BF5384"/>
      <c r="BG5384"/>
      <c r="BH5384"/>
      <c r="BI5384"/>
      <c r="BJ5384"/>
      <c r="BK5384"/>
      <c r="BL5384"/>
      <c r="BM5384"/>
      <c r="BN5384"/>
      <c r="BO5384"/>
      <c r="BP5384"/>
      <c r="BQ5384"/>
      <c r="BR5384"/>
      <c r="BS5384"/>
      <c r="BT5384"/>
      <c r="BU5384"/>
      <c r="BV5384"/>
      <c r="BW5384"/>
      <c r="BX5384"/>
      <c r="BY5384"/>
      <c r="BZ5384"/>
      <c r="CA5384"/>
      <c r="CB5384"/>
      <c r="CC5384"/>
    </row>
    <row r="5385" spans="54:81" s="325" customFormat="1" ht="15" customHeight="1" x14ac:dyDescent="0.25">
      <c r="BB5385"/>
      <c r="BC5385"/>
      <c r="BD5385"/>
      <c r="BE5385"/>
      <c r="BF5385"/>
      <c r="BG5385"/>
      <c r="BH5385"/>
      <c r="BI5385"/>
      <c r="BJ5385"/>
      <c r="BK5385"/>
      <c r="BL5385"/>
      <c r="BM5385"/>
      <c r="BN5385"/>
      <c r="BO5385"/>
      <c r="BP5385"/>
      <c r="BQ5385"/>
      <c r="BR5385"/>
      <c r="BS5385"/>
      <c r="BT5385"/>
      <c r="BU5385"/>
      <c r="BV5385"/>
      <c r="BW5385"/>
      <c r="BX5385"/>
      <c r="BY5385"/>
      <c r="BZ5385"/>
      <c r="CA5385"/>
      <c r="CB5385"/>
      <c r="CC5385"/>
    </row>
    <row r="5386" spans="54:81" s="325" customFormat="1" ht="15" customHeight="1" x14ac:dyDescent="0.25">
      <c r="BB5386"/>
      <c r="BC5386"/>
      <c r="BD5386"/>
      <c r="BE5386"/>
      <c r="BF5386"/>
      <c r="BG5386"/>
      <c r="BH5386"/>
      <c r="BI5386"/>
      <c r="BJ5386"/>
      <c r="BK5386"/>
      <c r="BL5386"/>
      <c r="BM5386"/>
      <c r="BN5386"/>
      <c r="BO5386"/>
      <c r="BP5386"/>
      <c r="BQ5386"/>
      <c r="BR5386"/>
      <c r="BS5386"/>
      <c r="BT5386"/>
      <c r="BU5386"/>
      <c r="BV5386"/>
      <c r="BW5386"/>
      <c r="BX5386"/>
      <c r="BY5386"/>
      <c r="BZ5386"/>
      <c r="CA5386"/>
      <c r="CB5386"/>
      <c r="CC5386"/>
    </row>
    <row r="5387" spans="54:81" s="325" customFormat="1" ht="15" customHeight="1" x14ac:dyDescent="0.25">
      <c r="BB5387"/>
      <c r="BC5387"/>
      <c r="BD5387"/>
      <c r="BE5387"/>
      <c r="BF5387"/>
      <c r="BG5387"/>
      <c r="BH5387"/>
      <c r="BI5387"/>
      <c r="BJ5387"/>
      <c r="BK5387"/>
      <c r="BL5387"/>
      <c r="BM5387"/>
      <c r="BN5387"/>
      <c r="BO5387"/>
      <c r="BP5387"/>
      <c r="BQ5387"/>
      <c r="BR5387"/>
      <c r="BS5387"/>
      <c r="BT5387"/>
      <c r="BU5387"/>
      <c r="BV5387"/>
      <c r="BW5387"/>
      <c r="BX5387"/>
      <c r="BY5387"/>
      <c r="BZ5387"/>
      <c r="CA5387"/>
      <c r="CB5387"/>
      <c r="CC5387"/>
    </row>
    <row r="5388" spans="54:81" s="325" customFormat="1" ht="15" customHeight="1" x14ac:dyDescent="0.25">
      <c r="BB5388"/>
      <c r="BC5388"/>
      <c r="BD5388"/>
      <c r="BE5388"/>
      <c r="BF5388"/>
      <c r="BG5388"/>
      <c r="BH5388"/>
      <c r="BI5388"/>
      <c r="BJ5388"/>
      <c r="BK5388"/>
      <c r="BL5388"/>
      <c r="BM5388"/>
      <c r="BN5388"/>
      <c r="BO5388"/>
      <c r="BP5388"/>
      <c r="BQ5388"/>
      <c r="BR5388"/>
      <c r="BS5388"/>
      <c r="BT5388"/>
      <c r="BU5388"/>
      <c r="BV5388"/>
      <c r="BW5388"/>
      <c r="BX5388"/>
      <c r="BY5388"/>
      <c r="BZ5388"/>
      <c r="CA5388"/>
      <c r="CB5388"/>
      <c r="CC5388"/>
    </row>
    <row r="5389" spans="54:81" s="325" customFormat="1" ht="15" customHeight="1" x14ac:dyDescent="0.25">
      <c r="BB5389"/>
      <c r="BC5389"/>
      <c r="BD5389"/>
      <c r="BE5389"/>
      <c r="BF5389"/>
      <c r="BG5389"/>
      <c r="BH5389"/>
      <c r="BI5389"/>
      <c r="BJ5389"/>
      <c r="BK5389"/>
      <c r="BL5389"/>
      <c r="BM5389"/>
      <c r="BN5389"/>
      <c r="BO5389"/>
      <c r="BP5389"/>
      <c r="BQ5389"/>
      <c r="BR5389"/>
      <c r="BS5389"/>
      <c r="BT5389"/>
      <c r="BU5389"/>
      <c r="BV5389"/>
      <c r="BW5389"/>
      <c r="BX5389"/>
      <c r="BY5389"/>
      <c r="BZ5389"/>
      <c r="CA5389"/>
      <c r="CB5389"/>
      <c r="CC5389"/>
    </row>
    <row r="5390" spans="54:81" s="325" customFormat="1" ht="15" customHeight="1" x14ac:dyDescent="0.25">
      <c r="BB5390"/>
      <c r="BC5390"/>
      <c r="BD5390"/>
      <c r="BE5390"/>
      <c r="BF5390"/>
      <c r="BG5390"/>
      <c r="BH5390"/>
      <c r="BI5390"/>
      <c r="BJ5390"/>
      <c r="BK5390"/>
      <c r="BL5390"/>
      <c r="BM5390"/>
      <c r="BN5390"/>
      <c r="BO5390"/>
      <c r="BP5390"/>
      <c r="BQ5390"/>
      <c r="BR5390"/>
      <c r="BS5390"/>
      <c r="BT5390"/>
      <c r="BU5390"/>
      <c r="BV5390"/>
      <c r="BW5390"/>
      <c r="BX5390"/>
      <c r="BY5390"/>
      <c r="BZ5390"/>
      <c r="CA5390"/>
      <c r="CB5390"/>
      <c r="CC5390"/>
    </row>
    <row r="5391" spans="54:81" s="325" customFormat="1" ht="15" customHeight="1" x14ac:dyDescent="0.25">
      <c r="BB5391"/>
      <c r="BC5391"/>
      <c r="BD5391"/>
      <c r="BE5391"/>
      <c r="BF5391"/>
      <c r="BG5391"/>
      <c r="BH5391"/>
      <c r="BI5391"/>
      <c r="BJ5391"/>
      <c r="BK5391"/>
      <c r="BL5391"/>
      <c r="BM5391"/>
      <c r="BN5391"/>
      <c r="BO5391"/>
      <c r="BP5391"/>
      <c r="BQ5391"/>
      <c r="BR5391"/>
      <c r="BS5391"/>
      <c r="BT5391"/>
      <c r="BU5391"/>
      <c r="BV5391"/>
      <c r="BW5391"/>
      <c r="BX5391"/>
      <c r="BY5391"/>
      <c r="BZ5391"/>
      <c r="CA5391"/>
      <c r="CB5391"/>
      <c r="CC5391"/>
    </row>
    <row r="5392" spans="54:81" s="325" customFormat="1" ht="15" customHeight="1" x14ac:dyDescent="0.25">
      <c r="BB5392"/>
      <c r="BC5392"/>
      <c r="BD5392"/>
      <c r="BE5392"/>
      <c r="BF5392"/>
      <c r="BG5392"/>
      <c r="BH5392"/>
      <c r="BI5392"/>
      <c r="BJ5392"/>
      <c r="BK5392"/>
      <c r="BL5392"/>
      <c r="BM5392"/>
      <c r="BN5392"/>
      <c r="BO5392"/>
      <c r="BP5392"/>
      <c r="BQ5392"/>
      <c r="BR5392"/>
      <c r="BS5392"/>
      <c r="BT5392"/>
      <c r="BU5392"/>
      <c r="BV5392"/>
      <c r="BW5392"/>
      <c r="BX5392"/>
      <c r="BY5392"/>
      <c r="BZ5392"/>
      <c r="CA5392"/>
      <c r="CB5392"/>
      <c r="CC5392"/>
    </row>
    <row r="5393" spans="54:81" s="325" customFormat="1" ht="15" customHeight="1" x14ac:dyDescent="0.25">
      <c r="BB5393"/>
      <c r="BC5393"/>
      <c r="BD5393"/>
      <c r="BE5393"/>
      <c r="BF5393"/>
      <c r="BG5393"/>
      <c r="BH5393"/>
      <c r="BI5393"/>
      <c r="BJ5393"/>
      <c r="BK5393"/>
      <c r="BL5393"/>
      <c r="BM5393"/>
      <c r="BN5393"/>
      <c r="BO5393"/>
      <c r="BP5393"/>
      <c r="BQ5393"/>
      <c r="BR5393"/>
      <c r="BS5393"/>
      <c r="BT5393"/>
      <c r="BU5393"/>
      <c r="BV5393"/>
      <c r="BW5393"/>
      <c r="BX5393"/>
      <c r="BY5393"/>
      <c r="BZ5393"/>
      <c r="CA5393"/>
      <c r="CB5393"/>
      <c r="CC5393"/>
    </row>
    <row r="5394" spans="54:81" s="325" customFormat="1" ht="15" customHeight="1" x14ac:dyDescent="0.25">
      <c r="BB5394"/>
      <c r="BC5394"/>
      <c r="BD5394"/>
      <c r="BE5394"/>
      <c r="BF5394"/>
      <c r="BG5394"/>
      <c r="BH5394"/>
      <c r="BI5394"/>
      <c r="BJ5394"/>
      <c r="BK5394"/>
      <c r="BL5394"/>
      <c r="BM5394"/>
      <c r="BN5394"/>
      <c r="BO5394"/>
      <c r="BP5394"/>
      <c r="BQ5394"/>
      <c r="BR5394"/>
      <c r="BS5394"/>
      <c r="BT5394"/>
      <c r="BU5394"/>
      <c r="BV5394"/>
      <c r="BW5394"/>
      <c r="BX5394"/>
      <c r="BY5394"/>
      <c r="BZ5394"/>
      <c r="CA5394"/>
      <c r="CB5394"/>
      <c r="CC5394"/>
    </row>
    <row r="5395" spans="54:81" s="325" customFormat="1" ht="15" customHeight="1" x14ac:dyDescent="0.25">
      <c r="BB5395"/>
      <c r="BC5395"/>
      <c r="BD5395"/>
      <c r="BE5395"/>
      <c r="BF5395"/>
      <c r="BG5395"/>
      <c r="BH5395"/>
      <c r="BI5395"/>
      <c r="BJ5395"/>
      <c r="BK5395"/>
      <c r="BL5395"/>
      <c r="BM5395"/>
      <c r="BN5395"/>
      <c r="BO5395"/>
      <c r="BP5395"/>
      <c r="BQ5395"/>
      <c r="BR5395"/>
      <c r="BS5395"/>
      <c r="BT5395"/>
      <c r="BU5395"/>
      <c r="BV5395"/>
      <c r="BW5395"/>
      <c r="BX5395"/>
      <c r="BY5395"/>
      <c r="BZ5395"/>
      <c r="CA5395"/>
      <c r="CB5395"/>
      <c r="CC5395"/>
    </row>
    <row r="5396" spans="54:81" s="325" customFormat="1" ht="15" customHeight="1" x14ac:dyDescent="0.25">
      <c r="BB5396"/>
      <c r="BC5396"/>
      <c r="BD5396"/>
      <c r="BE5396"/>
      <c r="BF5396"/>
      <c r="BG5396"/>
      <c r="BH5396"/>
      <c r="BI5396"/>
      <c r="BJ5396"/>
      <c r="BK5396"/>
      <c r="BL5396"/>
      <c r="BM5396"/>
      <c r="BN5396"/>
      <c r="BO5396"/>
      <c r="BP5396"/>
      <c r="BQ5396"/>
      <c r="BR5396"/>
      <c r="BS5396"/>
      <c r="BT5396"/>
      <c r="BU5396"/>
      <c r="BV5396"/>
      <c r="BW5396"/>
      <c r="BX5396"/>
      <c r="BY5396"/>
      <c r="BZ5396"/>
      <c r="CA5396"/>
      <c r="CB5396"/>
      <c r="CC5396"/>
    </row>
    <row r="5397" spans="54:81" s="325" customFormat="1" ht="15" customHeight="1" x14ac:dyDescent="0.25">
      <c r="BB5397"/>
      <c r="BC5397"/>
      <c r="BD5397"/>
      <c r="BE5397"/>
      <c r="BF5397"/>
      <c r="BG5397"/>
      <c r="BH5397"/>
      <c r="BI5397"/>
      <c r="BJ5397"/>
      <c r="BK5397"/>
      <c r="BL5397"/>
      <c r="BM5397"/>
      <c r="BN5397"/>
      <c r="BO5397"/>
      <c r="BP5397"/>
      <c r="BQ5397"/>
      <c r="BR5397"/>
      <c r="BS5397"/>
      <c r="BT5397"/>
      <c r="BU5397"/>
      <c r="BV5397"/>
      <c r="BW5397"/>
      <c r="BX5397"/>
      <c r="BY5397"/>
      <c r="BZ5397"/>
      <c r="CA5397"/>
      <c r="CB5397"/>
      <c r="CC5397"/>
    </row>
    <row r="5398" spans="54:81" s="325" customFormat="1" ht="15" customHeight="1" x14ac:dyDescent="0.25">
      <c r="BB5398"/>
      <c r="BC5398"/>
      <c r="BD5398"/>
      <c r="BE5398"/>
      <c r="BF5398"/>
      <c r="BG5398"/>
      <c r="BH5398"/>
      <c r="BI5398"/>
      <c r="BJ5398"/>
      <c r="BK5398"/>
      <c r="BL5398"/>
      <c r="BM5398"/>
      <c r="BN5398"/>
      <c r="BO5398"/>
      <c r="BP5398"/>
      <c r="BQ5398"/>
      <c r="BR5398"/>
      <c r="BS5398"/>
      <c r="BT5398"/>
      <c r="BU5398"/>
      <c r="BV5398"/>
      <c r="BW5398"/>
      <c r="BX5398"/>
      <c r="BY5398"/>
      <c r="BZ5398"/>
      <c r="CA5398"/>
      <c r="CB5398"/>
      <c r="CC5398"/>
    </row>
    <row r="5399" spans="54:81" s="325" customFormat="1" ht="15" customHeight="1" x14ac:dyDescent="0.25">
      <c r="BB5399"/>
      <c r="BC5399"/>
      <c r="BD5399"/>
      <c r="BE5399"/>
      <c r="BF5399"/>
      <c r="BG5399"/>
      <c r="BH5399"/>
      <c r="BI5399"/>
      <c r="BJ5399"/>
      <c r="BK5399"/>
      <c r="BL5399"/>
      <c r="BM5399"/>
      <c r="BN5399"/>
      <c r="BO5399"/>
      <c r="BP5399"/>
      <c r="BQ5399"/>
      <c r="BR5399"/>
      <c r="BS5399"/>
      <c r="BT5399"/>
      <c r="BU5399"/>
      <c r="BV5399"/>
      <c r="BW5399"/>
      <c r="BX5399"/>
      <c r="BY5399"/>
      <c r="BZ5399"/>
      <c r="CA5399"/>
      <c r="CB5399"/>
      <c r="CC5399"/>
    </row>
    <row r="5400" spans="54:81" s="325" customFormat="1" ht="15" customHeight="1" x14ac:dyDescent="0.25">
      <c r="BB5400"/>
      <c r="BC5400"/>
      <c r="BD5400"/>
      <c r="BE5400"/>
      <c r="BF5400"/>
      <c r="BG5400"/>
      <c r="BH5400"/>
      <c r="BI5400"/>
      <c r="BJ5400"/>
      <c r="BK5400"/>
      <c r="BL5400"/>
      <c r="BM5400"/>
      <c r="BN5400"/>
      <c r="BO5400"/>
      <c r="BP5400"/>
      <c r="BQ5400"/>
      <c r="BR5400"/>
      <c r="BS5400"/>
      <c r="BT5400"/>
      <c r="BU5400"/>
      <c r="BV5400"/>
      <c r="BW5400"/>
      <c r="BX5400"/>
      <c r="BY5400"/>
      <c r="BZ5400"/>
      <c r="CA5400"/>
      <c r="CB5400"/>
      <c r="CC5400"/>
    </row>
    <row r="5401" spans="54:81" s="325" customFormat="1" ht="15" customHeight="1" x14ac:dyDescent="0.25">
      <c r="BB5401"/>
      <c r="BC5401"/>
      <c r="BD5401"/>
      <c r="BE5401"/>
      <c r="BF5401"/>
      <c r="BG5401"/>
      <c r="BH5401"/>
      <c r="BI5401"/>
      <c r="BJ5401"/>
      <c r="BK5401"/>
      <c r="BL5401"/>
      <c r="BM5401"/>
      <c r="BN5401"/>
      <c r="BO5401"/>
      <c r="BP5401"/>
      <c r="BQ5401"/>
      <c r="BR5401"/>
      <c r="BS5401"/>
      <c r="BT5401"/>
      <c r="BU5401"/>
      <c r="BV5401"/>
      <c r="BW5401"/>
      <c r="BX5401"/>
      <c r="BY5401"/>
      <c r="BZ5401"/>
      <c r="CA5401"/>
      <c r="CB5401"/>
      <c r="CC5401"/>
    </row>
    <row r="5402" spans="54:81" s="325" customFormat="1" ht="15" customHeight="1" x14ac:dyDescent="0.25">
      <c r="BB5402"/>
      <c r="BC5402"/>
      <c r="BD5402"/>
      <c r="BE5402"/>
      <c r="BF5402"/>
      <c r="BG5402"/>
      <c r="BH5402"/>
      <c r="BI5402"/>
      <c r="BJ5402"/>
      <c r="BK5402"/>
      <c r="BL5402"/>
      <c r="BM5402"/>
      <c r="BN5402"/>
      <c r="BO5402"/>
      <c r="BP5402"/>
      <c r="BQ5402"/>
      <c r="BR5402"/>
      <c r="BS5402"/>
      <c r="BT5402"/>
      <c r="BU5402"/>
      <c r="BV5402"/>
      <c r="BW5402"/>
      <c r="BX5402"/>
      <c r="BY5402"/>
      <c r="BZ5402"/>
      <c r="CA5402"/>
      <c r="CB5402"/>
      <c r="CC5402"/>
    </row>
    <row r="5403" spans="54:81" s="325" customFormat="1" ht="15" customHeight="1" x14ac:dyDescent="0.25">
      <c r="BB5403"/>
      <c r="BC5403"/>
      <c r="BD5403"/>
      <c r="BE5403"/>
      <c r="BF5403"/>
      <c r="BG5403"/>
      <c r="BH5403"/>
      <c r="BI5403"/>
      <c r="BJ5403"/>
      <c r="BK5403"/>
      <c r="BL5403"/>
      <c r="BM5403"/>
      <c r="BN5403"/>
      <c r="BO5403"/>
      <c r="BP5403"/>
      <c r="BQ5403"/>
      <c r="BR5403"/>
      <c r="BS5403"/>
      <c r="BT5403"/>
      <c r="BU5403"/>
      <c r="BV5403"/>
      <c r="BW5403"/>
      <c r="BX5403"/>
      <c r="BY5403"/>
      <c r="BZ5403"/>
      <c r="CA5403"/>
      <c r="CB5403"/>
      <c r="CC5403"/>
    </row>
    <row r="5404" spans="54:81" s="325" customFormat="1" ht="15" customHeight="1" x14ac:dyDescent="0.25">
      <c r="BB5404"/>
      <c r="BC5404"/>
      <c r="BD5404"/>
      <c r="BE5404"/>
      <c r="BF5404"/>
      <c r="BG5404"/>
      <c r="BH5404"/>
      <c r="BI5404"/>
      <c r="BJ5404"/>
      <c r="BK5404"/>
      <c r="BL5404"/>
      <c r="BM5404"/>
      <c r="BN5404"/>
      <c r="BO5404"/>
      <c r="BP5404"/>
      <c r="BQ5404"/>
      <c r="BR5404"/>
      <c r="BS5404"/>
      <c r="BT5404"/>
      <c r="BU5404"/>
      <c r="BV5404"/>
      <c r="BW5404"/>
      <c r="BX5404"/>
      <c r="BY5404"/>
      <c r="BZ5404"/>
      <c r="CA5404"/>
      <c r="CB5404"/>
      <c r="CC5404"/>
    </row>
    <row r="5405" spans="54:81" s="325" customFormat="1" ht="15" customHeight="1" x14ac:dyDescent="0.25">
      <c r="BB5405"/>
      <c r="BC5405"/>
      <c r="BD5405"/>
      <c r="BE5405"/>
      <c r="BF5405"/>
      <c r="BG5405"/>
      <c r="BH5405"/>
      <c r="BI5405"/>
      <c r="BJ5405"/>
      <c r="BK5405"/>
      <c r="BL5405"/>
      <c r="BM5405"/>
      <c r="BN5405"/>
      <c r="BO5405"/>
      <c r="BP5405"/>
      <c r="BQ5405"/>
      <c r="BR5405"/>
      <c r="BS5405"/>
      <c r="BT5405"/>
      <c r="BU5405"/>
      <c r="BV5405"/>
      <c r="BW5405"/>
      <c r="BX5405"/>
      <c r="BY5405"/>
      <c r="BZ5405"/>
      <c r="CA5405"/>
      <c r="CB5405"/>
      <c r="CC5405"/>
    </row>
    <row r="5406" spans="54:81" s="325" customFormat="1" ht="15" customHeight="1" x14ac:dyDescent="0.25">
      <c r="BB5406"/>
      <c r="BC5406"/>
      <c r="BD5406"/>
      <c r="BE5406"/>
      <c r="BF5406"/>
      <c r="BG5406"/>
      <c r="BH5406"/>
      <c r="BI5406"/>
      <c r="BJ5406"/>
      <c r="BK5406"/>
      <c r="BL5406"/>
      <c r="BM5406"/>
      <c r="BN5406"/>
      <c r="BO5406"/>
      <c r="BP5406"/>
      <c r="BQ5406"/>
      <c r="BR5406"/>
      <c r="BS5406"/>
      <c r="BT5406"/>
      <c r="BU5406"/>
      <c r="BV5406"/>
      <c r="BW5406"/>
      <c r="BX5406"/>
      <c r="BY5406"/>
      <c r="BZ5406"/>
      <c r="CA5406"/>
      <c r="CB5406"/>
      <c r="CC5406"/>
    </row>
    <row r="5407" spans="54:81" s="325" customFormat="1" ht="15" customHeight="1" x14ac:dyDescent="0.25">
      <c r="BB5407"/>
      <c r="BC5407"/>
      <c r="BD5407"/>
      <c r="BE5407"/>
      <c r="BF5407"/>
      <c r="BG5407"/>
      <c r="BH5407"/>
      <c r="BI5407"/>
      <c r="BJ5407"/>
      <c r="BK5407"/>
      <c r="BL5407"/>
      <c r="BM5407"/>
      <c r="BN5407"/>
      <c r="BO5407"/>
      <c r="BP5407"/>
      <c r="BQ5407"/>
      <c r="BR5407"/>
      <c r="BS5407"/>
      <c r="BT5407"/>
      <c r="BU5407"/>
      <c r="BV5407"/>
      <c r="BW5407"/>
      <c r="BX5407"/>
      <c r="BY5407"/>
      <c r="BZ5407"/>
      <c r="CA5407"/>
      <c r="CB5407"/>
      <c r="CC5407"/>
    </row>
    <row r="5408" spans="54:81" s="325" customFormat="1" ht="15" customHeight="1" x14ac:dyDescent="0.25">
      <c r="BB5408"/>
      <c r="BC5408"/>
      <c r="BD5408"/>
      <c r="BE5408"/>
      <c r="BF5408"/>
      <c r="BG5408"/>
      <c r="BH5408"/>
      <c r="BI5408"/>
      <c r="BJ5408"/>
      <c r="BK5408"/>
      <c r="BL5408"/>
      <c r="BM5408"/>
      <c r="BN5408"/>
      <c r="BO5408"/>
      <c r="BP5408"/>
      <c r="BQ5408"/>
      <c r="BR5408"/>
      <c r="BS5408"/>
      <c r="BT5408"/>
      <c r="BU5408"/>
      <c r="BV5408"/>
      <c r="BW5408"/>
      <c r="BX5408"/>
      <c r="BY5408"/>
      <c r="BZ5408"/>
      <c r="CA5408"/>
      <c r="CB5408"/>
      <c r="CC5408"/>
    </row>
    <row r="5409" spans="54:81" s="325" customFormat="1" ht="15" customHeight="1" x14ac:dyDescent="0.25">
      <c r="BB5409"/>
      <c r="BC5409"/>
      <c r="BD5409"/>
      <c r="BE5409"/>
      <c r="BF5409"/>
      <c r="BG5409"/>
      <c r="BH5409"/>
      <c r="BI5409"/>
      <c r="BJ5409"/>
      <c r="BK5409"/>
      <c r="BL5409"/>
      <c r="BM5409"/>
      <c r="BN5409"/>
      <c r="BO5409"/>
      <c r="BP5409"/>
      <c r="BQ5409"/>
      <c r="BR5409"/>
      <c r="BS5409"/>
      <c r="BT5409"/>
      <c r="BU5409"/>
      <c r="BV5409"/>
      <c r="BW5409"/>
      <c r="BX5409"/>
      <c r="BY5409"/>
      <c r="BZ5409"/>
      <c r="CA5409"/>
      <c r="CB5409"/>
      <c r="CC5409"/>
    </row>
    <row r="5410" spans="54:81" s="325" customFormat="1" ht="15" customHeight="1" x14ac:dyDescent="0.25">
      <c r="BB5410"/>
      <c r="BC5410"/>
      <c r="BD5410"/>
      <c r="BE5410"/>
      <c r="BF5410"/>
      <c r="BG5410"/>
      <c r="BH5410"/>
      <c r="BI5410"/>
      <c r="BJ5410"/>
      <c r="BK5410"/>
      <c r="BL5410"/>
      <c r="BM5410"/>
      <c r="BN5410"/>
      <c r="BO5410"/>
      <c r="BP5410"/>
      <c r="BQ5410"/>
      <c r="BR5410"/>
      <c r="BS5410"/>
      <c r="BT5410"/>
      <c r="BU5410"/>
      <c r="BV5410"/>
      <c r="BW5410"/>
      <c r="BX5410"/>
      <c r="BY5410"/>
      <c r="BZ5410"/>
      <c r="CA5410"/>
      <c r="CB5410"/>
      <c r="CC5410"/>
    </row>
    <row r="5411" spans="54:81" s="325" customFormat="1" ht="15" customHeight="1" x14ac:dyDescent="0.25">
      <c r="BB5411"/>
      <c r="BC5411"/>
      <c r="BD5411"/>
      <c r="BE5411"/>
      <c r="BF5411"/>
      <c r="BG5411"/>
      <c r="BH5411"/>
      <c r="BI5411"/>
      <c r="BJ5411"/>
      <c r="BK5411"/>
      <c r="BL5411"/>
      <c r="BM5411"/>
      <c r="BN5411"/>
      <c r="BO5411"/>
      <c r="BP5411"/>
      <c r="BQ5411"/>
      <c r="BR5411"/>
      <c r="BS5411"/>
      <c r="BT5411"/>
      <c r="BU5411"/>
      <c r="BV5411"/>
      <c r="BW5411"/>
      <c r="BX5411"/>
      <c r="BY5411"/>
      <c r="BZ5411"/>
      <c r="CA5411"/>
      <c r="CB5411"/>
      <c r="CC5411"/>
    </row>
    <row r="5412" spans="54:81" s="325" customFormat="1" ht="15" customHeight="1" x14ac:dyDescent="0.25">
      <c r="BB5412"/>
      <c r="BC5412"/>
      <c r="BD5412"/>
      <c r="BE5412"/>
      <c r="BF5412"/>
      <c r="BG5412"/>
      <c r="BH5412"/>
      <c r="BI5412"/>
      <c r="BJ5412"/>
      <c r="BK5412"/>
      <c r="BL5412"/>
      <c r="BM5412"/>
      <c r="BN5412"/>
      <c r="BO5412"/>
      <c r="BP5412"/>
      <c r="BQ5412"/>
      <c r="BR5412"/>
      <c r="BS5412"/>
      <c r="BT5412"/>
      <c r="BU5412"/>
      <c r="BV5412"/>
      <c r="BW5412"/>
      <c r="BX5412"/>
      <c r="BY5412"/>
      <c r="BZ5412"/>
      <c r="CA5412"/>
      <c r="CB5412"/>
      <c r="CC5412"/>
    </row>
    <row r="5413" spans="54:81" s="325" customFormat="1" ht="15" customHeight="1" x14ac:dyDescent="0.25">
      <c r="BB5413"/>
      <c r="BC5413"/>
      <c r="BD5413"/>
      <c r="BE5413"/>
      <c r="BF5413"/>
      <c r="BG5413"/>
      <c r="BH5413"/>
      <c r="BI5413"/>
      <c r="BJ5413"/>
      <c r="BK5413"/>
      <c r="BL5413"/>
      <c r="BM5413"/>
      <c r="BN5413"/>
      <c r="BO5413"/>
      <c r="BP5413"/>
      <c r="BQ5413"/>
      <c r="BR5413"/>
      <c r="BS5413"/>
      <c r="BT5413"/>
      <c r="BU5413"/>
      <c r="BV5413"/>
      <c r="BW5413"/>
      <c r="BX5413"/>
      <c r="BY5413"/>
      <c r="BZ5413"/>
      <c r="CA5413"/>
      <c r="CB5413"/>
      <c r="CC5413"/>
    </row>
    <row r="5414" spans="54:81" s="325" customFormat="1" ht="15" customHeight="1" x14ac:dyDescent="0.25">
      <c r="BB5414"/>
      <c r="BC5414"/>
      <c r="BD5414"/>
      <c r="BE5414"/>
      <c r="BF5414"/>
      <c r="BG5414"/>
      <c r="BH5414"/>
      <c r="BI5414"/>
      <c r="BJ5414"/>
      <c r="BK5414"/>
      <c r="BL5414"/>
      <c r="BM5414"/>
      <c r="BN5414"/>
      <c r="BO5414"/>
      <c r="BP5414"/>
      <c r="BQ5414"/>
      <c r="BR5414"/>
      <c r="BS5414"/>
      <c r="BT5414"/>
      <c r="BU5414"/>
      <c r="BV5414"/>
      <c r="BW5414"/>
      <c r="BX5414"/>
      <c r="BY5414"/>
      <c r="BZ5414"/>
      <c r="CA5414"/>
      <c r="CB5414"/>
      <c r="CC5414"/>
    </row>
    <row r="5415" spans="54:81" s="325" customFormat="1" ht="15" customHeight="1" x14ac:dyDescent="0.25">
      <c r="BB5415"/>
      <c r="BC5415"/>
      <c r="BD5415"/>
      <c r="BE5415"/>
      <c r="BF5415"/>
      <c r="BG5415"/>
      <c r="BH5415"/>
      <c r="BI5415"/>
      <c r="BJ5415"/>
      <c r="BK5415"/>
      <c r="BL5415"/>
      <c r="BM5415"/>
      <c r="BN5415"/>
      <c r="BO5415"/>
      <c r="BP5415"/>
      <c r="BQ5415"/>
      <c r="BR5415"/>
      <c r="BS5415"/>
      <c r="BT5415"/>
      <c r="BU5415"/>
      <c r="BV5415"/>
      <c r="BW5415"/>
      <c r="BX5415"/>
      <c r="BY5415"/>
      <c r="BZ5415"/>
      <c r="CA5415"/>
      <c r="CB5415"/>
      <c r="CC5415"/>
    </row>
    <row r="5416" spans="54:81" s="325" customFormat="1" ht="15" customHeight="1" x14ac:dyDescent="0.25">
      <c r="BB5416"/>
      <c r="BC5416"/>
      <c r="BD5416"/>
      <c r="BE5416"/>
      <c r="BF5416"/>
      <c r="BG5416"/>
      <c r="BH5416"/>
      <c r="BI5416"/>
      <c r="BJ5416"/>
      <c r="BK5416"/>
      <c r="BL5416"/>
      <c r="BM5416"/>
      <c r="BN5416"/>
      <c r="BO5416"/>
      <c r="BP5416"/>
      <c r="BQ5416"/>
      <c r="BR5416"/>
      <c r="BS5416"/>
      <c r="BT5416"/>
      <c r="BU5416"/>
      <c r="BV5416"/>
      <c r="BW5416"/>
      <c r="BX5416"/>
      <c r="BY5416"/>
      <c r="BZ5416"/>
      <c r="CA5416"/>
      <c r="CB5416"/>
      <c r="CC5416"/>
    </row>
    <row r="5417" spans="54:81" s="325" customFormat="1" ht="15" customHeight="1" x14ac:dyDescent="0.25">
      <c r="BB5417"/>
      <c r="BC5417"/>
      <c r="BD5417"/>
      <c r="BE5417"/>
      <c r="BF5417"/>
      <c r="BG5417"/>
      <c r="BH5417"/>
      <c r="BI5417"/>
      <c r="BJ5417"/>
      <c r="BK5417"/>
      <c r="BL5417"/>
      <c r="BM5417"/>
      <c r="BN5417"/>
      <c r="BO5417"/>
      <c r="BP5417"/>
      <c r="BQ5417"/>
      <c r="BR5417"/>
      <c r="BS5417"/>
      <c r="BT5417"/>
      <c r="BU5417"/>
      <c r="BV5417"/>
      <c r="BW5417"/>
      <c r="BX5417"/>
      <c r="BY5417"/>
      <c r="BZ5417"/>
      <c r="CA5417"/>
      <c r="CB5417"/>
      <c r="CC5417"/>
    </row>
    <row r="5418" spans="54:81" s="325" customFormat="1" ht="15" customHeight="1" x14ac:dyDescent="0.25">
      <c r="BB5418"/>
      <c r="BC5418"/>
      <c r="BD5418"/>
      <c r="BE5418"/>
      <c r="BF5418"/>
      <c r="BG5418"/>
      <c r="BH5418"/>
      <c r="BI5418"/>
      <c r="BJ5418"/>
      <c r="BK5418"/>
      <c r="BL5418"/>
      <c r="BM5418"/>
      <c r="BN5418"/>
      <c r="BO5418"/>
      <c r="BP5418"/>
      <c r="BQ5418"/>
      <c r="BR5418"/>
      <c r="BS5418"/>
      <c r="BT5418"/>
      <c r="BU5418"/>
      <c r="BV5418"/>
      <c r="BW5418"/>
      <c r="BX5418"/>
      <c r="BY5418"/>
      <c r="BZ5418"/>
      <c r="CA5418"/>
      <c r="CB5418"/>
      <c r="CC5418"/>
    </row>
    <row r="5419" spans="54:81" s="325" customFormat="1" ht="15" customHeight="1" x14ac:dyDescent="0.25">
      <c r="BB5419"/>
      <c r="BC5419"/>
      <c r="BD5419"/>
      <c r="BE5419"/>
      <c r="BF5419"/>
      <c r="BG5419"/>
      <c r="BH5419"/>
      <c r="BI5419"/>
      <c r="BJ5419"/>
      <c r="BK5419"/>
      <c r="BL5419"/>
      <c r="BM5419"/>
      <c r="BN5419"/>
      <c r="BO5419"/>
      <c r="BP5419"/>
      <c r="BQ5419"/>
      <c r="BR5419"/>
      <c r="BS5419"/>
      <c r="BT5419"/>
      <c r="BU5419"/>
      <c r="BV5419"/>
      <c r="BW5419"/>
      <c r="BX5419"/>
      <c r="BY5419"/>
      <c r="BZ5419"/>
      <c r="CA5419"/>
      <c r="CB5419"/>
      <c r="CC5419"/>
    </row>
    <row r="5420" spans="54:81" s="325" customFormat="1" ht="15" customHeight="1" x14ac:dyDescent="0.25">
      <c r="BB5420"/>
      <c r="BC5420"/>
      <c r="BD5420"/>
      <c r="BE5420"/>
      <c r="BF5420"/>
      <c r="BG5420"/>
      <c r="BH5420"/>
      <c r="BI5420"/>
      <c r="BJ5420"/>
      <c r="BK5420"/>
      <c r="BL5420"/>
      <c r="BM5420"/>
      <c r="BN5420"/>
      <c r="BO5420"/>
      <c r="BP5420"/>
      <c r="BQ5420"/>
      <c r="BR5420"/>
      <c r="BS5420"/>
      <c r="BT5420"/>
      <c r="BU5420"/>
      <c r="BV5420"/>
      <c r="BW5420"/>
      <c r="BX5420"/>
      <c r="BY5420"/>
      <c r="BZ5420"/>
      <c r="CA5420"/>
      <c r="CB5420"/>
      <c r="CC5420"/>
    </row>
    <row r="5421" spans="54:81" s="325" customFormat="1" ht="15" customHeight="1" x14ac:dyDescent="0.25">
      <c r="BB5421"/>
      <c r="BC5421"/>
      <c r="BD5421"/>
      <c r="BE5421"/>
      <c r="BF5421"/>
      <c r="BG5421"/>
      <c r="BH5421"/>
      <c r="BI5421"/>
      <c r="BJ5421"/>
      <c r="BK5421"/>
      <c r="BL5421"/>
      <c r="BM5421"/>
      <c r="BN5421"/>
      <c r="BO5421"/>
      <c r="BP5421"/>
      <c r="BQ5421"/>
      <c r="BR5421"/>
      <c r="BS5421"/>
      <c r="BT5421"/>
      <c r="BU5421"/>
      <c r="BV5421"/>
      <c r="BW5421"/>
      <c r="BX5421"/>
      <c r="BY5421"/>
      <c r="BZ5421"/>
      <c r="CA5421"/>
      <c r="CB5421"/>
      <c r="CC5421"/>
    </row>
    <row r="5422" spans="54:81" s="325" customFormat="1" ht="15" customHeight="1" x14ac:dyDescent="0.25">
      <c r="BB5422"/>
      <c r="BC5422"/>
      <c r="BD5422"/>
      <c r="BE5422"/>
      <c r="BF5422"/>
      <c r="BG5422"/>
      <c r="BH5422"/>
      <c r="BI5422"/>
      <c r="BJ5422"/>
      <c r="BK5422"/>
      <c r="BL5422"/>
      <c r="BM5422"/>
      <c r="BN5422"/>
      <c r="BO5422"/>
      <c r="BP5422"/>
      <c r="BQ5422"/>
      <c r="BR5422"/>
      <c r="BS5422"/>
      <c r="BT5422"/>
      <c r="BU5422"/>
      <c r="BV5422"/>
      <c r="BW5422"/>
      <c r="BX5422"/>
      <c r="BY5422"/>
      <c r="BZ5422"/>
      <c r="CA5422"/>
      <c r="CB5422"/>
      <c r="CC5422"/>
    </row>
    <row r="5423" spans="54:81" s="325" customFormat="1" ht="15" customHeight="1" x14ac:dyDescent="0.25">
      <c r="BB5423"/>
      <c r="BC5423"/>
      <c r="BD5423"/>
      <c r="BE5423"/>
      <c r="BF5423"/>
      <c r="BG5423"/>
      <c r="BH5423"/>
      <c r="BI5423"/>
      <c r="BJ5423"/>
      <c r="BK5423"/>
      <c r="BL5423"/>
      <c r="BM5423"/>
      <c r="BN5423"/>
      <c r="BO5423"/>
      <c r="BP5423"/>
      <c r="BQ5423"/>
      <c r="BR5423"/>
      <c r="BS5423"/>
      <c r="BT5423"/>
      <c r="BU5423"/>
      <c r="BV5423"/>
      <c r="BW5423"/>
      <c r="BX5423"/>
      <c r="BY5423"/>
      <c r="BZ5423"/>
      <c r="CA5423"/>
      <c r="CB5423"/>
      <c r="CC5423"/>
    </row>
    <row r="5424" spans="54:81" s="325" customFormat="1" ht="15" customHeight="1" x14ac:dyDescent="0.25">
      <c r="BB5424"/>
      <c r="BC5424"/>
      <c r="BD5424"/>
      <c r="BE5424"/>
      <c r="BF5424"/>
      <c r="BG5424"/>
      <c r="BH5424"/>
      <c r="BI5424"/>
      <c r="BJ5424"/>
      <c r="BK5424"/>
      <c r="BL5424"/>
      <c r="BM5424"/>
      <c r="BN5424"/>
      <c r="BO5424"/>
      <c r="BP5424"/>
      <c r="BQ5424"/>
      <c r="BR5424"/>
      <c r="BS5424"/>
      <c r="BT5424"/>
      <c r="BU5424"/>
      <c r="BV5424"/>
      <c r="BW5424"/>
      <c r="BX5424"/>
      <c r="BY5424"/>
      <c r="BZ5424"/>
      <c r="CA5424"/>
      <c r="CB5424"/>
      <c r="CC5424"/>
    </row>
    <row r="5425" spans="54:81" s="325" customFormat="1" ht="15" customHeight="1" x14ac:dyDescent="0.25">
      <c r="BB5425"/>
      <c r="BC5425"/>
      <c r="BD5425"/>
      <c r="BE5425"/>
      <c r="BF5425"/>
      <c r="BG5425"/>
      <c r="BH5425"/>
      <c r="BI5425"/>
      <c r="BJ5425"/>
      <c r="BK5425"/>
      <c r="BL5425"/>
      <c r="BM5425"/>
      <c r="BN5425"/>
      <c r="BO5425"/>
      <c r="BP5425"/>
      <c r="BQ5425"/>
      <c r="BR5425"/>
      <c r="BS5425"/>
      <c r="BT5425"/>
      <c r="BU5425"/>
      <c r="BV5425"/>
      <c r="BW5425"/>
      <c r="BX5425"/>
      <c r="BY5425"/>
      <c r="BZ5425"/>
      <c r="CA5425"/>
      <c r="CB5425"/>
      <c r="CC5425"/>
    </row>
    <row r="5426" spans="54:81" s="325" customFormat="1" ht="15" customHeight="1" x14ac:dyDescent="0.25">
      <c r="BB5426"/>
      <c r="BC5426"/>
      <c r="BD5426"/>
      <c r="BE5426"/>
      <c r="BF5426"/>
      <c r="BG5426"/>
      <c r="BH5426"/>
      <c r="BI5426"/>
      <c r="BJ5426"/>
      <c r="BK5426"/>
      <c r="BL5426"/>
      <c r="BM5426"/>
      <c r="BN5426"/>
      <c r="BO5426"/>
      <c r="BP5426"/>
      <c r="BQ5426"/>
      <c r="BR5426"/>
      <c r="BS5426"/>
      <c r="BT5426"/>
      <c r="BU5426"/>
      <c r="BV5426"/>
      <c r="BW5426"/>
      <c r="BX5426"/>
      <c r="BY5426"/>
      <c r="BZ5426"/>
      <c r="CA5426"/>
      <c r="CB5426"/>
      <c r="CC5426"/>
    </row>
    <row r="5427" spans="54:81" s="325" customFormat="1" ht="15" customHeight="1" x14ac:dyDescent="0.25">
      <c r="BB5427"/>
      <c r="BC5427"/>
      <c r="BD5427"/>
      <c r="BE5427"/>
      <c r="BF5427"/>
      <c r="BG5427"/>
      <c r="BH5427"/>
      <c r="BI5427"/>
      <c r="BJ5427"/>
      <c r="BK5427"/>
      <c r="BL5427"/>
      <c r="BM5427"/>
      <c r="BN5427"/>
      <c r="BO5427"/>
      <c r="BP5427"/>
      <c r="BQ5427"/>
      <c r="BR5427"/>
      <c r="BS5427"/>
      <c r="BT5427"/>
      <c r="BU5427"/>
      <c r="BV5427"/>
      <c r="BW5427"/>
      <c r="BX5427"/>
      <c r="BY5427"/>
      <c r="BZ5427"/>
      <c r="CA5427"/>
      <c r="CB5427"/>
      <c r="CC5427"/>
    </row>
    <row r="5428" spans="54:81" s="325" customFormat="1" ht="15" customHeight="1" x14ac:dyDescent="0.25">
      <c r="BB5428"/>
      <c r="BC5428"/>
      <c r="BD5428"/>
      <c r="BE5428"/>
      <c r="BF5428"/>
      <c r="BG5428"/>
      <c r="BH5428"/>
      <c r="BI5428"/>
      <c r="BJ5428"/>
      <c r="BK5428"/>
      <c r="BL5428"/>
      <c r="BM5428"/>
      <c r="BN5428"/>
      <c r="BO5428"/>
      <c r="BP5428"/>
      <c r="BQ5428"/>
      <c r="BR5428"/>
      <c r="BS5428"/>
      <c r="BT5428"/>
      <c r="BU5428"/>
      <c r="BV5428"/>
      <c r="BW5428"/>
      <c r="BX5428"/>
      <c r="BY5428"/>
      <c r="BZ5428"/>
      <c r="CA5428"/>
      <c r="CB5428"/>
      <c r="CC5428"/>
    </row>
    <row r="5429" spans="54:81" s="325" customFormat="1" ht="15" customHeight="1" x14ac:dyDescent="0.25">
      <c r="BB5429"/>
      <c r="BC5429"/>
      <c r="BD5429"/>
      <c r="BE5429"/>
      <c r="BF5429"/>
      <c r="BG5429"/>
      <c r="BH5429"/>
      <c r="BI5429"/>
      <c r="BJ5429"/>
      <c r="BK5429"/>
      <c r="BL5429"/>
      <c r="BM5429"/>
      <c r="BN5429"/>
      <c r="BO5429"/>
      <c r="BP5429"/>
      <c r="BQ5429"/>
      <c r="BR5429"/>
      <c r="BS5429"/>
      <c r="BT5429"/>
      <c r="BU5429"/>
      <c r="BV5429"/>
      <c r="BW5429"/>
      <c r="BX5429"/>
      <c r="BY5429"/>
      <c r="BZ5429"/>
      <c r="CA5429"/>
      <c r="CB5429"/>
      <c r="CC5429"/>
    </row>
    <row r="5430" spans="54:81" s="325" customFormat="1" ht="15" customHeight="1" x14ac:dyDescent="0.25">
      <c r="BB5430"/>
      <c r="BC5430"/>
      <c r="BD5430"/>
      <c r="BE5430"/>
      <c r="BF5430"/>
      <c r="BG5430"/>
      <c r="BH5430"/>
      <c r="BI5430"/>
      <c r="BJ5430"/>
      <c r="BK5430"/>
      <c r="BL5430"/>
      <c r="BM5430"/>
      <c r="BN5430"/>
      <c r="BO5430"/>
      <c r="BP5430"/>
      <c r="BQ5430"/>
      <c r="BR5430"/>
      <c r="BS5430"/>
      <c r="BT5430"/>
      <c r="BU5430"/>
      <c r="BV5430"/>
      <c r="BW5430"/>
      <c r="BX5430"/>
      <c r="BY5430"/>
      <c r="BZ5430"/>
      <c r="CA5430"/>
      <c r="CB5430"/>
      <c r="CC5430"/>
    </row>
    <row r="5431" spans="54:81" s="325" customFormat="1" ht="15" customHeight="1" x14ac:dyDescent="0.25">
      <c r="BB5431"/>
      <c r="BC5431"/>
      <c r="BD5431"/>
      <c r="BE5431"/>
      <c r="BF5431"/>
      <c r="BG5431"/>
      <c r="BH5431"/>
      <c r="BI5431"/>
      <c r="BJ5431"/>
      <c r="BK5431"/>
      <c r="BL5431"/>
      <c r="BM5431"/>
      <c r="BN5431"/>
      <c r="BO5431"/>
      <c r="BP5431"/>
      <c r="BQ5431"/>
      <c r="BR5431"/>
      <c r="BS5431"/>
      <c r="BT5431"/>
      <c r="BU5431"/>
      <c r="BV5431"/>
      <c r="BW5431"/>
      <c r="BX5431"/>
      <c r="BY5431"/>
      <c r="BZ5431"/>
      <c r="CA5431"/>
      <c r="CB5431"/>
      <c r="CC5431"/>
    </row>
    <row r="5432" spans="54:81" s="325" customFormat="1" ht="15" customHeight="1" x14ac:dyDescent="0.25">
      <c r="BB5432"/>
      <c r="BC5432"/>
      <c r="BD5432"/>
      <c r="BE5432"/>
      <c r="BF5432"/>
      <c r="BG5432"/>
      <c r="BH5432"/>
      <c r="BI5432"/>
      <c r="BJ5432"/>
      <c r="BK5432"/>
      <c r="BL5432"/>
      <c r="BM5432"/>
      <c r="BN5432"/>
      <c r="BO5432"/>
      <c r="BP5432"/>
      <c r="BQ5432"/>
      <c r="BR5432"/>
      <c r="BS5432"/>
      <c r="BT5432"/>
      <c r="BU5432"/>
      <c r="BV5432"/>
      <c r="BW5432"/>
      <c r="BX5432"/>
      <c r="BY5432"/>
      <c r="BZ5432"/>
      <c r="CA5432"/>
      <c r="CB5432"/>
      <c r="CC5432"/>
    </row>
    <row r="5433" spans="54:81" s="325" customFormat="1" ht="15" customHeight="1" x14ac:dyDescent="0.25">
      <c r="BB5433"/>
      <c r="BC5433"/>
      <c r="BD5433"/>
      <c r="BE5433"/>
      <c r="BF5433"/>
      <c r="BG5433"/>
      <c r="BH5433"/>
      <c r="BI5433"/>
      <c r="BJ5433"/>
      <c r="BK5433"/>
      <c r="BL5433"/>
      <c r="BM5433"/>
      <c r="BN5433"/>
      <c r="BO5433"/>
      <c r="BP5433"/>
      <c r="BQ5433"/>
      <c r="BR5433"/>
      <c r="BS5433"/>
      <c r="BT5433"/>
      <c r="BU5433"/>
      <c r="BV5433"/>
      <c r="BW5433"/>
      <c r="BX5433"/>
      <c r="BY5433"/>
      <c r="BZ5433"/>
      <c r="CA5433"/>
      <c r="CB5433"/>
      <c r="CC5433"/>
    </row>
    <row r="5434" spans="54:81" s="325" customFormat="1" ht="15" customHeight="1" x14ac:dyDescent="0.25">
      <c r="BB5434"/>
      <c r="BC5434"/>
      <c r="BD5434"/>
      <c r="BE5434"/>
      <c r="BF5434"/>
      <c r="BG5434"/>
      <c r="BH5434"/>
      <c r="BI5434"/>
      <c r="BJ5434"/>
      <c r="BK5434"/>
      <c r="BL5434"/>
      <c r="BM5434"/>
      <c r="BN5434"/>
      <c r="BO5434"/>
      <c r="BP5434"/>
      <c r="BQ5434"/>
      <c r="BR5434"/>
      <c r="BS5434"/>
      <c r="BT5434"/>
      <c r="BU5434"/>
      <c r="BV5434"/>
      <c r="BW5434"/>
      <c r="BX5434"/>
      <c r="BY5434"/>
      <c r="BZ5434"/>
      <c r="CA5434"/>
      <c r="CB5434"/>
      <c r="CC5434"/>
    </row>
    <row r="5435" spans="54:81" s="325" customFormat="1" ht="15" customHeight="1" x14ac:dyDescent="0.25">
      <c r="BB5435"/>
      <c r="BC5435"/>
      <c r="BD5435"/>
      <c r="BE5435"/>
      <c r="BF5435"/>
      <c r="BG5435"/>
      <c r="BH5435"/>
      <c r="BI5435"/>
      <c r="BJ5435"/>
      <c r="BK5435"/>
      <c r="BL5435"/>
      <c r="BM5435"/>
      <c r="BN5435"/>
      <c r="BO5435"/>
      <c r="BP5435"/>
      <c r="BQ5435"/>
      <c r="BR5435"/>
      <c r="BS5435"/>
      <c r="BT5435"/>
      <c r="BU5435"/>
      <c r="BV5435"/>
      <c r="BW5435"/>
      <c r="BX5435"/>
      <c r="BY5435"/>
      <c r="BZ5435"/>
      <c r="CA5435"/>
      <c r="CB5435"/>
      <c r="CC5435"/>
    </row>
    <row r="5436" spans="54:81" s="325" customFormat="1" ht="15" customHeight="1" x14ac:dyDescent="0.25">
      <c r="BB5436"/>
      <c r="BC5436"/>
      <c r="BD5436"/>
      <c r="BE5436"/>
      <c r="BF5436"/>
      <c r="BG5436"/>
      <c r="BH5436"/>
      <c r="BI5436"/>
      <c r="BJ5436"/>
      <c r="BK5436"/>
      <c r="BL5436"/>
      <c r="BM5436"/>
      <c r="BN5436"/>
      <c r="BO5436"/>
      <c r="BP5436"/>
      <c r="BQ5436"/>
      <c r="BR5436"/>
      <c r="BS5436"/>
      <c r="BT5436"/>
      <c r="BU5436"/>
      <c r="BV5436"/>
      <c r="BW5436"/>
      <c r="BX5436"/>
      <c r="BY5436"/>
      <c r="BZ5436"/>
      <c r="CA5436"/>
      <c r="CB5436"/>
      <c r="CC5436"/>
    </row>
    <row r="5437" spans="54:81" s="325" customFormat="1" ht="15" customHeight="1" x14ac:dyDescent="0.25">
      <c r="BB5437"/>
      <c r="BC5437"/>
      <c r="BD5437"/>
      <c r="BE5437"/>
      <c r="BF5437"/>
      <c r="BG5437"/>
      <c r="BH5437"/>
      <c r="BI5437"/>
      <c r="BJ5437"/>
      <c r="BK5437"/>
      <c r="BL5437"/>
      <c r="BM5437"/>
      <c r="BN5437"/>
      <c r="BO5437"/>
      <c r="BP5437"/>
      <c r="BQ5437"/>
      <c r="BR5437"/>
      <c r="BS5437"/>
      <c r="BT5437"/>
      <c r="BU5437"/>
      <c r="BV5437"/>
      <c r="BW5437"/>
      <c r="BX5437"/>
      <c r="BY5437"/>
      <c r="BZ5437"/>
      <c r="CA5437"/>
      <c r="CB5437"/>
      <c r="CC5437"/>
    </row>
    <row r="5438" spans="54:81" s="325" customFormat="1" ht="15" customHeight="1" x14ac:dyDescent="0.25">
      <c r="BB5438"/>
      <c r="BC5438"/>
      <c r="BD5438"/>
      <c r="BE5438"/>
      <c r="BF5438"/>
      <c r="BG5438"/>
      <c r="BH5438"/>
      <c r="BI5438"/>
      <c r="BJ5438"/>
      <c r="BK5438"/>
      <c r="BL5438"/>
      <c r="BM5438"/>
      <c r="BN5438"/>
      <c r="BO5438"/>
      <c r="BP5438"/>
      <c r="BQ5438"/>
      <c r="BR5438"/>
      <c r="BS5438"/>
      <c r="BT5438"/>
      <c r="BU5438"/>
      <c r="BV5438"/>
      <c r="BW5438"/>
      <c r="BX5438"/>
      <c r="BY5438"/>
      <c r="BZ5438"/>
      <c r="CA5438"/>
      <c r="CB5438"/>
      <c r="CC5438"/>
    </row>
    <row r="5439" spans="54:81" s="325" customFormat="1" ht="15" customHeight="1" x14ac:dyDescent="0.25">
      <c r="BB5439"/>
      <c r="BC5439"/>
      <c r="BD5439"/>
      <c r="BE5439"/>
      <c r="BF5439"/>
      <c r="BG5439"/>
      <c r="BH5439"/>
      <c r="BI5439"/>
      <c r="BJ5439"/>
      <c r="BK5439"/>
      <c r="BL5439"/>
      <c r="BM5439"/>
      <c r="BN5439"/>
      <c r="BO5439"/>
      <c r="BP5439"/>
      <c r="BQ5439"/>
      <c r="BR5439"/>
      <c r="BS5439"/>
      <c r="BT5439"/>
      <c r="BU5439"/>
      <c r="BV5439"/>
      <c r="BW5439"/>
      <c r="BX5439"/>
      <c r="BY5439"/>
      <c r="BZ5439"/>
      <c r="CA5439"/>
      <c r="CB5439"/>
      <c r="CC5439"/>
    </row>
    <row r="5440" spans="54:81" s="325" customFormat="1" ht="15" customHeight="1" x14ac:dyDescent="0.25">
      <c r="BB5440"/>
      <c r="BC5440"/>
      <c r="BD5440"/>
      <c r="BE5440"/>
      <c r="BF5440"/>
      <c r="BG5440"/>
      <c r="BH5440"/>
      <c r="BI5440"/>
      <c r="BJ5440"/>
      <c r="BK5440"/>
      <c r="BL5440"/>
      <c r="BM5440"/>
      <c r="BN5440"/>
      <c r="BO5440"/>
      <c r="BP5440"/>
      <c r="BQ5440"/>
      <c r="BR5440"/>
      <c r="BS5440"/>
      <c r="BT5440"/>
      <c r="BU5440"/>
      <c r="BV5440"/>
      <c r="BW5440"/>
      <c r="BX5440"/>
      <c r="BY5440"/>
      <c r="BZ5440"/>
      <c r="CA5440"/>
      <c r="CB5440"/>
      <c r="CC5440"/>
    </row>
    <row r="5441" spans="54:81" s="325" customFormat="1" ht="15" customHeight="1" x14ac:dyDescent="0.25">
      <c r="BB5441"/>
      <c r="BC5441"/>
      <c r="BD5441"/>
      <c r="BE5441"/>
      <c r="BF5441"/>
      <c r="BG5441"/>
      <c r="BH5441"/>
      <c r="BI5441"/>
      <c r="BJ5441"/>
      <c r="BK5441"/>
      <c r="BL5441"/>
      <c r="BM5441"/>
      <c r="BN5441"/>
      <c r="BO5441"/>
      <c r="BP5441"/>
      <c r="BQ5441"/>
      <c r="BR5441"/>
      <c r="BS5441"/>
      <c r="BT5441"/>
      <c r="BU5441"/>
      <c r="BV5441"/>
      <c r="BW5441"/>
      <c r="BX5441"/>
      <c r="BY5441"/>
      <c r="BZ5441"/>
      <c r="CA5441"/>
      <c r="CB5441"/>
      <c r="CC5441"/>
    </row>
    <row r="5442" spans="54:81" s="325" customFormat="1" ht="15" customHeight="1" x14ac:dyDescent="0.25">
      <c r="BB5442"/>
      <c r="BC5442"/>
      <c r="BD5442"/>
      <c r="BE5442"/>
      <c r="BF5442"/>
      <c r="BG5442"/>
      <c r="BH5442"/>
      <c r="BI5442"/>
      <c r="BJ5442"/>
      <c r="BK5442"/>
      <c r="BL5442"/>
      <c r="BM5442"/>
      <c r="BN5442"/>
      <c r="BO5442"/>
      <c r="BP5442"/>
      <c r="BQ5442"/>
      <c r="BR5442"/>
      <c r="BS5442"/>
      <c r="BT5442"/>
      <c r="BU5442"/>
      <c r="BV5442"/>
      <c r="BW5442"/>
      <c r="BX5442"/>
      <c r="BY5442"/>
      <c r="BZ5442"/>
      <c r="CA5442"/>
      <c r="CB5442"/>
      <c r="CC5442"/>
    </row>
    <row r="5443" spans="54:81" s="325" customFormat="1" ht="15" customHeight="1" x14ac:dyDescent="0.25">
      <c r="BB5443"/>
      <c r="BC5443"/>
      <c r="BD5443"/>
      <c r="BE5443"/>
      <c r="BF5443"/>
      <c r="BG5443"/>
      <c r="BH5443"/>
      <c r="BI5443"/>
      <c r="BJ5443"/>
      <c r="BK5443"/>
      <c r="BL5443"/>
      <c r="BM5443"/>
      <c r="BN5443"/>
      <c r="BO5443"/>
      <c r="BP5443"/>
      <c r="BQ5443"/>
      <c r="BR5443"/>
      <c r="BS5443"/>
      <c r="BT5443"/>
      <c r="BU5443"/>
      <c r="BV5443"/>
      <c r="BW5443"/>
      <c r="BX5443"/>
      <c r="BY5443"/>
      <c r="BZ5443"/>
      <c r="CA5443"/>
      <c r="CB5443"/>
      <c r="CC5443"/>
    </row>
    <row r="5444" spans="54:81" s="325" customFormat="1" ht="15" customHeight="1" x14ac:dyDescent="0.25">
      <c r="BB5444"/>
      <c r="BC5444"/>
      <c r="BD5444"/>
      <c r="BE5444"/>
      <c r="BF5444"/>
      <c r="BG5444"/>
      <c r="BH5444"/>
      <c r="BI5444"/>
      <c r="BJ5444"/>
      <c r="BK5444"/>
      <c r="BL5444"/>
      <c r="BM5444"/>
      <c r="BN5444"/>
      <c r="BO5444"/>
      <c r="BP5444"/>
      <c r="BQ5444"/>
      <c r="BR5444"/>
      <c r="BS5444"/>
      <c r="BT5444"/>
      <c r="BU5444"/>
      <c r="BV5444"/>
      <c r="BW5444"/>
      <c r="BX5444"/>
      <c r="BY5444"/>
      <c r="BZ5444"/>
      <c r="CA5444"/>
      <c r="CB5444"/>
      <c r="CC5444"/>
    </row>
    <row r="5445" spans="54:81" s="325" customFormat="1" ht="15" customHeight="1" x14ac:dyDescent="0.25">
      <c r="BB5445"/>
      <c r="BC5445"/>
      <c r="BD5445"/>
      <c r="BE5445"/>
      <c r="BF5445"/>
      <c r="BG5445"/>
      <c r="BH5445"/>
      <c r="BI5445"/>
      <c r="BJ5445"/>
      <c r="BK5445"/>
      <c r="BL5445"/>
      <c r="BM5445"/>
      <c r="BN5445"/>
      <c r="BO5445"/>
      <c r="BP5445"/>
      <c r="BQ5445"/>
      <c r="BR5445"/>
      <c r="BS5445"/>
      <c r="BT5445"/>
      <c r="BU5445"/>
      <c r="BV5445"/>
      <c r="BW5445"/>
      <c r="BX5445"/>
      <c r="BY5445"/>
      <c r="BZ5445"/>
      <c r="CA5445"/>
      <c r="CB5445"/>
      <c r="CC5445"/>
    </row>
    <row r="5446" spans="54:81" s="325" customFormat="1" ht="15" customHeight="1" x14ac:dyDescent="0.25">
      <c r="BB5446"/>
      <c r="BC5446"/>
      <c r="BD5446"/>
      <c r="BE5446"/>
      <c r="BF5446"/>
      <c r="BG5446"/>
      <c r="BH5446"/>
      <c r="BI5446"/>
      <c r="BJ5446"/>
      <c r="BK5446"/>
      <c r="BL5446"/>
      <c r="BM5446"/>
      <c r="BN5446"/>
      <c r="BO5446"/>
      <c r="BP5446"/>
      <c r="BQ5446"/>
      <c r="BR5446"/>
      <c r="BS5446"/>
      <c r="BT5446"/>
      <c r="BU5446"/>
      <c r="BV5446"/>
      <c r="BW5446"/>
      <c r="BX5446"/>
      <c r="BY5446"/>
      <c r="BZ5446"/>
      <c r="CA5446"/>
      <c r="CB5446"/>
      <c r="CC5446"/>
    </row>
    <row r="5447" spans="54:81" s="325" customFormat="1" ht="15" customHeight="1" x14ac:dyDescent="0.25">
      <c r="BB5447"/>
      <c r="BC5447"/>
      <c r="BD5447"/>
      <c r="BE5447"/>
      <c r="BF5447"/>
      <c r="BG5447"/>
      <c r="BH5447"/>
      <c r="BI5447"/>
      <c r="BJ5447"/>
      <c r="BK5447"/>
      <c r="BL5447"/>
      <c r="BM5447"/>
      <c r="BN5447"/>
      <c r="BO5447"/>
      <c r="BP5447"/>
      <c r="BQ5447"/>
      <c r="BR5447"/>
      <c r="BS5447"/>
      <c r="BT5447"/>
      <c r="BU5447"/>
      <c r="BV5447"/>
      <c r="BW5447"/>
      <c r="BX5447"/>
      <c r="BY5447"/>
      <c r="BZ5447"/>
      <c r="CA5447"/>
      <c r="CB5447"/>
      <c r="CC5447"/>
    </row>
    <row r="5448" spans="54:81" s="325" customFormat="1" ht="15" customHeight="1" x14ac:dyDescent="0.25">
      <c r="BB5448"/>
      <c r="BC5448"/>
      <c r="BD5448"/>
      <c r="BE5448"/>
      <c r="BF5448"/>
      <c r="BG5448"/>
      <c r="BH5448"/>
      <c r="BI5448"/>
      <c r="BJ5448"/>
      <c r="BK5448"/>
      <c r="BL5448"/>
      <c r="BM5448"/>
      <c r="BN5448"/>
      <c r="BO5448"/>
      <c r="BP5448"/>
      <c r="BQ5448"/>
      <c r="BR5448"/>
      <c r="BS5448"/>
      <c r="BT5448"/>
      <c r="BU5448"/>
      <c r="BV5448"/>
      <c r="BW5448"/>
      <c r="BX5448"/>
      <c r="BY5448"/>
      <c r="BZ5448"/>
      <c r="CA5448"/>
      <c r="CB5448"/>
      <c r="CC5448"/>
    </row>
    <row r="5449" spans="54:81" s="325" customFormat="1" ht="15" customHeight="1" x14ac:dyDescent="0.25">
      <c r="BB5449"/>
      <c r="BC5449"/>
      <c r="BD5449"/>
      <c r="BE5449"/>
      <c r="BF5449"/>
      <c r="BG5449"/>
      <c r="BH5449"/>
      <c r="BI5449"/>
      <c r="BJ5449"/>
      <c r="BK5449"/>
      <c r="BL5449"/>
      <c r="BM5449"/>
      <c r="BN5449"/>
      <c r="BO5449"/>
      <c r="BP5449"/>
      <c r="BQ5449"/>
      <c r="BR5449"/>
      <c r="BS5449"/>
      <c r="BT5449"/>
      <c r="BU5449"/>
      <c r="BV5449"/>
      <c r="BW5449"/>
      <c r="BX5449"/>
      <c r="BY5449"/>
      <c r="BZ5449"/>
      <c r="CA5449"/>
      <c r="CB5449"/>
      <c r="CC5449"/>
    </row>
    <row r="5450" spans="54:81" s="325" customFormat="1" ht="15" customHeight="1" x14ac:dyDescent="0.25">
      <c r="BB5450"/>
      <c r="BC5450"/>
      <c r="BD5450"/>
      <c r="BE5450"/>
      <c r="BF5450"/>
      <c r="BG5450"/>
      <c r="BH5450"/>
      <c r="BI5450"/>
      <c r="BJ5450"/>
      <c r="BK5450"/>
      <c r="BL5450"/>
      <c r="BM5450"/>
      <c r="BN5450"/>
      <c r="BO5450"/>
      <c r="BP5450"/>
      <c r="BQ5450"/>
      <c r="BR5450"/>
      <c r="BS5450"/>
      <c r="BT5450"/>
      <c r="BU5450"/>
      <c r="BV5450"/>
      <c r="BW5450"/>
      <c r="BX5450"/>
      <c r="BY5450"/>
      <c r="BZ5450"/>
      <c r="CA5450"/>
      <c r="CB5450"/>
      <c r="CC5450"/>
    </row>
    <row r="5451" spans="54:81" s="325" customFormat="1" ht="15" customHeight="1" x14ac:dyDescent="0.25">
      <c r="BB5451"/>
      <c r="BC5451"/>
      <c r="BD5451"/>
      <c r="BE5451"/>
      <c r="BF5451"/>
      <c r="BG5451"/>
      <c r="BH5451"/>
      <c r="BI5451"/>
      <c r="BJ5451"/>
      <c r="BK5451"/>
      <c r="BL5451"/>
      <c r="BM5451"/>
      <c r="BN5451"/>
      <c r="BO5451"/>
      <c r="BP5451"/>
      <c r="BQ5451"/>
      <c r="BR5451"/>
      <c r="BS5451"/>
      <c r="BT5451"/>
      <c r="BU5451"/>
      <c r="BV5451"/>
      <c r="BW5451"/>
      <c r="BX5451"/>
      <c r="BY5451"/>
      <c r="BZ5451"/>
      <c r="CA5451"/>
      <c r="CB5451"/>
      <c r="CC5451"/>
    </row>
    <row r="5452" spans="54:81" s="325" customFormat="1" ht="15" customHeight="1" x14ac:dyDescent="0.25">
      <c r="BB5452"/>
      <c r="BC5452"/>
      <c r="BD5452"/>
      <c r="BE5452"/>
      <c r="BF5452"/>
      <c r="BG5452"/>
      <c r="BH5452"/>
      <c r="BI5452"/>
      <c r="BJ5452"/>
      <c r="BK5452"/>
      <c r="BL5452"/>
      <c r="BM5452"/>
      <c r="BN5452"/>
      <c r="BO5452"/>
      <c r="BP5452"/>
      <c r="BQ5452"/>
      <c r="BR5452"/>
      <c r="BS5452"/>
      <c r="BT5452"/>
      <c r="BU5452"/>
      <c r="BV5452"/>
      <c r="BW5452"/>
      <c r="BX5452"/>
      <c r="BY5452"/>
      <c r="BZ5452"/>
      <c r="CA5452"/>
      <c r="CB5452"/>
      <c r="CC5452"/>
    </row>
    <row r="5453" spans="54:81" s="325" customFormat="1" ht="15" customHeight="1" x14ac:dyDescent="0.25">
      <c r="BB5453"/>
      <c r="BC5453"/>
      <c r="BD5453"/>
      <c r="BE5453"/>
      <c r="BF5453"/>
      <c r="BG5453"/>
      <c r="BH5453"/>
      <c r="BI5453"/>
      <c r="BJ5453"/>
      <c r="BK5453"/>
      <c r="BL5453"/>
      <c r="BM5453"/>
      <c r="BN5453"/>
      <c r="BO5453"/>
      <c r="BP5453"/>
      <c r="BQ5453"/>
      <c r="BR5453"/>
      <c r="BS5453"/>
      <c r="BT5453"/>
      <c r="BU5453"/>
      <c r="BV5453"/>
      <c r="BW5453"/>
      <c r="BX5453"/>
      <c r="BY5453"/>
      <c r="BZ5453"/>
      <c r="CA5453"/>
      <c r="CB5453"/>
      <c r="CC5453"/>
    </row>
    <row r="5454" spans="54:81" s="325" customFormat="1" ht="15" customHeight="1" x14ac:dyDescent="0.25">
      <c r="BB5454"/>
      <c r="BC5454"/>
      <c r="BD5454"/>
      <c r="BE5454"/>
      <c r="BF5454"/>
      <c r="BG5454"/>
      <c r="BH5454"/>
      <c r="BI5454"/>
      <c r="BJ5454"/>
      <c r="BK5454"/>
      <c r="BL5454"/>
      <c r="BM5454"/>
      <c r="BN5454"/>
      <c r="BO5454"/>
      <c r="BP5454"/>
      <c r="BQ5454"/>
      <c r="BR5454"/>
      <c r="BS5454"/>
      <c r="BT5454"/>
      <c r="BU5454"/>
      <c r="BV5454"/>
      <c r="BW5454"/>
      <c r="BX5454"/>
      <c r="BY5454"/>
      <c r="BZ5454"/>
      <c r="CA5454"/>
      <c r="CB5454"/>
      <c r="CC5454"/>
    </row>
    <row r="5455" spans="54:81" s="325" customFormat="1" ht="15" customHeight="1" x14ac:dyDescent="0.25">
      <c r="BB5455"/>
      <c r="BC5455"/>
      <c r="BD5455"/>
      <c r="BE5455"/>
      <c r="BF5455"/>
      <c r="BG5455"/>
      <c r="BH5455"/>
      <c r="BI5455"/>
      <c r="BJ5455"/>
      <c r="BK5455"/>
      <c r="BL5455"/>
      <c r="BM5455"/>
      <c r="BN5455"/>
      <c r="BO5455"/>
      <c r="BP5455"/>
      <c r="BQ5455"/>
      <c r="BR5455"/>
      <c r="BS5455"/>
      <c r="BT5455"/>
      <c r="BU5455"/>
      <c r="BV5455"/>
      <c r="BW5455"/>
      <c r="BX5455"/>
      <c r="BY5455"/>
      <c r="BZ5455"/>
      <c r="CA5455"/>
      <c r="CB5455"/>
      <c r="CC5455"/>
    </row>
    <row r="5456" spans="54:81" s="325" customFormat="1" ht="15" customHeight="1" x14ac:dyDescent="0.25">
      <c r="BB5456"/>
      <c r="BC5456"/>
      <c r="BD5456"/>
      <c r="BE5456"/>
      <c r="BF5456"/>
      <c r="BG5456"/>
      <c r="BH5456"/>
      <c r="BI5456"/>
      <c r="BJ5456"/>
      <c r="BK5456"/>
      <c r="BL5456"/>
      <c r="BM5456"/>
      <c r="BN5456"/>
      <c r="BO5456"/>
      <c r="BP5456"/>
      <c r="BQ5456"/>
      <c r="BR5456"/>
      <c r="BS5456"/>
      <c r="BT5456"/>
      <c r="BU5456"/>
      <c r="BV5456"/>
      <c r="BW5456"/>
      <c r="BX5456"/>
      <c r="BY5456"/>
      <c r="BZ5456"/>
      <c r="CA5456"/>
      <c r="CB5456"/>
      <c r="CC5456"/>
    </row>
    <row r="5457" spans="54:81" s="325" customFormat="1" ht="15" customHeight="1" x14ac:dyDescent="0.25">
      <c r="BB5457"/>
      <c r="BC5457"/>
      <c r="BD5457"/>
      <c r="BE5457"/>
      <c r="BF5457"/>
      <c r="BG5457"/>
      <c r="BH5457"/>
      <c r="BI5457"/>
      <c r="BJ5457"/>
      <c r="BK5457"/>
      <c r="BL5457"/>
      <c r="BM5457"/>
      <c r="BN5457"/>
      <c r="BO5457"/>
      <c r="BP5457"/>
      <c r="BQ5457"/>
      <c r="BR5457"/>
      <c r="BS5457"/>
      <c r="BT5457"/>
      <c r="BU5457"/>
      <c r="BV5457"/>
      <c r="BW5457"/>
      <c r="BX5457"/>
      <c r="BY5457"/>
      <c r="BZ5457"/>
      <c r="CA5457"/>
      <c r="CB5457"/>
      <c r="CC5457"/>
    </row>
    <row r="5458" spans="54:81" s="325" customFormat="1" ht="15" customHeight="1" x14ac:dyDescent="0.25">
      <c r="BB5458"/>
      <c r="BC5458"/>
      <c r="BD5458"/>
      <c r="BE5458"/>
      <c r="BF5458"/>
      <c r="BG5458"/>
      <c r="BH5458"/>
      <c r="BI5458"/>
      <c r="BJ5458"/>
      <c r="BK5458"/>
      <c r="BL5458"/>
      <c r="BM5458"/>
      <c r="BN5458"/>
      <c r="BO5458"/>
      <c r="BP5458"/>
      <c r="BQ5458"/>
      <c r="BR5458"/>
      <c r="BS5458"/>
      <c r="BT5458"/>
      <c r="BU5458"/>
      <c r="BV5458"/>
      <c r="BW5458"/>
      <c r="BX5458"/>
      <c r="BY5458"/>
      <c r="BZ5458"/>
      <c r="CA5458"/>
      <c r="CB5458"/>
      <c r="CC5458"/>
    </row>
    <row r="5459" spans="54:81" s="325" customFormat="1" ht="15" customHeight="1" x14ac:dyDescent="0.25">
      <c r="BB5459"/>
      <c r="BC5459"/>
      <c r="BD5459"/>
      <c r="BE5459"/>
      <c r="BF5459"/>
      <c r="BG5459"/>
      <c r="BH5459"/>
      <c r="BI5459"/>
      <c r="BJ5459"/>
      <c r="BK5459"/>
      <c r="BL5459"/>
      <c r="BM5459"/>
      <c r="BN5459"/>
      <c r="BO5459"/>
      <c r="BP5459"/>
      <c r="BQ5459"/>
      <c r="BR5459"/>
      <c r="BS5459"/>
      <c r="BT5459"/>
      <c r="BU5459"/>
      <c r="BV5459"/>
      <c r="BW5459"/>
      <c r="BX5459"/>
      <c r="BY5459"/>
      <c r="BZ5459"/>
      <c r="CA5459"/>
      <c r="CB5459"/>
      <c r="CC5459"/>
    </row>
    <row r="5460" spans="54:81" s="325" customFormat="1" ht="15" customHeight="1" x14ac:dyDescent="0.25">
      <c r="BB5460"/>
      <c r="BC5460"/>
      <c r="BD5460"/>
      <c r="BE5460"/>
      <c r="BF5460"/>
      <c r="BG5460"/>
      <c r="BH5460"/>
      <c r="BI5460"/>
      <c r="BJ5460"/>
      <c r="BK5460"/>
      <c r="BL5460"/>
      <c r="BM5460"/>
      <c r="BN5460"/>
      <c r="BO5460"/>
      <c r="BP5460"/>
      <c r="BQ5460"/>
      <c r="BR5460"/>
      <c r="BS5460"/>
      <c r="BT5460"/>
      <c r="BU5460"/>
      <c r="BV5460"/>
      <c r="BW5460"/>
      <c r="BX5460"/>
      <c r="BY5460"/>
      <c r="BZ5460"/>
      <c r="CA5460"/>
      <c r="CB5460"/>
      <c r="CC5460"/>
    </row>
    <row r="5461" spans="54:81" s="325" customFormat="1" ht="15" customHeight="1" x14ac:dyDescent="0.25">
      <c r="BB5461"/>
      <c r="BC5461"/>
      <c r="BD5461"/>
      <c r="BE5461"/>
      <c r="BF5461"/>
      <c r="BG5461"/>
      <c r="BH5461"/>
      <c r="BI5461"/>
      <c r="BJ5461"/>
      <c r="BK5461"/>
      <c r="BL5461"/>
      <c r="BM5461"/>
      <c r="BN5461"/>
      <c r="BO5461"/>
      <c r="BP5461"/>
      <c r="BQ5461"/>
      <c r="BR5461"/>
      <c r="BS5461"/>
      <c r="BT5461"/>
      <c r="BU5461"/>
      <c r="BV5461"/>
      <c r="BW5461"/>
      <c r="BX5461"/>
      <c r="BY5461"/>
      <c r="BZ5461"/>
      <c r="CA5461"/>
      <c r="CB5461"/>
      <c r="CC5461"/>
    </row>
    <row r="5462" spans="54:81" s="325" customFormat="1" ht="15" customHeight="1" x14ac:dyDescent="0.25">
      <c r="BB5462"/>
      <c r="BC5462"/>
      <c r="BD5462"/>
      <c r="BE5462"/>
      <c r="BF5462"/>
      <c r="BG5462"/>
      <c r="BH5462"/>
      <c r="BI5462"/>
      <c r="BJ5462"/>
      <c r="BK5462"/>
      <c r="BL5462"/>
      <c r="BM5462"/>
      <c r="BN5462"/>
      <c r="BO5462"/>
      <c r="BP5462"/>
      <c r="BQ5462"/>
      <c r="BR5462"/>
      <c r="BS5462"/>
      <c r="BT5462"/>
      <c r="BU5462"/>
      <c r="BV5462"/>
      <c r="BW5462"/>
      <c r="BX5462"/>
      <c r="BY5462"/>
      <c r="BZ5462"/>
      <c r="CA5462"/>
      <c r="CB5462"/>
      <c r="CC5462"/>
    </row>
    <row r="5463" spans="54:81" s="325" customFormat="1" ht="15" customHeight="1" x14ac:dyDescent="0.25">
      <c r="BB5463"/>
      <c r="BC5463"/>
      <c r="BD5463"/>
      <c r="BE5463"/>
      <c r="BF5463"/>
      <c r="BG5463"/>
      <c r="BH5463"/>
      <c r="BI5463"/>
      <c r="BJ5463"/>
      <c r="BK5463"/>
      <c r="BL5463"/>
      <c r="BM5463"/>
      <c r="BN5463"/>
      <c r="BO5463"/>
      <c r="BP5463"/>
      <c r="BQ5463"/>
      <c r="BR5463"/>
      <c r="BS5463"/>
      <c r="BT5463"/>
      <c r="BU5463"/>
      <c r="BV5463"/>
      <c r="BW5463"/>
      <c r="BX5463"/>
      <c r="BY5463"/>
      <c r="BZ5463"/>
      <c r="CA5463"/>
      <c r="CB5463"/>
      <c r="CC5463"/>
    </row>
    <row r="5464" spans="54:81" s="325" customFormat="1" ht="15" customHeight="1" x14ac:dyDescent="0.25">
      <c r="BB5464"/>
      <c r="BC5464"/>
      <c r="BD5464"/>
      <c r="BE5464"/>
      <c r="BF5464"/>
      <c r="BG5464"/>
      <c r="BH5464"/>
      <c r="BI5464"/>
      <c r="BJ5464"/>
      <c r="BK5464"/>
      <c r="BL5464"/>
      <c r="BM5464"/>
      <c r="BN5464"/>
      <c r="BO5464"/>
      <c r="BP5464"/>
      <c r="BQ5464"/>
      <c r="BR5464"/>
      <c r="BS5464"/>
      <c r="BT5464"/>
      <c r="BU5464"/>
      <c r="BV5464"/>
      <c r="BW5464"/>
      <c r="BX5464"/>
      <c r="BY5464"/>
      <c r="BZ5464"/>
      <c r="CA5464"/>
      <c r="CB5464"/>
      <c r="CC5464"/>
    </row>
    <row r="5465" spans="54:81" s="325" customFormat="1" ht="15" customHeight="1" x14ac:dyDescent="0.25">
      <c r="BB5465"/>
      <c r="BC5465"/>
      <c r="BD5465"/>
      <c r="BE5465"/>
      <c r="BF5465"/>
      <c r="BG5465"/>
      <c r="BH5465"/>
      <c r="BI5465"/>
      <c r="BJ5465"/>
      <c r="BK5465"/>
      <c r="BL5465"/>
      <c r="BM5465"/>
      <c r="BN5465"/>
      <c r="BO5465"/>
      <c r="BP5465"/>
      <c r="BQ5465"/>
      <c r="BR5465"/>
      <c r="BS5465"/>
      <c r="BT5465"/>
      <c r="BU5465"/>
      <c r="BV5465"/>
      <c r="BW5465"/>
      <c r="BX5465"/>
      <c r="BY5465"/>
      <c r="BZ5465"/>
      <c r="CA5465"/>
      <c r="CB5465"/>
      <c r="CC5465"/>
    </row>
    <row r="5466" spans="54:81" s="325" customFormat="1" ht="15" customHeight="1" x14ac:dyDescent="0.25">
      <c r="BB5466"/>
      <c r="BC5466"/>
      <c r="BD5466"/>
      <c r="BE5466"/>
      <c r="BF5466"/>
      <c r="BG5466"/>
      <c r="BH5466"/>
      <c r="BI5466"/>
      <c r="BJ5466"/>
      <c r="BK5466"/>
      <c r="BL5466"/>
      <c r="BM5466"/>
      <c r="BN5466"/>
      <c r="BO5466"/>
      <c r="BP5466"/>
      <c r="BQ5466"/>
      <c r="BR5466"/>
      <c r="BS5466"/>
      <c r="BT5466"/>
      <c r="BU5466"/>
      <c r="BV5466"/>
      <c r="BW5466"/>
      <c r="BX5466"/>
      <c r="BY5466"/>
      <c r="BZ5466"/>
      <c r="CA5466"/>
      <c r="CB5466"/>
      <c r="CC5466"/>
    </row>
    <row r="5467" spans="54:81" s="325" customFormat="1" ht="15" customHeight="1" x14ac:dyDescent="0.25">
      <c r="BB5467"/>
      <c r="BC5467"/>
      <c r="BD5467"/>
      <c r="BE5467"/>
      <c r="BF5467"/>
      <c r="BG5467"/>
      <c r="BH5467"/>
      <c r="BI5467"/>
      <c r="BJ5467"/>
      <c r="BK5467"/>
      <c r="BL5467"/>
      <c r="BM5467"/>
      <c r="BN5467"/>
      <c r="BO5467"/>
      <c r="BP5467"/>
      <c r="BQ5467"/>
      <c r="BR5467"/>
      <c r="BS5467"/>
      <c r="BT5467"/>
      <c r="BU5467"/>
      <c r="BV5467"/>
      <c r="BW5467"/>
      <c r="BX5467"/>
      <c r="BY5467"/>
      <c r="BZ5467"/>
      <c r="CA5467"/>
      <c r="CB5467"/>
      <c r="CC5467"/>
    </row>
    <row r="5468" spans="54:81" s="325" customFormat="1" ht="15" customHeight="1" x14ac:dyDescent="0.25">
      <c r="BB5468"/>
      <c r="BC5468"/>
      <c r="BD5468"/>
      <c r="BE5468"/>
      <c r="BF5468"/>
      <c r="BG5468"/>
      <c r="BH5468"/>
      <c r="BI5468"/>
      <c r="BJ5468"/>
      <c r="BK5468"/>
      <c r="BL5468"/>
      <c r="BM5468"/>
      <c r="BN5468"/>
      <c r="BO5468"/>
      <c r="BP5468"/>
      <c r="BQ5468"/>
      <c r="BR5468"/>
      <c r="BS5468"/>
      <c r="BT5468"/>
      <c r="BU5468"/>
      <c r="BV5468"/>
      <c r="BW5468"/>
      <c r="BX5468"/>
      <c r="BY5468"/>
      <c r="BZ5468"/>
      <c r="CA5468"/>
      <c r="CB5468"/>
      <c r="CC5468"/>
    </row>
    <row r="5469" spans="54:81" s="325" customFormat="1" ht="15" customHeight="1" x14ac:dyDescent="0.25">
      <c r="BB5469"/>
      <c r="BC5469"/>
      <c r="BD5469"/>
      <c r="BE5469"/>
      <c r="BF5469"/>
      <c r="BG5469"/>
      <c r="BH5469"/>
      <c r="BI5469"/>
      <c r="BJ5469"/>
      <c r="BK5469"/>
      <c r="BL5469"/>
      <c r="BM5469"/>
      <c r="BN5469"/>
      <c r="BO5469"/>
      <c r="BP5469"/>
      <c r="BQ5469"/>
      <c r="BR5469"/>
      <c r="BS5469"/>
      <c r="BT5469"/>
      <c r="BU5469"/>
      <c r="BV5469"/>
      <c r="BW5469"/>
      <c r="BX5469"/>
      <c r="BY5469"/>
      <c r="BZ5469"/>
      <c r="CA5469"/>
      <c r="CB5469"/>
      <c r="CC5469"/>
    </row>
    <row r="5470" spans="54:81" s="325" customFormat="1" ht="15" customHeight="1" x14ac:dyDescent="0.25">
      <c r="BB5470"/>
      <c r="BC5470"/>
      <c r="BD5470"/>
      <c r="BE5470"/>
      <c r="BF5470"/>
      <c r="BG5470"/>
      <c r="BH5470"/>
      <c r="BI5470"/>
      <c r="BJ5470"/>
      <c r="BK5470"/>
      <c r="BL5470"/>
      <c r="BM5470"/>
      <c r="BN5470"/>
      <c r="BO5470"/>
      <c r="BP5470"/>
      <c r="BQ5470"/>
      <c r="BR5470"/>
      <c r="BS5470"/>
      <c r="BT5470"/>
      <c r="BU5470"/>
      <c r="BV5470"/>
      <c r="BW5470"/>
      <c r="BX5470"/>
      <c r="BY5470"/>
      <c r="BZ5470"/>
      <c r="CA5470"/>
      <c r="CB5470"/>
      <c r="CC5470"/>
    </row>
    <row r="5471" spans="54:81" s="325" customFormat="1" ht="15" customHeight="1" x14ac:dyDescent="0.25">
      <c r="BB5471"/>
      <c r="BC5471"/>
      <c r="BD5471"/>
      <c r="BE5471"/>
      <c r="BF5471"/>
      <c r="BG5471"/>
      <c r="BH5471"/>
      <c r="BI5471"/>
      <c r="BJ5471"/>
      <c r="BK5471"/>
      <c r="BL5471"/>
      <c r="BM5471"/>
      <c r="BN5471"/>
      <c r="BO5471"/>
      <c r="BP5471"/>
      <c r="BQ5471"/>
      <c r="BR5471"/>
      <c r="BS5471"/>
      <c r="BT5471"/>
      <c r="BU5471"/>
      <c r="BV5471"/>
      <c r="BW5471"/>
      <c r="BX5471"/>
      <c r="BY5471"/>
      <c r="BZ5471"/>
      <c r="CA5471"/>
      <c r="CB5471"/>
      <c r="CC5471"/>
    </row>
    <row r="5472" spans="54:81" s="325" customFormat="1" ht="15" customHeight="1" x14ac:dyDescent="0.25">
      <c r="BB5472"/>
      <c r="BC5472"/>
      <c r="BD5472"/>
      <c r="BE5472"/>
      <c r="BF5472"/>
      <c r="BG5472"/>
      <c r="BH5472"/>
      <c r="BI5472"/>
      <c r="BJ5472"/>
      <c r="BK5472"/>
      <c r="BL5472"/>
      <c r="BM5472"/>
      <c r="BN5472"/>
      <c r="BO5472"/>
      <c r="BP5472"/>
      <c r="BQ5472"/>
      <c r="BR5472"/>
      <c r="BS5472"/>
      <c r="BT5472"/>
      <c r="BU5472"/>
      <c r="BV5472"/>
      <c r="BW5472"/>
      <c r="BX5472"/>
      <c r="BY5472"/>
      <c r="BZ5472"/>
      <c r="CA5472"/>
      <c r="CB5472"/>
      <c r="CC5472"/>
    </row>
    <row r="5473" spans="54:81" s="325" customFormat="1" ht="15" customHeight="1" x14ac:dyDescent="0.25">
      <c r="BB5473"/>
      <c r="BC5473"/>
      <c r="BD5473"/>
      <c r="BE5473"/>
      <c r="BF5473"/>
      <c r="BG5473"/>
      <c r="BH5473"/>
      <c r="BI5473"/>
      <c r="BJ5473"/>
      <c r="BK5473"/>
      <c r="BL5473"/>
      <c r="BM5473"/>
      <c r="BN5473"/>
      <c r="BO5473"/>
      <c r="BP5473"/>
      <c r="BQ5473"/>
      <c r="BR5473"/>
      <c r="BS5473"/>
      <c r="BT5473"/>
      <c r="BU5473"/>
      <c r="BV5473"/>
      <c r="BW5473"/>
      <c r="BX5473"/>
      <c r="BY5473"/>
      <c r="BZ5473"/>
      <c r="CA5473"/>
      <c r="CB5473"/>
      <c r="CC5473"/>
    </row>
    <row r="5474" spans="54:81" s="325" customFormat="1" ht="15" customHeight="1" x14ac:dyDescent="0.25">
      <c r="BB5474"/>
      <c r="BC5474"/>
      <c r="BD5474"/>
      <c r="BE5474"/>
      <c r="BF5474"/>
      <c r="BG5474"/>
      <c r="BH5474"/>
      <c r="BI5474"/>
      <c r="BJ5474"/>
      <c r="BK5474"/>
      <c r="BL5474"/>
      <c r="BM5474"/>
      <c r="BN5474"/>
      <c r="BO5474"/>
      <c r="BP5474"/>
      <c r="BQ5474"/>
      <c r="BR5474"/>
      <c r="BS5474"/>
      <c r="BT5474"/>
      <c r="BU5474"/>
      <c r="BV5474"/>
      <c r="BW5474"/>
      <c r="BX5474"/>
      <c r="BY5474"/>
      <c r="BZ5474"/>
      <c r="CA5474"/>
      <c r="CB5474"/>
      <c r="CC5474"/>
    </row>
    <row r="5475" spans="54:81" s="325" customFormat="1" ht="15" customHeight="1" x14ac:dyDescent="0.25">
      <c r="BB5475"/>
      <c r="BC5475"/>
      <c r="BD5475"/>
      <c r="BE5475"/>
      <c r="BF5475"/>
      <c r="BG5475"/>
      <c r="BH5475"/>
      <c r="BI5475"/>
      <c r="BJ5475"/>
      <c r="BK5475"/>
      <c r="BL5475"/>
      <c r="BM5475"/>
      <c r="BN5475"/>
      <c r="BO5475"/>
      <c r="BP5475"/>
      <c r="BQ5475"/>
      <c r="BR5475"/>
      <c r="BS5475"/>
      <c r="BT5475"/>
      <c r="BU5475"/>
      <c r="BV5475"/>
      <c r="BW5475"/>
      <c r="BX5475"/>
      <c r="BY5475"/>
      <c r="BZ5475"/>
      <c r="CA5475"/>
      <c r="CB5475"/>
      <c r="CC5475"/>
    </row>
    <row r="5476" spans="54:81" s="325" customFormat="1" ht="15" customHeight="1" x14ac:dyDescent="0.25">
      <c r="BB5476"/>
      <c r="BC5476"/>
      <c r="BD5476"/>
      <c r="BE5476"/>
      <c r="BF5476"/>
      <c r="BG5476"/>
      <c r="BH5476"/>
      <c r="BI5476"/>
      <c r="BJ5476"/>
      <c r="BK5476"/>
      <c r="BL5476"/>
      <c r="BM5476"/>
      <c r="BN5476"/>
      <c r="BO5476"/>
      <c r="BP5476"/>
      <c r="BQ5476"/>
      <c r="BR5476"/>
      <c r="BS5476"/>
      <c r="BT5476"/>
      <c r="BU5476"/>
      <c r="BV5476"/>
      <c r="BW5476"/>
      <c r="BX5476"/>
      <c r="BY5476"/>
      <c r="BZ5476"/>
      <c r="CA5476"/>
      <c r="CB5476"/>
      <c r="CC5476"/>
    </row>
    <row r="5477" spans="54:81" s="325" customFormat="1" ht="15" customHeight="1" x14ac:dyDescent="0.25">
      <c r="BB5477"/>
      <c r="BC5477"/>
      <c r="BD5477"/>
      <c r="BE5477"/>
      <c r="BF5477"/>
      <c r="BG5477"/>
      <c r="BH5477"/>
      <c r="BI5477"/>
      <c r="BJ5477"/>
      <c r="BK5477"/>
      <c r="BL5477"/>
      <c r="BM5477"/>
      <c r="BN5477"/>
      <c r="BO5477"/>
      <c r="BP5477"/>
      <c r="BQ5477"/>
      <c r="BR5477"/>
      <c r="BS5477"/>
      <c r="BT5477"/>
      <c r="BU5477"/>
      <c r="BV5477"/>
      <c r="BW5477"/>
      <c r="BX5477"/>
      <c r="BY5477"/>
      <c r="BZ5477"/>
      <c r="CA5477"/>
      <c r="CB5477"/>
      <c r="CC5477"/>
    </row>
    <row r="5478" spans="54:81" s="325" customFormat="1" ht="15" customHeight="1" x14ac:dyDescent="0.25">
      <c r="BB5478"/>
      <c r="BC5478"/>
      <c r="BD5478"/>
      <c r="BE5478"/>
      <c r="BF5478"/>
      <c r="BG5478"/>
      <c r="BH5478"/>
      <c r="BI5478"/>
      <c r="BJ5478"/>
      <c r="BK5478"/>
      <c r="BL5478"/>
      <c r="BM5478"/>
      <c r="BN5478"/>
      <c r="BO5478"/>
      <c r="BP5478"/>
      <c r="BQ5478"/>
      <c r="BR5478"/>
      <c r="BS5478"/>
      <c r="BT5478"/>
      <c r="BU5478"/>
      <c r="BV5478"/>
      <c r="BW5478"/>
      <c r="BX5478"/>
      <c r="BY5478"/>
      <c r="BZ5478"/>
      <c r="CA5478"/>
      <c r="CB5478"/>
      <c r="CC5478"/>
    </row>
    <row r="5479" spans="54:81" s="325" customFormat="1" ht="15" customHeight="1" x14ac:dyDescent="0.25">
      <c r="BB5479"/>
      <c r="BC5479"/>
      <c r="BD5479"/>
      <c r="BE5479"/>
      <c r="BF5479"/>
      <c r="BG5479"/>
      <c r="BH5479"/>
      <c r="BI5479"/>
      <c r="BJ5479"/>
      <c r="BK5479"/>
      <c r="BL5479"/>
      <c r="BM5479"/>
      <c r="BN5479"/>
      <c r="BO5479"/>
      <c r="BP5479"/>
      <c r="BQ5479"/>
      <c r="BR5479"/>
      <c r="BS5479"/>
      <c r="BT5479"/>
      <c r="BU5479"/>
      <c r="BV5479"/>
      <c r="BW5479"/>
      <c r="BX5479"/>
      <c r="BY5479"/>
      <c r="BZ5479"/>
      <c r="CA5479"/>
      <c r="CB5479"/>
      <c r="CC5479"/>
    </row>
    <row r="5480" spans="54:81" s="325" customFormat="1" ht="15" customHeight="1" x14ac:dyDescent="0.25">
      <c r="BB5480"/>
      <c r="BC5480"/>
      <c r="BD5480"/>
      <c r="BE5480"/>
      <c r="BF5480"/>
      <c r="BG5480"/>
      <c r="BH5480"/>
      <c r="BI5480"/>
      <c r="BJ5480"/>
      <c r="BK5480"/>
      <c r="BL5480"/>
      <c r="BM5480"/>
      <c r="BN5480"/>
      <c r="BO5480"/>
      <c r="BP5480"/>
      <c r="BQ5480"/>
      <c r="BR5480"/>
      <c r="BS5480"/>
      <c r="BT5480"/>
      <c r="BU5480"/>
      <c r="BV5480"/>
      <c r="BW5480"/>
      <c r="BX5480"/>
      <c r="BY5480"/>
      <c r="BZ5480"/>
      <c r="CA5480"/>
      <c r="CB5480"/>
      <c r="CC5480"/>
    </row>
    <row r="5481" spans="54:81" s="325" customFormat="1" ht="15" customHeight="1" x14ac:dyDescent="0.25">
      <c r="BB5481"/>
      <c r="BC5481"/>
      <c r="BD5481"/>
      <c r="BE5481"/>
      <c r="BF5481"/>
      <c r="BG5481"/>
      <c r="BH5481"/>
      <c r="BI5481"/>
      <c r="BJ5481"/>
      <c r="BK5481"/>
      <c r="BL5481"/>
      <c r="BM5481"/>
      <c r="BN5481"/>
      <c r="BO5481"/>
      <c r="BP5481"/>
      <c r="BQ5481"/>
      <c r="BR5481"/>
      <c r="BS5481"/>
      <c r="BT5481"/>
      <c r="BU5481"/>
      <c r="BV5481"/>
      <c r="BW5481"/>
      <c r="BX5481"/>
      <c r="BY5481"/>
      <c r="BZ5481"/>
      <c r="CA5481"/>
      <c r="CB5481"/>
      <c r="CC5481"/>
    </row>
    <row r="5482" spans="54:81" s="325" customFormat="1" ht="15" customHeight="1" x14ac:dyDescent="0.25">
      <c r="BB5482"/>
      <c r="BC5482"/>
      <c r="BD5482"/>
      <c r="BE5482"/>
      <c r="BF5482"/>
      <c r="BG5482"/>
      <c r="BH5482"/>
      <c r="BI5482"/>
      <c r="BJ5482"/>
      <c r="BK5482"/>
      <c r="BL5482"/>
      <c r="BM5482"/>
      <c r="BN5482"/>
      <c r="BO5482"/>
      <c r="BP5482"/>
      <c r="BQ5482"/>
      <c r="BR5482"/>
      <c r="BS5482"/>
      <c r="BT5482"/>
      <c r="BU5482"/>
      <c r="BV5482"/>
      <c r="BW5482"/>
      <c r="BX5482"/>
      <c r="BY5482"/>
      <c r="BZ5482"/>
      <c r="CA5482"/>
      <c r="CB5482"/>
      <c r="CC5482"/>
    </row>
    <row r="5483" spans="54:81" s="325" customFormat="1" ht="15" customHeight="1" x14ac:dyDescent="0.25">
      <c r="BB5483"/>
      <c r="BC5483"/>
      <c r="BD5483"/>
      <c r="BE5483"/>
      <c r="BF5483"/>
      <c r="BG5483"/>
      <c r="BH5483"/>
      <c r="BI5483"/>
      <c r="BJ5483"/>
      <c r="BK5483"/>
      <c r="BL5483"/>
      <c r="BM5483"/>
      <c r="BN5483"/>
      <c r="BO5483"/>
      <c r="BP5483"/>
      <c r="BQ5483"/>
      <c r="BR5483"/>
      <c r="BS5483"/>
      <c r="BT5483"/>
      <c r="BU5483"/>
      <c r="BV5483"/>
      <c r="BW5483"/>
      <c r="BX5483"/>
      <c r="BY5483"/>
      <c r="BZ5483"/>
      <c r="CA5483"/>
      <c r="CB5483"/>
      <c r="CC5483"/>
    </row>
    <row r="5484" spans="54:81" s="325" customFormat="1" ht="15" customHeight="1" x14ac:dyDescent="0.25">
      <c r="BB5484"/>
      <c r="BC5484"/>
      <c r="BD5484"/>
      <c r="BE5484"/>
      <c r="BF5484"/>
      <c r="BG5484"/>
      <c r="BH5484"/>
      <c r="BI5484"/>
      <c r="BJ5484"/>
      <c r="BK5484"/>
      <c r="BL5484"/>
      <c r="BM5484"/>
      <c r="BN5484"/>
      <c r="BO5484"/>
      <c r="BP5484"/>
      <c r="BQ5484"/>
      <c r="BR5484"/>
      <c r="BS5484"/>
      <c r="BT5484"/>
      <c r="BU5484"/>
      <c r="BV5484"/>
      <c r="BW5484"/>
      <c r="BX5484"/>
      <c r="BY5484"/>
      <c r="BZ5484"/>
      <c r="CA5484"/>
      <c r="CB5484"/>
      <c r="CC5484"/>
    </row>
    <row r="5485" spans="54:81" s="325" customFormat="1" ht="15" customHeight="1" x14ac:dyDescent="0.25">
      <c r="BB5485"/>
      <c r="BC5485"/>
      <c r="BD5485"/>
      <c r="BE5485"/>
      <c r="BF5485"/>
      <c r="BG5485"/>
      <c r="BH5485"/>
      <c r="BI5485"/>
      <c r="BJ5485"/>
      <c r="BK5485"/>
      <c r="BL5485"/>
      <c r="BM5485"/>
      <c r="BN5485"/>
      <c r="BO5485"/>
      <c r="BP5485"/>
      <c r="BQ5485"/>
      <c r="BR5485"/>
      <c r="BS5485"/>
      <c r="BT5485"/>
      <c r="BU5485"/>
      <c r="BV5485"/>
      <c r="BW5485"/>
      <c r="BX5485"/>
      <c r="BY5485"/>
      <c r="BZ5485"/>
      <c r="CA5485"/>
      <c r="CB5485"/>
      <c r="CC5485"/>
    </row>
    <row r="5486" spans="54:81" s="325" customFormat="1" ht="15" customHeight="1" x14ac:dyDescent="0.25">
      <c r="BB5486"/>
      <c r="BC5486"/>
      <c r="BD5486"/>
      <c r="BE5486"/>
      <c r="BF5486"/>
      <c r="BG5486"/>
      <c r="BH5486"/>
      <c r="BI5486"/>
      <c r="BJ5486"/>
      <c r="BK5486"/>
      <c r="BL5486"/>
      <c r="BM5486"/>
      <c r="BN5486"/>
      <c r="BO5486"/>
      <c r="BP5486"/>
      <c r="BQ5486"/>
      <c r="BR5486"/>
      <c r="BS5486"/>
      <c r="BT5486"/>
      <c r="BU5486"/>
      <c r="BV5486"/>
      <c r="BW5486"/>
      <c r="BX5486"/>
      <c r="BY5486"/>
      <c r="BZ5486"/>
      <c r="CA5486"/>
      <c r="CB5486"/>
      <c r="CC5486"/>
    </row>
    <row r="5487" spans="54:81" s="325" customFormat="1" ht="15" customHeight="1" x14ac:dyDescent="0.25">
      <c r="BB5487"/>
      <c r="BC5487"/>
      <c r="BD5487"/>
      <c r="BE5487"/>
      <c r="BF5487"/>
      <c r="BG5487"/>
      <c r="BH5487"/>
      <c r="BI5487"/>
      <c r="BJ5487"/>
      <c r="BK5487"/>
      <c r="BL5487"/>
      <c r="BM5487"/>
      <c r="BN5487"/>
      <c r="BO5487"/>
      <c r="BP5487"/>
      <c r="BQ5487"/>
      <c r="BR5487"/>
      <c r="BS5487"/>
      <c r="BT5487"/>
      <c r="BU5487"/>
      <c r="BV5487"/>
      <c r="BW5487"/>
      <c r="BX5487"/>
      <c r="BY5487"/>
      <c r="BZ5487"/>
      <c r="CA5487"/>
      <c r="CB5487"/>
      <c r="CC5487"/>
    </row>
    <row r="5488" spans="54:81" s="325" customFormat="1" ht="15" customHeight="1" x14ac:dyDescent="0.25">
      <c r="BB5488"/>
      <c r="BC5488"/>
      <c r="BD5488"/>
      <c r="BE5488"/>
      <c r="BF5488"/>
      <c r="BG5488"/>
      <c r="BH5488"/>
      <c r="BI5488"/>
      <c r="BJ5488"/>
      <c r="BK5488"/>
      <c r="BL5488"/>
      <c r="BM5488"/>
      <c r="BN5488"/>
      <c r="BO5488"/>
      <c r="BP5488"/>
      <c r="BQ5488"/>
      <c r="BR5488"/>
      <c r="BS5488"/>
      <c r="BT5488"/>
      <c r="BU5488"/>
      <c r="BV5488"/>
      <c r="BW5488"/>
      <c r="BX5488"/>
      <c r="BY5488"/>
      <c r="BZ5488"/>
      <c r="CA5488"/>
      <c r="CB5488"/>
      <c r="CC5488"/>
    </row>
    <row r="5489" spans="54:81" s="325" customFormat="1" ht="15" customHeight="1" x14ac:dyDescent="0.25">
      <c r="BB5489"/>
      <c r="BC5489"/>
      <c r="BD5489"/>
      <c r="BE5489"/>
      <c r="BF5489"/>
      <c r="BG5489"/>
      <c r="BH5489"/>
      <c r="BI5489"/>
      <c r="BJ5489"/>
      <c r="BK5489"/>
      <c r="BL5489"/>
      <c r="BM5489"/>
      <c r="BN5489"/>
      <c r="BO5489"/>
      <c r="BP5489"/>
      <c r="BQ5489"/>
      <c r="BR5489"/>
      <c r="BS5489"/>
      <c r="BT5489"/>
      <c r="BU5489"/>
      <c r="BV5489"/>
      <c r="BW5489"/>
      <c r="BX5489"/>
      <c r="BY5489"/>
      <c r="BZ5489"/>
      <c r="CA5489"/>
      <c r="CB5489"/>
      <c r="CC5489"/>
    </row>
    <row r="5490" spans="54:81" s="325" customFormat="1" ht="15" customHeight="1" x14ac:dyDescent="0.25">
      <c r="BB5490"/>
      <c r="BC5490"/>
      <c r="BD5490"/>
      <c r="BE5490"/>
      <c r="BF5490"/>
      <c r="BG5490"/>
      <c r="BH5490"/>
      <c r="BI5490"/>
      <c r="BJ5490"/>
      <c r="BK5490"/>
      <c r="BL5490"/>
      <c r="BM5490"/>
      <c r="BN5490"/>
      <c r="BO5490"/>
      <c r="BP5490"/>
      <c r="BQ5490"/>
      <c r="BR5490"/>
      <c r="BS5490"/>
      <c r="BT5490"/>
      <c r="BU5490"/>
      <c r="BV5490"/>
      <c r="BW5490"/>
      <c r="BX5490"/>
      <c r="BY5490"/>
      <c r="BZ5490"/>
      <c r="CA5490"/>
      <c r="CB5490"/>
      <c r="CC5490"/>
    </row>
    <row r="5491" spans="54:81" s="325" customFormat="1" ht="15" customHeight="1" x14ac:dyDescent="0.25">
      <c r="BB5491"/>
      <c r="BC5491"/>
      <c r="BD5491"/>
      <c r="BE5491"/>
      <c r="BF5491"/>
      <c r="BG5491"/>
      <c r="BH5491"/>
      <c r="BI5491"/>
      <c r="BJ5491"/>
      <c r="BK5491"/>
      <c r="BL5491"/>
      <c r="BM5491"/>
      <c r="BN5491"/>
      <c r="BO5491"/>
      <c r="BP5491"/>
      <c r="BQ5491"/>
      <c r="BR5491"/>
      <c r="BS5491"/>
      <c r="BT5491"/>
      <c r="BU5491"/>
      <c r="BV5491"/>
      <c r="BW5491"/>
      <c r="BX5491"/>
      <c r="BY5491"/>
      <c r="BZ5491"/>
      <c r="CA5491"/>
      <c r="CB5491"/>
      <c r="CC5491"/>
    </row>
    <row r="5492" spans="54:81" s="325" customFormat="1" ht="15" customHeight="1" x14ac:dyDescent="0.25">
      <c r="BB5492"/>
      <c r="BC5492"/>
      <c r="BD5492"/>
      <c r="BE5492"/>
      <c r="BF5492"/>
      <c r="BG5492"/>
      <c r="BH5492"/>
      <c r="BI5492"/>
      <c r="BJ5492"/>
      <c r="BK5492"/>
      <c r="BL5492"/>
      <c r="BM5492"/>
      <c r="BN5492"/>
      <c r="BO5492"/>
      <c r="BP5492"/>
      <c r="BQ5492"/>
      <c r="BR5492"/>
      <c r="BS5492"/>
      <c r="BT5492"/>
      <c r="BU5492"/>
      <c r="BV5492"/>
      <c r="BW5492"/>
      <c r="BX5492"/>
      <c r="BY5492"/>
      <c r="BZ5492"/>
      <c r="CA5492"/>
      <c r="CB5492"/>
      <c r="CC5492"/>
    </row>
    <row r="5493" spans="54:81" s="325" customFormat="1" ht="15" customHeight="1" x14ac:dyDescent="0.25">
      <c r="BB5493"/>
      <c r="BC5493"/>
      <c r="BD5493"/>
      <c r="BE5493"/>
      <c r="BF5493"/>
      <c r="BG5493"/>
      <c r="BH5493"/>
      <c r="BI5493"/>
      <c r="BJ5493"/>
      <c r="BK5493"/>
      <c r="BL5493"/>
      <c r="BM5493"/>
      <c r="BN5493"/>
      <c r="BO5493"/>
      <c r="BP5493"/>
      <c r="BQ5493"/>
      <c r="BR5493"/>
      <c r="BS5493"/>
      <c r="BT5493"/>
      <c r="BU5493"/>
      <c r="BV5493"/>
      <c r="BW5493"/>
      <c r="BX5493"/>
      <c r="BY5493"/>
      <c r="BZ5493"/>
      <c r="CA5493"/>
      <c r="CB5493"/>
      <c r="CC5493"/>
    </row>
    <row r="5494" spans="54:81" s="325" customFormat="1" ht="15" customHeight="1" x14ac:dyDescent="0.25">
      <c r="BB5494"/>
      <c r="BC5494"/>
      <c r="BD5494"/>
      <c r="BE5494"/>
      <c r="BF5494"/>
      <c r="BG5494"/>
      <c r="BH5494"/>
      <c r="BI5494"/>
      <c r="BJ5494"/>
      <c r="BK5494"/>
      <c r="BL5494"/>
      <c r="BM5494"/>
      <c r="BN5494"/>
      <c r="BO5494"/>
      <c r="BP5494"/>
      <c r="BQ5494"/>
      <c r="BR5494"/>
      <c r="BS5494"/>
      <c r="BT5494"/>
      <c r="BU5494"/>
      <c r="BV5494"/>
      <c r="BW5494"/>
      <c r="BX5494"/>
      <c r="BY5494"/>
      <c r="BZ5494"/>
      <c r="CA5494"/>
      <c r="CB5494"/>
      <c r="CC5494"/>
    </row>
    <row r="5495" spans="54:81" s="325" customFormat="1" ht="15" customHeight="1" x14ac:dyDescent="0.25">
      <c r="BB5495"/>
      <c r="BC5495"/>
      <c r="BD5495"/>
      <c r="BE5495"/>
      <c r="BF5495"/>
      <c r="BG5495"/>
      <c r="BH5495"/>
      <c r="BI5495"/>
      <c r="BJ5495"/>
      <c r="BK5495"/>
      <c r="BL5495"/>
      <c r="BM5495"/>
      <c r="BN5495"/>
      <c r="BO5495"/>
      <c r="BP5495"/>
      <c r="BQ5495"/>
      <c r="BR5495"/>
      <c r="BS5495"/>
      <c r="BT5495"/>
      <c r="BU5495"/>
      <c r="BV5495"/>
      <c r="BW5495"/>
      <c r="BX5495"/>
      <c r="BY5495"/>
      <c r="BZ5495"/>
      <c r="CA5495"/>
      <c r="CB5495"/>
      <c r="CC5495"/>
    </row>
    <row r="5496" spans="54:81" s="325" customFormat="1" ht="15" customHeight="1" x14ac:dyDescent="0.25">
      <c r="BB5496"/>
      <c r="BC5496"/>
      <c r="BD5496"/>
      <c r="BE5496"/>
      <c r="BF5496"/>
      <c r="BG5496"/>
      <c r="BH5496"/>
      <c r="BI5496"/>
      <c r="BJ5496"/>
      <c r="BK5496"/>
      <c r="BL5496"/>
      <c r="BM5496"/>
      <c r="BN5496"/>
      <c r="BO5496"/>
      <c r="BP5496"/>
      <c r="BQ5496"/>
      <c r="BR5496"/>
      <c r="BS5496"/>
      <c r="BT5496"/>
      <c r="BU5496"/>
      <c r="BV5496"/>
      <c r="BW5496"/>
      <c r="BX5496"/>
      <c r="BY5496"/>
      <c r="BZ5496"/>
      <c r="CA5496"/>
      <c r="CB5496"/>
      <c r="CC5496"/>
    </row>
    <row r="5497" spans="54:81" s="325" customFormat="1" ht="15" customHeight="1" x14ac:dyDescent="0.25">
      <c r="BB5497"/>
      <c r="BC5497"/>
      <c r="BD5497"/>
      <c r="BE5497"/>
      <c r="BF5497"/>
      <c r="BG5497"/>
      <c r="BH5497"/>
      <c r="BI5497"/>
      <c r="BJ5497"/>
      <c r="BK5497"/>
      <c r="BL5497"/>
      <c r="BM5497"/>
      <c r="BN5497"/>
      <c r="BO5497"/>
      <c r="BP5497"/>
      <c r="BQ5497"/>
      <c r="BR5497"/>
      <c r="BS5497"/>
      <c r="BT5497"/>
      <c r="BU5497"/>
      <c r="BV5497"/>
      <c r="BW5497"/>
      <c r="BX5497"/>
      <c r="BY5497"/>
      <c r="BZ5497"/>
      <c r="CA5497"/>
      <c r="CB5497"/>
      <c r="CC5497"/>
    </row>
    <row r="5498" spans="54:81" s="325" customFormat="1" ht="15" customHeight="1" x14ac:dyDescent="0.25">
      <c r="BB5498"/>
      <c r="BC5498"/>
      <c r="BD5498"/>
      <c r="BE5498"/>
      <c r="BF5498"/>
      <c r="BG5498"/>
      <c r="BH5498"/>
      <c r="BI5498"/>
      <c r="BJ5498"/>
      <c r="BK5498"/>
      <c r="BL5498"/>
      <c r="BM5498"/>
      <c r="BN5498"/>
      <c r="BO5498"/>
      <c r="BP5498"/>
      <c r="BQ5498"/>
      <c r="BR5498"/>
      <c r="BS5498"/>
      <c r="BT5498"/>
      <c r="BU5498"/>
      <c r="BV5498"/>
      <c r="BW5498"/>
      <c r="BX5498"/>
      <c r="BY5498"/>
      <c r="BZ5498"/>
      <c r="CA5498"/>
      <c r="CB5498"/>
      <c r="CC5498"/>
    </row>
    <row r="5499" spans="54:81" s="325" customFormat="1" ht="15" customHeight="1" x14ac:dyDescent="0.25">
      <c r="BB5499"/>
      <c r="BC5499"/>
      <c r="BD5499"/>
      <c r="BE5499"/>
      <c r="BF5499"/>
      <c r="BG5499"/>
      <c r="BH5499"/>
      <c r="BI5499"/>
      <c r="BJ5499"/>
      <c r="BK5499"/>
      <c r="BL5499"/>
      <c r="BM5499"/>
      <c r="BN5499"/>
      <c r="BO5499"/>
      <c r="BP5499"/>
      <c r="BQ5499"/>
      <c r="BR5499"/>
      <c r="BS5499"/>
      <c r="BT5499"/>
      <c r="BU5499"/>
      <c r="BV5499"/>
      <c r="BW5499"/>
      <c r="BX5499"/>
      <c r="BY5499"/>
      <c r="BZ5499"/>
      <c r="CA5499"/>
      <c r="CB5499"/>
      <c r="CC5499"/>
    </row>
    <row r="5500" spans="54:81" s="325" customFormat="1" ht="15" customHeight="1" x14ac:dyDescent="0.25">
      <c r="BB5500"/>
      <c r="BC5500"/>
      <c r="BD5500"/>
      <c r="BE5500"/>
      <c r="BF5500"/>
      <c r="BG5500"/>
      <c r="BH5500"/>
      <c r="BI5500"/>
      <c r="BJ5500"/>
      <c r="BK5500"/>
      <c r="BL5500"/>
      <c r="BM5500"/>
      <c r="BN5500"/>
      <c r="BO5500"/>
      <c r="BP5500"/>
      <c r="BQ5500"/>
      <c r="BR5500"/>
      <c r="BS5500"/>
      <c r="BT5500"/>
      <c r="BU5500"/>
      <c r="BV5500"/>
      <c r="BW5500"/>
      <c r="BX5500"/>
      <c r="BY5500"/>
      <c r="BZ5500"/>
      <c r="CA5500"/>
      <c r="CB5500"/>
      <c r="CC5500"/>
    </row>
    <row r="5501" spans="54:81" s="325" customFormat="1" ht="15" customHeight="1" x14ac:dyDescent="0.25">
      <c r="BB5501"/>
      <c r="BC5501"/>
      <c r="BD5501"/>
      <c r="BE5501"/>
      <c r="BF5501"/>
      <c r="BG5501"/>
      <c r="BH5501"/>
      <c r="BI5501"/>
      <c r="BJ5501"/>
      <c r="BK5501"/>
      <c r="BL5501"/>
      <c r="BM5501"/>
      <c r="BN5501"/>
      <c r="BO5501"/>
      <c r="BP5501"/>
      <c r="BQ5501"/>
      <c r="BR5501"/>
      <c r="BS5501"/>
      <c r="BT5501"/>
      <c r="BU5501"/>
      <c r="BV5501"/>
      <c r="BW5501"/>
      <c r="BX5501"/>
      <c r="BY5501"/>
      <c r="BZ5501"/>
      <c r="CA5501"/>
      <c r="CB5501"/>
      <c r="CC5501"/>
    </row>
    <row r="5502" spans="54:81" s="325" customFormat="1" ht="15" customHeight="1" x14ac:dyDescent="0.25">
      <c r="BB5502"/>
      <c r="BC5502"/>
      <c r="BD5502"/>
      <c r="BE5502"/>
      <c r="BF5502"/>
      <c r="BG5502"/>
      <c r="BH5502"/>
      <c r="BI5502"/>
      <c r="BJ5502"/>
      <c r="BK5502"/>
      <c r="BL5502"/>
      <c r="BM5502"/>
      <c r="BN5502"/>
      <c r="BO5502"/>
      <c r="BP5502"/>
      <c r="BQ5502"/>
      <c r="BR5502"/>
      <c r="BS5502"/>
      <c r="BT5502"/>
      <c r="BU5502"/>
      <c r="BV5502"/>
      <c r="BW5502"/>
      <c r="BX5502"/>
      <c r="BY5502"/>
      <c r="BZ5502"/>
      <c r="CA5502"/>
      <c r="CB5502"/>
      <c r="CC5502"/>
    </row>
    <row r="5503" spans="54:81" s="325" customFormat="1" ht="15" customHeight="1" x14ac:dyDescent="0.25">
      <c r="BB5503"/>
      <c r="BC5503"/>
      <c r="BD5503"/>
      <c r="BE5503"/>
      <c r="BF5503"/>
      <c r="BG5503"/>
      <c r="BH5503"/>
      <c r="BI5503"/>
      <c r="BJ5503"/>
      <c r="BK5503"/>
      <c r="BL5503"/>
      <c r="BM5503"/>
      <c r="BN5503"/>
      <c r="BO5503"/>
      <c r="BP5503"/>
      <c r="BQ5503"/>
      <c r="BR5503"/>
      <c r="BS5503"/>
      <c r="BT5503"/>
      <c r="BU5503"/>
      <c r="BV5503"/>
      <c r="BW5503"/>
      <c r="BX5503"/>
      <c r="BY5503"/>
      <c r="BZ5503"/>
      <c r="CA5503"/>
      <c r="CB5503"/>
      <c r="CC5503"/>
    </row>
    <row r="5504" spans="54:81" s="325" customFormat="1" ht="15" customHeight="1" x14ac:dyDescent="0.25">
      <c r="BB5504"/>
      <c r="BC5504"/>
      <c r="BD5504"/>
      <c r="BE5504"/>
      <c r="BF5504"/>
      <c r="BG5504"/>
      <c r="BH5504"/>
      <c r="BI5504"/>
      <c r="BJ5504"/>
      <c r="BK5504"/>
      <c r="BL5504"/>
      <c r="BM5504"/>
      <c r="BN5504"/>
      <c r="BO5504"/>
      <c r="BP5504"/>
      <c r="BQ5504"/>
      <c r="BR5504"/>
      <c r="BS5504"/>
      <c r="BT5504"/>
      <c r="BU5504"/>
      <c r="BV5504"/>
      <c r="BW5504"/>
      <c r="BX5504"/>
      <c r="BY5504"/>
      <c r="BZ5504"/>
      <c r="CA5504"/>
      <c r="CB5504"/>
      <c r="CC5504"/>
    </row>
    <row r="5505" spans="54:81" s="325" customFormat="1" ht="15" customHeight="1" x14ac:dyDescent="0.25">
      <c r="BB5505"/>
      <c r="BC5505"/>
      <c r="BD5505"/>
      <c r="BE5505"/>
      <c r="BF5505"/>
      <c r="BG5505"/>
      <c r="BH5505"/>
      <c r="BI5505"/>
      <c r="BJ5505"/>
      <c r="BK5505"/>
      <c r="BL5505"/>
      <c r="BM5505"/>
      <c r="BN5505"/>
      <c r="BO5505"/>
      <c r="BP5505"/>
      <c r="BQ5505"/>
      <c r="BR5505"/>
      <c r="BS5505"/>
      <c r="BT5505"/>
      <c r="BU5505"/>
      <c r="BV5505"/>
      <c r="BW5505"/>
      <c r="BX5505"/>
      <c r="BY5505"/>
      <c r="BZ5505"/>
      <c r="CA5505"/>
      <c r="CB5505"/>
      <c r="CC5505"/>
    </row>
    <row r="5506" spans="54:81" s="325" customFormat="1" ht="15" customHeight="1" x14ac:dyDescent="0.25">
      <c r="BB5506"/>
      <c r="BC5506"/>
      <c r="BD5506"/>
      <c r="BE5506"/>
      <c r="BF5506"/>
      <c r="BG5506"/>
      <c r="BH5506"/>
      <c r="BI5506"/>
      <c r="BJ5506"/>
      <c r="BK5506"/>
      <c r="BL5506"/>
      <c r="BM5506"/>
      <c r="BN5506"/>
      <c r="BO5506"/>
      <c r="BP5506"/>
      <c r="BQ5506"/>
      <c r="BR5506"/>
      <c r="BS5506"/>
      <c r="BT5506"/>
      <c r="BU5506"/>
      <c r="BV5506"/>
      <c r="BW5506"/>
      <c r="BX5506"/>
      <c r="BY5506"/>
      <c r="BZ5506"/>
      <c r="CA5506"/>
      <c r="CB5506"/>
      <c r="CC5506"/>
    </row>
    <row r="5507" spans="54:81" s="325" customFormat="1" ht="15" customHeight="1" x14ac:dyDescent="0.25">
      <c r="BB5507"/>
      <c r="BC5507"/>
      <c r="BD5507"/>
      <c r="BE5507"/>
      <c r="BF5507"/>
      <c r="BG5507"/>
      <c r="BH5507"/>
      <c r="BI5507"/>
      <c r="BJ5507"/>
      <c r="BK5507"/>
      <c r="BL5507"/>
      <c r="BM5507"/>
      <c r="BN5507"/>
      <c r="BO5507"/>
      <c r="BP5507"/>
      <c r="BQ5507"/>
      <c r="BR5507"/>
      <c r="BS5507"/>
      <c r="BT5507"/>
      <c r="BU5507"/>
      <c r="BV5507"/>
      <c r="BW5507"/>
      <c r="BX5507"/>
      <c r="BY5507"/>
      <c r="BZ5507"/>
      <c r="CA5507"/>
      <c r="CB5507"/>
      <c r="CC5507"/>
    </row>
    <row r="5508" spans="54:81" s="325" customFormat="1" ht="15" customHeight="1" x14ac:dyDescent="0.25">
      <c r="BB5508"/>
      <c r="BC5508"/>
      <c r="BD5508"/>
      <c r="BE5508"/>
      <c r="BF5508"/>
      <c r="BG5508"/>
      <c r="BH5508"/>
      <c r="BI5508"/>
      <c r="BJ5508"/>
      <c r="BK5508"/>
      <c r="BL5508"/>
      <c r="BM5508"/>
      <c r="BN5508"/>
      <c r="BO5508"/>
      <c r="BP5508"/>
      <c r="BQ5508"/>
      <c r="BR5508"/>
      <c r="BS5508"/>
      <c r="BT5508"/>
      <c r="BU5508"/>
      <c r="BV5508"/>
      <c r="BW5508"/>
      <c r="BX5508"/>
      <c r="BY5508"/>
      <c r="BZ5508"/>
      <c r="CA5508"/>
      <c r="CB5508"/>
      <c r="CC5508"/>
    </row>
    <row r="5509" spans="54:81" s="325" customFormat="1" ht="15" customHeight="1" x14ac:dyDescent="0.25">
      <c r="BB5509"/>
      <c r="BC5509"/>
      <c r="BD5509"/>
      <c r="BE5509"/>
      <c r="BF5509"/>
      <c r="BG5509"/>
      <c r="BH5509"/>
      <c r="BI5509"/>
      <c r="BJ5509"/>
      <c r="BK5509"/>
      <c r="BL5509"/>
      <c r="BM5509"/>
      <c r="BN5509"/>
      <c r="BO5509"/>
      <c r="BP5509"/>
      <c r="BQ5509"/>
      <c r="BR5509"/>
      <c r="BS5509"/>
      <c r="BT5509"/>
      <c r="BU5509"/>
      <c r="BV5509"/>
      <c r="BW5509"/>
      <c r="BX5509"/>
      <c r="BY5509"/>
      <c r="BZ5509"/>
      <c r="CA5509"/>
      <c r="CB5509"/>
      <c r="CC5509"/>
    </row>
    <row r="5510" spans="54:81" s="325" customFormat="1" ht="15" customHeight="1" x14ac:dyDescent="0.25">
      <c r="BB5510"/>
      <c r="BC5510"/>
      <c r="BD5510"/>
      <c r="BE5510"/>
      <c r="BF5510"/>
      <c r="BG5510"/>
      <c r="BH5510"/>
      <c r="BI5510"/>
      <c r="BJ5510"/>
      <c r="BK5510"/>
      <c r="BL5510"/>
      <c r="BM5510"/>
      <c r="BN5510"/>
      <c r="BO5510"/>
      <c r="BP5510"/>
      <c r="BQ5510"/>
      <c r="BR5510"/>
      <c r="BS5510"/>
      <c r="BT5510"/>
      <c r="BU5510"/>
      <c r="BV5510"/>
      <c r="BW5510"/>
      <c r="BX5510"/>
      <c r="BY5510"/>
      <c r="BZ5510"/>
      <c r="CA5510"/>
      <c r="CB5510"/>
      <c r="CC5510"/>
    </row>
    <row r="5511" spans="54:81" s="325" customFormat="1" ht="15" customHeight="1" x14ac:dyDescent="0.25">
      <c r="BB5511"/>
      <c r="BC5511"/>
      <c r="BD5511"/>
      <c r="BE5511"/>
      <c r="BF5511"/>
      <c r="BG5511"/>
      <c r="BH5511"/>
      <c r="BI5511"/>
      <c r="BJ5511"/>
      <c r="BK5511"/>
      <c r="BL5511"/>
      <c r="BM5511"/>
      <c r="BN5511"/>
      <c r="BO5511"/>
      <c r="BP5511"/>
      <c r="BQ5511"/>
      <c r="BR5511"/>
      <c r="BS5511"/>
      <c r="BT5511"/>
      <c r="BU5511"/>
      <c r="BV5511"/>
      <c r="BW5511"/>
      <c r="BX5511"/>
      <c r="BY5511"/>
      <c r="BZ5511"/>
      <c r="CA5511"/>
      <c r="CB5511"/>
      <c r="CC5511"/>
    </row>
    <row r="5512" spans="54:81" s="325" customFormat="1" ht="15" customHeight="1" x14ac:dyDescent="0.25">
      <c r="BB5512"/>
      <c r="BC5512"/>
      <c r="BD5512"/>
      <c r="BE5512"/>
      <c r="BF5512"/>
      <c r="BG5512"/>
      <c r="BH5512"/>
      <c r="BI5512"/>
      <c r="BJ5512"/>
      <c r="BK5512"/>
      <c r="BL5512"/>
      <c r="BM5512"/>
      <c r="BN5512"/>
      <c r="BO5512"/>
      <c r="BP5512"/>
      <c r="BQ5512"/>
      <c r="BR5512"/>
      <c r="BS5512"/>
      <c r="BT5512"/>
      <c r="BU5512"/>
      <c r="BV5512"/>
      <c r="BW5512"/>
      <c r="BX5512"/>
      <c r="BY5512"/>
      <c r="BZ5512"/>
      <c r="CA5512"/>
      <c r="CB5512"/>
      <c r="CC5512"/>
    </row>
    <row r="5513" spans="54:81" s="325" customFormat="1" ht="15" customHeight="1" x14ac:dyDescent="0.25">
      <c r="BB5513"/>
      <c r="BC5513"/>
      <c r="BD5513"/>
      <c r="BE5513"/>
      <c r="BF5513"/>
      <c r="BG5513"/>
      <c r="BH5513"/>
      <c r="BI5513"/>
      <c r="BJ5513"/>
      <c r="BK5513"/>
      <c r="BL5513"/>
      <c r="BM5513"/>
      <c r="BN5513"/>
      <c r="BO5513"/>
      <c r="BP5513"/>
      <c r="BQ5513"/>
      <c r="BR5513"/>
      <c r="BS5513"/>
      <c r="BT5513"/>
      <c r="BU5513"/>
      <c r="BV5513"/>
      <c r="BW5513"/>
      <c r="BX5513"/>
      <c r="BY5513"/>
      <c r="BZ5513"/>
      <c r="CA5513"/>
      <c r="CB5513"/>
      <c r="CC5513"/>
    </row>
    <row r="5514" spans="54:81" s="325" customFormat="1" ht="15" customHeight="1" x14ac:dyDescent="0.25">
      <c r="BB5514"/>
      <c r="BC5514"/>
      <c r="BD5514"/>
      <c r="BE5514"/>
      <c r="BF5514"/>
      <c r="BG5514"/>
      <c r="BH5514"/>
      <c r="BI5514"/>
      <c r="BJ5514"/>
      <c r="BK5514"/>
      <c r="BL5514"/>
      <c r="BM5514"/>
      <c r="BN5514"/>
      <c r="BO5514"/>
      <c r="BP5514"/>
      <c r="BQ5514"/>
      <c r="BR5514"/>
      <c r="BS5514"/>
      <c r="BT5514"/>
      <c r="BU5514"/>
      <c r="BV5514"/>
      <c r="BW5514"/>
      <c r="BX5514"/>
      <c r="BY5514"/>
      <c r="BZ5514"/>
      <c r="CA5514"/>
      <c r="CB5514"/>
      <c r="CC5514"/>
    </row>
    <row r="5515" spans="54:81" s="325" customFormat="1" ht="15" customHeight="1" x14ac:dyDescent="0.25">
      <c r="BB5515"/>
      <c r="BC5515"/>
      <c r="BD5515"/>
      <c r="BE5515"/>
      <c r="BF5515"/>
      <c r="BG5515"/>
      <c r="BH5515"/>
      <c r="BI5515"/>
      <c r="BJ5515"/>
      <c r="BK5515"/>
      <c r="BL5515"/>
      <c r="BM5515"/>
      <c r="BN5515"/>
      <c r="BO5515"/>
      <c r="BP5515"/>
      <c r="BQ5515"/>
      <c r="BR5515"/>
      <c r="BS5515"/>
      <c r="BT5515"/>
      <c r="BU5515"/>
      <c r="BV5515"/>
      <c r="BW5515"/>
      <c r="BX5515"/>
      <c r="BY5515"/>
      <c r="BZ5515"/>
      <c r="CA5515"/>
      <c r="CB5515"/>
      <c r="CC5515"/>
    </row>
    <row r="5516" spans="54:81" s="325" customFormat="1" ht="15" customHeight="1" x14ac:dyDescent="0.25">
      <c r="BB5516"/>
      <c r="BC5516"/>
      <c r="BD5516"/>
      <c r="BE5516"/>
      <c r="BF5516"/>
      <c r="BG5516"/>
      <c r="BH5516"/>
      <c r="BI5516"/>
      <c r="BJ5516"/>
      <c r="BK5516"/>
      <c r="BL5516"/>
      <c r="BM5516"/>
      <c r="BN5516"/>
      <c r="BO5516"/>
      <c r="BP5516"/>
      <c r="BQ5516"/>
      <c r="BR5516"/>
      <c r="BS5516"/>
      <c r="BT5516"/>
      <c r="BU5516"/>
      <c r="BV5516"/>
      <c r="BW5516"/>
      <c r="BX5516"/>
      <c r="BY5516"/>
      <c r="BZ5516"/>
      <c r="CA5516"/>
      <c r="CB5516"/>
      <c r="CC5516"/>
    </row>
    <row r="5517" spans="54:81" s="325" customFormat="1" ht="15" customHeight="1" x14ac:dyDescent="0.25">
      <c r="BB5517"/>
      <c r="BC5517"/>
      <c r="BD5517"/>
      <c r="BE5517"/>
      <c r="BF5517"/>
      <c r="BG5517"/>
      <c r="BH5517"/>
      <c r="BI5517"/>
      <c r="BJ5517"/>
      <c r="BK5517"/>
      <c r="BL5517"/>
      <c r="BM5517"/>
      <c r="BN5517"/>
      <c r="BO5517"/>
      <c r="BP5517"/>
      <c r="BQ5517"/>
      <c r="BR5517"/>
      <c r="BS5517"/>
      <c r="BT5517"/>
      <c r="BU5517"/>
      <c r="BV5517"/>
      <c r="BW5517"/>
      <c r="BX5517"/>
      <c r="BY5517"/>
      <c r="BZ5517"/>
      <c r="CA5517"/>
      <c r="CB5517"/>
      <c r="CC5517"/>
    </row>
    <row r="5518" spans="54:81" s="325" customFormat="1" ht="15" customHeight="1" x14ac:dyDescent="0.25">
      <c r="BB5518"/>
      <c r="BC5518"/>
      <c r="BD5518"/>
      <c r="BE5518"/>
      <c r="BF5518"/>
      <c r="BG5518"/>
      <c r="BH5518"/>
      <c r="BI5518"/>
      <c r="BJ5518"/>
      <c r="BK5518"/>
      <c r="BL5518"/>
      <c r="BM5518"/>
      <c r="BN5518"/>
      <c r="BO5518"/>
      <c r="BP5518"/>
      <c r="BQ5518"/>
      <c r="BR5518"/>
      <c r="BS5518"/>
      <c r="BT5518"/>
      <c r="BU5518"/>
      <c r="BV5518"/>
      <c r="BW5518"/>
      <c r="BX5518"/>
      <c r="BY5518"/>
      <c r="BZ5518"/>
      <c r="CA5518"/>
      <c r="CB5518"/>
      <c r="CC5518"/>
    </row>
    <row r="5519" spans="54:81" s="325" customFormat="1" ht="15" customHeight="1" x14ac:dyDescent="0.25">
      <c r="BB5519"/>
      <c r="BC5519"/>
      <c r="BD5519"/>
      <c r="BE5519"/>
      <c r="BF5519"/>
      <c r="BG5519"/>
      <c r="BH5519"/>
      <c r="BI5519"/>
      <c r="BJ5519"/>
      <c r="BK5519"/>
      <c r="BL5519"/>
      <c r="BM5519"/>
      <c r="BN5519"/>
      <c r="BO5519"/>
      <c r="BP5519"/>
      <c r="BQ5519"/>
      <c r="BR5519"/>
      <c r="BS5519"/>
      <c r="BT5519"/>
      <c r="BU5519"/>
      <c r="BV5519"/>
      <c r="BW5519"/>
      <c r="BX5519"/>
      <c r="BY5519"/>
      <c r="BZ5519"/>
      <c r="CA5519"/>
      <c r="CB5519"/>
      <c r="CC5519"/>
    </row>
    <row r="5520" spans="54:81" s="325" customFormat="1" ht="15" customHeight="1" x14ac:dyDescent="0.25">
      <c r="BB5520"/>
      <c r="BC5520"/>
      <c r="BD5520"/>
      <c r="BE5520"/>
      <c r="BF5520"/>
      <c r="BG5520"/>
      <c r="BH5520"/>
      <c r="BI5520"/>
      <c r="BJ5520"/>
      <c r="BK5520"/>
      <c r="BL5520"/>
      <c r="BM5520"/>
      <c r="BN5520"/>
      <c r="BO5520"/>
      <c r="BP5520"/>
      <c r="BQ5520"/>
      <c r="BR5520"/>
      <c r="BS5520"/>
      <c r="BT5520"/>
      <c r="BU5520"/>
      <c r="BV5520"/>
      <c r="BW5520"/>
      <c r="BX5520"/>
      <c r="BY5520"/>
      <c r="BZ5520"/>
      <c r="CA5520"/>
      <c r="CB5520"/>
      <c r="CC5520"/>
    </row>
    <row r="5521" spans="54:81" s="325" customFormat="1" ht="15" customHeight="1" x14ac:dyDescent="0.25">
      <c r="BB5521"/>
      <c r="BC5521"/>
      <c r="BD5521"/>
      <c r="BE5521"/>
      <c r="BF5521"/>
      <c r="BG5521"/>
      <c r="BH5521"/>
      <c r="BI5521"/>
      <c r="BJ5521"/>
      <c r="BK5521"/>
      <c r="BL5521"/>
      <c r="BM5521"/>
      <c r="BN5521"/>
      <c r="BO5521"/>
      <c r="BP5521"/>
      <c r="BQ5521"/>
      <c r="BR5521"/>
      <c r="BS5521"/>
      <c r="BT5521"/>
      <c r="BU5521"/>
      <c r="BV5521"/>
      <c r="BW5521"/>
      <c r="BX5521"/>
      <c r="BY5521"/>
      <c r="BZ5521"/>
      <c r="CA5521"/>
      <c r="CB5521"/>
      <c r="CC5521"/>
    </row>
    <row r="5522" spans="54:81" s="325" customFormat="1" ht="15" customHeight="1" x14ac:dyDescent="0.25">
      <c r="BB5522"/>
      <c r="BC5522"/>
      <c r="BD5522"/>
      <c r="BE5522"/>
      <c r="BF5522"/>
      <c r="BG5522"/>
      <c r="BH5522"/>
      <c r="BI5522"/>
      <c r="BJ5522"/>
      <c r="BK5522"/>
      <c r="BL5522"/>
      <c r="BM5522"/>
      <c r="BN5522"/>
      <c r="BO5522"/>
      <c r="BP5522"/>
      <c r="BQ5522"/>
      <c r="BR5522"/>
      <c r="BS5522"/>
      <c r="BT5522"/>
      <c r="BU5522"/>
      <c r="BV5522"/>
      <c r="BW5522"/>
      <c r="BX5522"/>
      <c r="BY5522"/>
      <c r="BZ5522"/>
      <c r="CA5522"/>
      <c r="CB5522"/>
      <c r="CC5522"/>
    </row>
    <row r="5523" spans="54:81" s="325" customFormat="1" ht="15" customHeight="1" x14ac:dyDescent="0.25">
      <c r="BB5523"/>
      <c r="BC5523"/>
      <c r="BD5523"/>
      <c r="BE5523"/>
      <c r="BF5523"/>
      <c r="BG5523"/>
      <c r="BH5523"/>
      <c r="BI5523"/>
      <c r="BJ5523"/>
      <c r="BK5523"/>
      <c r="BL5523"/>
      <c r="BM5523"/>
      <c r="BN5523"/>
      <c r="BO5523"/>
      <c r="BP5523"/>
      <c r="BQ5523"/>
      <c r="BR5523"/>
      <c r="BS5523"/>
      <c r="BT5523"/>
      <c r="BU5523"/>
      <c r="BV5523"/>
      <c r="BW5523"/>
      <c r="BX5523"/>
      <c r="BY5523"/>
      <c r="BZ5523"/>
      <c r="CA5523"/>
      <c r="CB5523"/>
      <c r="CC5523"/>
    </row>
    <row r="5524" spans="54:81" s="325" customFormat="1" ht="15" customHeight="1" x14ac:dyDescent="0.25">
      <c r="BB5524"/>
      <c r="BC5524"/>
      <c r="BD5524"/>
      <c r="BE5524"/>
      <c r="BF5524"/>
      <c r="BG5524"/>
      <c r="BH5524"/>
      <c r="BI5524"/>
      <c r="BJ5524"/>
      <c r="BK5524"/>
      <c r="BL5524"/>
      <c r="BM5524"/>
      <c r="BN5524"/>
      <c r="BO5524"/>
      <c r="BP5524"/>
      <c r="BQ5524"/>
      <c r="BR5524"/>
      <c r="BS5524"/>
      <c r="BT5524"/>
      <c r="BU5524"/>
      <c r="BV5524"/>
      <c r="BW5524"/>
      <c r="BX5524"/>
      <c r="BY5524"/>
      <c r="BZ5524"/>
      <c r="CA5524"/>
      <c r="CB5524"/>
      <c r="CC5524"/>
    </row>
    <row r="5525" spans="54:81" s="325" customFormat="1" ht="15" customHeight="1" x14ac:dyDescent="0.25">
      <c r="BB5525"/>
      <c r="BC5525"/>
      <c r="BD5525"/>
      <c r="BE5525"/>
      <c r="BF5525"/>
      <c r="BG5525"/>
      <c r="BH5525"/>
      <c r="BI5525"/>
      <c r="BJ5525"/>
      <c r="BK5525"/>
      <c r="BL5525"/>
      <c r="BM5525"/>
      <c r="BN5525"/>
      <c r="BO5525"/>
      <c r="BP5525"/>
      <c r="BQ5525"/>
      <c r="BR5525"/>
      <c r="BS5525"/>
      <c r="BT5525"/>
      <c r="BU5525"/>
      <c r="BV5525"/>
      <c r="BW5525"/>
      <c r="BX5525"/>
      <c r="BY5525"/>
      <c r="BZ5525"/>
      <c r="CA5525"/>
      <c r="CB5525"/>
      <c r="CC5525"/>
    </row>
    <row r="5526" spans="54:81" s="325" customFormat="1" ht="15" customHeight="1" x14ac:dyDescent="0.25">
      <c r="BB5526"/>
      <c r="BC5526"/>
      <c r="BD5526"/>
      <c r="BE5526"/>
      <c r="BF5526"/>
      <c r="BG5526"/>
      <c r="BH5526"/>
      <c r="BI5526"/>
      <c r="BJ5526"/>
      <c r="BK5526"/>
      <c r="BL5526"/>
      <c r="BM5526"/>
      <c r="BN5526"/>
      <c r="BO5526"/>
      <c r="BP5526"/>
      <c r="BQ5526"/>
      <c r="BR5526"/>
      <c r="BS5526"/>
      <c r="BT5526"/>
      <c r="BU5526"/>
      <c r="BV5526"/>
      <c r="BW5526"/>
      <c r="BX5526"/>
      <c r="BY5526"/>
      <c r="BZ5526"/>
      <c r="CA5526"/>
      <c r="CB5526"/>
      <c r="CC5526"/>
    </row>
    <row r="5527" spans="54:81" s="325" customFormat="1" ht="15" customHeight="1" x14ac:dyDescent="0.25">
      <c r="BB5527"/>
      <c r="BC5527"/>
      <c r="BD5527"/>
      <c r="BE5527"/>
      <c r="BF5527"/>
      <c r="BG5527"/>
      <c r="BH5527"/>
      <c r="BI5527"/>
      <c r="BJ5527"/>
      <c r="BK5527"/>
      <c r="BL5527"/>
      <c r="BM5527"/>
      <c r="BN5527"/>
      <c r="BO5527"/>
      <c r="BP5527"/>
      <c r="BQ5527"/>
      <c r="BR5527"/>
      <c r="BS5527"/>
      <c r="BT5527"/>
      <c r="BU5527"/>
      <c r="BV5527"/>
      <c r="BW5527"/>
      <c r="BX5527"/>
      <c r="BY5527"/>
      <c r="BZ5527"/>
      <c r="CA5527"/>
      <c r="CB5527"/>
      <c r="CC5527"/>
    </row>
    <row r="5528" spans="54:81" s="325" customFormat="1" ht="15" customHeight="1" x14ac:dyDescent="0.25">
      <c r="BB5528"/>
      <c r="BC5528"/>
      <c r="BD5528"/>
      <c r="BE5528"/>
      <c r="BF5528"/>
      <c r="BG5528"/>
      <c r="BH5528"/>
      <c r="BI5528"/>
      <c r="BJ5528"/>
      <c r="BK5528"/>
      <c r="BL5528"/>
      <c r="BM5528"/>
      <c r="BN5528"/>
      <c r="BO5528"/>
      <c r="BP5528"/>
      <c r="BQ5528"/>
      <c r="BR5528"/>
      <c r="BS5528"/>
      <c r="BT5528"/>
      <c r="BU5528"/>
      <c r="BV5528"/>
      <c r="BW5528"/>
      <c r="BX5528"/>
      <c r="BY5528"/>
      <c r="BZ5528"/>
      <c r="CA5528"/>
      <c r="CB5528"/>
      <c r="CC5528"/>
    </row>
    <row r="5529" spans="54:81" s="325" customFormat="1" ht="15" customHeight="1" x14ac:dyDescent="0.25">
      <c r="BB5529"/>
      <c r="BC5529"/>
      <c r="BD5529"/>
      <c r="BE5529"/>
      <c r="BF5529"/>
      <c r="BG5529"/>
      <c r="BH5529"/>
      <c r="BI5529"/>
      <c r="BJ5529"/>
      <c r="BK5529"/>
      <c r="BL5529"/>
      <c r="BM5529"/>
      <c r="BN5529"/>
      <c r="BO5529"/>
      <c r="BP5529"/>
      <c r="BQ5529"/>
      <c r="BR5529"/>
      <c r="BS5529"/>
      <c r="BT5529"/>
      <c r="BU5529"/>
      <c r="BV5529"/>
      <c r="BW5529"/>
      <c r="BX5529"/>
      <c r="BY5529"/>
      <c r="BZ5529"/>
      <c r="CA5529"/>
      <c r="CB5529"/>
      <c r="CC5529"/>
    </row>
    <row r="5530" spans="54:81" s="325" customFormat="1" ht="15" customHeight="1" x14ac:dyDescent="0.25">
      <c r="BB5530"/>
      <c r="BC5530"/>
      <c r="BD5530"/>
      <c r="BE5530"/>
      <c r="BF5530"/>
      <c r="BG5530"/>
      <c r="BH5530"/>
      <c r="BI5530"/>
      <c r="BJ5530"/>
      <c r="BK5530"/>
      <c r="BL5530"/>
      <c r="BM5530"/>
      <c r="BN5530"/>
      <c r="BO5530"/>
      <c r="BP5530"/>
      <c r="BQ5530"/>
      <c r="BR5530"/>
      <c r="BS5530"/>
      <c r="BT5530"/>
      <c r="BU5530"/>
      <c r="BV5530"/>
      <c r="BW5530"/>
      <c r="BX5530"/>
      <c r="BY5530"/>
      <c r="BZ5530"/>
      <c r="CA5530"/>
      <c r="CB5530"/>
      <c r="CC5530"/>
    </row>
    <row r="5531" spans="54:81" s="325" customFormat="1" ht="15" customHeight="1" x14ac:dyDescent="0.25">
      <c r="BB5531"/>
      <c r="BC5531"/>
      <c r="BD5531"/>
      <c r="BE5531"/>
      <c r="BF5531"/>
      <c r="BG5531"/>
      <c r="BH5531"/>
      <c r="BI5531"/>
      <c r="BJ5531"/>
      <c r="BK5531"/>
      <c r="BL5531"/>
      <c r="BM5531"/>
      <c r="BN5531"/>
      <c r="BO5531"/>
      <c r="BP5531"/>
      <c r="BQ5531"/>
      <c r="BR5531"/>
      <c r="BS5531"/>
      <c r="BT5531"/>
      <c r="BU5531"/>
      <c r="BV5531"/>
      <c r="BW5531"/>
      <c r="BX5531"/>
      <c r="BY5531"/>
      <c r="BZ5531"/>
      <c r="CA5531"/>
      <c r="CB5531"/>
      <c r="CC5531"/>
    </row>
    <row r="5532" spans="54:81" s="325" customFormat="1" ht="15" customHeight="1" x14ac:dyDescent="0.25">
      <c r="BB5532"/>
      <c r="BC5532"/>
      <c r="BD5532"/>
      <c r="BE5532"/>
      <c r="BF5532"/>
      <c r="BG5532"/>
      <c r="BH5532"/>
      <c r="BI5532"/>
      <c r="BJ5532"/>
      <c r="BK5532"/>
      <c r="BL5532"/>
      <c r="BM5532"/>
      <c r="BN5532"/>
      <c r="BO5532"/>
      <c r="BP5532"/>
      <c r="BQ5532"/>
      <c r="BR5532"/>
      <c r="BS5532"/>
      <c r="BT5532"/>
      <c r="BU5532"/>
      <c r="BV5532"/>
      <c r="BW5532"/>
      <c r="BX5532"/>
      <c r="BY5532"/>
      <c r="BZ5532"/>
      <c r="CA5532"/>
      <c r="CB5532"/>
      <c r="CC5532"/>
    </row>
    <row r="5533" spans="54:81" s="325" customFormat="1" ht="15" customHeight="1" x14ac:dyDescent="0.25">
      <c r="BB5533"/>
      <c r="BC5533"/>
      <c r="BD5533"/>
      <c r="BE5533"/>
      <c r="BF5533"/>
      <c r="BG5533"/>
      <c r="BH5533"/>
      <c r="BI5533"/>
      <c r="BJ5533"/>
      <c r="BK5533"/>
      <c r="BL5533"/>
      <c r="BM5533"/>
      <c r="BN5533"/>
      <c r="BO5533"/>
      <c r="BP5533"/>
      <c r="BQ5533"/>
      <c r="BR5533"/>
      <c r="BS5533"/>
      <c r="BT5533"/>
      <c r="BU5533"/>
      <c r="BV5533"/>
      <c r="BW5533"/>
      <c r="BX5533"/>
      <c r="BY5533"/>
      <c r="BZ5533"/>
      <c r="CA5533"/>
      <c r="CB5533"/>
      <c r="CC5533"/>
    </row>
    <row r="5534" spans="54:81" s="325" customFormat="1" ht="15" customHeight="1" x14ac:dyDescent="0.25">
      <c r="BB5534"/>
      <c r="BC5534"/>
      <c r="BD5534"/>
      <c r="BE5534"/>
      <c r="BF5534"/>
      <c r="BG5534"/>
      <c r="BH5534"/>
      <c r="BI5534"/>
      <c r="BJ5534"/>
      <c r="BK5534"/>
      <c r="BL5534"/>
      <c r="BM5534"/>
      <c r="BN5534"/>
      <c r="BO5534"/>
      <c r="BP5534"/>
      <c r="BQ5534"/>
      <c r="BR5534"/>
      <c r="BS5534"/>
      <c r="BT5534"/>
      <c r="BU5534"/>
      <c r="BV5534"/>
      <c r="BW5534"/>
      <c r="BX5534"/>
      <c r="BY5534"/>
      <c r="BZ5534"/>
      <c r="CA5534"/>
      <c r="CB5534"/>
      <c r="CC5534"/>
    </row>
    <row r="5535" spans="54:81" s="325" customFormat="1" ht="15" customHeight="1" x14ac:dyDescent="0.25">
      <c r="BB5535"/>
      <c r="BC5535"/>
      <c r="BD5535"/>
      <c r="BE5535"/>
      <c r="BF5535"/>
      <c r="BG5535"/>
      <c r="BH5535"/>
      <c r="BI5535"/>
      <c r="BJ5535"/>
      <c r="BK5535"/>
      <c r="BL5535"/>
      <c r="BM5535"/>
      <c r="BN5535"/>
      <c r="BO5535"/>
      <c r="BP5535"/>
      <c r="BQ5535"/>
      <c r="BR5535"/>
      <c r="BS5535"/>
      <c r="BT5535"/>
      <c r="BU5535"/>
      <c r="BV5535"/>
      <c r="BW5535"/>
      <c r="BX5535"/>
      <c r="BY5535"/>
      <c r="BZ5535"/>
      <c r="CA5535"/>
      <c r="CB5535"/>
      <c r="CC5535"/>
    </row>
    <row r="5536" spans="54:81" s="325" customFormat="1" ht="15" customHeight="1" x14ac:dyDescent="0.25">
      <c r="BB5536"/>
      <c r="BC5536"/>
      <c r="BD5536"/>
      <c r="BE5536"/>
      <c r="BF5536"/>
      <c r="BG5536"/>
      <c r="BH5536"/>
      <c r="BI5536"/>
      <c r="BJ5536"/>
      <c r="BK5536"/>
      <c r="BL5536"/>
      <c r="BM5536"/>
      <c r="BN5536"/>
      <c r="BO5536"/>
      <c r="BP5536"/>
      <c r="BQ5536"/>
      <c r="BR5536"/>
      <c r="BS5536"/>
      <c r="BT5536"/>
      <c r="BU5536"/>
      <c r="BV5536"/>
      <c r="BW5536"/>
      <c r="BX5536"/>
      <c r="BY5536"/>
      <c r="BZ5536"/>
      <c r="CA5536"/>
      <c r="CB5536"/>
      <c r="CC5536"/>
    </row>
    <row r="5537" spans="54:81" s="325" customFormat="1" ht="15" customHeight="1" x14ac:dyDescent="0.25">
      <c r="BB5537"/>
      <c r="BC5537"/>
      <c r="BD5537"/>
      <c r="BE5537"/>
      <c r="BF5537"/>
      <c r="BG5537"/>
      <c r="BH5537"/>
      <c r="BI5537"/>
      <c r="BJ5537"/>
      <c r="BK5537"/>
      <c r="BL5537"/>
      <c r="BM5537"/>
      <c r="BN5537"/>
      <c r="BO5537"/>
      <c r="BP5537"/>
      <c r="BQ5537"/>
      <c r="BR5537"/>
      <c r="BS5537"/>
      <c r="BT5537"/>
      <c r="BU5537"/>
      <c r="BV5537"/>
      <c r="BW5537"/>
      <c r="BX5537"/>
      <c r="BY5537"/>
      <c r="BZ5537"/>
      <c r="CA5537"/>
      <c r="CB5537"/>
      <c r="CC5537"/>
    </row>
    <row r="5538" spans="54:81" s="325" customFormat="1" ht="15" customHeight="1" x14ac:dyDescent="0.25">
      <c r="BB5538"/>
      <c r="BC5538"/>
      <c r="BD5538"/>
      <c r="BE5538"/>
      <c r="BF5538"/>
      <c r="BG5538"/>
      <c r="BH5538"/>
      <c r="BI5538"/>
      <c r="BJ5538"/>
      <c r="BK5538"/>
      <c r="BL5538"/>
      <c r="BM5538"/>
      <c r="BN5538"/>
      <c r="BO5538"/>
      <c r="BP5538"/>
      <c r="BQ5538"/>
      <c r="BR5538"/>
      <c r="BS5538"/>
      <c r="BT5538"/>
      <c r="BU5538"/>
      <c r="BV5538"/>
      <c r="BW5538"/>
      <c r="BX5538"/>
      <c r="BY5538"/>
      <c r="BZ5538"/>
      <c r="CA5538"/>
      <c r="CB5538"/>
      <c r="CC5538"/>
    </row>
    <row r="5539" spans="54:81" s="325" customFormat="1" ht="15" customHeight="1" x14ac:dyDescent="0.25">
      <c r="BB5539"/>
      <c r="BC5539"/>
      <c r="BD5539"/>
      <c r="BE5539"/>
      <c r="BF5539"/>
      <c r="BG5539"/>
      <c r="BH5539"/>
      <c r="BI5539"/>
      <c r="BJ5539"/>
      <c r="BK5539"/>
      <c r="BL5539"/>
      <c r="BM5539"/>
      <c r="BN5539"/>
      <c r="BO5539"/>
      <c r="BP5539"/>
      <c r="BQ5539"/>
      <c r="BR5539"/>
      <c r="BS5539"/>
      <c r="BT5539"/>
      <c r="BU5539"/>
      <c r="BV5539"/>
      <c r="BW5539"/>
      <c r="BX5539"/>
      <c r="BY5539"/>
      <c r="BZ5539"/>
      <c r="CA5539"/>
      <c r="CB5539"/>
      <c r="CC5539"/>
    </row>
    <row r="5540" spans="54:81" s="325" customFormat="1" ht="15" customHeight="1" x14ac:dyDescent="0.25">
      <c r="BB5540"/>
      <c r="BC5540"/>
      <c r="BD5540"/>
      <c r="BE5540"/>
      <c r="BF5540"/>
      <c r="BG5540"/>
      <c r="BH5540"/>
      <c r="BI5540"/>
      <c r="BJ5540"/>
      <c r="BK5540"/>
      <c r="BL5540"/>
      <c r="BM5540"/>
      <c r="BN5540"/>
      <c r="BO5540"/>
      <c r="BP5540"/>
      <c r="BQ5540"/>
      <c r="BR5540"/>
      <c r="BS5540"/>
      <c r="BT5540"/>
      <c r="BU5540"/>
      <c r="BV5540"/>
      <c r="BW5540"/>
      <c r="BX5540"/>
      <c r="BY5540"/>
      <c r="BZ5540"/>
      <c r="CA5540"/>
      <c r="CB5540"/>
      <c r="CC5540"/>
    </row>
    <row r="5541" spans="54:81" s="325" customFormat="1" ht="15" customHeight="1" x14ac:dyDescent="0.25">
      <c r="BB5541"/>
      <c r="BC5541"/>
      <c r="BD5541"/>
      <c r="BE5541"/>
      <c r="BF5541"/>
      <c r="BG5541"/>
      <c r="BH5541"/>
      <c r="BI5541"/>
      <c r="BJ5541"/>
      <c r="BK5541"/>
      <c r="BL5541"/>
      <c r="BM5541"/>
      <c r="BN5541"/>
      <c r="BO5541"/>
      <c r="BP5541"/>
      <c r="BQ5541"/>
      <c r="BR5541"/>
      <c r="BS5541"/>
      <c r="BT5541"/>
      <c r="BU5541"/>
      <c r="BV5541"/>
      <c r="BW5541"/>
      <c r="BX5541"/>
      <c r="BY5541"/>
      <c r="BZ5541"/>
      <c r="CA5541"/>
      <c r="CB5541"/>
      <c r="CC5541"/>
    </row>
    <row r="5542" spans="54:81" s="325" customFormat="1" ht="15" customHeight="1" x14ac:dyDescent="0.25">
      <c r="BB5542"/>
      <c r="BC5542"/>
      <c r="BD5542"/>
      <c r="BE5542"/>
      <c r="BF5542"/>
      <c r="BG5542"/>
      <c r="BH5542"/>
      <c r="BI5542"/>
      <c r="BJ5542"/>
      <c r="BK5542"/>
      <c r="BL5542"/>
      <c r="BM5542"/>
      <c r="BN5542"/>
      <c r="BO5542"/>
      <c r="BP5542"/>
      <c r="BQ5542"/>
      <c r="BR5542"/>
      <c r="BS5542"/>
      <c r="BT5542"/>
      <c r="BU5542"/>
      <c r="BV5542"/>
      <c r="BW5542"/>
      <c r="BX5542"/>
      <c r="BY5542"/>
      <c r="BZ5542"/>
      <c r="CA5542"/>
      <c r="CB5542"/>
      <c r="CC5542"/>
    </row>
    <row r="5543" spans="54:81" s="325" customFormat="1" ht="15" customHeight="1" x14ac:dyDescent="0.25">
      <c r="BB5543"/>
      <c r="BC5543"/>
      <c r="BD5543"/>
      <c r="BE5543"/>
      <c r="BF5543"/>
      <c r="BG5543"/>
      <c r="BH5543"/>
      <c r="BI5543"/>
      <c r="BJ5543"/>
      <c r="BK5543"/>
      <c r="BL5543"/>
      <c r="BM5543"/>
      <c r="BN5543"/>
      <c r="BO5543"/>
      <c r="BP5543"/>
      <c r="BQ5543"/>
      <c r="BR5543"/>
      <c r="BS5543"/>
      <c r="BT5543"/>
      <c r="BU5543"/>
      <c r="BV5543"/>
      <c r="BW5543"/>
      <c r="BX5543"/>
      <c r="BY5543"/>
      <c r="BZ5543"/>
      <c r="CA5543"/>
      <c r="CB5543"/>
      <c r="CC5543"/>
    </row>
    <row r="5544" spans="54:81" s="325" customFormat="1" ht="15" customHeight="1" x14ac:dyDescent="0.25">
      <c r="BB5544"/>
      <c r="BC5544"/>
      <c r="BD5544"/>
      <c r="BE5544"/>
      <c r="BF5544"/>
      <c r="BG5544"/>
      <c r="BH5544"/>
      <c r="BI5544"/>
      <c r="BJ5544"/>
      <c r="BK5544"/>
      <c r="BL5544"/>
      <c r="BM5544"/>
      <c r="BN5544"/>
      <c r="BO5544"/>
      <c r="BP5544"/>
      <c r="BQ5544"/>
      <c r="BR5544"/>
      <c r="BS5544"/>
      <c r="BT5544"/>
      <c r="BU5544"/>
      <c r="BV5544"/>
      <c r="BW5544"/>
      <c r="BX5544"/>
      <c r="BY5544"/>
      <c r="BZ5544"/>
      <c r="CA5544"/>
      <c r="CB5544"/>
      <c r="CC5544"/>
    </row>
    <row r="5545" spans="54:81" s="325" customFormat="1" ht="15" customHeight="1" x14ac:dyDescent="0.25">
      <c r="BB5545"/>
      <c r="BC5545"/>
      <c r="BD5545"/>
      <c r="BE5545"/>
      <c r="BF5545"/>
      <c r="BG5545"/>
      <c r="BH5545"/>
      <c r="BI5545"/>
      <c r="BJ5545"/>
      <c r="BK5545"/>
      <c r="BL5545"/>
      <c r="BM5545"/>
      <c r="BN5545"/>
      <c r="BO5545"/>
      <c r="BP5545"/>
      <c r="BQ5545"/>
      <c r="BR5545"/>
      <c r="BS5545"/>
      <c r="BT5545"/>
      <c r="BU5545"/>
      <c r="BV5545"/>
      <c r="BW5545"/>
      <c r="BX5545"/>
      <c r="BY5545"/>
      <c r="BZ5545"/>
      <c r="CA5545"/>
      <c r="CB5545"/>
      <c r="CC5545"/>
    </row>
    <row r="5546" spans="54:81" s="325" customFormat="1" ht="15" customHeight="1" x14ac:dyDescent="0.25">
      <c r="BB5546"/>
      <c r="BC5546"/>
      <c r="BD5546"/>
      <c r="BE5546"/>
      <c r="BF5546"/>
      <c r="BG5546"/>
      <c r="BH5546"/>
      <c r="BI5546"/>
      <c r="BJ5546"/>
      <c r="BK5546"/>
      <c r="BL5546"/>
      <c r="BM5546"/>
      <c r="BN5546"/>
      <c r="BO5546"/>
      <c r="BP5546"/>
      <c r="BQ5546"/>
      <c r="BR5546"/>
      <c r="BS5546"/>
      <c r="BT5546"/>
      <c r="BU5546"/>
      <c r="BV5546"/>
      <c r="BW5546"/>
      <c r="BX5546"/>
      <c r="BY5546"/>
      <c r="BZ5546"/>
      <c r="CA5546"/>
      <c r="CB5546"/>
      <c r="CC5546"/>
    </row>
    <row r="5547" spans="54:81" s="325" customFormat="1" ht="15" customHeight="1" x14ac:dyDescent="0.25">
      <c r="BB5547"/>
      <c r="BC5547"/>
      <c r="BD5547"/>
      <c r="BE5547"/>
      <c r="BF5547"/>
      <c r="BG5547"/>
      <c r="BH5547"/>
      <c r="BI5547"/>
      <c r="BJ5547"/>
      <c r="BK5547"/>
      <c r="BL5547"/>
      <c r="BM5547"/>
      <c r="BN5547"/>
      <c r="BO5547"/>
      <c r="BP5547"/>
      <c r="BQ5547"/>
      <c r="BR5547"/>
      <c r="BS5547"/>
      <c r="BT5547"/>
      <c r="BU5547"/>
      <c r="BV5547"/>
      <c r="BW5547"/>
      <c r="BX5547"/>
      <c r="BY5547"/>
      <c r="BZ5547"/>
      <c r="CA5547"/>
      <c r="CB5547"/>
      <c r="CC5547"/>
    </row>
    <row r="5548" spans="54:81" s="325" customFormat="1" ht="15" customHeight="1" x14ac:dyDescent="0.25">
      <c r="BB5548"/>
      <c r="BC5548"/>
      <c r="BD5548"/>
      <c r="BE5548"/>
      <c r="BF5548"/>
      <c r="BG5548"/>
      <c r="BH5548"/>
      <c r="BI5548"/>
      <c r="BJ5548"/>
      <c r="BK5548"/>
      <c r="BL5548"/>
      <c r="BM5548"/>
      <c r="BN5548"/>
      <c r="BO5548"/>
      <c r="BP5548"/>
      <c r="BQ5548"/>
      <c r="BR5548"/>
      <c r="BS5548"/>
      <c r="BT5548"/>
      <c r="BU5548"/>
      <c r="BV5548"/>
      <c r="BW5548"/>
      <c r="BX5548"/>
      <c r="BY5548"/>
      <c r="BZ5548"/>
      <c r="CA5548"/>
      <c r="CB5548"/>
      <c r="CC5548"/>
    </row>
    <row r="5549" spans="54:81" s="325" customFormat="1" ht="15" customHeight="1" x14ac:dyDescent="0.25">
      <c r="BB5549"/>
      <c r="BC5549"/>
      <c r="BD5549"/>
      <c r="BE5549"/>
      <c r="BF5549"/>
      <c r="BG5549"/>
      <c r="BH5549"/>
      <c r="BI5549"/>
      <c r="BJ5549"/>
      <c r="BK5549"/>
      <c r="BL5549"/>
      <c r="BM5549"/>
      <c r="BN5549"/>
      <c r="BO5549"/>
      <c r="BP5549"/>
      <c r="BQ5549"/>
      <c r="BR5549"/>
      <c r="BS5549"/>
      <c r="BT5549"/>
      <c r="BU5549"/>
      <c r="BV5549"/>
      <c r="BW5549"/>
      <c r="BX5549"/>
      <c r="BY5549"/>
      <c r="BZ5549"/>
      <c r="CA5549"/>
      <c r="CB5549"/>
      <c r="CC5549"/>
    </row>
    <row r="5550" spans="54:81" s="325" customFormat="1" ht="15" customHeight="1" x14ac:dyDescent="0.25">
      <c r="BB5550"/>
      <c r="BC5550"/>
      <c r="BD5550"/>
      <c r="BE5550"/>
      <c r="BF5550"/>
      <c r="BG5550"/>
      <c r="BH5550"/>
      <c r="BI5550"/>
      <c r="BJ5550"/>
      <c r="BK5550"/>
      <c r="BL5550"/>
      <c r="BM5550"/>
      <c r="BN5550"/>
      <c r="BO5550"/>
      <c r="BP5550"/>
      <c r="BQ5550"/>
      <c r="BR5550"/>
      <c r="BS5550"/>
      <c r="BT5550"/>
      <c r="BU5550"/>
      <c r="BV5550"/>
      <c r="BW5550"/>
      <c r="BX5550"/>
      <c r="BY5550"/>
      <c r="BZ5550"/>
      <c r="CA5550"/>
      <c r="CB5550"/>
      <c r="CC5550"/>
    </row>
    <row r="5551" spans="54:81" s="325" customFormat="1" ht="15" customHeight="1" x14ac:dyDescent="0.25">
      <c r="BB5551"/>
      <c r="BC5551"/>
      <c r="BD5551"/>
      <c r="BE5551"/>
      <c r="BF5551"/>
      <c r="BG5551"/>
      <c r="BH5551"/>
      <c r="BI5551"/>
      <c r="BJ5551"/>
      <c r="BK5551"/>
      <c r="BL5551"/>
      <c r="BM5551"/>
      <c r="BN5551"/>
      <c r="BO5551"/>
      <c r="BP5551"/>
      <c r="BQ5551"/>
      <c r="BR5551"/>
      <c r="BS5551"/>
      <c r="BT5551"/>
      <c r="BU5551"/>
      <c r="BV5551"/>
      <c r="BW5551"/>
      <c r="BX5551"/>
      <c r="BY5551"/>
      <c r="BZ5551"/>
      <c r="CA5551"/>
      <c r="CB5551"/>
      <c r="CC5551"/>
    </row>
    <row r="5552" spans="54:81" s="325" customFormat="1" ht="15" customHeight="1" x14ac:dyDescent="0.25">
      <c r="BB5552"/>
      <c r="BC5552"/>
      <c r="BD5552"/>
      <c r="BE5552"/>
      <c r="BF5552"/>
      <c r="BG5552"/>
      <c r="BH5552"/>
      <c r="BI5552"/>
      <c r="BJ5552"/>
      <c r="BK5552"/>
      <c r="BL5552"/>
      <c r="BM5552"/>
      <c r="BN5552"/>
      <c r="BO5552"/>
      <c r="BP5552"/>
      <c r="BQ5552"/>
      <c r="BR5552"/>
      <c r="BS5552"/>
      <c r="BT5552"/>
      <c r="BU5552"/>
      <c r="BV5552"/>
      <c r="BW5552"/>
      <c r="BX5552"/>
      <c r="BY5552"/>
      <c r="BZ5552"/>
      <c r="CA5552"/>
      <c r="CB5552"/>
      <c r="CC5552"/>
    </row>
    <row r="5553" spans="54:81" s="325" customFormat="1" ht="15" customHeight="1" x14ac:dyDescent="0.25">
      <c r="BB5553"/>
      <c r="BC5553"/>
      <c r="BD5553"/>
      <c r="BE5553"/>
      <c r="BF5553"/>
      <c r="BG5553"/>
      <c r="BH5553"/>
      <c r="BI5553"/>
      <c r="BJ5553"/>
      <c r="BK5553"/>
      <c r="BL5553"/>
      <c r="BM5553"/>
      <c r="BN5553"/>
      <c r="BO5553"/>
      <c r="BP5553"/>
      <c r="BQ5553"/>
      <c r="BR5553"/>
      <c r="BS5553"/>
      <c r="BT5553"/>
      <c r="BU5553"/>
      <c r="BV5553"/>
      <c r="BW5553"/>
      <c r="BX5553"/>
      <c r="BY5553"/>
      <c r="BZ5553"/>
      <c r="CA5553"/>
      <c r="CB5553"/>
      <c r="CC5553"/>
    </row>
    <row r="5554" spans="54:81" s="325" customFormat="1" ht="15" customHeight="1" x14ac:dyDescent="0.25">
      <c r="BB5554"/>
      <c r="BC5554"/>
      <c r="BD5554"/>
      <c r="BE5554"/>
      <c r="BF5554"/>
      <c r="BG5554"/>
      <c r="BH5554"/>
      <c r="BI5554"/>
      <c r="BJ5554"/>
      <c r="BK5554"/>
      <c r="BL5554"/>
      <c r="BM5554"/>
      <c r="BN5554"/>
      <c r="BO5554"/>
      <c r="BP5554"/>
      <c r="BQ5554"/>
      <c r="BR5554"/>
      <c r="BS5554"/>
      <c r="BT5554"/>
      <c r="BU5554"/>
      <c r="BV5554"/>
      <c r="BW5554"/>
      <c r="BX5554"/>
      <c r="BY5554"/>
      <c r="BZ5554"/>
      <c r="CA5554"/>
      <c r="CB5554"/>
      <c r="CC5554"/>
    </row>
    <row r="5555" spans="54:81" s="325" customFormat="1" ht="15" customHeight="1" x14ac:dyDescent="0.25">
      <c r="BB5555"/>
      <c r="BC5555"/>
      <c r="BD5555"/>
      <c r="BE5555"/>
      <c r="BF5555"/>
      <c r="BG5555"/>
      <c r="BH5555"/>
      <c r="BI5555"/>
      <c r="BJ5555"/>
      <c r="BK5555"/>
      <c r="BL5555"/>
      <c r="BM5555"/>
      <c r="BN5555"/>
      <c r="BO5555"/>
      <c r="BP5555"/>
      <c r="BQ5555"/>
      <c r="BR5555"/>
      <c r="BS5555"/>
      <c r="BT5555"/>
      <c r="BU5555"/>
      <c r="BV5555"/>
      <c r="BW5555"/>
      <c r="BX5555"/>
      <c r="BY5555"/>
      <c r="BZ5555"/>
      <c r="CA5555"/>
      <c r="CB5555"/>
      <c r="CC5555"/>
    </row>
    <row r="5556" spans="54:81" s="325" customFormat="1" ht="15" customHeight="1" x14ac:dyDescent="0.25">
      <c r="BB5556"/>
      <c r="BC5556"/>
      <c r="BD5556"/>
      <c r="BE5556"/>
      <c r="BF5556"/>
      <c r="BG5556"/>
      <c r="BH5556"/>
      <c r="BI5556"/>
      <c r="BJ5556"/>
      <c r="BK5556"/>
      <c r="BL5556"/>
      <c r="BM5556"/>
      <c r="BN5556"/>
      <c r="BO5556"/>
      <c r="BP5556"/>
      <c r="BQ5556"/>
      <c r="BR5556"/>
      <c r="BS5556"/>
      <c r="BT5556"/>
      <c r="BU5556"/>
      <c r="BV5556"/>
      <c r="BW5556"/>
      <c r="BX5556"/>
      <c r="BY5556"/>
      <c r="BZ5556"/>
      <c r="CA5556"/>
      <c r="CB5556"/>
      <c r="CC5556"/>
    </row>
    <row r="5557" spans="54:81" s="325" customFormat="1" ht="15" customHeight="1" x14ac:dyDescent="0.25">
      <c r="BB5557"/>
      <c r="BC5557"/>
      <c r="BD5557"/>
      <c r="BE5557"/>
      <c r="BF5557"/>
      <c r="BG5557"/>
      <c r="BH5557"/>
      <c r="BI5557"/>
      <c r="BJ5557"/>
      <c r="BK5557"/>
      <c r="BL5557"/>
      <c r="BM5557"/>
      <c r="BN5557"/>
      <c r="BO5557"/>
      <c r="BP5557"/>
      <c r="BQ5557"/>
      <c r="BR5557"/>
      <c r="BS5557"/>
      <c r="BT5557"/>
      <c r="BU5557"/>
      <c r="BV5557"/>
      <c r="BW5557"/>
      <c r="BX5557"/>
      <c r="BY5557"/>
      <c r="BZ5557"/>
      <c r="CA5557"/>
      <c r="CB5557"/>
      <c r="CC5557"/>
    </row>
    <row r="5558" spans="54:81" s="325" customFormat="1" ht="15" customHeight="1" x14ac:dyDescent="0.25">
      <c r="BB5558"/>
      <c r="BC5558"/>
      <c r="BD5558"/>
      <c r="BE5558"/>
      <c r="BF5558"/>
      <c r="BG5558"/>
      <c r="BH5558"/>
      <c r="BI5558"/>
      <c r="BJ5558"/>
      <c r="BK5558"/>
      <c r="BL5558"/>
      <c r="BM5558"/>
      <c r="BN5558"/>
      <c r="BO5558"/>
      <c r="BP5558"/>
      <c r="BQ5558"/>
      <c r="BR5558"/>
      <c r="BS5558"/>
      <c r="BT5558"/>
      <c r="BU5558"/>
      <c r="BV5558"/>
      <c r="BW5558"/>
      <c r="BX5558"/>
      <c r="BY5558"/>
      <c r="BZ5558"/>
      <c r="CA5558"/>
      <c r="CB5558"/>
      <c r="CC5558"/>
    </row>
    <row r="5559" spans="54:81" s="325" customFormat="1" ht="15" customHeight="1" x14ac:dyDescent="0.25">
      <c r="BB5559"/>
      <c r="BC5559"/>
      <c r="BD5559"/>
      <c r="BE5559"/>
      <c r="BF5559"/>
      <c r="BG5559"/>
      <c r="BH5559"/>
      <c r="BI5559"/>
      <c r="BJ5559"/>
      <c r="BK5559"/>
      <c r="BL5559"/>
      <c r="BM5559"/>
      <c r="BN5559"/>
      <c r="BO5559"/>
      <c r="BP5559"/>
      <c r="BQ5559"/>
      <c r="BR5559"/>
      <c r="BS5559"/>
      <c r="BT5559"/>
      <c r="BU5559"/>
      <c r="BV5559"/>
      <c r="BW5559"/>
      <c r="BX5559"/>
      <c r="BY5559"/>
      <c r="BZ5559"/>
      <c r="CA5559"/>
      <c r="CB5559"/>
      <c r="CC5559"/>
    </row>
    <row r="5560" spans="54:81" s="325" customFormat="1" ht="15" customHeight="1" x14ac:dyDescent="0.25">
      <c r="BB5560"/>
      <c r="BC5560"/>
      <c r="BD5560"/>
      <c r="BE5560"/>
      <c r="BF5560"/>
      <c r="BG5560"/>
      <c r="BH5560"/>
      <c r="BI5560"/>
      <c r="BJ5560"/>
      <c r="BK5560"/>
      <c r="BL5560"/>
      <c r="BM5560"/>
      <c r="BN5560"/>
      <c r="BO5560"/>
      <c r="BP5560"/>
      <c r="BQ5560"/>
      <c r="BR5560"/>
      <c r="BS5560"/>
      <c r="BT5560"/>
      <c r="BU5560"/>
      <c r="BV5560"/>
      <c r="BW5560"/>
      <c r="BX5560"/>
      <c r="BY5560"/>
      <c r="BZ5560"/>
      <c r="CA5560"/>
      <c r="CB5560"/>
      <c r="CC5560"/>
    </row>
    <row r="5561" spans="54:81" s="325" customFormat="1" ht="15" customHeight="1" x14ac:dyDescent="0.25">
      <c r="BB5561"/>
      <c r="BC5561"/>
      <c r="BD5561"/>
      <c r="BE5561"/>
      <c r="BF5561"/>
      <c r="BG5561"/>
      <c r="BH5561"/>
      <c r="BI5561"/>
      <c r="BJ5561"/>
      <c r="BK5561"/>
      <c r="BL5561"/>
      <c r="BM5561"/>
      <c r="BN5561"/>
      <c r="BO5561"/>
      <c r="BP5561"/>
      <c r="BQ5561"/>
      <c r="BR5561"/>
      <c r="BS5561"/>
      <c r="BT5561"/>
      <c r="BU5561"/>
      <c r="BV5561"/>
      <c r="BW5561"/>
      <c r="BX5561"/>
      <c r="BY5561"/>
      <c r="BZ5561"/>
      <c r="CA5561"/>
      <c r="CB5561"/>
      <c r="CC5561"/>
    </row>
    <row r="5562" spans="54:81" s="325" customFormat="1" ht="15" customHeight="1" x14ac:dyDescent="0.25">
      <c r="BB5562"/>
      <c r="BC5562"/>
      <c r="BD5562"/>
      <c r="BE5562"/>
      <c r="BF5562"/>
      <c r="BG5562"/>
      <c r="BH5562"/>
      <c r="BI5562"/>
      <c r="BJ5562"/>
      <c r="BK5562"/>
      <c r="BL5562"/>
      <c r="BM5562"/>
      <c r="BN5562"/>
      <c r="BO5562"/>
      <c r="BP5562"/>
      <c r="BQ5562"/>
      <c r="BR5562"/>
      <c r="BS5562"/>
      <c r="BT5562"/>
      <c r="BU5562"/>
      <c r="BV5562"/>
      <c r="BW5562"/>
      <c r="BX5562"/>
      <c r="BY5562"/>
      <c r="BZ5562"/>
      <c r="CA5562"/>
      <c r="CB5562"/>
      <c r="CC5562"/>
    </row>
    <row r="5563" spans="54:81" s="325" customFormat="1" ht="15" customHeight="1" x14ac:dyDescent="0.25">
      <c r="BB5563"/>
      <c r="BC5563"/>
      <c r="BD5563"/>
      <c r="BE5563"/>
      <c r="BF5563"/>
      <c r="BG5563"/>
      <c r="BH5563"/>
      <c r="BI5563"/>
      <c r="BJ5563"/>
      <c r="BK5563"/>
      <c r="BL5563"/>
      <c r="BM5563"/>
      <c r="BN5563"/>
      <c r="BO5563"/>
      <c r="BP5563"/>
      <c r="BQ5563"/>
      <c r="BR5563"/>
      <c r="BS5563"/>
      <c r="BT5563"/>
      <c r="BU5563"/>
      <c r="BV5563"/>
      <c r="BW5563"/>
      <c r="BX5563"/>
      <c r="BY5563"/>
      <c r="BZ5563"/>
      <c r="CA5563"/>
      <c r="CB5563"/>
      <c r="CC5563"/>
    </row>
    <row r="5564" spans="54:81" s="325" customFormat="1" ht="15" customHeight="1" x14ac:dyDescent="0.25">
      <c r="BB5564"/>
      <c r="BC5564"/>
      <c r="BD5564"/>
      <c r="BE5564"/>
      <c r="BF5564"/>
      <c r="BG5564"/>
      <c r="BH5564"/>
      <c r="BI5564"/>
      <c r="BJ5564"/>
      <c r="BK5564"/>
      <c r="BL5564"/>
      <c r="BM5564"/>
      <c r="BN5564"/>
      <c r="BO5564"/>
      <c r="BP5564"/>
      <c r="BQ5564"/>
      <c r="BR5564"/>
      <c r="BS5564"/>
      <c r="BT5564"/>
      <c r="BU5564"/>
      <c r="BV5564"/>
      <c r="BW5564"/>
      <c r="BX5564"/>
      <c r="BY5564"/>
      <c r="BZ5564"/>
      <c r="CA5564"/>
      <c r="CB5564"/>
      <c r="CC5564"/>
    </row>
    <row r="5565" spans="54:81" s="325" customFormat="1" ht="15" customHeight="1" x14ac:dyDescent="0.25">
      <c r="BB5565"/>
      <c r="BC5565"/>
      <c r="BD5565"/>
      <c r="BE5565"/>
      <c r="BF5565"/>
      <c r="BG5565"/>
      <c r="BH5565"/>
      <c r="BI5565"/>
      <c r="BJ5565"/>
      <c r="BK5565"/>
      <c r="BL5565"/>
      <c r="BM5565"/>
      <c r="BN5565"/>
      <c r="BO5565"/>
      <c r="BP5565"/>
      <c r="BQ5565"/>
      <c r="BR5565"/>
      <c r="BS5565"/>
      <c r="BT5565"/>
      <c r="BU5565"/>
      <c r="BV5565"/>
      <c r="BW5565"/>
      <c r="BX5565"/>
      <c r="BY5565"/>
      <c r="BZ5565"/>
      <c r="CA5565"/>
      <c r="CB5565"/>
      <c r="CC5565"/>
    </row>
    <row r="5566" spans="54:81" s="325" customFormat="1" ht="15" customHeight="1" x14ac:dyDescent="0.25">
      <c r="BB5566"/>
      <c r="BC5566"/>
      <c r="BD5566"/>
      <c r="BE5566"/>
      <c r="BF5566"/>
      <c r="BG5566"/>
      <c r="BH5566"/>
      <c r="BI5566"/>
      <c r="BJ5566"/>
      <c r="BK5566"/>
      <c r="BL5566"/>
      <c r="BM5566"/>
      <c r="BN5566"/>
      <c r="BO5566"/>
      <c r="BP5566"/>
      <c r="BQ5566"/>
      <c r="BR5566"/>
      <c r="BS5566"/>
      <c r="BT5566"/>
      <c r="BU5566"/>
      <c r="BV5566"/>
      <c r="BW5566"/>
      <c r="BX5566"/>
      <c r="BY5566"/>
      <c r="BZ5566"/>
      <c r="CA5566"/>
      <c r="CB5566"/>
      <c r="CC5566"/>
    </row>
    <row r="5567" spans="54:81" s="325" customFormat="1" ht="15" customHeight="1" x14ac:dyDescent="0.25">
      <c r="BB5567"/>
      <c r="BC5567"/>
      <c r="BD5567"/>
      <c r="BE5567"/>
      <c r="BF5567"/>
      <c r="BG5567"/>
      <c r="BH5567"/>
      <c r="BI5567"/>
      <c r="BJ5567"/>
      <c r="BK5567"/>
      <c r="BL5567"/>
      <c r="BM5567"/>
      <c r="BN5567"/>
      <c r="BO5567"/>
      <c r="BP5567"/>
      <c r="BQ5567"/>
      <c r="BR5567"/>
      <c r="BS5567"/>
      <c r="BT5567"/>
      <c r="BU5567"/>
      <c r="BV5567"/>
      <c r="BW5567"/>
      <c r="BX5567"/>
      <c r="BY5567"/>
      <c r="BZ5567"/>
      <c r="CA5567"/>
      <c r="CB5567"/>
      <c r="CC5567"/>
    </row>
    <row r="5568" spans="54:81" s="325" customFormat="1" ht="15" customHeight="1" x14ac:dyDescent="0.25">
      <c r="BB5568"/>
      <c r="BC5568"/>
      <c r="BD5568"/>
      <c r="BE5568"/>
      <c r="BF5568"/>
      <c r="BG5568"/>
      <c r="BH5568"/>
      <c r="BI5568"/>
      <c r="BJ5568"/>
      <c r="BK5568"/>
      <c r="BL5568"/>
      <c r="BM5568"/>
      <c r="BN5568"/>
      <c r="BO5568"/>
      <c r="BP5568"/>
      <c r="BQ5568"/>
      <c r="BR5568"/>
      <c r="BS5568"/>
      <c r="BT5568"/>
      <c r="BU5568"/>
      <c r="BV5568"/>
      <c r="BW5568"/>
      <c r="BX5568"/>
      <c r="BY5568"/>
      <c r="BZ5568"/>
      <c r="CA5568"/>
      <c r="CB5568"/>
      <c r="CC5568"/>
    </row>
    <row r="5569" spans="54:81" s="325" customFormat="1" ht="15" customHeight="1" x14ac:dyDescent="0.25">
      <c r="BB5569"/>
      <c r="BC5569"/>
      <c r="BD5569"/>
      <c r="BE5569"/>
      <c r="BF5569"/>
      <c r="BG5569"/>
      <c r="BH5569"/>
      <c r="BI5569"/>
      <c r="BJ5569"/>
      <c r="BK5569"/>
      <c r="BL5569"/>
      <c r="BM5569"/>
      <c r="BN5569"/>
      <c r="BO5569"/>
      <c r="BP5569"/>
      <c r="BQ5569"/>
      <c r="BR5569"/>
      <c r="BS5569"/>
      <c r="BT5569"/>
      <c r="BU5569"/>
      <c r="BV5569"/>
      <c r="BW5569"/>
      <c r="BX5569"/>
      <c r="BY5569"/>
      <c r="BZ5569"/>
      <c r="CA5569"/>
      <c r="CB5569"/>
      <c r="CC5569"/>
    </row>
    <row r="5570" spans="54:81" s="325" customFormat="1" ht="15" customHeight="1" x14ac:dyDescent="0.25">
      <c r="BB5570"/>
      <c r="BC5570"/>
      <c r="BD5570"/>
      <c r="BE5570"/>
      <c r="BF5570"/>
      <c r="BG5570"/>
      <c r="BH5570"/>
      <c r="BI5570"/>
      <c r="BJ5570"/>
      <c r="BK5570"/>
      <c r="BL5570"/>
      <c r="BM5570"/>
      <c r="BN5570"/>
      <c r="BO5570"/>
      <c r="BP5570"/>
      <c r="BQ5570"/>
      <c r="BR5570"/>
      <c r="BS5570"/>
      <c r="BT5570"/>
      <c r="BU5570"/>
      <c r="BV5570"/>
      <c r="BW5570"/>
      <c r="BX5570"/>
      <c r="BY5570"/>
      <c r="BZ5570"/>
      <c r="CA5570"/>
      <c r="CB5570"/>
      <c r="CC5570"/>
    </row>
    <row r="5571" spans="54:81" s="325" customFormat="1" ht="15" customHeight="1" x14ac:dyDescent="0.25">
      <c r="BB5571"/>
      <c r="BC5571"/>
      <c r="BD5571"/>
      <c r="BE5571"/>
      <c r="BF5571"/>
      <c r="BG5571"/>
      <c r="BH5571"/>
      <c r="BI5571"/>
      <c r="BJ5571"/>
      <c r="BK5571"/>
      <c r="BL5571"/>
      <c r="BM5571"/>
      <c r="BN5571"/>
      <c r="BO5571"/>
      <c r="BP5571"/>
      <c r="BQ5571"/>
      <c r="BR5571"/>
      <c r="BS5571"/>
      <c r="BT5571"/>
      <c r="BU5571"/>
      <c r="BV5571"/>
      <c r="BW5571"/>
      <c r="BX5571"/>
      <c r="BY5571"/>
      <c r="BZ5571"/>
      <c r="CA5571"/>
      <c r="CB5571"/>
      <c r="CC5571"/>
    </row>
    <row r="5572" spans="54:81" s="325" customFormat="1" ht="15" customHeight="1" x14ac:dyDescent="0.25">
      <c r="BB5572"/>
      <c r="BC5572"/>
      <c r="BD5572"/>
      <c r="BE5572"/>
      <c r="BF5572"/>
      <c r="BG5572"/>
      <c r="BH5572"/>
      <c r="BI5572"/>
      <c r="BJ5572"/>
      <c r="BK5572"/>
      <c r="BL5572"/>
      <c r="BM5572"/>
      <c r="BN5572"/>
      <c r="BO5572"/>
      <c r="BP5572"/>
      <c r="BQ5572"/>
      <c r="BR5572"/>
      <c r="BS5572"/>
      <c r="BT5572"/>
      <c r="BU5572"/>
      <c r="BV5572"/>
      <c r="BW5572"/>
      <c r="BX5572"/>
      <c r="BY5572"/>
      <c r="BZ5572"/>
      <c r="CA5572"/>
      <c r="CB5572"/>
      <c r="CC5572"/>
    </row>
    <row r="5573" spans="54:81" s="325" customFormat="1" ht="15" customHeight="1" x14ac:dyDescent="0.25">
      <c r="BB5573"/>
      <c r="BC5573"/>
      <c r="BD5573"/>
      <c r="BE5573"/>
      <c r="BF5573"/>
      <c r="BG5573"/>
      <c r="BH5573"/>
      <c r="BI5573"/>
      <c r="BJ5573"/>
      <c r="BK5573"/>
      <c r="BL5573"/>
      <c r="BM5573"/>
      <c r="BN5573"/>
      <c r="BO5573"/>
      <c r="BP5573"/>
      <c r="BQ5573"/>
      <c r="BR5573"/>
      <c r="BS5573"/>
      <c r="BT5573"/>
      <c r="BU5573"/>
      <c r="BV5573"/>
      <c r="BW5573"/>
      <c r="BX5573"/>
      <c r="BY5573"/>
      <c r="BZ5573"/>
      <c r="CA5573"/>
      <c r="CB5573"/>
      <c r="CC5573"/>
    </row>
    <row r="5574" spans="54:81" s="325" customFormat="1" ht="15" customHeight="1" x14ac:dyDescent="0.25">
      <c r="BB5574"/>
      <c r="BC5574"/>
      <c r="BD5574"/>
      <c r="BE5574"/>
      <c r="BF5574"/>
      <c r="BG5574"/>
      <c r="BH5574"/>
      <c r="BI5574"/>
      <c r="BJ5574"/>
      <c r="BK5574"/>
      <c r="BL5574"/>
      <c r="BM5574"/>
      <c r="BN5574"/>
      <c r="BO5574"/>
      <c r="BP5574"/>
      <c r="BQ5574"/>
      <c r="BR5574"/>
      <c r="BS5574"/>
      <c r="BT5574"/>
      <c r="BU5574"/>
      <c r="BV5574"/>
      <c r="BW5574"/>
      <c r="BX5574"/>
      <c r="BY5574"/>
      <c r="BZ5574"/>
      <c r="CA5574"/>
      <c r="CB5574"/>
      <c r="CC5574"/>
    </row>
    <row r="5575" spans="54:81" s="325" customFormat="1" ht="15" customHeight="1" x14ac:dyDescent="0.25">
      <c r="BB5575"/>
      <c r="BC5575"/>
      <c r="BD5575"/>
      <c r="BE5575"/>
      <c r="BF5575"/>
      <c r="BG5575"/>
      <c r="BH5575"/>
      <c r="BI5575"/>
      <c r="BJ5575"/>
      <c r="BK5575"/>
      <c r="BL5575"/>
      <c r="BM5575"/>
      <c r="BN5575"/>
      <c r="BO5575"/>
      <c r="BP5575"/>
      <c r="BQ5575"/>
      <c r="BR5575"/>
      <c r="BS5575"/>
      <c r="BT5575"/>
      <c r="BU5575"/>
      <c r="BV5575"/>
      <c r="BW5575"/>
      <c r="BX5575"/>
      <c r="BY5575"/>
      <c r="BZ5575"/>
      <c r="CA5575"/>
      <c r="CB5575"/>
      <c r="CC5575"/>
    </row>
    <row r="5576" spans="54:81" s="325" customFormat="1" ht="15" customHeight="1" x14ac:dyDescent="0.25">
      <c r="BB5576"/>
      <c r="BC5576"/>
      <c r="BD5576"/>
      <c r="BE5576"/>
      <c r="BF5576"/>
      <c r="BG5576"/>
      <c r="BH5576"/>
      <c r="BI5576"/>
      <c r="BJ5576"/>
      <c r="BK5576"/>
      <c r="BL5576"/>
      <c r="BM5576"/>
      <c r="BN5576"/>
      <c r="BO5576"/>
      <c r="BP5576"/>
      <c r="BQ5576"/>
      <c r="BR5576"/>
      <c r="BS5576"/>
      <c r="BT5576"/>
      <c r="BU5576"/>
      <c r="BV5576"/>
      <c r="BW5576"/>
      <c r="BX5576"/>
      <c r="BY5576"/>
      <c r="BZ5576"/>
      <c r="CA5576"/>
      <c r="CB5576"/>
      <c r="CC5576"/>
    </row>
    <row r="5577" spans="54:81" s="325" customFormat="1" ht="15" customHeight="1" x14ac:dyDescent="0.25">
      <c r="BB5577"/>
      <c r="BC5577"/>
      <c r="BD5577"/>
      <c r="BE5577"/>
      <c r="BF5577"/>
      <c r="BG5577"/>
      <c r="BH5577"/>
      <c r="BI5577"/>
      <c r="BJ5577"/>
      <c r="BK5577"/>
      <c r="BL5577"/>
      <c r="BM5577"/>
      <c r="BN5577"/>
      <c r="BO5577"/>
      <c r="BP5577"/>
      <c r="BQ5577"/>
      <c r="BR5577"/>
      <c r="BS5577"/>
      <c r="BT5577"/>
      <c r="BU5577"/>
      <c r="BV5577"/>
      <c r="BW5577"/>
      <c r="BX5577"/>
      <c r="BY5577"/>
      <c r="BZ5577"/>
      <c r="CA5577"/>
      <c r="CB5577"/>
      <c r="CC5577"/>
    </row>
    <row r="5578" spans="54:81" s="325" customFormat="1" ht="15" customHeight="1" x14ac:dyDescent="0.25">
      <c r="BB5578"/>
      <c r="BC5578"/>
      <c r="BD5578"/>
      <c r="BE5578"/>
      <c r="BF5578"/>
      <c r="BG5578"/>
      <c r="BH5578"/>
      <c r="BI5578"/>
      <c r="BJ5578"/>
      <c r="BK5578"/>
      <c r="BL5578"/>
      <c r="BM5578"/>
      <c r="BN5578"/>
      <c r="BO5578"/>
      <c r="BP5578"/>
      <c r="BQ5578"/>
      <c r="BR5578"/>
      <c r="BS5578"/>
      <c r="BT5578"/>
      <c r="BU5578"/>
      <c r="BV5578"/>
      <c r="BW5578"/>
      <c r="BX5578"/>
      <c r="BY5578"/>
      <c r="BZ5578"/>
      <c r="CA5578"/>
      <c r="CB5578"/>
      <c r="CC5578"/>
    </row>
    <row r="5579" spans="54:81" s="325" customFormat="1" ht="15" customHeight="1" x14ac:dyDescent="0.25">
      <c r="BB5579"/>
      <c r="BC5579"/>
      <c r="BD5579"/>
      <c r="BE5579"/>
      <c r="BF5579"/>
      <c r="BG5579"/>
      <c r="BH5579"/>
      <c r="BI5579"/>
      <c r="BJ5579"/>
      <c r="BK5579"/>
      <c r="BL5579"/>
      <c r="BM5579"/>
      <c r="BN5579"/>
      <c r="BO5579"/>
      <c r="BP5579"/>
      <c r="BQ5579"/>
      <c r="BR5579"/>
      <c r="BS5579"/>
      <c r="BT5579"/>
      <c r="BU5579"/>
      <c r="BV5579"/>
      <c r="BW5579"/>
      <c r="BX5579"/>
      <c r="BY5579"/>
      <c r="BZ5579"/>
      <c r="CA5579"/>
      <c r="CB5579"/>
      <c r="CC5579"/>
    </row>
    <row r="5580" spans="54:81" s="325" customFormat="1" ht="15" customHeight="1" x14ac:dyDescent="0.25">
      <c r="BB5580"/>
      <c r="BC5580"/>
      <c r="BD5580"/>
      <c r="BE5580"/>
      <c r="BF5580"/>
      <c r="BG5580"/>
      <c r="BH5580"/>
      <c r="BI5580"/>
      <c r="BJ5580"/>
      <c r="BK5580"/>
      <c r="BL5580"/>
      <c r="BM5580"/>
      <c r="BN5580"/>
      <c r="BO5580"/>
      <c r="BP5580"/>
      <c r="BQ5580"/>
      <c r="BR5580"/>
      <c r="BS5580"/>
      <c r="BT5580"/>
      <c r="BU5580"/>
      <c r="BV5580"/>
      <c r="BW5580"/>
      <c r="BX5580"/>
      <c r="BY5580"/>
      <c r="BZ5580"/>
      <c r="CA5580"/>
      <c r="CB5580"/>
      <c r="CC5580"/>
    </row>
    <row r="5581" spans="54:81" s="325" customFormat="1" ht="15" customHeight="1" x14ac:dyDescent="0.25">
      <c r="BB5581"/>
      <c r="BC5581"/>
      <c r="BD5581"/>
      <c r="BE5581"/>
      <c r="BF5581"/>
      <c r="BG5581"/>
      <c r="BH5581"/>
      <c r="BI5581"/>
      <c r="BJ5581"/>
      <c r="BK5581"/>
      <c r="BL5581"/>
      <c r="BM5581"/>
      <c r="BN5581"/>
      <c r="BO5581"/>
      <c r="BP5581"/>
      <c r="BQ5581"/>
      <c r="BR5581"/>
      <c r="BS5581"/>
      <c r="BT5581"/>
      <c r="BU5581"/>
      <c r="BV5581"/>
      <c r="BW5581"/>
      <c r="BX5581"/>
      <c r="BY5581"/>
      <c r="BZ5581"/>
      <c r="CA5581"/>
      <c r="CB5581"/>
      <c r="CC5581"/>
    </row>
    <row r="5582" spans="54:81" s="325" customFormat="1" ht="15" customHeight="1" x14ac:dyDescent="0.25">
      <c r="BB5582"/>
      <c r="BC5582"/>
      <c r="BD5582"/>
      <c r="BE5582"/>
      <c r="BF5582"/>
      <c r="BG5582"/>
      <c r="BH5582"/>
      <c r="BI5582"/>
      <c r="BJ5582"/>
      <c r="BK5582"/>
      <c r="BL5582"/>
      <c r="BM5582"/>
      <c r="BN5582"/>
      <c r="BO5582"/>
      <c r="BP5582"/>
      <c r="BQ5582"/>
      <c r="BR5582"/>
      <c r="BS5582"/>
      <c r="BT5582"/>
      <c r="BU5582"/>
      <c r="BV5582"/>
      <c r="BW5582"/>
      <c r="BX5582"/>
      <c r="BY5582"/>
      <c r="BZ5582"/>
      <c r="CA5582"/>
      <c r="CB5582"/>
      <c r="CC5582"/>
    </row>
    <row r="5583" spans="54:81" s="325" customFormat="1" ht="15" customHeight="1" x14ac:dyDescent="0.25">
      <c r="BB5583"/>
      <c r="BC5583"/>
      <c r="BD5583"/>
      <c r="BE5583"/>
      <c r="BF5583"/>
      <c r="BG5583"/>
      <c r="BH5583"/>
      <c r="BI5583"/>
      <c r="BJ5583"/>
      <c r="BK5583"/>
      <c r="BL5583"/>
      <c r="BM5583"/>
      <c r="BN5583"/>
      <c r="BO5583"/>
      <c r="BP5583"/>
      <c r="BQ5583"/>
      <c r="BR5583"/>
      <c r="BS5583"/>
      <c r="BT5583"/>
      <c r="BU5583"/>
      <c r="BV5583"/>
      <c r="BW5583"/>
      <c r="BX5583"/>
      <c r="BY5583"/>
      <c r="BZ5583"/>
      <c r="CA5583"/>
      <c r="CB5583"/>
      <c r="CC5583"/>
    </row>
    <row r="5584" spans="54:81" s="325" customFormat="1" ht="15" customHeight="1" x14ac:dyDescent="0.25">
      <c r="BB5584"/>
      <c r="BC5584"/>
      <c r="BD5584"/>
      <c r="BE5584"/>
      <c r="BF5584"/>
      <c r="BG5584"/>
      <c r="BH5584"/>
      <c r="BI5584"/>
      <c r="BJ5584"/>
      <c r="BK5584"/>
      <c r="BL5584"/>
      <c r="BM5584"/>
      <c r="BN5584"/>
      <c r="BO5584"/>
      <c r="BP5584"/>
      <c r="BQ5584"/>
      <c r="BR5584"/>
      <c r="BS5584"/>
      <c r="BT5584"/>
      <c r="BU5584"/>
      <c r="BV5584"/>
      <c r="BW5584"/>
      <c r="BX5584"/>
      <c r="BY5584"/>
      <c r="BZ5584"/>
      <c r="CA5584"/>
      <c r="CB5584"/>
      <c r="CC5584"/>
    </row>
    <row r="5585" spans="54:81" s="325" customFormat="1" ht="15" customHeight="1" x14ac:dyDescent="0.25">
      <c r="BB5585"/>
      <c r="BC5585"/>
      <c r="BD5585"/>
      <c r="BE5585"/>
      <c r="BF5585"/>
      <c r="BG5585"/>
      <c r="BH5585"/>
      <c r="BI5585"/>
      <c r="BJ5585"/>
      <c r="BK5585"/>
      <c r="BL5585"/>
      <c r="BM5585"/>
      <c r="BN5585"/>
      <c r="BO5585"/>
      <c r="BP5585"/>
      <c r="BQ5585"/>
      <c r="BR5585"/>
      <c r="BS5585"/>
      <c r="BT5585"/>
      <c r="BU5585"/>
      <c r="BV5585"/>
      <c r="BW5585"/>
      <c r="BX5585"/>
      <c r="BY5585"/>
      <c r="BZ5585"/>
      <c r="CA5585"/>
      <c r="CB5585"/>
      <c r="CC5585"/>
    </row>
    <row r="5586" spans="54:81" s="325" customFormat="1" ht="15" customHeight="1" x14ac:dyDescent="0.25">
      <c r="BB5586"/>
      <c r="BC5586"/>
      <c r="BD5586"/>
      <c r="BE5586"/>
      <c r="BF5586"/>
      <c r="BG5586"/>
      <c r="BH5586"/>
      <c r="BI5586"/>
      <c r="BJ5586"/>
      <c r="BK5586"/>
      <c r="BL5586"/>
      <c r="BM5586"/>
      <c r="BN5586"/>
      <c r="BO5586"/>
      <c r="BP5586"/>
      <c r="BQ5586"/>
      <c r="BR5586"/>
      <c r="BS5586"/>
      <c r="BT5586"/>
      <c r="BU5586"/>
      <c r="BV5586"/>
      <c r="BW5586"/>
      <c r="BX5586"/>
      <c r="BY5586"/>
      <c r="BZ5586"/>
      <c r="CA5586"/>
      <c r="CB5586"/>
      <c r="CC5586"/>
    </row>
    <row r="5587" spans="54:81" s="325" customFormat="1" ht="15" customHeight="1" x14ac:dyDescent="0.25">
      <c r="BB5587"/>
      <c r="BC5587"/>
      <c r="BD5587"/>
      <c r="BE5587"/>
      <c r="BF5587"/>
      <c r="BG5587"/>
      <c r="BH5587"/>
      <c r="BI5587"/>
      <c r="BJ5587"/>
      <c r="BK5587"/>
      <c r="BL5587"/>
      <c r="BM5587"/>
      <c r="BN5587"/>
      <c r="BO5587"/>
      <c r="BP5587"/>
      <c r="BQ5587"/>
      <c r="BR5587"/>
      <c r="BS5587"/>
      <c r="BT5587"/>
      <c r="BU5587"/>
      <c r="BV5587"/>
      <c r="BW5587"/>
      <c r="BX5587"/>
      <c r="BY5587"/>
      <c r="BZ5587"/>
      <c r="CA5587"/>
      <c r="CB5587"/>
      <c r="CC5587"/>
    </row>
    <row r="5588" spans="54:81" s="325" customFormat="1" ht="15" customHeight="1" x14ac:dyDescent="0.25">
      <c r="BB5588"/>
      <c r="BC5588"/>
      <c r="BD5588"/>
      <c r="BE5588"/>
      <c r="BF5588"/>
      <c r="BG5588"/>
      <c r="BH5588"/>
      <c r="BI5588"/>
      <c r="BJ5588"/>
      <c r="BK5588"/>
      <c r="BL5588"/>
      <c r="BM5588"/>
      <c r="BN5588"/>
      <c r="BO5588"/>
      <c r="BP5588"/>
      <c r="BQ5588"/>
      <c r="BR5588"/>
      <c r="BS5588"/>
      <c r="BT5588"/>
      <c r="BU5588"/>
      <c r="BV5588"/>
      <c r="BW5588"/>
      <c r="BX5588"/>
      <c r="BY5588"/>
      <c r="BZ5588"/>
      <c r="CA5588"/>
      <c r="CB5588"/>
      <c r="CC5588"/>
    </row>
    <row r="5589" spans="54:81" s="325" customFormat="1" ht="15" customHeight="1" x14ac:dyDescent="0.25">
      <c r="BB5589"/>
      <c r="BC5589"/>
      <c r="BD5589"/>
      <c r="BE5589"/>
      <c r="BF5589"/>
      <c r="BG5589"/>
      <c r="BH5589"/>
      <c r="BI5589"/>
      <c r="BJ5589"/>
      <c r="BK5589"/>
      <c r="BL5589"/>
      <c r="BM5589"/>
      <c r="BN5589"/>
      <c r="BO5589"/>
      <c r="BP5589"/>
      <c r="BQ5589"/>
      <c r="BR5589"/>
      <c r="BS5589"/>
      <c r="BT5589"/>
      <c r="BU5589"/>
      <c r="BV5589"/>
      <c r="BW5589"/>
      <c r="BX5589"/>
      <c r="BY5589"/>
      <c r="BZ5589"/>
      <c r="CA5589"/>
      <c r="CB5589"/>
      <c r="CC5589"/>
    </row>
    <row r="5590" spans="54:81" s="325" customFormat="1" ht="15" customHeight="1" x14ac:dyDescent="0.25">
      <c r="BB5590"/>
      <c r="BC5590"/>
      <c r="BD5590"/>
      <c r="BE5590"/>
      <c r="BF5590"/>
      <c r="BG5590"/>
      <c r="BH5590"/>
      <c r="BI5590"/>
      <c r="BJ5590"/>
      <c r="BK5590"/>
      <c r="BL5590"/>
      <c r="BM5590"/>
      <c r="BN5590"/>
      <c r="BO5590"/>
      <c r="BP5590"/>
      <c r="BQ5590"/>
      <c r="BR5590"/>
      <c r="BS5590"/>
      <c r="BT5590"/>
      <c r="BU5590"/>
      <c r="BV5590"/>
      <c r="BW5590"/>
      <c r="BX5590"/>
      <c r="BY5590"/>
      <c r="BZ5590"/>
      <c r="CA5590"/>
      <c r="CB5590"/>
      <c r="CC5590"/>
    </row>
    <row r="5591" spans="54:81" s="325" customFormat="1" ht="15" customHeight="1" x14ac:dyDescent="0.25">
      <c r="BB5591"/>
      <c r="BC5591"/>
      <c r="BD5591"/>
      <c r="BE5591"/>
      <c r="BF5591"/>
      <c r="BG5591"/>
      <c r="BH5591"/>
      <c r="BI5591"/>
      <c r="BJ5591"/>
      <c r="BK5591"/>
      <c r="BL5591"/>
      <c r="BM5591"/>
      <c r="BN5591"/>
      <c r="BO5591"/>
      <c r="BP5591"/>
      <c r="BQ5591"/>
      <c r="BR5591"/>
      <c r="BS5591"/>
      <c r="BT5591"/>
      <c r="BU5591"/>
      <c r="BV5591"/>
      <c r="BW5591"/>
      <c r="BX5591"/>
      <c r="BY5591"/>
      <c r="BZ5591"/>
      <c r="CA5591"/>
      <c r="CB5591"/>
      <c r="CC5591"/>
    </row>
    <row r="5592" spans="54:81" s="325" customFormat="1" ht="15" customHeight="1" x14ac:dyDescent="0.25">
      <c r="BB5592"/>
      <c r="BC5592"/>
      <c r="BD5592"/>
      <c r="BE5592"/>
      <c r="BF5592"/>
      <c r="BG5592"/>
      <c r="BH5592"/>
      <c r="BI5592"/>
      <c r="BJ5592"/>
      <c r="BK5592"/>
      <c r="BL5592"/>
      <c r="BM5592"/>
      <c r="BN5592"/>
      <c r="BO5592"/>
      <c r="BP5592"/>
      <c r="BQ5592"/>
      <c r="BR5592"/>
      <c r="BS5592"/>
      <c r="BT5592"/>
      <c r="BU5592"/>
      <c r="BV5592"/>
      <c r="BW5592"/>
      <c r="BX5592"/>
      <c r="BY5592"/>
      <c r="BZ5592"/>
      <c r="CA5592"/>
      <c r="CB5592"/>
      <c r="CC5592"/>
    </row>
    <row r="5593" spans="54:81" s="325" customFormat="1" ht="15" customHeight="1" x14ac:dyDescent="0.25">
      <c r="BB5593"/>
      <c r="BC5593"/>
      <c r="BD5593"/>
      <c r="BE5593"/>
      <c r="BF5593"/>
      <c r="BG5593"/>
      <c r="BH5593"/>
      <c r="BI5593"/>
      <c r="BJ5593"/>
      <c r="BK5593"/>
      <c r="BL5593"/>
      <c r="BM5593"/>
      <c r="BN5593"/>
      <c r="BO5593"/>
      <c r="BP5593"/>
      <c r="BQ5593"/>
      <c r="BR5593"/>
      <c r="BS5593"/>
      <c r="BT5593"/>
      <c r="BU5593"/>
      <c r="BV5593"/>
      <c r="BW5593"/>
      <c r="BX5593"/>
      <c r="BY5593"/>
      <c r="BZ5593"/>
      <c r="CA5593"/>
      <c r="CB5593"/>
      <c r="CC5593"/>
    </row>
    <row r="5594" spans="54:81" s="325" customFormat="1" ht="15" customHeight="1" x14ac:dyDescent="0.25">
      <c r="BB5594"/>
      <c r="BC5594"/>
      <c r="BD5594"/>
      <c r="BE5594"/>
      <c r="BF5594"/>
      <c r="BG5594"/>
      <c r="BH5594"/>
      <c r="BI5594"/>
      <c r="BJ5594"/>
      <c r="BK5594"/>
      <c r="BL5594"/>
      <c r="BM5594"/>
      <c r="BN5594"/>
      <c r="BO5594"/>
      <c r="BP5594"/>
      <c r="BQ5594"/>
      <c r="BR5594"/>
      <c r="BS5594"/>
      <c r="BT5594"/>
      <c r="BU5594"/>
      <c r="BV5594"/>
      <c r="BW5594"/>
      <c r="BX5594"/>
      <c r="BY5594"/>
      <c r="BZ5594"/>
      <c r="CA5594"/>
      <c r="CB5594"/>
      <c r="CC5594"/>
    </row>
    <row r="5595" spans="54:81" s="325" customFormat="1" ht="15" customHeight="1" x14ac:dyDescent="0.25">
      <c r="BB5595"/>
      <c r="BC5595"/>
      <c r="BD5595"/>
      <c r="BE5595"/>
      <c r="BF5595"/>
      <c r="BG5595"/>
      <c r="BH5595"/>
      <c r="BI5595"/>
      <c r="BJ5595"/>
      <c r="BK5595"/>
      <c r="BL5595"/>
      <c r="BM5595"/>
      <c r="BN5595"/>
      <c r="BO5595"/>
      <c r="BP5595"/>
      <c r="BQ5595"/>
      <c r="BR5595"/>
      <c r="BS5595"/>
      <c r="BT5595"/>
      <c r="BU5595"/>
      <c r="BV5595"/>
      <c r="BW5595"/>
      <c r="BX5595"/>
      <c r="BY5595"/>
      <c r="BZ5595"/>
      <c r="CA5595"/>
      <c r="CB5595"/>
      <c r="CC5595"/>
    </row>
    <row r="5596" spans="54:81" s="325" customFormat="1" ht="15" customHeight="1" x14ac:dyDescent="0.25">
      <c r="BB5596"/>
      <c r="BC5596"/>
      <c r="BD5596"/>
      <c r="BE5596"/>
      <c r="BF5596"/>
      <c r="BG5596"/>
      <c r="BH5596"/>
      <c r="BI5596"/>
      <c r="BJ5596"/>
      <c r="BK5596"/>
      <c r="BL5596"/>
      <c r="BM5596"/>
      <c r="BN5596"/>
      <c r="BO5596"/>
      <c r="BP5596"/>
      <c r="BQ5596"/>
      <c r="BR5596"/>
      <c r="BS5596"/>
      <c r="BT5596"/>
      <c r="BU5596"/>
      <c r="BV5596"/>
      <c r="BW5596"/>
      <c r="BX5596"/>
      <c r="BY5596"/>
      <c r="BZ5596"/>
      <c r="CA5596"/>
      <c r="CB5596"/>
      <c r="CC5596"/>
    </row>
    <row r="5597" spans="54:81" s="325" customFormat="1" ht="15" customHeight="1" x14ac:dyDescent="0.25">
      <c r="BB5597"/>
      <c r="BC5597"/>
      <c r="BD5597"/>
      <c r="BE5597"/>
      <c r="BF5597"/>
      <c r="BG5597"/>
      <c r="BH5597"/>
      <c r="BI5597"/>
      <c r="BJ5597"/>
      <c r="BK5597"/>
      <c r="BL5597"/>
      <c r="BM5597"/>
      <c r="BN5597"/>
      <c r="BO5597"/>
      <c r="BP5597"/>
      <c r="BQ5597"/>
      <c r="BR5597"/>
      <c r="BS5597"/>
      <c r="BT5597"/>
      <c r="BU5597"/>
      <c r="BV5597"/>
      <c r="BW5597"/>
      <c r="BX5597"/>
      <c r="BY5597"/>
      <c r="BZ5597"/>
      <c r="CA5597"/>
      <c r="CB5597"/>
      <c r="CC5597"/>
    </row>
    <row r="5598" spans="54:81" s="325" customFormat="1" ht="15" customHeight="1" x14ac:dyDescent="0.25">
      <c r="BB5598"/>
      <c r="BC5598"/>
      <c r="BD5598"/>
      <c r="BE5598"/>
      <c r="BF5598"/>
      <c r="BG5598"/>
      <c r="BH5598"/>
      <c r="BI5598"/>
      <c r="BJ5598"/>
      <c r="BK5598"/>
      <c r="BL5598"/>
      <c r="BM5598"/>
      <c r="BN5598"/>
      <c r="BO5598"/>
      <c r="BP5598"/>
      <c r="BQ5598"/>
      <c r="BR5598"/>
      <c r="BS5598"/>
      <c r="BT5598"/>
      <c r="BU5598"/>
      <c r="BV5598"/>
      <c r="BW5598"/>
      <c r="BX5598"/>
      <c r="BY5598"/>
      <c r="BZ5598"/>
      <c r="CA5598"/>
      <c r="CB5598"/>
      <c r="CC5598"/>
    </row>
    <row r="5599" spans="54:81" s="325" customFormat="1" ht="15" customHeight="1" x14ac:dyDescent="0.25">
      <c r="BB5599"/>
      <c r="BC5599"/>
      <c r="BD5599"/>
      <c r="BE5599"/>
      <c r="BF5599"/>
      <c r="BG5599"/>
      <c r="BH5599"/>
      <c r="BI5599"/>
      <c r="BJ5599"/>
      <c r="BK5599"/>
      <c r="BL5599"/>
      <c r="BM5599"/>
      <c r="BN5599"/>
      <c r="BO5599"/>
      <c r="BP5599"/>
      <c r="BQ5599"/>
      <c r="BR5599"/>
      <c r="BS5599"/>
      <c r="BT5599"/>
      <c r="BU5599"/>
      <c r="BV5599"/>
      <c r="BW5599"/>
      <c r="BX5599"/>
      <c r="BY5599"/>
      <c r="BZ5599"/>
      <c r="CA5599"/>
      <c r="CB5599"/>
      <c r="CC5599"/>
    </row>
    <row r="5600" spans="54:81" s="325" customFormat="1" ht="15" customHeight="1" x14ac:dyDescent="0.25">
      <c r="BB5600"/>
      <c r="BC5600"/>
      <c r="BD5600"/>
      <c r="BE5600"/>
      <c r="BF5600"/>
      <c r="BG5600"/>
      <c r="BH5600"/>
      <c r="BI5600"/>
      <c r="BJ5600"/>
      <c r="BK5600"/>
      <c r="BL5600"/>
      <c r="BM5600"/>
      <c r="BN5600"/>
      <c r="BO5600"/>
      <c r="BP5600"/>
      <c r="BQ5600"/>
      <c r="BR5600"/>
      <c r="BS5600"/>
      <c r="BT5600"/>
      <c r="BU5600"/>
      <c r="BV5600"/>
      <c r="BW5600"/>
      <c r="BX5600"/>
      <c r="BY5600"/>
      <c r="BZ5600"/>
      <c r="CA5600"/>
      <c r="CB5600"/>
      <c r="CC5600"/>
    </row>
    <row r="5601" spans="54:81" s="325" customFormat="1" ht="15" customHeight="1" x14ac:dyDescent="0.25">
      <c r="BB5601"/>
      <c r="BC5601"/>
      <c r="BD5601"/>
      <c r="BE5601"/>
      <c r="BF5601"/>
      <c r="BG5601"/>
      <c r="BH5601"/>
      <c r="BI5601"/>
      <c r="BJ5601"/>
      <c r="BK5601"/>
      <c r="BL5601"/>
      <c r="BM5601"/>
      <c r="BN5601"/>
      <c r="BO5601"/>
      <c r="BP5601"/>
      <c r="BQ5601"/>
      <c r="BR5601"/>
      <c r="BS5601"/>
      <c r="BT5601"/>
      <c r="BU5601"/>
      <c r="BV5601"/>
      <c r="BW5601"/>
      <c r="BX5601"/>
      <c r="BY5601"/>
      <c r="BZ5601"/>
      <c r="CA5601"/>
      <c r="CB5601"/>
      <c r="CC5601"/>
    </row>
    <row r="5602" spans="54:81" s="325" customFormat="1" ht="15" customHeight="1" x14ac:dyDescent="0.25">
      <c r="BB5602"/>
      <c r="BC5602"/>
      <c r="BD5602"/>
      <c r="BE5602"/>
      <c r="BF5602"/>
      <c r="BG5602"/>
      <c r="BH5602"/>
      <c r="BI5602"/>
      <c r="BJ5602"/>
      <c r="BK5602"/>
      <c r="BL5602"/>
      <c r="BM5602"/>
      <c r="BN5602"/>
      <c r="BO5602"/>
      <c r="BP5602"/>
      <c r="BQ5602"/>
      <c r="BR5602"/>
      <c r="BS5602"/>
      <c r="BT5602"/>
      <c r="BU5602"/>
      <c r="BV5602"/>
      <c r="BW5602"/>
      <c r="BX5602"/>
      <c r="BY5602"/>
      <c r="BZ5602"/>
      <c r="CA5602"/>
      <c r="CB5602"/>
      <c r="CC5602"/>
    </row>
    <row r="5603" spans="54:81" s="325" customFormat="1" ht="15" customHeight="1" x14ac:dyDescent="0.25">
      <c r="BB5603"/>
      <c r="BC5603"/>
      <c r="BD5603"/>
      <c r="BE5603"/>
      <c r="BF5603"/>
      <c r="BG5603"/>
      <c r="BH5603"/>
      <c r="BI5603"/>
      <c r="BJ5603"/>
      <c r="BK5603"/>
      <c r="BL5603"/>
      <c r="BM5603"/>
      <c r="BN5603"/>
      <c r="BO5603"/>
      <c r="BP5603"/>
      <c r="BQ5603"/>
      <c r="BR5603"/>
      <c r="BS5603"/>
      <c r="BT5603"/>
      <c r="BU5603"/>
      <c r="BV5603"/>
      <c r="BW5603"/>
      <c r="BX5603"/>
      <c r="BY5603"/>
      <c r="BZ5603"/>
      <c r="CA5603"/>
      <c r="CB5603"/>
      <c r="CC5603"/>
    </row>
    <row r="5604" spans="54:81" s="325" customFormat="1" ht="15" customHeight="1" x14ac:dyDescent="0.25">
      <c r="BB5604"/>
      <c r="BC5604"/>
      <c r="BD5604"/>
      <c r="BE5604"/>
      <c r="BF5604"/>
      <c r="BG5604"/>
      <c r="BH5604"/>
      <c r="BI5604"/>
      <c r="BJ5604"/>
      <c r="BK5604"/>
      <c r="BL5604"/>
      <c r="BM5604"/>
      <c r="BN5604"/>
      <c r="BO5604"/>
      <c r="BP5604"/>
      <c r="BQ5604"/>
      <c r="BR5604"/>
      <c r="BS5604"/>
      <c r="BT5604"/>
      <c r="BU5604"/>
      <c r="BV5604"/>
      <c r="BW5604"/>
      <c r="BX5604"/>
      <c r="BY5604"/>
      <c r="BZ5604"/>
      <c r="CA5604"/>
      <c r="CB5604"/>
      <c r="CC5604"/>
    </row>
    <row r="5605" spans="54:81" s="325" customFormat="1" ht="15" customHeight="1" x14ac:dyDescent="0.25">
      <c r="BB5605"/>
      <c r="BC5605"/>
      <c r="BD5605"/>
      <c r="BE5605"/>
      <c r="BF5605"/>
      <c r="BG5605"/>
      <c r="BH5605"/>
      <c r="BI5605"/>
      <c r="BJ5605"/>
      <c r="BK5605"/>
      <c r="BL5605"/>
      <c r="BM5605"/>
      <c r="BN5605"/>
      <c r="BO5605"/>
      <c r="BP5605"/>
      <c r="BQ5605"/>
      <c r="BR5605"/>
      <c r="BS5605"/>
      <c r="BT5605"/>
      <c r="BU5605"/>
      <c r="BV5605"/>
      <c r="BW5605"/>
      <c r="BX5605"/>
      <c r="BY5605"/>
      <c r="BZ5605"/>
      <c r="CA5605"/>
      <c r="CB5605"/>
      <c r="CC5605"/>
    </row>
    <row r="5606" spans="54:81" s="325" customFormat="1" ht="15" customHeight="1" x14ac:dyDescent="0.25">
      <c r="BB5606"/>
      <c r="BC5606"/>
      <c r="BD5606"/>
      <c r="BE5606"/>
      <c r="BF5606"/>
      <c r="BG5606"/>
      <c r="BH5606"/>
      <c r="BI5606"/>
      <c r="BJ5606"/>
      <c r="BK5606"/>
      <c r="BL5606"/>
      <c r="BM5606"/>
      <c r="BN5606"/>
      <c r="BO5606"/>
      <c r="BP5606"/>
      <c r="BQ5606"/>
      <c r="BR5606"/>
      <c r="BS5606"/>
      <c r="BT5606"/>
      <c r="BU5606"/>
      <c r="BV5606"/>
      <c r="BW5606"/>
      <c r="BX5606"/>
      <c r="BY5606"/>
      <c r="BZ5606"/>
      <c r="CA5606"/>
      <c r="CB5606"/>
      <c r="CC5606"/>
    </row>
    <row r="5607" spans="54:81" s="325" customFormat="1" ht="15" customHeight="1" x14ac:dyDescent="0.25">
      <c r="BB5607"/>
      <c r="BC5607"/>
      <c r="BD5607"/>
      <c r="BE5607"/>
      <c r="BF5607"/>
      <c r="BG5607"/>
      <c r="BH5607"/>
      <c r="BI5607"/>
      <c r="BJ5607"/>
      <c r="BK5607"/>
      <c r="BL5607"/>
      <c r="BM5607"/>
      <c r="BN5607"/>
      <c r="BO5607"/>
      <c r="BP5607"/>
      <c r="BQ5607"/>
      <c r="BR5607"/>
      <c r="BS5607"/>
      <c r="BT5607"/>
      <c r="BU5607"/>
      <c r="BV5607"/>
      <c r="BW5607"/>
      <c r="BX5607"/>
      <c r="BY5607"/>
      <c r="BZ5607"/>
      <c r="CA5607"/>
      <c r="CB5607"/>
      <c r="CC5607"/>
    </row>
    <row r="5608" spans="54:81" s="325" customFormat="1" ht="15" customHeight="1" x14ac:dyDescent="0.25">
      <c r="BB5608"/>
      <c r="BC5608"/>
      <c r="BD5608"/>
      <c r="BE5608"/>
      <c r="BF5608"/>
      <c r="BG5608"/>
      <c r="BH5608"/>
      <c r="BI5608"/>
      <c r="BJ5608"/>
      <c r="BK5608"/>
      <c r="BL5608"/>
      <c r="BM5608"/>
      <c r="BN5608"/>
      <c r="BO5608"/>
      <c r="BP5608"/>
      <c r="BQ5608"/>
      <c r="BR5608"/>
      <c r="BS5608"/>
      <c r="BT5608"/>
      <c r="BU5608"/>
      <c r="BV5608"/>
      <c r="BW5608"/>
      <c r="BX5608"/>
      <c r="BY5608"/>
      <c r="BZ5608"/>
      <c r="CA5608"/>
      <c r="CB5608"/>
      <c r="CC5608"/>
    </row>
    <row r="5609" spans="54:81" s="325" customFormat="1" ht="15" customHeight="1" x14ac:dyDescent="0.25">
      <c r="BB5609"/>
      <c r="BC5609"/>
      <c r="BD5609"/>
      <c r="BE5609"/>
      <c r="BF5609"/>
      <c r="BG5609"/>
      <c r="BH5609"/>
      <c r="BI5609"/>
      <c r="BJ5609"/>
      <c r="BK5609"/>
      <c r="BL5609"/>
      <c r="BM5609"/>
      <c r="BN5609"/>
      <c r="BO5609"/>
      <c r="BP5609"/>
      <c r="BQ5609"/>
      <c r="BR5609"/>
      <c r="BS5609"/>
      <c r="BT5609"/>
      <c r="BU5609"/>
      <c r="BV5609"/>
      <c r="BW5609"/>
      <c r="BX5609"/>
      <c r="BY5609"/>
      <c r="BZ5609"/>
      <c r="CA5609"/>
      <c r="CB5609"/>
      <c r="CC5609"/>
    </row>
    <row r="5610" spans="54:81" s="325" customFormat="1" ht="15" customHeight="1" x14ac:dyDescent="0.25">
      <c r="BB5610"/>
      <c r="BC5610"/>
      <c r="BD5610"/>
      <c r="BE5610"/>
      <c r="BF5610"/>
      <c r="BG5610"/>
      <c r="BH5610"/>
      <c r="BI5610"/>
      <c r="BJ5610"/>
      <c r="BK5610"/>
      <c r="BL5610"/>
      <c r="BM5610"/>
      <c r="BN5610"/>
      <c r="BO5610"/>
      <c r="BP5610"/>
      <c r="BQ5610"/>
      <c r="BR5610"/>
      <c r="BS5610"/>
      <c r="BT5610"/>
      <c r="BU5610"/>
      <c r="BV5610"/>
      <c r="BW5610"/>
      <c r="BX5610"/>
      <c r="BY5610"/>
      <c r="BZ5610"/>
      <c r="CA5610"/>
      <c r="CB5610"/>
      <c r="CC5610"/>
    </row>
    <row r="5611" spans="54:81" s="325" customFormat="1" ht="15" customHeight="1" x14ac:dyDescent="0.25">
      <c r="BB5611"/>
      <c r="BC5611"/>
      <c r="BD5611"/>
      <c r="BE5611"/>
      <c r="BF5611"/>
      <c r="BG5611"/>
      <c r="BH5611"/>
      <c r="BI5611"/>
      <c r="BJ5611"/>
      <c r="BK5611"/>
      <c r="BL5611"/>
      <c r="BM5611"/>
      <c r="BN5611"/>
      <c r="BO5611"/>
      <c r="BP5611"/>
      <c r="BQ5611"/>
      <c r="BR5611"/>
      <c r="BS5611"/>
      <c r="BT5611"/>
      <c r="BU5611"/>
      <c r="BV5611"/>
      <c r="BW5611"/>
      <c r="BX5611"/>
      <c r="BY5611"/>
      <c r="BZ5611"/>
      <c r="CA5611"/>
      <c r="CB5611"/>
      <c r="CC5611"/>
    </row>
  </sheetData>
  <sortState xmlns:xlrd2="http://schemas.microsoft.com/office/spreadsheetml/2017/richdata2" ref="A2:F80">
    <sortCondition ref="A2:A80"/>
  </sortState>
  <mergeCells count="2">
    <mergeCell ref="AH1:AI1"/>
    <mergeCell ref="AU1:AV1"/>
  </mergeCells>
  <dataValidations count="2">
    <dataValidation allowBlank="1" showErrorMessage="1" sqref="H2:H4 AN2:AN4 AP2:AP4 AU2:AU9" xr:uid="{00000000-0002-0000-0200-000000000000}"/>
    <dataValidation type="list" allowBlank="1" showErrorMessage="1" sqref="K2:K6 M2:M6" xr:uid="{00000000-0002-0000-0200-000001000000}">
      <formula1>$F$4:$F$8</formula1>
    </dataValidation>
  </dataValidations>
  <pageMargins left="0.511811024" right="0.511811024" top="0.78740157499999996" bottom="0.78740157499999996" header="0" footer="0"/>
  <pageSetup paperSize="9" orientation="portrait"/>
  <tableParts count="8">
    <tablePart r:id="rId1"/>
    <tablePart r:id="rId2"/>
    <tablePart r:id="rId3"/>
    <tablePart r:id="rId4"/>
    <tablePart r:id="rId5"/>
    <tablePart r:id="rId6"/>
    <tablePart r:id="rId7"/>
    <tablePart r:id="rId8"/>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A1:AE998"/>
  <sheetViews>
    <sheetView topLeftCell="A291" zoomScaleNormal="100" workbookViewId="0">
      <selection activeCell="B293" sqref="B293"/>
    </sheetView>
  </sheetViews>
  <sheetFormatPr defaultColWidth="14.42578125" defaultRowHeight="15" customHeight="1" x14ac:dyDescent="0.25"/>
  <cols>
    <col min="1" max="1" width="38.28515625" customWidth="1"/>
    <col min="2" max="2" width="40.5703125" customWidth="1"/>
    <col min="3" max="3" width="16.42578125" customWidth="1"/>
    <col min="4" max="4" width="19.42578125" customWidth="1"/>
    <col min="5" max="5" width="17.28515625" customWidth="1"/>
    <col min="6" max="6" width="12.140625" customWidth="1"/>
    <col min="7" max="7" width="16.5703125" customWidth="1"/>
    <col min="8" max="8" width="18.5703125" customWidth="1"/>
    <col min="9" max="9" width="16.85546875" customWidth="1"/>
    <col min="10" max="10" width="9.42578125" customWidth="1"/>
    <col min="11" max="11" width="12.85546875" customWidth="1"/>
    <col min="12" max="19" width="8.7109375" customWidth="1"/>
    <col min="20" max="20" width="12.140625" customWidth="1"/>
    <col min="21" max="26" width="8.7109375" customWidth="1"/>
  </cols>
  <sheetData>
    <row r="1" spans="1:31" x14ac:dyDescent="0.25">
      <c r="A1" s="21" t="s">
        <v>126</v>
      </c>
      <c r="B1" s="22"/>
      <c r="C1" s="22"/>
      <c r="D1" s="22"/>
      <c r="E1" s="22"/>
      <c r="F1" s="22"/>
      <c r="G1" s="22"/>
      <c r="H1" s="22"/>
      <c r="I1" s="22"/>
      <c r="J1" s="22"/>
      <c r="K1" s="22"/>
      <c r="L1" s="22"/>
      <c r="M1" s="22"/>
      <c r="N1" s="22"/>
      <c r="O1" s="22"/>
      <c r="P1" s="22"/>
      <c r="Q1" s="22"/>
      <c r="R1" s="22"/>
      <c r="S1" s="22"/>
      <c r="T1" s="22"/>
      <c r="U1" s="22"/>
      <c r="V1" s="23"/>
      <c r="W1" s="23"/>
      <c r="X1" s="23"/>
      <c r="Y1" s="23"/>
      <c r="Z1" s="23"/>
      <c r="AA1" s="22"/>
      <c r="AB1" s="22"/>
      <c r="AC1" s="22"/>
      <c r="AD1" s="22"/>
      <c r="AE1" s="22"/>
    </row>
    <row r="2" spans="1:31" x14ac:dyDescent="0.25">
      <c r="A2" s="24" t="s">
        <v>127</v>
      </c>
      <c r="B2" s="24"/>
      <c r="C2" s="24"/>
      <c r="D2" s="25"/>
      <c r="E2" s="25"/>
      <c r="F2" s="25"/>
      <c r="G2" s="25"/>
      <c r="H2" s="25"/>
      <c r="I2" s="25"/>
      <c r="J2" s="25"/>
      <c r="K2" s="25"/>
      <c r="L2" s="25"/>
      <c r="M2" s="25"/>
      <c r="N2" s="25"/>
      <c r="O2" s="25"/>
      <c r="P2" s="25"/>
      <c r="Q2" s="25"/>
      <c r="R2" s="25"/>
      <c r="S2" s="25"/>
      <c r="T2" s="25"/>
      <c r="U2" s="25"/>
      <c r="V2" s="26"/>
      <c r="W2" s="26"/>
      <c r="X2" s="26"/>
      <c r="Y2" s="26"/>
      <c r="Z2" s="26"/>
      <c r="AA2" s="25"/>
      <c r="AB2" s="25"/>
      <c r="AC2" s="25"/>
      <c r="AD2" s="25"/>
      <c r="AE2" s="25"/>
    </row>
    <row r="3" spans="1:31" x14ac:dyDescent="0.25">
      <c r="A3" s="27" t="s">
        <v>128</v>
      </c>
      <c r="B3" s="27"/>
      <c r="C3" s="25"/>
      <c r="D3" s="25"/>
      <c r="E3" s="25"/>
      <c r="F3" s="25"/>
      <c r="G3" s="25"/>
      <c r="H3" s="25"/>
      <c r="I3" s="25"/>
      <c r="J3" s="25"/>
      <c r="K3" s="25"/>
      <c r="L3" s="25"/>
      <c r="M3" s="25"/>
      <c r="N3" s="25"/>
      <c r="O3" s="25"/>
      <c r="P3" s="25"/>
      <c r="Q3" s="25"/>
      <c r="R3" s="25"/>
      <c r="S3" s="25"/>
      <c r="T3" s="25"/>
      <c r="U3" s="25"/>
      <c r="V3" s="26"/>
      <c r="W3" s="26"/>
      <c r="X3" s="26"/>
      <c r="Y3" s="26"/>
      <c r="Z3" s="26"/>
      <c r="AA3" s="25"/>
      <c r="AB3" s="25"/>
      <c r="AC3" s="25"/>
      <c r="AD3" s="25"/>
      <c r="AE3" s="25"/>
    </row>
    <row r="4" spans="1:31" x14ac:dyDescent="0.25">
      <c r="A4" s="28"/>
      <c r="B4" s="28"/>
      <c r="C4" s="29"/>
      <c r="D4" s="28"/>
      <c r="E4" s="28"/>
      <c r="F4" s="28"/>
      <c r="G4" s="28"/>
      <c r="H4" s="28"/>
      <c r="I4" s="28"/>
      <c r="J4" s="28"/>
      <c r="K4" s="28"/>
      <c r="L4" s="28"/>
      <c r="M4" s="28"/>
      <c r="N4" s="28"/>
      <c r="O4" s="28"/>
      <c r="P4" s="28"/>
      <c r="Q4" s="28"/>
      <c r="R4" s="28"/>
      <c r="S4" s="28"/>
      <c r="T4" s="28"/>
      <c r="U4" s="28"/>
      <c r="V4" s="28"/>
      <c r="W4" s="28"/>
      <c r="X4" s="28"/>
      <c r="Y4" s="28"/>
      <c r="Z4" s="28"/>
      <c r="AA4" s="30"/>
      <c r="AB4" s="30"/>
      <c r="AC4" s="30"/>
      <c r="AD4" s="30"/>
      <c r="AE4" s="30"/>
    </row>
    <row r="5" spans="1:31" x14ac:dyDescent="0.25">
      <c r="A5" s="28"/>
      <c r="B5" s="28"/>
      <c r="C5" s="28"/>
      <c r="D5" s="28"/>
      <c r="E5" s="28"/>
      <c r="F5" s="28"/>
      <c r="G5" s="28"/>
      <c r="H5" s="28"/>
      <c r="I5" s="28"/>
      <c r="J5" s="28"/>
      <c r="K5" s="28"/>
      <c r="L5" s="28"/>
      <c r="M5" s="28"/>
      <c r="N5" s="28"/>
      <c r="O5" s="28"/>
      <c r="P5" s="28"/>
      <c r="Q5" s="28"/>
      <c r="R5" s="28"/>
      <c r="S5" s="28"/>
      <c r="T5" s="28"/>
      <c r="U5" s="28"/>
      <c r="V5" s="28"/>
      <c r="W5" s="28"/>
      <c r="X5" s="28"/>
      <c r="Y5" s="28"/>
      <c r="Z5" s="28"/>
      <c r="AA5" s="30"/>
      <c r="AB5" s="30"/>
      <c r="AC5" s="30"/>
      <c r="AD5" s="30"/>
      <c r="AE5" s="30"/>
    </row>
    <row r="6" spans="1:31" x14ac:dyDescent="0.25">
      <c r="A6" s="31" t="s">
        <v>129</v>
      </c>
      <c r="B6" s="32" t="s">
        <v>130</v>
      </c>
      <c r="C6" s="28"/>
      <c r="D6" s="28"/>
      <c r="E6" s="28"/>
      <c r="F6" s="28"/>
      <c r="G6" s="28"/>
      <c r="H6" s="28"/>
      <c r="I6" s="28"/>
      <c r="J6" s="28"/>
      <c r="K6" s="28"/>
      <c r="L6" s="28"/>
      <c r="M6" s="28"/>
      <c r="N6" s="28"/>
      <c r="O6" s="28"/>
      <c r="P6" s="28"/>
      <c r="Q6" s="28"/>
      <c r="R6" s="28"/>
      <c r="S6" s="28"/>
      <c r="T6" s="28"/>
      <c r="U6" s="28"/>
      <c r="V6" s="28"/>
      <c r="W6" s="28"/>
      <c r="X6" s="28"/>
      <c r="Y6" s="28"/>
      <c r="Z6" s="28"/>
    </row>
    <row r="7" spans="1:31" x14ac:dyDescent="0.25">
      <c r="A7" s="33" t="s">
        <v>131</v>
      </c>
      <c r="B7" s="34" t="s">
        <v>132</v>
      </c>
      <c r="C7" s="28"/>
      <c r="D7" s="28"/>
      <c r="E7" s="28"/>
      <c r="F7" s="28"/>
      <c r="G7" s="28"/>
      <c r="H7" s="28"/>
      <c r="I7" s="28"/>
      <c r="J7" s="28"/>
      <c r="K7" s="28"/>
      <c r="L7" s="28"/>
      <c r="M7" s="28"/>
      <c r="N7" s="28"/>
      <c r="O7" s="28"/>
      <c r="P7" s="28"/>
      <c r="Q7" s="28"/>
      <c r="R7" s="28"/>
      <c r="S7" s="28"/>
      <c r="T7" s="28"/>
      <c r="U7" s="28"/>
      <c r="V7" s="28"/>
      <c r="W7" s="28"/>
      <c r="X7" s="28"/>
      <c r="Y7" s="28"/>
      <c r="Z7" s="28"/>
    </row>
    <row r="8" spans="1:31" x14ac:dyDescent="0.25">
      <c r="A8" s="33" t="s">
        <v>133</v>
      </c>
      <c r="B8" s="34" t="s">
        <v>134</v>
      </c>
      <c r="C8" s="28"/>
      <c r="D8" s="28"/>
      <c r="E8" s="28"/>
      <c r="F8" s="28"/>
      <c r="G8" s="28"/>
      <c r="H8" s="28"/>
      <c r="I8" s="28"/>
      <c r="J8" s="28"/>
      <c r="K8" s="28"/>
      <c r="L8" s="28"/>
      <c r="M8" s="28"/>
      <c r="N8" s="28"/>
      <c r="O8" s="28"/>
      <c r="P8" s="28"/>
      <c r="Q8" s="28"/>
      <c r="R8" s="28"/>
      <c r="S8" s="28"/>
      <c r="T8" s="28"/>
      <c r="U8" s="28"/>
      <c r="V8" s="28"/>
      <c r="W8" s="28"/>
      <c r="X8" s="28"/>
      <c r="Y8" s="28"/>
      <c r="Z8" s="28"/>
    </row>
    <row r="9" spans="1:31" x14ac:dyDescent="0.25">
      <c r="A9" s="33" t="s">
        <v>135</v>
      </c>
      <c r="B9" s="34" t="s">
        <v>25</v>
      </c>
      <c r="C9" s="28"/>
      <c r="D9" s="28"/>
      <c r="E9" s="28"/>
      <c r="F9" s="28"/>
      <c r="G9" s="28"/>
      <c r="H9" s="28"/>
      <c r="I9" s="28"/>
      <c r="J9" s="28"/>
      <c r="K9" s="28"/>
      <c r="L9" s="28"/>
      <c r="M9" s="28"/>
      <c r="N9" s="28"/>
      <c r="O9" s="28"/>
      <c r="P9" s="28"/>
      <c r="Q9" s="28"/>
      <c r="R9" s="28"/>
      <c r="S9" s="28"/>
      <c r="T9" s="28"/>
      <c r="U9" s="28"/>
      <c r="V9" s="28"/>
      <c r="W9" s="28"/>
      <c r="X9" s="28"/>
      <c r="Y9" s="28"/>
      <c r="Z9" s="28"/>
    </row>
    <row r="10" spans="1:31" x14ac:dyDescent="0.25">
      <c r="A10" s="33" t="s">
        <v>136</v>
      </c>
      <c r="B10" s="34" t="s">
        <v>26</v>
      </c>
      <c r="C10" s="28"/>
      <c r="D10" s="28"/>
      <c r="E10" s="28"/>
      <c r="F10" s="28"/>
      <c r="G10" s="28"/>
      <c r="H10" s="28"/>
      <c r="I10" s="28"/>
      <c r="J10" s="28"/>
      <c r="K10" s="28"/>
      <c r="L10" s="28"/>
      <c r="M10" s="28"/>
      <c r="N10" s="28"/>
      <c r="O10" s="28"/>
      <c r="P10" s="28"/>
      <c r="Q10" s="28"/>
      <c r="R10" s="28"/>
      <c r="S10" s="28"/>
      <c r="T10" s="28"/>
      <c r="U10" s="28"/>
      <c r="V10" s="28"/>
      <c r="W10" s="28"/>
      <c r="X10" s="28"/>
      <c r="Y10" s="28"/>
      <c r="Z10" s="28"/>
    </row>
    <row r="11" spans="1:31" x14ac:dyDescent="0.25">
      <c r="A11" s="33" t="s">
        <v>137</v>
      </c>
      <c r="B11" s="34" t="s">
        <v>27</v>
      </c>
      <c r="C11" s="28"/>
      <c r="D11" s="28"/>
      <c r="E11" s="28"/>
      <c r="F11" s="28"/>
      <c r="G11" s="28"/>
      <c r="H11" s="28"/>
      <c r="I11" s="28"/>
      <c r="J11" s="28"/>
      <c r="K11" s="28"/>
      <c r="L11" s="28"/>
      <c r="M11" s="28"/>
      <c r="N11" s="28"/>
      <c r="O11" s="28"/>
      <c r="P11" s="28"/>
      <c r="Q11" s="28"/>
      <c r="R11" s="28"/>
      <c r="S11" s="28"/>
      <c r="T11" s="28"/>
      <c r="U11" s="28"/>
      <c r="V11" s="28"/>
      <c r="W11" s="28"/>
      <c r="X11" s="28"/>
      <c r="Y11" s="28"/>
      <c r="Z11" s="28"/>
    </row>
    <row r="12" spans="1:31" x14ac:dyDescent="0.25">
      <c r="A12" s="33" t="s">
        <v>138</v>
      </c>
      <c r="B12" s="34" t="s">
        <v>139</v>
      </c>
      <c r="C12" s="28"/>
      <c r="D12" s="28"/>
      <c r="E12" s="28"/>
      <c r="F12" s="28"/>
      <c r="G12" s="28"/>
      <c r="H12" s="28"/>
      <c r="I12" s="28"/>
      <c r="J12" s="28"/>
      <c r="K12" s="28"/>
      <c r="L12" s="28"/>
      <c r="M12" s="28"/>
      <c r="N12" s="28"/>
      <c r="O12" s="28"/>
      <c r="P12" s="28"/>
      <c r="Q12" s="28"/>
      <c r="R12" s="28"/>
      <c r="S12" s="28"/>
      <c r="T12" s="28"/>
      <c r="U12" s="28"/>
      <c r="V12" s="28"/>
      <c r="W12" s="28"/>
      <c r="X12" s="28"/>
      <c r="Y12" s="28"/>
      <c r="Z12" s="28"/>
    </row>
    <row r="13" spans="1:31" x14ac:dyDescent="0.25">
      <c r="A13" s="35" t="s">
        <v>140</v>
      </c>
      <c r="B13" s="36" t="s">
        <v>29</v>
      </c>
      <c r="C13" s="28"/>
      <c r="D13" s="28"/>
      <c r="E13" s="28"/>
      <c r="F13" s="28"/>
      <c r="G13" s="28"/>
      <c r="H13" s="28"/>
      <c r="I13" s="28"/>
      <c r="J13" s="28"/>
      <c r="K13" s="28"/>
      <c r="L13" s="28"/>
      <c r="M13" s="28"/>
      <c r="N13" s="28"/>
      <c r="O13" s="28"/>
      <c r="P13" s="28"/>
      <c r="Q13" s="28"/>
      <c r="R13" s="28"/>
      <c r="S13" s="28"/>
      <c r="T13" s="28"/>
      <c r="U13" s="28"/>
      <c r="V13" s="28"/>
      <c r="W13" s="28"/>
      <c r="X13" s="28"/>
      <c r="Y13" s="28"/>
      <c r="Z13" s="28"/>
    </row>
    <row r="14" spans="1:31" x14ac:dyDescent="0.25">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row>
    <row r="15" spans="1:31" x14ac:dyDescent="0.25">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31" ht="15.75" x14ac:dyDescent="0.25">
      <c r="A16" s="37"/>
      <c r="B16" s="38"/>
      <c r="C16" s="39" t="s">
        <v>141</v>
      </c>
      <c r="D16" s="38"/>
      <c r="E16" s="38"/>
      <c r="F16" s="38"/>
      <c r="G16" s="38"/>
      <c r="H16" s="38"/>
      <c r="I16" s="38"/>
      <c r="J16" s="38"/>
      <c r="K16" s="38"/>
      <c r="L16" s="38"/>
      <c r="M16" s="38"/>
      <c r="N16" s="38"/>
      <c r="O16" s="38"/>
      <c r="P16" s="38"/>
      <c r="Q16" s="38"/>
      <c r="R16" s="38"/>
      <c r="S16" s="38"/>
      <c r="T16" s="38"/>
      <c r="U16" s="38"/>
      <c r="V16" s="38"/>
      <c r="W16" s="38"/>
      <c r="X16" s="38"/>
      <c r="Y16" s="38"/>
      <c r="Z16" s="38"/>
    </row>
    <row r="17" spans="1:31" x14ac:dyDescent="0.25">
      <c r="A17" s="961" t="s">
        <v>142</v>
      </c>
      <c r="B17" s="962"/>
      <c r="C17" s="962"/>
      <c r="D17" s="962"/>
      <c r="E17" s="962"/>
      <c r="F17" s="962"/>
      <c r="G17" s="962"/>
      <c r="H17" s="962"/>
      <c r="I17" s="962"/>
      <c r="J17" s="962"/>
      <c r="K17" s="962"/>
      <c r="L17" s="962"/>
      <c r="M17" s="962"/>
      <c r="N17" s="962"/>
      <c r="O17" s="962"/>
      <c r="P17" s="962"/>
      <c r="Q17" s="962"/>
      <c r="R17" s="962"/>
      <c r="S17" s="962"/>
      <c r="T17" s="962"/>
      <c r="U17" s="962"/>
      <c r="V17" s="40"/>
      <c r="W17" s="40"/>
      <c r="X17" s="40"/>
      <c r="Y17" s="40"/>
      <c r="Z17" s="40"/>
    </row>
    <row r="18" spans="1:31" x14ac:dyDescent="0.25">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row>
    <row r="19" spans="1:31" ht="15.75" x14ac:dyDescent="0.25">
      <c r="A19" s="30"/>
      <c r="B19" s="41"/>
      <c r="C19" s="42"/>
      <c r="D19" s="41"/>
      <c r="E19" s="43"/>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row>
    <row r="20" spans="1:31" ht="30" customHeight="1" x14ac:dyDescent="0.25">
      <c r="A20" s="963" t="s">
        <v>143</v>
      </c>
      <c r="B20" s="962"/>
      <c r="C20" s="964"/>
      <c r="D20" s="30"/>
      <c r="E20" s="43"/>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row>
    <row r="21" spans="1:31" ht="21" customHeight="1" x14ac:dyDescent="0.25">
      <c r="A21" s="44" t="s">
        <v>144</v>
      </c>
      <c r="B21" s="45" t="s">
        <v>145</v>
      </c>
      <c r="C21" s="46" t="s">
        <v>146</v>
      </c>
      <c r="D21" s="30"/>
      <c r="E21" s="47"/>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row>
    <row r="22" spans="1:31" ht="48.75" customHeight="1" x14ac:dyDescent="0.25">
      <c r="A22" s="48" t="s">
        <v>147</v>
      </c>
      <c r="B22" s="49">
        <v>0.32200000000000001</v>
      </c>
      <c r="C22" s="50" t="s">
        <v>148</v>
      </c>
      <c r="D22" s="30"/>
      <c r="E22" s="47"/>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row>
    <row r="23" spans="1:31" ht="48.75" customHeight="1" x14ac:dyDescent="0.25">
      <c r="A23" s="48" t="s">
        <v>149</v>
      </c>
      <c r="B23" s="49">
        <v>0.32200000000000001</v>
      </c>
      <c r="C23" s="50" t="s">
        <v>148</v>
      </c>
      <c r="D23" s="30"/>
      <c r="E23" s="47"/>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row>
    <row r="24" spans="1:31" ht="41.25" customHeight="1" x14ac:dyDescent="0.25">
      <c r="A24" s="48" t="s">
        <v>135</v>
      </c>
      <c r="B24" s="49">
        <v>0.32200000000000001</v>
      </c>
      <c r="C24" s="50" t="s">
        <v>148</v>
      </c>
      <c r="D24" s="30"/>
      <c r="E24" s="47"/>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row>
    <row r="25" spans="1:31" ht="39.75" customHeight="1" x14ac:dyDescent="0.25">
      <c r="A25" s="48" t="s">
        <v>150</v>
      </c>
      <c r="B25" s="49">
        <v>0.32200000000000001</v>
      </c>
      <c r="C25" s="50" t="s">
        <v>148</v>
      </c>
      <c r="D25" s="30"/>
      <c r="E25" s="47"/>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row>
    <row r="26" spans="1:31" ht="51.75" customHeight="1" x14ac:dyDescent="0.25">
      <c r="A26" s="51" t="s">
        <v>137</v>
      </c>
      <c r="B26" s="49">
        <v>0.32200000000000001</v>
      </c>
      <c r="C26" s="50" t="s">
        <v>148</v>
      </c>
      <c r="D26" s="30"/>
      <c r="E26" s="47"/>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row>
    <row r="27" spans="1:31" ht="48.75" customHeight="1" x14ac:dyDescent="0.25">
      <c r="A27" s="51" t="s">
        <v>138</v>
      </c>
      <c r="B27" s="49">
        <v>0.38600000000000001</v>
      </c>
      <c r="C27" s="50" t="s">
        <v>151</v>
      </c>
      <c r="D27" s="30"/>
      <c r="E27" s="47"/>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row>
    <row r="28" spans="1:31" ht="42" customHeight="1" x14ac:dyDescent="0.25">
      <c r="A28" s="52" t="s">
        <v>140</v>
      </c>
      <c r="B28" s="53">
        <v>0.37</v>
      </c>
      <c r="C28" s="54" t="s">
        <v>152</v>
      </c>
      <c r="D28" s="30"/>
      <c r="E28" s="47"/>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row>
    <row r="29" spans="1:31" ht="15.75" customHeight="1" x14ac:dyDescent="0.25">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row>
    <row r="30" spans="1:31" ht="15.75" customHeight="1" x14ac:dyDescent="0.25">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row>
    <row r="31" spans="1:31" ht="32.25" customHeight="1" x14ac:dyDescent="0.25">
      <c r="A31" s="965" t="s">
        <v>153</v>
      </c>
      <c r="B31" s="966"/>
      <c r="C31" s="966"/>
      <c r="D31" s="967"/>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row>
    <row r="32" spans="1:31" ht="15.75" customHeight="1" x14ac:dyDescent="0.25">
      <c r="A32" s="55" t="s">
        <v>154</v>
      </c>
      <c r="B32" s="55" t="s">
        <v>155</v>
      </c>
      <c r="C32" s="55" t="s">
        <v>156</v>
      </c>
      <c r="D32" s="55" t="s">
        <v>157</v>
      </c>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row>
    <row r="33" spans="1:31" ht="18" customHeight="1" x14ac:dyDescent="0.25">
      <c r="A33" s="968" t="s">
        <v>131</v>
      </c>
      <c r="B33" s="56" t="s">
        <v>158</v>
      </c>
      <c r="C33" s="57">
        <v>0</v>
      </c>
      <c r="D33" s="58" t="s">
        <v>159</v>
      </c>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row>
    <row r="34" spans="1:31" ht="18" customHeight="1" x14ac:dyDescent="0.25">
      <c r="A34" s="969"/>
      <c r="B34" s="51" t="s">
        <v>160</v>
      </c>
      <c r="C34" s="59">
        <v>0.17</v>
      </c>
      <c r="D34" s="50" t="s">
        <v>161</v>
      </c>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row>
    <row r="35" spans="1:31" ht="21.75" customHeight="1" x14ac:dyDescent="0.25">
      <c r="A35" s="970"/>
      <c r="B35" s="60" t="s">
        <v>162</v>
      </c>
      <c r="C35" s="61">
        <v>0.36</v>
      </c>
      <c r="D35" s="62" t="s">
        <v>163</v>
      </c>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row>
    <row r="36" spans="1:31" ht="21.75" customHeight="1" x14ac:dyDescent="0.25">
      <c r="A36" s="971" t="s">
        <v>133</v>
      </c>
      <c r="B36" s="51" t="s">
        <v>158</v>
      </c>
      <c r="C36" s="59">
        <v>0</v>
      </c>
      <c r="D36" s="50" t="s">
        <v>159</v>
      </c>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row>
    <row r="37" spans="1:31" ht="21.75" customHeight="1" x14ac:dyDescent="0.25">
      <c r="A37" s="969"/>
      <c r="B37" s="51" t="s">
        <v>160</v>
      </c>
      <c r="C37" s="59">
        <v>0.17</v>
      </c>
      <c r="D37" s="50" t="s">
        <v>161</v>
      </c>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row>
    <row r="38" spans="1:31" ht="21.75" customHeight="1" x14ac:dyDescent="0.25">
      <c r="A38" s="972"/>
      <c r="B38" s="63" t="s">
        <v>162</v>
      </c>
      <c r="C38" s="64">
        <v>0.36</v>
      </c>
      <c r="D38" s="65" t="s">
        <v>163</v>
      </c>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row>
    <row r="39" spans="1:31" ht="26.25" customHeight="1" x14ac:dyDescent="0.25">
      <c r="A39" s="971" t="s">
        <v>135</v>
      </c>
      <c r="B39" s="51" t="s">
        <v>158</v>
      </c>
      <c r="C39" s="59">
        <v>0</v>
      </c>
      <c r="D39" s="50" t="s">
        <v>159</v>
      </c>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row>
    <row r="40" spans="1:31" ht="18" customHeight="1" x14ac:dyDescent="0.25">
      <c r="A40" s="969"/>
      <c r="B40" s="51" t="s">
        <v>160</v>
      </c>
      <c r="C40" s="59">
        <v>0.17</v>
      </c>
      <c r="D40" s="50" t="s">
        <v>161</v>
      </c>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row>
    <row r="41" spans="1:31" ht="18" customHeight="1" x14ac:dyDescent="0.25">
      <c r="A41" s="972"/>
      <c r="B41" s="63" t="s">
        <v>162</v>
      </c>
      <c r="C41" s="64">
        <v>0.36</v>
      </c>
      <c r="D41" s="65" t="s">
        <v>163</v>
      </c>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row>
    <row r="42" spans="1:31" ht="26.25" customHeight="1" x14ac:dyDescent="0.25">
      <c r="A42" s="971" t="s">
        <v>150</v>
      </c>
      <c r="B42" s="51" t="s">
        <v>158</v>
      </c>
      <c r="C42" s="59">
        <v>0</v>
      </c>
      <c r="D42" s="50" t="s">
        <v>159</v>
      </c>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row>
    <row r="43" spans="1:31" ht="18.75" customHeight="1" x14ac:dyDescent="0.25">
      <c r="A43" s="969"/>
      <c r="B43" s="51" t="s">
        <v>160</v>
      </c>
      <c r="C43" s="59">
        <v>0.17</v>
      </c>
      <c r="D43" s="50" t="s">
        <v>161</v>
      </c>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row>
    <row r="44" spans="1:31" ht="20.25" customHeight="1" x14ac:dyDescent="0.25">
      <c r="A44" s="972"/>
      <c r="B44" s="63" t="s">
        <v>162</v>
      </c>
      <c r="C44" s="64">
        <v>0.36</v>
      </c>
      <c r="D44" s="65" t="s">
        <v>163</v>
      </c>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row>
    <row r="45" spans="1:31" ht="24" customHeight="1" x14ac:dyDescent="0.25">
      <c r="A45" s="971" t="s">
        <v>137</v>
      </c>
      <c r="B45" s="51" t="s">
        <v>158</v>
      </c>
      <c r="C45" s="59">
        <v>0</v>
      </c>
      <c r="D45" s="50" t="s">
        <v>159</v>
      </c>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row>
    <row r="46" spans="1:31" ht="18" customHeight="1" x14ac:dyDescent="0.25">
      <c r="A46" s="969"/>
      <c r="B46" s="51" t="s">
        <v>160</v>
      </c>
      <c r="C46" s="59">
        <v>0.17</v>
      </c>
      <c r="D46" s="50" t="s">
        <v>161</v>
      </c>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row>
    <row r="47" spans="1:31" ht="18.75" customHeight="1" x14ac:dyDescent="0.25">
      <c r="A47" s="972"/>
      <c r="B47" s="63" t="s">
        <v>162</v>
      </c>
      <c r="C47" s="64">
        <v>0.36</v>
      </c>
      <c r="D47" s="65" t="s">
        <v>163</v>
      </c>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row>
    <row r="48" spans="1:31" ht="24" customHeight="1" x14ac:dyDescent="0.25">
      <c r="A48" s="971" t="s">
        <v>138</v>
      </c>
      <c r="B48" s="51" t="s">
        <v>158</v>
      </c>
      <c r="C48" s="59">
        <v>0</v>
      </c>
      <c r="D48" s="50" t="s">
        <v>159</v>
      </c>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row>
    <row r="49" spans="1:31" ht="21.75" customHeight="1" x14ac:dyDescent="0.25">
      <c r="A49" s="969"/>
      <c r="B49" s="51" t="s">
        <v>160</v>
      </c>
      <c r="C49" s="59">
        <v>0.17</v>
      </c>
      <c r="D49" s="50" t="s">
        <v>161</v>
      </c>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row>
    <row r="50" spans="1:31" ht="30" customHeight="1" x14ac:dyDescent="0.25">
      <c r="A50" s="972"/>
      <c r="B50" s="63" t="s">
        <v>162</v>
      </c>
      <c r="C50" s="64">
        <v>0.36</v>
      </c>
      <c r="D50" s="65" t="s">
        <v>163</v>
      </c>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row>
    <row r="51" spans="1:31" ht="39" customHeight="1" x14ac:dyDescent="0.25">
      <c r="A51" s="971" t="s">
        <v>140</v>
      </c>
      <c r="B51" s="51" t="s">
        <v>158</v>
      </c>
      <c r="C51" s="59">
        <v>0</v>
      </c>
      <c r="D51" s="50" t="s">
        <v>159</v>
      </c>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row>
    <row r="52" spans="1:31" ht="39" customHeight="1" x14ac:dyDescent="0.25">
      <c r="A52" s="969"/>
      <c r="B52" s="51" t="s">
        <v>160</v>
      </c>
      <c r="C52" s="59">
        <v>0.17</v>
      </c>
      <c r="D52" s="50" t="s">
        <v>161</v>
      </c>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row>
    <row r="53" spans="1:31" ht="39" customHeight="1" x14ac:dyDescent="0.25">
      <c r="A53" s="973"/>
      <c r="B53" s="52" t="s">
        <v>162</v>
      </c>
      <c r="C53" s="66">
        <v>0.36</v>
      </c>
      <c r="D53" s="54" t="s">
        <v>163</v>
      </c>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row>
    <row r="54" spans="1:31" ht="15.75" customHeight="1" x14ac:dyDescent="0.25">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row>
    <row r="55" spans="1:31" ht="15.75" customHeight="1" x14ac:dyDescent="0.25">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row>
    <row r="56" spans="1:31" ht="46.5" customHeight="1" x14ac:dyDescent="0.25">
      <c r="A56" s="963" t="s">
        <v>164</v>
      </c>
      <c r="B56" s="962"/>
      <c r="C56" s="964"/>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row>
    <row r="57" spans="1:31" ht="15.75" customHeight="1" x14ac:dyDescent="0.25">
      <c r="A57" s="55" t="s">
        <v>154</v>
      </c>
      <c r="B57" s="67"/>
      <c r="C57" s="67" t="s">
        <v>165</v>
      </c>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row>
    <row r="58" spans="1:31" ht="15.75" customHeight="1" x14ac:dyDescent="0.25">
      <c r="A58" s="68" t="s">
        <v>131</v>
      </c>
      <c r="B58" s="69" t="s">
        <v>166</v>
      </c>
      <c r="C58" s="70">
        <v>1</v>
      </c>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row>
    <row r="59" spans="1:31" ht="15.75" customHeight="1" x14ac:dyDescent="0.25">
      <c r="A59" s="71" t="s">
        <v>133</v>
      </c>
      <c r="B59" s="51" t="s">
        <v>167</v>
      </c>
      <c r="C59" s="72">
        <v>0.8</v>
      </c>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row>
    <row r="60" spans="1:31" ht="15.75" customHeight="1" x14ac:dyDescent="0.25">
      <c r="A60" s="73" t="s">
        <v>135</v>
      </c>
      <c r="B60" s="74" t="s">
        <v>167</v>
      </c>
      <c r="C60" s="75">
        <v>0.8</v>
      </c>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row>
    <row r="61" spans="1:31" ht="15.75" customHeight="1" x14ac:dyDescent="0.25">
      <c r="A61" s="73" t="s">
        <v>150</v>
      </c>
      <c r="B61" s="74" t="s">
        <v>167</v>
      </c>
      <c r="C61" s="75">
        <v>0.8</v>
      </c>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row>
    <row r="62" spans="1:31" ht="15.75" customHeight="1" x14ac:dyDescent="0.25">
      <c r="A62" s="73" t="s">
        <v>137</v>
      </c>
      <c r="B62" s="74" t="s">
        <v>167</v>
      </c>
      <c r="C62" s="75">
        <v>0.8</v>
      </c>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row>
    <row r="63" spans="1:31" ht="15.75" customHeight="1" x14ac:dyDescent="0.25">
      <c r="A63" s="76" t="s">
        <v>138</v>
      </c>
      <c r="B63" s="76" t="s">
        <v>167</v>
      </c>
      <c r="C63" s="77">
        <v>0.8</v>
      </c>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row>
    <row r="64" spans="1:31" ht="15.75" customHeight="1" x14ac:dyDescent="0.25">
      <c r="A64" s="78" t="s">
        <v>140</v>
      </c>
      <c r="B64" s="52" t="s">
        <v>140</v>
      </c>
      <c r="C64" s="79">
        <v>1.2</v>
      </c>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row>
    <row r="65" spans="1:31" ht="15.75" customHeight="1" x14ac:dyDescent="0.25">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row>
    <row r="66" spans="1:31" ht="15.75" customHeight="1" x14ac:dyDescent="0.25">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row>
    <row r="67" spans="1:31" ht="49.5" customHeight="1" x14ac:dyDescent="0.25">
      <c r="A67" s="963" t="s">
        <v>168</v>
      </c>
      <c r="B67" s="964"/>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row>
    <row r="68" spans="1:31" ht="15.75" customHeight="1" x14ac:dyDescent="0.25">
      <c r="A68" s="67" t="s">
        <v>169</v>
      </c>
      <c r="B68" s="67" t="s">
        <v>170</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row>
    <row r="69" spans="1:31" ht="15.75" customHeight="1" x14ac:dyDescent="0.25">
      <c r="A69" s="80" t="s">
        <v>171</v>
      </c>
      <c r="B69" s="81">
        <v>0.1</v>
      </c>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row>
    <row r="70" spans="1:31" ht="15.75" customHeight="1" x14ac:dyDescent="0.25">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row>
    <row r="71" spans="1:31" ht="15.75" customHeight="1" x14ac:dyDescent="0.25">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row>
    <row r="72" spans="1:31" ht="15.75" customHeight="1" x14ac:dyDescent="0.25">
      <c r="A72" s="974" t="s">
        <v>172</v>
      </c>
      <c r="B72" s="962"/>
      <c r="C72" s="962"/>
      <c r="D72" s="962"/>
      <c r="E72" s="962"/>
      <c r="F72" s="962"/>
      <c r="G72" s="962"/>
      <c r="H72" s="962"/>
      <c r="I72" s="962"/>
      <c r="J72" s="962"/>
      <c r="K72" s="962"/>
      <c r="L72" s="962"/>
      <c r="M72" s="962"/>
      <c r="N72" s="962"/>
      <c r="O72" s="962"/>
      <c r="P72" s="962"/>
      <c r="Q72" s="962"/>
      <c r="R72" s="962"/>
      <c r="S72" s="962"/>
      <c r="T72" s="962"/>
      <c r="U72" s="962"/>
      <c r="V72" s="82"/>
      <c r="W72" s="82"/>
      <c r="X72" s="82"/>
      <c r="Y72" s="82"/>
      <c r="Z72" s="82"/>
      <c r="AA72" s="30"/>
      <c r="AB72" s="30"/>
      <c r="AC72" s="30"/>
      <c r="AD72" s="30"/>
      <c r="AE72" s="30"/>
    </row>
    <row r="73" spans="1:31" ht="15.75" customHeight="1" x14ac:dyDescent="0.25">
      <c r="A73" s="83"/>
      <c r="B73" s="30"/>
      <c r="C73" s="30"/>
      <c r="D73" s="30"/>
      <c r="E73" s="30"/>
      <c r="F73" s="30"/>
      <c r="G73" s="30"/>
      <c r="H73" s="30"/>
      <c r="I73" s="30"/>
      <c r="J73" s="30"/>
      <c r="K73" s="30"/>
      <c r="L73" s="30"/>
      <c r="M73" s="30"/>
      <c r="N73" s="30"/>
      <c r="O73" s="30"/>
      <c r="P73" s="30"/>
      <c r="Q73" s="30"/>
      <c r="R73" s="30"/>
      <c r="S73" s="30"/>
      <c r="T73" s="30"/>
      <c r="U73" s="30"/>
      <c r="V73" s="84"/>
      <c r="W73" s="84"/>
      <c r="X73" s="84"/>
      <c r="Y73" s="84"/>
      <c r="Z73" s="84"/>
      <c r="AA73" s="30"/>
      <c r="AB73" s="30"/>
      <c r="AC73" s="30"/>
      <c r="AD73" s="30"/>
      <c r="AE73" s="30"/>
    </row>
    <row r="74" spans="1:31" ht="15.75" customHeight="1" x14ac:dyDescent="0.25">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row>
    <row r="75" spans="1:31" ht="43.5" customHeight="1" x14ac:dyDescent="0.25">
      <c r="A75" s="963" t="s">
        <v>173</v>
      </c>
      <c r="B75" s="962"/>
      <c r="C75" s="962"/>
      <c r="D75" s="964"/>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row>
    <row r="76" spans="1:31" ht="55.5" customHeight="1" x14ac:dyDescent="0.25">
      <c r="A76" s="85" t="s">
        <v>174</v>
      </c>
      <c r="B76" s="85" t="s">
        <v>175</v>
      </c>
      <c r="C76" s="86" t="s">
        <v>176</v>
      </c>
      <c r="D76" s="85" t="s">
        <v>177</v>
      </c>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row>
    <row r="77" spans="1:31" ht="15.75" customHeight="1" x14ac:dyDescent="0.25">
      <c r="A77" s="983" t="s">
        <v>131</v>
      </c>
      <c r="B77" s="87" t="s">
        <v>178</v>
      </c>
      <c r="C77" s="88" t="s">
        <v>179</v>
      </c>
      <c r="D77" s="88">
        <v>7</v>
      </c>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row>
    <row r="78" spans="1:31" ht="15.75" customHeight="1" x14ac:dyDescent="0.25">
      <c r="A78" s="969"/>
      <c r="B78" s="89" t="s">
        <v>498</v>
      </c>
      <c r="C78" s="90" t="s">
        <v>180</v>
      </c>
      <c r="D78" s="90">
        <v>6.3</v>
      </c>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row>
    <row r="79" spans="1:31" ht="15.75" customHeight="1" x14ac:dyDescent="0.25">
      <c r="A79" s="969"/>
      <c r="B79" s="91" t="s">
        <v>181</v>
      </c>
      <c r="C79" s="90" t="s">
        <v>182</v>
      </c>
      <c r="D79" s="90">
        <v>4</v>
      </c>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row>
    <row r="80" spans="1:31" ht="15.75" customHeight="1" x14ac:dyDescent="0.25">
      <c r="A80" s="970"/>
      <c r="B80" s="92" t="s">
        <v>183</v>
      </c>
      <c r="C80" s="93" t="s">
        <v>184</v>
      </c>
      <c r="D80" s="93">
        <v>3</v>
      </c>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row>
    <row r="81" spans="1:31" ht="15.75" customHeight="1" x14ac:dyDescent="0.25">
      <c r="A81" s="984" t="s">
        <v>133</v>
      </c>
      <c r="B81" s="91" t="s">
        <v>178</v>
      </c>
      <c r="C81" s="90" t="s">
        <v>179</v>
      </c>
      <c r="D81" s="90">
        <v>7</v>
      </c>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row>
    <row r="82" spans="1:31" ht="15.75" customHeight="1" x14ac:dyDescent="0.25">
      <c r="A82" s="969"/>
      <c r="B82" s="89" t="s">
        <v>498</v>
      </c>
      <c r="C82" s="90" t="s">
        <v>180</v>
      </c>
      <c r="D82" s="90">
        <v>6.3</v>
      </c>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row>
    <row r="83" spans="1:31" ht="15.75" customHeight="1" x14ac:dyDescent="0.25">
      <c r="A83" s="969"/>
      <c r="B83" s="91" t="s">
        <v>181</v>
      </c>
      <c r="C83" s="90" t="s">
        <v>185</v>
      </c>
      <c r="D83" s="90">
        <v>4</v>
      </c>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row>
    <row r="84" spans="1:31" ht="15.75" customHeight="1" x14ac:dyDescent="0.25">
      <c r="A84" s="969"/>
      <c r="B84" s="92" t="s">
        <v>183</v>
      </c>
      <c r="C84" s="93" t="s">
        <v>186</v>
      </c>
      <c r="D84" s="93">
        <v>3</v>
      </c>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row>
    <row r="85" spans="1:31" ht="15.75" customHeight="1" x14ac:dyDescent="0.25">
      <c r="A85" s="985" t="s">
        <v>135</v>
      </c>
      <c r="B85" s="91" t="s">
        <v>178</v>
      </c>
      <c r="C85" s="90" t="s">
        <v>179</v>
      </c>
      <c r="D85" s="90">
        <v>7</v>
      </c>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row>
    <row r="86" spans="1:31" ht="15.75" customHeight="1" x14ac:dyDescent="0.25">
      <c r="A86" s="969"/>
      <c r="B86" s="89" t="s">
        <v>498</v>
      </c>
      <c r="C86" s="90" t="s">
        <v>180</v>
      </c>
      <c r="D86" s="90">
        <v>6.3</v>
      </c>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row>
    <row r="87" spans="1:31" ht="15.75" customHeight="1" x14ac:dyDescent="0.25">
      <c r="A87" s="969"/>
      <c r="B87" s="91" t="s">
        <v>181</v>
      </c>
      <c r="C87" s="90" t="s">
        <v>187</v>
      </c>
      <c r="D87" s="90">
        <v>4</v>
      </c>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row>
    <row r="88" spans="1:31" ht="15.75" customHeight="1" x14ac:dyDescent="0.25">
      <c r="A88" s="972"/>
      <c r="B88" s="92" t="s">
        <v>183</v>
      </c>
      <c r="C88" s="93" t="s">
        <v>188</v>
      </c>
      <c r="D88" s="93">
        <v>3</v>
      </c>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row>
    <row r="89" spans="1:31" ht="15.75" customHeight="1" x14ac:dyDescent="0.25">
      <c r="A89" s="985" t="s">
        <v>150</v>
      </c>
      <c r="B89" s="91" t="s">
        <v>178</v>
      </c>
      <c r="C89" s="90" t="s">
        <v>179</v>
      </c>
      <c r="D89" s="90">
        <v>7</v>
      </c>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row>
    <row r="90" spans="1:31" ht="15.75" customHeight="1" x14ac:dyDescent="0.25">
      <c r="A90" s="969"/>
      <c r="B90" s="89" t="s">
        <v>498</v>
      </c>
      <c r="C90" s="90" t="s">
        <v>180</v>
      </c>
      <c r="D90" s="90">
        <v>6.3</v>
      </c>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row>
    <row r="91" spans="1:31" ht="15.75" customHeight="1" x14ac:dyDescent="0.25">
      <c r="A91" s="969"/>
      <c r="B91" s="91" t="s">
        <v>181</v>
      </c>
      <c r="C91" s="90" t="s">
        <v>189</v>
      </c>
      <c r="D91" s="90">
        <v>4</v>
      </c>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row>
    <row r="92" spans="1:31" ht="15.75" customHeight="1" x14ac:dyDescent="0.25">
      <c r="A92" s="972"/>
      <c r="B92" s="92" t="s">
        <v>183</v>
      </c>
      <c r="C92" s="93" t="s">
        <v>190</v>
      </c>
      <c r="D92" s="93">
        <v>3</v>
      </c>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row>
    <row r="93" spans="1:31" ht="15.75" customHeight="1" x14ac:dyDescent="0.25">
      <c r="A93" s="985" t="s">
        <v>137</v>
      </c>
      <c r="B93" s="91" t="s">
        <v>178</v>
      </c>
      <c r="C93" s="90" t="s">
        <v>179</v>
      </c>
      <c r="D93" s="90">
        <v>7</v>
      </c>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row>
    <row r="94" spans="1:31" ht="15.75" customHeight="1" x14ac:dyDescent="0.25">
      <c r="A94" s="969"/>
      <c r="B94" s="89" t="s">
        <v>498</v>
      </c>
      <c r="C94" s="90" t="s">
        <v>180</v>
      </c>
      <c r="D94" s="90">
        <v>6.3</v>
      </c>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row>
    <row r="95" spans="1:31" ht="15.75" customHeight="1" x14ac:dyDescent="0.25">
      <c r="A95" s="969"/>
      <c r="B95" s="91" t="s">
        <v>181</v>
      </c>
      <c r="C95" s="90" t="s">
        <v>191</v>
      </c>
      <c r="D95" s="90">
        <v>4</v>
      </c>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row>
    <row r="96" spans="1:31" ht="15.75" customHeight="1" x14ac:dyDescent="0.25">
      <c r="A96" s="972"/>
      <c r="B96" s="92" t="s">
        <v>183</v>
      </c>
      <c r="C96" s="93" t="s">
        <v>192</v>
      </c>
      <c r="D96" s="93">
        <v>3</v>
      </c>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row>
    <row r="97" spans="1:31" ht="15.75" customHeight="1" x14ac:dyDescent="0.25">
      <c r="A97" s="985" t="s">
        <v>138</v>
      </c>
      <c r="B97" s="91" t="s">
        <v>193</v>
      </c>
      <c r="C97" s="90" t="s">
        <v>194</v>
      </c>
      <c r="D97" s="90">
        <v>5.7</v>
      </c>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row>
    <row r="98" spans="1:31" ht="15.75" customHeight="1" x14ac:dyDescent="0.25">
      <c r="A98" s="969"/>
      <c r="B98" s="91" t="s">
        <v>195</v>
      </c>
      <c r="C98" s="90" t="s">
        <v>196</v>
      </c>
      <c r="D98" s="90">
        <v>6</v>
      </c>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row>
    <row r="99" spans="1:31" ht="15.75" customHeight="1" x14ac:dyDescent="0.25">
      <c r="A99" s="969"/>
      <c r="B99" s="91" t="s">
        <v>197</v>
      </c>
      <c r="C99" s="90" t="s">
        <v>198</v>
      </c>
      <c r="D99" s="90">
        <v>6.3</v>
      </c>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row>
    <row r="100" spans="1:31" ht="15.75" customHeight="1" x14ac:dyDescent="0.25">
      <c r="A100" s="972"/>
      <c r="B100" s="94" t="s">
        <v>199</v>
      </c>
      <c r="C100" s="95" t="s">
        <v>200</v>
      </c>
      <c r="D100" s="95">
        <v>6.5</v>
      </c>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row>
    <row r="101" spans="1:31" ht="18" customHeight="1" x14ac:dyDescent="0.25">
      <c r="A101" s="986" t="s">
        <v>140</v>
      </c>
      <c r="B101" s="91" t="s">
        <v>178</v>
      </c>
      <c r="C101" s="90" t="s">
        <v>179</v>
      </c>
      <c r="D101" s="90">
        <v>7</v>
      </c>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row>
    <row r="102" spans="1:31" ht="22.5" customHeight="1" x14ac:dyDescent="0.25">
      <c r="A102" s="969"/>
      <c r="B102" s="89" t="s">
        <v>498</v>
      </c>
      <c r="C102" s="90" t="s">
        <v>180</v>
      </c>
      <c r="D102" s="90">
        <v>6.3</v>
      </c>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row>
    <row r="103" spans="1:31" ht="15.75" customHeight="1" x14ac:dyDescent="0.25">
      <c r="A103" s="969"/>
      <c r="B103" s="91" t="s">
        <v>181</v>
      </c>
      <c r="C103" s="90" t="s">
        <v>201</v>
      </c>
      <c r="D103" s="90">
        <v>4</v>
      </c>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row>
    <row r="104" spans="1:31" ht="15.75" customHeight="1" x14ac:dyDescent="0.25">
      <c r="A104" s="973"/>
      <c r="B104" s="96" t="s">
        <v>183</v>
      </c>
      <c r="C104" s="97" t="s">
        <v>202</v>
      </c>
      <c r="D104" s="97">
        <v>3</v>
      </c>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row>
    <row r="105" spans="1:31" ht="30" customHeight="1" x14ac:dyDescent="0.25">
      <c r="A105" s="975" t="s">
        <v>203</v>
      </c>
      <c r="B105" s="976"/>
      <c r="C105" s="976"/>
      <c r="D105" s="976"/>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row>
    <row r="106" spans="1:31" ht="15.75" customHeight="1" x14ac:dyDescent="0.25">
      <c r="A106" s="977" t="s">
        <v>204</v>
      </c>
      <c r="B106" s="978"/>
      <c r="C106" s="978"/>
      <c r="D106" s="978"/>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row>
    <row r="107" spans="1:31" ht="29.25" customHeight="1" x14ac:dyDescent="0.25">
      <c r="A107" s="979"/>
      <c r="B107" s="980"/>
      <c r="C107" s="980"/>
      <c r="D107" s="98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row>
    <row r="108" spans="1:31" ht="45" customHeight="1" x14ac:dyDescent="0.25">
      <c r="A108" s="981" t="s">
        <v>205</v>
      </c>
      <c r="B108" s="982"/>
      <c r="C108" s="982"/>
      <c r="D108" s="982"/>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row>
    <row r="109" spans="1:31" ht="15.75" customHeight="1" x14ac:dyDescent="0.25">
      <c r="A109" s="98"/>
      <c r="B109" s="98"/>
      <c r="C109" s="98"/>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row>
    <row r="110" spans="1:31" ht="15.75" customHeight="1" x14ac:dyDescent="0.25">
      <c r="A110" s="98"/>
      <c r="B110" s="98"/>
      <c r="C110" s="98"/>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row>
    <row r="111" spans="1:31" ht="15.75" customHeight="1" x14ac:dyDescent="0.25">
      <c r="A111" s="974" t="s">
        <v>206</v>
      </c>
      <c r="B111" s="962"/>
      <c r="C111" s="962"/>
      <c r="D111" s="962"/>
      <c r="E111" s="962"/>
      <c r="F111" s="962"/>
      <c r="G111" s="962"/>
      <c r="H111" s="962"/>
      <c r="I111" s="962"/>
      <c r="J111" s="962"/>
      <c r="K111" s="962"/>
      <c r="L111" s="962"/>
      <c r="M111" s="962"/>
      <c r="N111" s="962"/>
      <c r="O111" s="962"/>
      <c r="P111" s="962"/>
      <c r="Q111" s="962"/>
      <c r="R111" s="962"/>
      <c r="S111" s="962"/>
      <c r="T111" s="962"/>
      <c r="U111" s="962"/>
      <c r="V111" s="99"/>
      <c r="W111" s="99"/>
      <c r="X111" s="99"/>
      <c r="Y111" s="99"/>
      <c r="Z111" s="99"/>
      <c r="AA111" s="30"/>
      <c r="AB111" s="30"/>
      <c r="AC111" s="30"/>
      <c r="AD111" s="30"/>
      <c r="AE111" s="30"/>
    </row>
    <row r="112" spans="1:31" ht="15.75" customHeight="1" x14ac:dyDescent="0.35">
      <c r="A112" s="100" t="s">
        <v>207</v>
      </c>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30"/>
      <c r="AB112" s="30"/>
      <c r="AC112" s="30"/>
      <c r="AD112" s="30"/>
      <c r="AE112" s="30"/>
    </row>
    <row r="113" spans="1:31" ht="15.75" customHeight="1"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30"/>
      <c r="AB113" s="30"/>
      <c r="AC113" s="30"/>
      <c r="AD113" s="30"/>
      <c r="AE113" s="30"/>
    </row>
    <row r="114" spans="1:31" ht="15.75" customHeight="1" x14ac:dyDescent="0.2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row>
    <row r="115" spans="1:31" ht="51.75" customHeight="1" x14ac:dyDescent="0.25">
      <c r="A115" s="963" t="s">
        <v>208</v>
      </c>
      <c r="B115" s="962"/>
      <c r="C115" s="962"/>
      <c r="D115" s="962"/>
      <c r="E115" s="964"/>
      <c r="F115" s="91"/>
      <c r="G115" s="91"/>
      <c r="H115" s="91"/>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row>
    <row r="116" spans="1:31" ht="13.5" customHeight="1" x14ac:dyDescent="0.25">
      <c r="A116" s="987" t="s">
        <v>154</v>
      </c>
      <c r="B116" s="987" t="s">
        <v>209</v>
      </c>
      <c r="C116" s="988" t="s">
        <v>210</v>
      </c>
      <c r="D116" s="962"/>
      <c r="E116" s="962"/>
      <c r="F116" s="102"/>
      <c r="G116" s="91"/>
      <c r="H116" s="91"/>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row>
    <row r="117" spans="1:31" ht="15.75" customHeight="1" x14ac:dyDescent="0.25">
      <c r="A117" s="973"/>
      <c r="B117" s="973"/>
      <c r="C117" s="103" t="s">
        <v>211</v>
      </c>
      <c r="D117" s="103" t="s">
        <v>212</v>
      </c>
      <c r="E117" s="103" t="s">
        <v>213</v>
      </c>
      <c r="F117" s="91"/>
      <c r="G117" s="91"/>
      <c r="H117" s="91"/>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row>
    <row r="118" spans="1:31" ht="15.75" customHeight="1" x14ac:dyDescent="0.25">
      <c r="A118" s="989" t="s">
        <v>131</v>
      </c>
      <c r="B118" s="104" t="s">
        <v>214</v>
      </c>
      <c r="C118" s="90">
        <v>0.18</v>
      </c>
      <c r="D118" s="90">
        <v>0.02</v>
      </c>
      <c r="E118" s="90">
        <v>0.08</v>
      </c>
      <c r="F118" s="91"/>
      <c r="G118" s="91"/>
      <c r="H118" s="91"/>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row>
    <row r="119" spans="1:31" ht="15.75" customHeight="1" x14ac:dyDescent="0.25">
      <c r="A119" s="972"/>
      <c r="B119" s="94" t="s">
        <v>215</v>
      </c>
      <c r="C119" s="95">
        <v>0.13</v>
      </c>
      <c r="D119" s="95">
        <v>0.02</v>
      </c>
      <c r="E119" s="95">
        <v>0.08</v>
      </c>
      <c r="F119" s="91"/>
      <c r="G119" s="91"/>
      <c r="H119" s="91"/>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row>
    <row r="120" spans="1:31" ht="15.75" customHeight="1" x14ac:dyDescent="0.25">
      <c r="A120" s="989" t="s">
        <v>133</v>
      </c>
      <c r="B120" s="104" t="s">
        <v>214</v>
      </c>
      <c r="C120" s="90">
        <v>0.18</v>
      </c>
      <c r="D120" s="90">
        <v>0.02</v>
      </c>
      <c r="E120" s="90">
        <v>0.08</v>
      </c>
      <c r="F120" s="91"/>
      <c r="G120" s="91"/>
      <c r="H120" s="91"/>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row>
    <row r="121" spans="1:31" ht="15.75" customHeight="1" x14ac:dyDescent="0.25">
      <c r="A121" s="972"/>
      <c r="B121" s="94" t="s">
        <v>215</v>
      </c>
      <c r="C121" s="95">
        <v>0.13</v>
      </c>
      <c r="D121" s="95">
        <v>0.02</v>
      </c>
      <c r="E121" s="95">
        <v>0.08</v>
      </c>
      <c r="F121" s="91"/>
      <c r="G121" s="91"/>
      <c r="H121" s="91"/>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row>
    <row r="122" spans="1:31" ht="15.75" customHeight="1" x14ac:dyDescent="0.25">
      <c r="A122" s="986" t="s">
        <v>135</v>
      </c>
      <c r="B122" s="104" t="s">
        <v>214</v>
      </c>
      <c r="C122" s="90">
        <v>0.18</v>
      </c>
      <c r="D122" s="105">
        <v>0.02</v>
      </c>
      <c r="E122" s="105">
        <v>0.08</v>
      </c>
      <c r="F122" s="91"/>
      <c r="G122" s="91"/>
      <c r="H122" s="91"/>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row>
    <row r="123" spans="1:31" ht="15.75" customHeight="1" x14ac:dyDescent="0.25">
      <c r="A123" s="972"/>
      <c r="B123" s="94" t="s">
        <v>215</v>
      </c>
      <c r="C123" s="95">
        <v>0.13</v>
      </c>
      <c r="D123" s="95">
        <v>0.02</v>
      </c>
      <c r="E123" s="95">
        <v>0.08</v>
      </c>
      <c r="F123" s="91"/>
      <c r="G123" s="91"/>
      <c r="H123" s="91"/>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row>
    <row r="124" spans="1:31" ht="15.75" customHeight="1" x14ac:dyDescent="0.25">
      <c r="A124" s="986" t="s">
        <v>150</v>
      </c>
      <c r="B124" s="104" t="s">
        <v>214</v>
      </c>
      <c r="C124" s="90">
        <v>0.18</v>
      </c>
      <c r="D124" s="105">
        <v>0.02</v>
      </c>
      <c r="E124" s="105">
        <v>0.08</v>
      </c>
      <c r="F124" s="91"/>
      <c r="G124" s="91"/>
      <c r="H124" s="91"/>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row>
    <row r="125" spans="1:31" ht="15.75" customHeight="1" x14ac:dyDescent="0.25">
      <c r="A125" s="972"/>
      <c r="B125" s="94" t="s">
        <v>215</v>
      </c>
      <c r="C125" s="95">
        <v>0.13</v>
      </c>
      <c r="D125" s="95">
        <v>0.02</v>
      </c>
      <c r="E125" s="95">
        <v>0.08</v>
      </c>
      <c r="F125" s="91"/>
      <c r="G125" s="91"/>
      <c r="H125" s="91"/>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row>
    <row r="126" spans="1:31" ht="15.75" customHeight="1" x14ac:dyDescent="0.25">
      <c r="A126" s="986" t="s">
        <v>216</v>
      </c>
      <c r="B126" s="104" t="s">
        <v>214</v>
      </c>
      <c r="C126" s="90">
        <v>0.18</v>
      </c>
      <c r="D126" s="105">
        <v>0.02</v>
      </c>
      <c r="E126" s="105">
        <v>0.08</v>
      </c>
      <c r="F126" s="91"/>
      <c r="G126" s="91"/>
      <c r="H126" s="91"/>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row>
    <row r="127" spans="1:31" ht="15.75" customHeight="1" x14ac:dyDescent="0.25">
      <c r="A127" s="969"/>
      <c r="B127" s="94" t="s">
        <v>215</v>
      </c>
      <c r="C127" s="95">
        <v>0.13</v>
      </c>
      <c r="D127" s="95">
        <v>0.02</v>
      </c>
      <c r="E127" s="90">
        <v>0.08</v>
      </c>
      <c r="F127" s="91"/>
      <c r="G127" s="91"/>
      <c r="H127" s="91"/>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row>
    <row r="128" spans="1:31" ht="15.75" customHeight="1" x14ac:dyDescent="0.25">
      <c r="A128" s="986" t="s">
        <v>138</v>
      </c>
      <c r="B128" s="104" t="s">
        <v>217</v>
      </c>
      <c r="C128" s="105">
        <v>0.24</v>
      </c>
      <c r="D128" s="105">
        <v>0.02</v>
      </c>
      <c r="E128" s="105">
        <v>0.08</v>
      </c>
      <c r="F128" s="91"/>
      <c r="G128" s="91"/>
      <c r="H128" s="91"/>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row>
    <row r="129" spans="1:31" ht="15.75" customHeight="1" x14ac:dyDescent="0.25">
      <c r="A129" s="972"/>
      <c r="B129" s="94" t="s">
        <v>218</v>
      </c>
      <c r="C129" s="95">
        <v>0.13</v>
      </c>
      <c r="D129" s="95">
        <v>0.04</v>
      </c>
      <c r="E129" s="95">
        <v>0.08</v>
      </c>
      <c r="F129" s="91"/>
      <c r="G129" s="91"/>
      <c r="H129" s="91"/>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row>
    <row r="130" spans="1:31" ht="15.75" customHeight="1" x14ac:dyDescent="0.25">
      <c r="A130" s="989" t="s">
        <v>140</v>
      </c>
      <c r="B130" s="91" t="s">
        <v>214</v>
      </c>
      <c r="C130" s="90">
        <v>0.18</v>
      </c>
      <c r="D130" s="90">
        <v>0.02</v>
      </c>
      <c r="E130" s="90">
        <v>0.08</v>
      </c>
      <c r="F130" s="91"/>
      <c r="G130" s="91"/>
      <c r="H130" s="91"/>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row>
    <row r="131" spans="1:31" ht="15.75" customHeight="1" x14ac:dyDescent="0.25">
      <c r="A131" s="973"/>
      <c r="B131" s="96" t="s">
        <v>215</v>
      </c>
      <c r="C131" s="97">
        <v>0.13</v>
      </c>
      <c r="D131" s="97">
        <v>0.02</v>
      </c>
      <c r="E131" s="97">
        <v>0.08</v>
      </c>
      <c r="F131" s="91"/>
      <c r="G131" s="91"/>
      <c r="H131" s="91"/>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row>
    <row r="132" spans="1:31" ht="15.75" customHeight="1" x14ac:dyDescent="0.2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row>
    <row r="133" spans="1:31" ht="15.75" customHeight="1" x14ac:dyDescent="0.2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row>
    <row r="134" spans="1:31" ht="36.75" customHeight="1" x14ac:dyDescent="0.25">
      <c r="A134" s="963" t="s">
        <v>219</v>
      </c>
      <c r="B134" s="962"/>
      <c r="C134" s="962"/>
      <c r="D134" s="962"/>
      <c r="E134" s="962"/>
      <c r="F134" s="964"/>
      <c r="G134" s="106"/>
      <c r="H134" s="106"/>
      <c r="I134" s="106"/>
      <c r="J134" s="106"/>
      <c r="K134" s="106"/>
      <c r="L134" s="106"/>
      <c r="M134" s="106"/>
      <c r="N134" s="106"/>
      <c r="O134" s="106"/>
      <c r="P134" s="106"/>
      <c r="Q134" s="106"/>
      <c r="R134" s="106"/>
      <c r="S134" s="106"/>
      <c r="T134" s="106"/>
      <c r="U134" s="106"/>
      <c r="V134" s="30"/>
      <c r="W134" s="30"/>
      <c r="X134" s="30"/>
      <c r="Y134" s="30"/>
      <c r="Z134" s="30"/>
      <c r="AA134" s="30"/>
      <c r="AB134" s="30"/>
      <c r="AC134" s="30"/>
      <c r="AD134" s="30"/>
      <c r="AE134" s="30"/>
    </row>
    <row r="135" spans="1:31" ht="15.75" customHeight="1" x14ac:dyDescent="0.25">
      <c r="A135" s="994" t="s">
        <v>220</v>
      </c>
      <c r="B135" s="978"/>
      <c r="C135" s="997" t="s">
        <v>221</v>
      </c>
      <c r="D135" s="982"/>
      <c r="E135" s="982"/>
      <c r="F135" s="982"/>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row>
    <row r="136" spans="1:31" ht="15.75" customHeight="1" x14ac:dyDescent="0.25">
      <c r="A136" s="979"/>
      <c r="B136" s="980"/>
      <c r="C136" s="998" t="s">
        <v>222</v>
      </c>
      <c r="D136" s="962"/>
      <c r="E136" s="962"/>
      <c r="F136" s="962"/>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row>
    <row r="137" spans="1:31" ht="15.75" customHeight="1" x14ac:dyDescent="0.25">
      <c r="A137" s="995"/>
      <c r="B137" s="996"/>
      <c r="C137" s="103" t="s">
        <v>223</v>
      </c>
      <c r="D137" s="103" t="s">
        <v>224</v>
      </c>
      <c r="E137" s="103" t="s">
        <v>225</v>
      </c>
      <c r="F137" s="103" t="s">
        <v>226</v>
      </c>
      <c r="G137" s="107" t="s">
        <v>227</v>
      </c>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row>
    <row r="138" spans="1:31" ht="15.75" customHeight="1" x14ac:dyDescent="0.25">
      <c r="A138" s="999" t="s">
        <v>228</v>
      </c>
      <c r="B138" s="1000"/>
      <c r="C138" s="108">
        <v>76</v>
      </c>
      <c r="D138" s="108">
        <v>80</v>
      </c>
      <c r="E138" s="108">
        <v>80</v>
      </c>
      <c r="F138" s="108">
        <v>80</v>
      </c>
      <c r="G138" s="109">
        <v>79</v>
      </c>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row>
    <row r="139" spans="1:31" ht="18" customHeight="1" x14ac:dyDescent="0.25">
      <c r="A139" s="989" t="s">
        <v>229</v>
      </c>
      <c r="B139" s="30" t="s">
        <v>230</v>
      </c>
      <c r="C139" s="91">
        <v>25</v>
      </c>
      <c r="D139" s="91">
        <v>38</v>
      </c>
      <c r="E139" s="91">
        <v>36</v>
      </c>
      <c r="F139" s="91">
        <v>42</v>
      </c>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row>
    <row r="140" spans="1:31" ht="15.75" customHeight="1" x14ac:dyDescent="0.25">
      <c r="A140" s="969"/>
      <c r="B140" s="30" t="s">
        <v>231</v>
      </c>
      <c r="C140" s="91">
        <v>43</v>
      </c>
      <c r="D140" s="91">
        <v>61</v>
      </c>
      <c r="E140" s="91">
        <v>57</v>
      </c>
      <c r="F140" s="91">
        <v>62</v>
      </c>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row>
    <row r="141" spans="1:31" ht="15.75" customHeight="1" x14ac:dyDescent="0.25">
      <c r="A141" s="969"/>
      <c r="B141" s="30" t="s">
        <v>232</v>
      </c>
      <c r="C141" s="91">
        <v>50</v>
      </c>
      <c r="D141" s="91">
        <v>67</v>
      </c>
      <c r="E141" s="91">
        <v>64</v>
      </c>
      <c r="F141" s="91">
        <v>68</v>
      </c>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row>
    <row r="142" spans="1:31" ht="15.75" customHeight="1" x14ac:dyDescent="0.25">
      <c r="A142" s="969"/>
      <c r="B142" s="30" t="s">
        <v>233</v>
      </c>
      <c r="C142" s="91">
        <v>59</v>
      </c>
      <c r="D142" s="91">
        <v>76</v>
      </c>
      <c r="E142" s="91">
        <v>73</v>
      </c>
      <c r="F142" s="91">
        <v>74</v>
      </c>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row>
    <row r="143" spans="1:31" ht="14.25" customHeight="1" x14ac:dyDescent="0.25">
      <c r="A143" s="972"/>
      <c r="B143" s="110" t="s">
        <v>234</v>
      </c>
      <c r="C143" s="94">
        <v>73</v>
      </c>
      <c r="D143" s="94">
        <v>80</v>
      </c>
      <c r="E143" s="94">
        <v>80</v>
      </c>
      <c r="F143" s="94">
        <v>80</v>
      </c>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row>
    <row r="144" spans="1:31" ht="21" customHeight="1" x14ac:dyDescent="0.25">
      <c r="A144" s="1001" t="s">
        <v>235</v>
      </c>
      <c r="B144" s="111" t="s">
        <v>236</v>
      </c>
      <c r="C144" s="112">
        <v>59</v>
      </c>
      <c r="D144" s="112">
        <v>76</v>
      </c>
      <c r="E144" s="112">
        <v>73</v>
      </c>
      <c r="F144" s="112">
        <v>74</v>
      </c>
      <c r="G144" s="113">
        <v>70.5</v>
      </c>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row>
    <row r="145" spans="1:31" ht="15.75" customHeight="1" x14ac:dyDescent="0.25">
      <c r="A145" s="972"/>
      <c r="B145" s="110" t="s">
        <v>237</v>
      </c>
      <c r="C145" s="1002">
        <v>18</v>
      </c>
      <c r="D145" s="1003"/>
      <c r="E145" s="1003"/>
      <c r="F145" s="1003"/>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row>
    <row r="146" spans="1:31" ht="15.75" customHeight="1" x14ac:dyDescent="0.25">
      <c r="A146" s="1004" t="s">
        <v>238</v>
      </c>
      <c r="B146" s="991"/>
      <c r="C146" s="1005">
        <v>5</v>
      </c>
      <c r="D146" s="991"/>
      <c r="E146" s="991"/>
      <c r="F146" s="991"/>
      <c r="G146" s="113">
        <v>5</v>
      </c>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row>
    <row r="147" spans="1:31" ht="15.75" customHeight="1" x14ac:dyDescent="0.25">
      <c r="A147" s="990" t="s">
        <v>239</v>
      </c>
      <c r="B147" s="991"/>
      <c r="C147" s="993">
        <v>5</v>
      </c>
      <c r="D147" s="991"/>
      <c r="E147" s="991"/>
      <c r="F147" s="991"/>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row>
    <row r="148" spans="1:31" ht="15.75" customHeight="1" x14ac:dyDescent="0.25">
      <c r="A148" s="990" t="s">
        <v>240</v>
      </c>
      <c r="B148" s="991"/>
      <c r="C148" s="993">
        <v>1.5</v>
      </c>
      <c r="D148" s="991"/>
      <c r="E148" s="991"/>
      <c r="F148" s="991"/>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row>
    <row r="149" spans="1:31" ht="15.75" customHeight="1" x14ac:dyDescent="0.25">
      <c r="A149" s="992" t="s">
        <v>241</v>
      </c>
      <c r="B149" s="991"/>
      <c r="C149" s="993">
        <v>2.5</v>
      </c>
      <c r="D149" s="991"/>
      <c r="E149" s="991"/>
      <c r="F149" s="991"/>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row>
    <row r="150" spans="1:31" ht="15.75" customHeight="1" x14ac:dyDescent="0.25">
      <c r="A150" s="1004" t="s">
        <v>242</v>
      </c>
      <c r="B150" s="991"/>
      <c r="C150" s="1005">
        <v>2</v>
      </c>
      <c r="D150" s="991"/>
      <c r="E150" s="991"/>
      <c r="F150" s="991"/>
      <c r="G150" s="113">
        <v>2</v>
      </c>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row>
    <row r="151" spans="1:31" ht="15.75" customHeight="1" x14ac:dyDescent="0.25">
      <c r="A151" s="1004" t="s">
        <v>243</v>
      </c>
      <c r="B151" s="991"/>
      <c r="C151" s="1005">
        <v>1</v>
      </c>
      <c r="D151" s="991"/>
      <c r="E151" s="991"/>
      <c r="F151" s="991"/>
      <c r="G151" s="113">
        <v>1</v>
      </c>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row>
    <row r="152" spans="1:31" ht="15.75" customHeight="1" x14ac:dyDescent="0.25">
      <c r="A152" s="992" t="s">
        <v>244</v>
      </c>
      <c r="B152" s="991"/>
      <c r="C152" s="993">
        <v>0.5</v>
      </c>
      <c r="D152" s="991"/>
      <c r="E152" s="991"/>
      <c r="F152" s="991"/>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row>
    <row r="153" spans="1:31" ht="20.25" customHeight="1" x14ac:dyDescent="0.25">
      <c r="A153" s="1019" t="s">
        <v>245</v>
      </c>
      <c r="B153" s="991"/>
      <c r="C153" s="1005">
        <v>2.5</v>
      </c>
      <c r="D153" s="991"/>
      <c r="E153" s="991"/>
      <c r="F153" s="991"/>
      <c r="G153" s="113">
        <v>2.5</v>
      </c>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row>
    <row r="154" spans="1:31" ht="15.75" customHeight="1" x14ac:dyDescent="0.25">
      <c r="A154" s="1020" t="s">
        <v>246</v>
      </c>
      <c r="B154" s="1021"/>
      <c r="C154" s="1032">
        <v>1.5</v>
      </c>
      <c r="D154" s="1021"/>
      <c r="E154" s="1021"/>
      <c r="F154" s="1021"/>
      <c r="G154" s="280">
        <v>1.5</v>
      </c>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row>
    <row r="155" spans="1:31" ht="21" customHeight="1" x14ac:dyDescent="0.25">
      <c r="A155" s="990" t="s">
        <v>247</v>
      </c>
      <c r="B155" s="991"/>
      <c r="C155" s="993">
        <v>2.5</v>
      </c>
      <c r="D155" s="991"/>
      <c r="E155" s="991"/>
      <c r="F155" s="991"/>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row>
    <row r="156" spans="1:31" ht="15.75" customHeight="1" x14ac:dyDescent="0.25">
      <c r="A156" s="1004" t="s">
        <v>248</v>
      </c>
      <c r="B156" s="991"/>
      <c r="C156" s="1005">
        <v>0.47</v>
      </c>
      <c r="D156" s="991"/>
      <c r="E156" s="991"/>
      <c r="F156" s="991"/>
      <c r="G156" s="113">
        <v>0.47</v>
      </c>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row>
    <row r="157" spans="1:31" ht="18.75" customHeight="1" x14ac:dyDescent="0.25">
      <c r="A157" s="990" t="s">
        <v>249</v>
      </c>
      <c r="B157" s="991"/>
      <c r="C157" s="993">
        <v>1.5</v>
      </c>
      <c r="D157" s="991"/>
      <c r="E157" s="991"/>
      <c r="F157" s="991"/>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row>
    <row r="158" spans="1:31" ht="15.75" customHeight="1" x14ac:dyDescent="0.25">
      <c r="A158" s="1019" t="s">
        <v>250</v>
      </c>
      <c r="B158" s="991"/>
      <c r="C158" s="1005">
        <v>0</v>
      </c>
      <c r="D158" s="991"/>
      <c r="E158" s="991"/>
      <c r="F158" s="991"/>
      <c r="G158" s="113">
        <v>0</v>
      </c>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row>
    <row r="159" spans="1:31" ht="15.75" customHeight="1" x14ac:dyDescent="0.25">
      <c r="A159" s="1019" t="s">
        <v>251</v>
      </c>
      <c r="B159" s="991"/>
      <c r="C159" s="1005">
        <v>10</v>
      </c>
      <c r="D159" s="991"/>
      <c r="E159" s="991"/>
      <c r="F159" s="991"/>
      <c r="G159" s="113">
        <v>10</v>
      </c>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row>
    <row r="160" spans="1:31" ht="33.75" customHeight="1" x14ac:dyDescent="0.25">
      <c r="A160" s="1019" t="s">
        <v>252</v>
      </c>
      <c r="B160" s="991"/>
      <c r="C160" s="1005">
        <v>1</v>
      </c>
      <c r="D160" s="991"/>
      <c r="E160" s="991"/>
      <c r="F160" s="991"/>
      <c r="G160" s="113">
        <v>1</v>
      </c>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row>
    <row r="161" spans="1:31" ht="36" customHeight="1" x14ac:dyDescent="0.25">
      <c r="A161" s="1019" t="s">
        <v>253</v>
      </c>
      <c r="B161" s="991"/>
      <c r="C161" s="1005">
        <v>1.41</v>
      </c>
      <c r="D161" s="991"/>
      <c r="E161" s="991"/>
      <c r="F161" s="991"/>
      <c r="G161" s="113">
        <v>1.41</v>
      </c>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row>
    <row r="162" spans="1:31" ht="32.25" customHeight="1" x14ac:dyDescent="0.25">
      <c r="A162" s="990" t="s">
        <v>254</v>
      </c>
      <c r="B162" s="991"/>
      <c r="C162" s="993">
        <v>4.59</v>
      </c>
      <c r="D162" s="991"/>
      <c r="E162" s="991"/>
      <c r="F162" s="991"/>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row>
    <row r="163" spans="1:31" ht="31.5" customHeight="1" x14ac:dyDescent="0.25">
      <c r="A163" s="990" t="s">
        <v>255</v>
      </c>
      <c r="B163" s="991"/>
      <c r="C163" s="993">
        <v>9.59</v>
      </c>
      <c r="D163" s="991"/>
      <c r="E163" s="991"/>
      <c r="F163" s="991"/>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row>
    <row r="164" spans="1:31" ht="33" customHeight="1" x14ac:dyDescent="0.25">
      <c r="A164" s="990" t="s">
        <v>256</v>
      </c>
      <c r="B164" s="991"/>
      <c r="C164" s="993">
        <v>10</v>
      </c>
      <c r="D164" s="991"/>
      <c r="E164" s="991"/>
      <c r="F164" s="991"/>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row>
    <row r="165" spans="1:31" ht="26.25" customHeight="1" x14ac:dyDescent="0.25">
      <c r="A165" s="1033" t="s">
        <v>257</v>
      </c>
      <c r="B165" s="982"/>
      <c r="C165" s="1030">
        <v>13.17</v>
      </c>
      <c r="D165" s="982"/>
      <c r="E165" s="982"/>
      <c r="F165" s="982"/>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row>
    <row r="166" spans="1:31" ht="15.75" customHeight="1" x14ac:dyDescent="0.2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row>
    <row r="167" spans="1:31" ht="15.75" customHeight="1" x14ac:dyDescent="0.2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row>
    <row r="168" spans="1:31" ht="15.75" customHeight="1" x14ac:dyDescent="0.35">
      <c r="A168" s="1006" t="s">
        <v>258</v>
      </c>
      <c r="B168" s="962"/>
      <c r="C168" s="962"/>
      <c r="D168" s="962"/>
      <c r="E168" s="962"/>
      <c r="F168" s="962"/>
      <c r="G168" s="962"/>
      <c r="H168" s="962"/>
      <c r="I168" s="962"/>
      <c r="J168" s="962"/>
      <c r="K168" s="962"/>
      <c r="L168" s="962"/>
      <c r="M168" s="962"/>
      <c r="N168" s="962"/>
      <c r="O168" s="962"/>
      <c r="P168" s="962"/>
      <c r="Q168" s="962"/>
      <c r="R168" s="962"/>
      <c r="S168" s="962"/>
      <c r="T168" s="962"/>
      <c r="U168" s="962"/>
      <c r="V168" s="101"/>
      <c r="W168" s="101"/>
      <c r="X168" s="101"/>
      <c r="Y168" s="101"/>
      <c r="Z168" s="101"/>
      <c r="AA168" s="30"/>
      <c r="AB168" s="30"/>
      <c r="AC168" s="30"/>
      <c r="AD168" s="30"/>
      <c r="AE168" s="30"/>
    </row>
    <row r="169" spans="1:31" ht="15.75" customHeight="1" x14ac:dyDescent="0.35">
      <c r="A169" s="114" t="s">
        <v>259</v>
      </c>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30"/>
      <c r="AB169" s="30"/>
      <c r="AC169" s="30"/>
      <c r="AD169" s="30"/>
      <c r="AE169" s="30"/>
    </row>
    <row r="170" spans="1:31" ht="15.75" customHeight="1"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30"/>
      <c r="AB170" s="30"/>
      <c r="AC170" s="30"/>
      <c r="AD170" s="30"/>
      <c r="AE170" s="30"/>
    </row>
    <row r="171" spans="1:31" ht="15.75" customHeight="1" x14ac:dyDescent="0.2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row>
    <row r="172" spans="1:31" ht="34.5" customHeight="1" x14ac:dyDescent="0.25">
      <c r="A172" s="1031" t="s">
        <v>260</v>
      </c>
      <c r="B172" s="966"/>
      <c r="C172" s="966"/>
      <c r="D172" s="966"/>
      <c r="E172" s="967"/>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row>
    <row r="173" spans="1:31" ht="42" customHeight="1" x14ac:dyDescent="0.25">
      <c r="A173" s="116" t="s">
        <v>220</v>
      </c>
      <c r="B173" s="116" t="s">
        <v>261</v>
      </c>
      <c r="C173" s="116"/>
      <c r="D173" s="117" t="s">
        <v>262</v>
      </c>
      <c r="E173" s="116" t="s">
        <v>227</v>
      </c>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row>
    <row r="174" spans="1:31" ht="123" customHeight="1" x14ac:dyDescent="0.25">
      <c r="A174" s="63" t="s">
        <v>263</v>
      </c>
      <c r="B174" s="65" t="s">
        <v>264</v>
      </c>
      <c r="C174" s="65"/>
      <c r="D174" s="65" t="s">
        <v>265</v>
      </c>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row>
    <row r="175" spans="1:31" ht="27.75" customHeight="1" x14ac:dyDescent="0.25">
      <c r="A175" s="118" t="s">
        <v>243</v>
      </c>
      <c r="B175" s="119" t="s">
        <v>266</v>
      </c>
      <c r="C175" s="119"/>
      <c r="D175" s="119">
        <v>0</v>
      </c>
      <c r="E175" s="120">
        <v>0</v>
      </c>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row>
    <row r="176" spans="1:31" ht="15.75" customHeight="1" x14ac:dyDescent="0.25">
      <c r="A176" s="118" t="s">
        <v>267</v>
      </c>
      <c r="B176" s="119" t="s">
        <v>268</v>
      </c>
      <c r="C176" s="121"/>
      <c r="D176" s="121">
        <v>0.01</v>
      </c>
      <c r="E176" s="120">
        <v>0.01</v>
      </c>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row>
    <row r="177" spans="1:31" ht="15.75" customHeight="1" x14ac:dyDescent="0.25">
      <c r="A177" s="65" t="s">
        <v>269</v>
      </c>
      <c r="B177" s="65" t="s">
        <v>270</v>
      </c>
      <c r="C177" s="65"/>
      <c r="D177" s="65">
        <v>0.01</v>
      </c>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row>
    <row r="178" spans="1:31" ht="15.75" customHeight="1" x14ac:dyDescent="0.25">
      <c r="A178" s="65" t="s">
        <v>240</v>
      </c>
      <c r="B178" s="65" t="s">
        <v>271</v>
      </c>
      <c r="C178" s="65"/>
      <c r="D178" s="65">
        <v>5.0000000000000001E-3</v>
      </c>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row>
    <row r="179" spans="1:31" ht="15.75" customHeight="1" x14ac:dyDescent="0.25">
      <c r="A179" s="63" t="s">
        <v>241</v>
      </c>
      <c r="B179" s="65" t="s">
        <v>272</v>
      </c>
      <c r="C179" s="65"/>
      <c r="D179" s="65">
        <v>5.0000000000000001E-3</v>
      </c>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row>
    <row r="180" spans="1:31" ht="15.75" customHeight="1" x14ac:dyDescent="0.25">
      <c r="A180" s="118" t="s">
        <v>242</v>
      </c>
      <c r="B180" s="119" t="s">
        <v>273</v>
      </c>
      <c r="C180" s="119"/>
      <c r="D180" s="119">
        <v>0.02</v>
      </c>
      <c r="E180" s="122">
        <v>0.02</v>
      </c>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row>
    <row r="181" spans="1:31" ht="45" customHeight="1" x14ac:dyDescent="0.25">
      <c r="A181" s="984" t="s">
        <v>274</v>
      </c>
      <c r="B181" s="989" t="s">
        <v>275</v>
      </c>
      <c r="C181" s="50" t="s">
        <v>276</v>
      </c>
      <c r="D181" s="50">
        <v>5.0000000000000001E-3</v>
      </c>
      <c r="E181" s="51"/>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row>
    <row r="182" spans="1:31" ht="15.75" customHeight="1" x14ac:dyDescent="0.25">
      <c r="A182" s="969"/>
      <c r="B182" s="969"/>
      <c r="C182" s="50" t="s">
        <v>277</v>
      </c>
      <c r="D182" s="50">
        <v>0</v>
      </c>
      <c r="E182" s="51"/>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row>
    <row r="183" spans="1:31" ht="15.75" customHeight="1" x14ac:dyDescent="0.25">
      <c r="A183" s="972"/>
      <c r="B183" s="972"/>
      <c r="C183" s="65" t="s">
        <v>278</v>
      </c>
      <c r="D183" s="65">
        <v>5.0000000000000001E-3</v>
      </c>
      <c r="E183" s="51"/>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row>
    <row r="184" spans="1:31" ht="169.5" customHeight="1" x14ac:dyDescent="0.25">
      <c r="A184" s="118" t="s">
        <v>228</v>
      </c>
      <c r="B184" s="119" t="s">
        <v>279</v>
      </c>
      <c r="C184" s="119"/>
      <c r="D184" s="119">
        <v>0</v>
      </c>
      <c r="E184" s="122">
        <v>0</v>
      </c>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row>
    <row r="185" spans="1:31" ht="15.75" customHeight="1" x14ac:dyDescent="0.25">
      <c r="A185" s="65" t="s">
        <v>280</v>
      </c>
      <c r="B185" s="65" t="s">
        <v>281</v>
      </c>
      <c r="C185" s="123"/>
      <c r="D185" s="65">
        <v>2E-3</v>
      </c>
      <c r="E185" s="71"/>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row>
    <row r="186" spans="1:31" ht="75" customHeight="1" x14ac:dyDescent="0.25">
      <c r="A186" s="119" t="s">
        <v>282</v>
      </c>
      <c r="B186" s="119" t="s">
        <v>283</v>
      </c>
      <c r="C186" s="121"/>
      <c r="D186" s="119">
        <v>5.9999999999999995E-4</v>
      </c>
      <c r="E186" s="122">
        <v>5.9999999999999995E-4</v>
      </c>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row>
    <row r="187" spans="1:31" ht="75" customHeight="1" x14ac:dyDescent="0.25">
      <c r="A187" s="984" t="s">
        <v>284</v>
      </c>
      <c r="B187" s="50" t="s">
        <v>285</v>
      </c>
      <c r="C187" s="49"/>
      <c r="D187" s="50" t="s">
        <v>286</v>
      </c>
      <c r="E187" s="51"/>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row>
    <row r="188" spans="1:31" ht="75" customHeight="1" x14ac:dyDescent="0.25">
      <c r="A188" s="972"/>
      <c r="B188" s="63" t="s">
        <v>287</v>
      </c>
      <c r="C188" s="123"/>
      <c r="D188" s="65" t="s">
        <v>288</v>
      </c>
      <c r="E188" s="51"/>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row>
    <row r="189" spans="1:31" ht="39.75" customHeight="1" x14ac:dyDescent="0.25">
      <c r="A189" s="1007" t="s">
        <v>235</v>
      </c>
      <c r="B189" s="1007" t="s">
        <v>289</v>
      </c>
      <c r="C189" s="49" t="s">
        <v>290</v>
      </c>
      <c r="D189" s="50">
        <v>0.01</v>
      </c>
      <c r="E189" s="51"/>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row>
    <row r="190" spans="1:31" ht="27.75" customHeight="1" x14ac:dyDescent="0.25">
      <c r="A190" s="972"/>
      <c r="B190" s="972"/>
      <c r="C190" s="121" t="s">
        <v>291</v>
      </c>
      <c r="D190" s="119">
        <v>7.0000000000000007E-2</v>
      </c>
      <c r="E190" s="122">
        <v>7.0000000000000007E-2</v>
      </c>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row>
    <row r="191" spans="1:31" ht="15.75" customHeight="1" x14ac:dyDescent="0.25">
      <c r="A191" s="65" t="s">
        <v>292</v>
      </c>
      <c r="B191" s="65" t="s">
        <v>293</v>
      </c>
      <c r="C191" s="123"/>
      <c r="D191" s="65">
        <v>6.0000000000000001E-3</v>
      </c>
      <c r="E191" s="71"/>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row>
    <row r="192" spans="1:31" ht="15.75" customHeight="1" x14ac:dyDescent="0.25">
      <c r="A192" s="118" t="s">
        <v>294</v>
      </c>
      <c r="B192" s="118" t="s">
        <v>295</v>
      </c>
      <c r="C192" s="121"/>
      <c r="D192" s="119">
        <v>0.01</v>
      </c>
      <c r="E192" s="122">
        <v>0.01</v>
      </c>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row>
    <row r="193" spans="1:31" ht="42" customHeight="1" x14ac:dyDescent="0.25">
      <c r="A193" s="281" t="s">
        <v>246</v>
      </c>
      <c r="B193" s="281" t="s">
        <v>296</v>
      </c>
      <c r="C193" s="282"/>
      <c r="D193" s="281">
        <v>5.0000000000000001E-3</v>
      </c>
      <c r="E193" s="283">
        <v>5.0000000000000001E-3</v>
      </c>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row>
    <row r="194" spans="1:31" ht="45" customHeight="1" x14ac:dyDescent="0.25">
      <c r="A194" s="65" t="s">
        <v>297</v>
      </c>
      <c r="B194" s="65" t="s">
        <v>298</v>
      </c>
      <c r="C194" s="123"/>
      <c r="D194" s="65">
        <v>5.0000000000000001E-3</v>
      </c>
      <c r="E194" s="51"/>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row>
    <row r="195" spans="1:31" ht="15.75" customHeight="1" x14ac:dyDescent="0.25">
      <c r="A195" s="63" t="s">
        <v>299</v>
      </c>
      <c r="B195" s="65" t="s">
        <v>300</v>
      </c>
      <c r="C195" s="123"/>
      <c r="D195" s="65">
        <v>1E-3</v>
      </c>
      <c r="E195" s="51"/>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row>
    <row r="196" spans="1:31" ht="15.75" customHeight="1" x14ac:dyDescent="0.25">
      <c r="A196" s="63" t="s">
        <v>301</v>
      </c>
      <c r="B196" s="65" t="s">
        <v>302</v>
      </c>
      <c r="C196" s="123"/>
      <c r="D196" s="65">
        <v>1E-3</v>
      </c>
      <c r="E196" s="51"/>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row>
    <row r="197" spans="1:31" ht="75" customHeight="1" x14ac:dyDescent="0.25">
      <c r="A197" s="1008" t="s">
        <v>250</v>
      </c>
      <c r="B197" s="1007" t="s">
        <v>303</v>
      </c>
      <c r="C197" s="124" t="s">
        <v>304</v>
      </c>
      <c r="D197" s="125">
        <v>0.01</v>
      </c>
      <c r="E197" s="122">
        <v>7.4999999999999997E-3</v>
      </c>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row>
    <row r="198" spans="1:31" ht="15.75" customHeight="1" x14ac:dyDescent="0.25">
      <c r="A198" s="973"/>
      <c r="B198" s="973"/>
      <c r="C198" s="126" t="s">
        <v>305</v>
      </c>
      <c r="D198" s="127">
        <v>5.0000000000000001E-3</v>
      </c>
      <c r="E198" s="128"/>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row>
    <row r="199" spans="1:31" ht="29.25" customHeight="1" x14ac:dyDescent="0.25">
      <c r="A199" s="1009" t="s">
        <v>306</v>
      </c>
      <c r="B199" s="1010"/>
      <c r="C199" s="1010"/>
      <c r="D199" s="101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row>
    <row r="200" spans="1:31" ht="29.25" customHeight="1" x14ac:dyDescent="0.25">
      <c r="A200" s="979"/>
      <c r="B200" s="980"/>
      <c r="C200" s="980"/>
      <c r="D200" s="98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row>
    <row r="201" spans="1:31" ht="99.75" customHeight="1" x14ac:dyDescent="0.25">
      <c r="A201" s="1011" t="s">
        <v>307</v>
      </c>
      <c r="B201" s="976"/>
      <c r="C201" s="976"/>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row>
    <row r="202" spans="1:31" ht="50.25" customHeight="1" x14ac:dyDescent="0.25">
      <c r="A202" s="981" t="s">
        <v>308</v>
      </c>
      <c r="B202" s="982"/>
      <c r="C202" s="982"/>
      <c r="D202" s="129"/>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row>
    <row r="203" spans="1:31" ht="15.75" customHeight="1" x14ac:dyDescent="0.25">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row>
    <row r="204" spans="1:31" ht="15.75" customHeight="1" x14ac:dyDescent="0.25">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row>
    <row r="205" spans="1:31" ht="15.75" customHeight="1" x14ac:dyDescent="0.35">
      <c r="A205" s="130" t="s">
        <v>309</v>
      </c>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30"/>
      <c r="AB205" s="30"/>
      <c r="AC205" s="30"/>
      <c r="AD205" s="30"/>
      <c r="AE205" s="30"/>
    </row>
    <row r="206" spans="1:31" ht="15.75" customHeight="1" x14ac:dyDescent="0.25">
      <c r="A206" s="132"/>
      <c r="B206" s="132"/>
      <c r="C206" s="132"/>
      <c r="D206" s="132"/>
      <c r="E206" s="132"/>
      <c r="F206" s="132"/>
      <c r="G206" s="132"/>
      <c r="H206" s="132"/>
      <c r="I206" s="132"/>
      <c r="J206" s="132"/>
      <c r="K206" s="132"/>
      <c r="L206" s="132"/>
      <c r="M206" s="132"/>
      <c r="N206" s="132"/>
      <c r="O206" s="132"/>
      <c r="P206" s="132"/>
      <c r="Q206" s="132"/>
      <c r="R206" s="132"/>
      <c r="S206" s="132"/>
      <c r="T206" s="132"/>
      <c r="U206" s="132"/>
      <c r="V206" s="132"/>
      <c r="W206" s="132"/>
      <c r="X206" s="132"/>
      <c r="Y206" s="132"/>
      <c r="Z206" s="132"/>
      <c r="AA206" s="30"/>
      <c r="AB206" s="30"/>
      <c r="AC206" s="30"/>
      <c r="AD206" s="30"/>
      <c r="AE206" s="30"/>
    </row>
    <row r="207" spans="1:31" ht="15.75" customHeight="1" x14ac:dyDescent="0.25">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row>
    <row r="208" spans="1:31" ht="55.5" customHeight="1" x14ac:dyDescent="0.25">
      <c r="A208" s="965" t="s">
        <v>310</v>
      </c>
      <c r="B208" s="966"/>
      <c r="C208" s="966"/>
      <c r="D208" s="967"/>
      <c r="E208" s="106"/>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row>
    <row r="209" spans="1:31" ht="111" customHeight="1" x14ac:dyDescent="0.25">
      <c r="A209" s="1012" t="s">
        <v>311</v>
      </c>
      <c r="B209" s="133" t="s">
        <v>312</v>
      </c>
      <c r="C209" s="134" t="s">
        <v>312</v>
      </c>
      <c r="D209" s="135" t="s">
        <v>313</v>
      </c>
      <c r="E209" s="136"/>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row>
    <row r="210" spans="1:31" ht="15.75" customHeight="1" x14ac:dyDescent="0.25">
      <c r="A210" s="1013"/>
      <c r="B210" s="137" t="s">
        <v>314</v>
      </c>
      <c r="C210" s="138" t="s">
        <v>315</v>
      </c>
      <c r="D210" s="139" t="s">
        <v>316</v>
      </c>
      <c r="E210" s="136"/>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row>
    <row r="211" spans="1:31" ht="15.75" customHeight="1" x14ac:dyDescent="0.25">
      <c r="A211" s="120" t="s">
        <v>317</v>
      </c>
      <c r="B211" s="140">
        <v>0.35</v>
      </c>
      <c r="C211" s="140">
        <v>0.35</v>
      </c>
      <c r="D211" s="120">
        <v>0</v>
      </c>
      <c r="E211" s="141"/>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row>
    <row r="212" spans="1:31" ht="15.75" customHeight="1" x14ac:dyDescent="0.25">
      <c r="A212" s="91" t="s">
        <v>318</v>
      </c>
      <c r="B212" s="142">
        <v>0.3</v>
      </c>
      <c r="C212" s="142">
        <v>0.3</v>
      </c>
      <c r="D212" s="91">
        <v>0</v>
      </c>
      <c r="E212" s="91"/>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row>
    <row r="213" spans="1:31" ht="15.75" customHeight="1" x14ac:dyDescent="0.25">
      <c r="A213" s="91" t="s">
        <v>319</v>
      </c>
      <c r="B213" s="89">
        <v>0.48</v>
      </c>
      <c r="C213" s="89">
        <v>0.48</v>
      </c>
      <c r="D213" s="91">
        <v>0</v>
      </c>
      <c r="E213" s="91"/>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row>
    <row r="214" spans="1:31" ht="15.75" customHeight="1" x14ac:dyDescent="0.25">
      <c r="A214" s="91" t="s">
        <v>320</v>
      </c>
      <c r="B214" s="142">
        <v>0.1</v>
      </c>
      <c r="C214" s="142">
        <v>0.1</v>
      </c>
      <c r="D214" s="91">
        <v>0</v>
      </c>
      <c r="E214" s="91"/>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row>
    <row r="215" spans="1:31" ht="15.75" customHeight="1" x14ac:dyDescent="0.25">
      <c r="A215" s="91" t="s">
        <v>280</v>
      </c>
      <c r="B215" s="142">
        <v>0.28000000000000003</v>
      </c>
      <c r="C215" s="142">
        <v>0.25</v>
      </c>
      <c r="D215" s="91">
        <v>0</v>
      </c>
      <c r="E215" s="91"/>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row>
    <row r="216" spans="1:31" ht="15.75" customHeight="1" x14ac:dyDescent="0.25">
      <c r="A216" s="120" t="s">
        <v>243</v>
      </c>
      <c r="B216" s="143">
        <v>7.0000000000000007E-2</v>
      </c>
      <c r="C216" s="143">
        <v>7.0000000000000007E-2</v>
      </c>
      <c r="D216" s="120">
        <v>0</v>
      </c>
      <c r="E216" s="91"/>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row>
    <row r="217" spans="1:31" ht="15.75" customHeight="1" x14ac:dyDescent="0.25">
      <c r="A217" s="91" t="s">
        <v>321</v>
      </c>
      <c r="B217" s="90">
        <v>0.14000000000000001</v>
      </c>
      <c r="C217" s="90">
        <v>0.22</v>
      </c>
      <c r="D217" s="91">
        <v>0</v>
      </c>
      <c r="E217" s="91"/>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row>
    <row r="218" spans="1:31" ht="15.75" customHeight="1" x14ac:dyDescent="0.25">
      <c r="A218" s="91" t="s">
        <v>322</v>
      </c>
      <c r="B218" s="90">
        <v>0.38</v>
      </c>
      <c r="C218" s="90">
        <v>0.57999999999999996</v>
      </c>
      <c r="D218" s="91">
        <v>0.02</v>
      </c>
      <c r="E218" s="91"/>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row>
    <row r="219" spans="1:31" ht="15.75" customHeight="1" x14ac:dyDescent="0.25">
      <c r="A219" s="91" t="s">
        <v>323</v>
      </c>
      <c r="B219" s="90">
        <v>0.11</v>
      </c>
      <c r="C219" s="90">
        <v>0.17</v>
      </c>
      <c r="D219" s="91">
        <v>0.02</v>
      </c>
      <c r="E219" s="91"/>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row>
    <row r="220" spans="1:31" ht="15.75" customHeight="1" x14ac:dyDescent="0.25">
      <c r="A220" s="120" t="s">
        <v>238</v>
      </c>
      <c r="B220" s="140">
        <v>0.3</v>
      </c>
      <c r="C220" s="140">
        <v>0.45</v>
      </c>
      <c r="D220" s="120">
        <v>0.02</v>
      </c>
      <c r="E220" s="91"/>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row>
    <row r="221" spans="1:31" ht="15.75" customHeight="1" x14ac:dyDescent="0.25">
      <c r="A221" s="120" t="s">
        <v>242</v>
      </c>
      <c r="B221" s="143">
        <v>0.3</v>
      </c>
      <c r="C221" s="143">
        <v>0.3</v>
      </c>
      <c r="D221" s="120">
        <v>3.5000000000000003E-2</v>
      </c>
      <c r="E221" s="91"/>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row>
    <row r="222" spans="1:31" ht="15.75" customHeight="1" x14ac:dyDescent="0.25">
      <c r="A222" s="120" t="s">
        <v>282</v>
      </c>
      <c r="B222" s="144">
        <v>0.28000000000000003</v>
      </c>
      <c r="C222" s="144">
        <v>0.28000000000000003</v>
      </c>
      <c r="D222" s="120">
        <v>0</v>
      </c>
      <c r="E222" s="91"/>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row>
    <row r="223" spans="1:31" ht="15.75" customHeight="1" x14ac:dyDescent="0.25">
      <c r="A223" s="120" t="s">
        <v>235</v>
      </c>
      <c r="B223" s="140">
        <v>0.25</v>
      </c>
      <c r="C223" s="140">
        <v>0.25</v>
      </c>
      <c r="D223" s="120">
        <v>3.5000000000000003E-2</v>
      </c>
      <c r="E223" s="91"/>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row>
    <row r="224" spans="1:31" ht="15.75" customHeight="1" x14ac:dyDescent="0.25">
      <c r="A224" s="91" t="s">
        <v>324</v>
      </c>
      <c r="B224" s="90">
        <v>0.45</v>
      </c>
      <c r="C224" s="90">
        <v>0.6</v>
      </c>
      <c r="D224" s="91">
        <v>0</v>
      </c>
      <c r="E224" s="91"/>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row>
    <row r="225" spans="1:31" ht="15.75" customHeight="1" x14ac:dyDescent="0.25">
      <c r="A225" s="120" t="s">
        <v>325</v>
      </c>
      <c r="B225" s="140">
        <v>0.5</v>
      </c>
      <c r="C225" s="140">
        <v>0.65</v>
      </c>
      <c r="D225" s="120">
        <v>0.06</v>
      </c>
      <c r="E225" s="91"/>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row>
    <row r="226" spans="1:31" ht="15.75" customHeight="1" x14ac:dyDescent="0.25">
      <c r="A226" s="284" t="s">
        <v>246</v>
      </c>
      <c r="B226" s="285">
        <v>0.5</v>
      </c>
      <c r="C226" s="285">
        <v>0.65</v>
      </c>
      <c r="D226" s="284">
        <v>0.06</v>
      </c>
      <c r="E226" s="91"/>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row>
    <row r="227" spans="1:31" ht="15.75" customHeight="1" x14ac:dyDescent="0.25">
      <c r="A227" s="91" t="s">
        <v>326</v>
      </c>
      <c r="B227" s="90">
        <v>0.45</v>
      </c>
      <c r="C227" s="90">
        <v>0.6</v>
      </c>
      <c r="D227" s="91">
        <v>0.04</v>
      </c>
      <c r="E227" s="91"/>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row>
    <row r="228" spans="1:31" ht="15.75" customHeight="1" x14ac:dyDescent="0.25">
      <c r="A228" s="91" t="s">
        <v>327</v>
      </c>
      <c r="B228" s="90" t="s">
        <v>328</v>
      </c>
      <c r="C228" s="90" t="s">
        <v>329</v>
      </c>
      <c r="D228" s="91">
        <v>0</v>
      </c>
      <c r="E228" s="91"/>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row>
    <row r="229" spans="1:31" ht="15.75" customHeight="1" x14ac:dyDescent="0.25">
      <c r="A229" s="145" t="s">
        <v>330</v>
      </c>
      <c r="B229" s="146">
        <v>0.85</v>
      </c>
      <c r="C229" s="146">
        <v>0.85</v>
      </c>
      <c r="D229" s="145">
        <v>0</v>
      </c>
      <c r="E229" s="91"/>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row>
    <row r="230" spans="1:31" ht="15.75" customHeight="1" x14ac:dyDescent="0.25">
      <c r="A230" s="91"/>
      <c r="B230" s="90"/>
      <c r="C230" s="91"/>
      <c r="D230" s="90"/>
      <c r="E230" s="91"/>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row>
    <row r="231" spans="1:31" ht="15.75" customHeight="1" x14ac:dyDescent="0.25">
      <c r="A231" s="30"/>
      <c r="B231" s="91"/>
      <c r="C231" s="90"/>
      <c r="D231" s="90"/>
      <c r="E231" s="91"/>
      <c r="F231" s="91"/>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row>
    <row r="232" spans="1:31" ht="43.5" customHeight="1" x14ac:dyDescent="0.25">
      <c r="A232" s="1014" t="s">
        <v>331</v>
      </c>
      <c r="B232" s="962"/>
      <c r="C232" s="962"/>
      <c r="D232" s="962"/>
      <c r="E232" s="962"/>
      <c r="F232" s="964"/>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row>
    <row r="233" spans="1:31" ht="15.75" customHeight="1" x14ac:dyDescent="0.25">
      <c r="A233" s="1017" t="s">
        <v>332</v>
      </c>
      <c r="B233" s="988" t="s">
        <v>333</v>
      </c>
      <c r="C233" s="962"/>
      <c r="D233" s="1015" t="s">
        <v>334</v>
      </c>
      <c r="E233" s="962"/>
      <c r="F233" s="962"/>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row>
    <row r="234" spans="1:31" ht="15.75" customHeight="1" x14ac:dyDescent="0.25">
      <c r="A234" s="973"/>
      <c r="B234" s="67" t="s">
        <v>335</v>
      </c>
      <c r="C234" s="67" t="s">
        <v>336</v>
      </c>
      <c r="D234" s="147" t="s">
        <v>337</v>
      </c>
      <c r="E234" s="148" t="s">
        <v>335</v>
      </c>
      <c r="F234" s="67" t="s">
        <v>336</v>
      </c>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row>
    <row r="235" spans="1:31" ht="15.75" customHeight="1" x14ac:dyDescent="0.25">
      <c r="A235" s="1018" t="s">
        <v>338</v>
      </c>
      <c r="B235" s="149">
        <v>0.01</v>
      </c>
      <c r="C235" s="983" t="s">
        <v>339</v>
      </c>
      <c r="D235" s="56" t="s">
        <v>340</v>
      </c>
      <c r="E235" s="56">
        <v>1.4E-2</v>
      </c>
      <c r="F235" s="56" t="s">
        <v>341</v>
      </c>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row>
    <row r="236" spans="1:31" ht="29.25" customHeight="1" x14ac:dyDescent="0.25">
      <c r="A236" s="972"/>
      <c r="B236" s="118"/>
      <c r="C236" s="972"/>
      <c r="D236" s="63" t="s">
        <v>342</v>
      </c>
      <c r="E236" s="63">
        <v>5.0000000000000001E-3</v>
      </c>
      <c r="F236" s="63" t="s">
        <v>343</v>
      </c>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row>
    <row r="237" spans="1:31" ht="33" customHeight="1" x14ac:dyDescent="0.25">
      <c r="A237" s="150" t="s">
        <v>344</v>
      </c>
      <c r="B237" s="151">
        <v>1.0999999999999999E-2</v>
      </c>
      <c r="C237" s="76" t="s">
        <v>345</v>
      </c>
      <c r="D237" s="76" t="s">
        <v>346</v>
      </c>
      <c r="E237" s="76" t="s">
        <v>346</v>
      </c>
      <c r="F237" s="76" t="s">
        <v>346</v>
      </c>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row>
    <row r="238" spans="1:31" ht="79.5" customHeight="1" x14ac:dyDescent="0.25">
      <c r="A238" s="150" t="s">
        <v>347</v>
      </c>
      <c r="B238" s="151">
        <v>0.21</v>
      </c>
      <c r="C238" s="76" t="s">
        <v>348</v>
      </c>
      <c r="D238" s="76" t="s">
        <v>346</v>
      </c>
      <c r="E238" s="76" t="s">
        <v>346</v>
      </c>
      <c r="F238" s="76" t="s">
        <v>346</v>
      </c>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row>
    <row r="239" spans="1:31" ht="79.5" customHeight="1" x14ac:dyDescent="0.25">
      <c r="A239" s="152" t="s">
        <v>349</v>
      </c>
      <c r="B239" s="153">
        <v>0.24</v>
      </c>
      <c r="C239" s="154" t="s">
        <v>350</v>
      </c>
      <c r="D239" s="154" t="s">
        <v>346</v>
      </c>
      <c r="E239" s="154" t="s">
        <v>346</v>
      </c>
      <c r="F239" s="154" t="s">
        <v>346</v>
      </c>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row>
    <row r="240" spans="1:31" ht="15.75" customHeight="1" x14ac:dyDescent="0.25">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row>
    <row r="241" spans="1:31" ht="15.75" customHeight="1" x14ac:dyDescent="0.25">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row>
    <row r="242" spans="1:31" ht="50.25" customHeight="1" x14ac:dyDescent="0.25">
      <c r="A242" s="1014" t="s">
        <v>351</v>
      </c>
      <c r="B242" s="962"/>
      <c r="C242" s="962"/>
      <c r="D242" s="962"/>
      <c r="E242" s="962"/>
      <c r="F242" s="964"/>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row>
    <row r="243" spans="1:31" ht="15.75" customHeight="1" x14ac:dyDescent="0.25">
      <c r="A243" s="1017" t="s">
        <v>332</v>
      </c>
      <c r="B243" s="988" t="s">
        <v>333</v>
      </c>
      <c r="C243" s="962"/>
      <c r="D243" s="1015" t="s">
        <v>334</v>
      </c>
      <c r="E243" s="962"/>
      <c r="F243" s="962"/>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row>
    <row r="244" spans="1:31" ht="15.75" customHeight="1" x14ac:dyDescent="0.25">
      <c r="A244" s="973"/>
      <c r="B244" s="67" t="s">
        <v>335</v>
      </c>
      <c r="C244" s="67" t="s">
        <v>336</v>
      </c>
      <c r="D244" s="147" t="s">
        <v>337</v>
      </c>
      <c r="E244" s="148" t="s">
        <v>335</v>
      </c>
      <c r="F244" s="67" t="s">
        <v>336</v>
      </c>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row>
    <row r="245" spans="1:31" ht="15.75" customHeight="1" x14ac:dyDescent="0.25">
      <c r="A245" s="1016" t="s">
        <v>352</v>
      </c>
      <c r="B245" s="56">
        <v>4.0000000000000001E-3</v>
      </c>
      <c r="C245" s="983" t="s">
        <v>353</v>
      </c>
      <c r="D245" s="155" t="s">
        <v>354</v>
      </c>
      <c r="E245" s="56">
        <v>6.0000000000000001E-3</v>
      </c>
      <c r="F245" s="56" t="s">
        <v>355</v>
      </c>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row>
    <row r="246" spans="1:31" ht="32.25" customHeight="1" x14ac:dyDescent="0.25">
      <c r="A246" s="973"/>
      <c r="B246" s="52"/>
      <c r="C246" s="973"/>
      <c r="D246" s="156" t="s">
        <v>356</v>
      </c>
      <c r="E246" s="52">
        <v>2E-3</v>
      </c>
      <c r="F246" s="52" t="s">
        <v>357</v>
      </c>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row>
    <row r="247" spans="1:31" ht="15.75" customHeight="1" x14ac:dyDescent="0.25">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row>
    <row r="248" spans="1:31" ht="6.75" customHeight="1" thickBot="1" x14ac:dyDescent="0.3">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row>
    <row r="249" spans="1:31" ht="27" customHeight="1" thickBot="1" x14ac:dyDescent="0.3">
      <c r="A249" s="952" t="s">
        <v>537</v>
      </c>
      <c r="B249" s="953"/>
      <c r="C249" s="953"/>
      <c r="D249" s="953"/>
      <c r="E249" s="953"/>
      <c r="F249" s="953"/>
      <c r="G249" s="953"/>
      <c r="H249" s="953"/>
      <c r="I249" s="953"/>
      <c r="J249" s="953"/>
      <c r="K249" s="954"/>
      <c r="L249" s="30"/>
      <c r="M249" s="30"/>
      <c r="N249" s="30"/>
      <c r="O249" s="30"/>
      <c r="P249" s="30"/>
      <c r="Q249" s="30"/>
      <c r="R249" s="30"/>
      <c r="S249" s="30"/>
      <c r="T249" s="30"/>
      <c r="U249" s="30"/>
      <c r="V249" s="30"/>
      <c r="W249" s="30"/>
      <c r="X249" s="30"/>
      <c r="Y249" s="30"/>
      <c r="Z249" s="30"/>
      <c r="AA249" s="30"/>
      <c r="AB249" s="30"/>
      <c r="AC249" s="30"/>
      <c r="AD249" s="30"/>
      <c r="AE249" s="30"/>
    </row>
    <row r="250" spans="1:31" ht="119.25" customHeight="1" x14ac:dyDescent="0.25">
      <c r="A250" s="30"/>
      <c r="B250" s="398" t="s">
        <v>358</v>
      </c>
      <c r="C250" s="399" t="s">
        <v>359</v>
      </c>
      <c r="D250" s="400" t="s">
        <v>360</v>
      </c>
      <c r="E250" s="400" t="s">
        <v>361</v>
      </c>
      <c r="F250" s="400" t="s">
        <v>362</v>
      </c>
      <c r="G250" s="395" t="s">
        <v>573</v>
      </c>
      <c r="H250" s="395" t="s">
        <v>574</v>
      </c>
      <c r="I250" s="395" t="s">
        <v>575</v>
      </c>
      <c r="J250" s="395" t="s">
        <v>576</v>
      </c>
      <c r="K250" s="397" t="s">
        <v>568</v>
      </c>
      <c r="L250" s="30"/>
      <c r="M250" s="30"/>
      <c r="N250" s="30"/>
      <c r="O250" s="30"/>
      <c r="P250" s="30"/>
      <c r="Q250" s="30"/>
      <c r="R250" s="30"/>
      <c r="S250" s="30"/>
      <c r="T250" s="30"/>
      <c r="U250" s="30"/>
      <c r="V250" s="30"/>
      <c r="W250" s="30"/>
      <c r="X250" s="30"/>
      <c r="Y250" s="30"/>
      <c r="Z250" s="30"/>
      <c r="AA250" s="30"/>
      <c r="AB250" s="30"/>
      <c r="AC250" s="30"/>
      <c r="AD250" s="30"/>
      <c r="AE250" s="30"/>
    </row>
    <row r="251" spans="1:31" ht="15.75" customHeight="1" x14ac:dyDescent="0.25">
      <c r="A251" s="157" t="s">
        <v>363</v>
      </c>
      <c r="B251" s="158"/>
      <c r="C251" s="159"/>
      <c r="D251" s="159"/>
      <c r="E251" s="159"/>
      <c r="F251" s="159"/>
      <c r="G251" s="159"/>
      <c r="H251" s="159"/>
      <c r="I251" s="159"/>
      <c r="J251" s="159"/>
      <c r="K251" s="159"/>
      <c r="L251" s="30"/>
      <c r="M251" s="30"/>
      <c r="N251" s="30"/>
      <c r="O251" s="30"/>
      <c r="P251" s="30"/>
      <c r="Q251" s="30"/>
      <c r="R251" s="30"/>
      <c r="S251" s="30"/>
      <c r="T251" s="30"/>
      <c r="U251" s="30"/>
      <c r="V251" s="30"/>
      <c r="W251" s="30"/>
      <c r="X251" s="30"/>
      <c r="Y251" s="30"/>
      <c r="Z251" s="30"/>
      <c r="AA251" s="30"/>
      <c r="AB251" s="30"/>
      <c r="AC251" s="30"/>
      <c r="AD251" s="30"/>
      <c r="AE251" s="30"/>
    </row>
    <row r="252" spans="1:31" ht="15.75" customHeight="1" x14ac:dyDescent="0.25">
      <c r="A252" s="393" t="s">
        <v>359</v>
      </c>
      <c r="B252" s="160"/>
      <c r="C252" s="161">
        <v>1</v>
      </c>
      <c r="D252" s="162">
        <v>0.9</v>
      </c>
      <c r="E252" s="162">
        <v>0.98</v>
      </c>
      <c r="F252" s="162">
        <v>1.03</v>
      </c>
      <c r="G252" s="162">
        <v>0.85</v>
      </c>
      <c r="H252" s="162">
        <v>0.95</v>
      </c>
      <c r="I252" s="162">
        <v>0.95</v>
      </c>
      <c r="J252" s="162">
        <v>0.98</v>
      </c>
      <c r="K252" s="162">
        <v>1.02</v>
      </c>
      <c r="L252" s="30"/>
      <c r="M252" s="30"/>
      <c r="N252" s="30"/>
      <c r="O252" s="30"/>
      <c r="P252" s="30"/>
      <c r="Q252" s="30"/>
      <c r="R252" s="30"/>
      <c r="S252" s="30"/>
      <c r="T252" s="30"/>
      <c r="U252" s="30"/>
      <c r="V252" s="30"/>
      <c r="W252" s="30"/>
      <c r="X252" s="30"/>
      <c r="Y252" s="30"/>
      <c r="Z252" s="30"/>
      <c r="AA252" s="30"/>
      <c r="AB252" s="30"/>
      <c r="AC252" s="30"/>
      <c r="AD252" s="30"/>
      <c r="AE252" s="30"/>
    </row>
    <row r="253" spans="1:31" ht="15.75" customHeight="1" x14ac:dyDescent="0.25">
      <c r="A253" s="394" t="s">
        <v>360</v>
      </c>
      <c r="B253" s="160"/>
      <c r="C253" s="163"/>
      <c r="D253" s="161">
        <v>1</v>
      </c>
      <c r="E253" s="162">
        <v>1.0888888888888888</v>
      </c>
      <c r="F253" s="162">
        <v>1.1444444444444444</v>
      </c>
      <c r="G253" s="162">
        <v>0.94444444444444442</v>
      </c>
      <c r="H253" s="162">
        <v>1.0555555555555556</v>
      </c>
      <c r="I253" s="162">
        <v>1.0555555555555556</v>
      </c>
      <c r="J253" s="162">
        <v>1.0888888888888888</v>
      </c>
      <c r="K253" s="162">
        <v>1.1333333333333333</v>
      </c>
      <c r="L253" s="30"/>
      <c r="M253" s="30"/>
      <c r="N253" s="30"/>
      <c r="O253" s="30"/>
      <c r="P253" s="30"/>
      <c r="Q253" s="30"/>
      <c r="R253" s="30"/>
      <c r="S253" s="30"/>
      <c r="T253" s="30"/>
      <c r="U253" s="30"/>
      <c r="V253" s="30"/>
      <c r="W253" s="30"/>
      <c r="X253" s="30"/>
      <c r="Y253" s="30"/>
      <c r="Z253" s="30"/>
      <c r="AA253" s="30"/>
      <c r="AB253" s="30"/>
      <c r="AC253" s="30"/>
      <c r="AD253" s="30"/>
      <c r="AE253" s="30"/>
    </row>
    <row r="254" spans="1:31" ht="15.75" customHeight="1" x14ac:dyDescent="0.25">
      <c r="A254" s="394" t="s">
        <v>361</v>
      </c>
      <c r="B254" s="160"/>
      <c r="C254" s="163"/>
      <c r="D254" s="162">
        <v>0.91836734693877553</v>
      </c>
      <c r="E254" s="161">
        <v>1</v>
      </c>
      <c r="F254" s="162">
        <v>1.0510204081632653</v>
      </c>
      <c r="G254" s="162">
        <v>0.86734693877551017</v>
      </c>
      <c r="H254" s="162">
        <v>0.96938775510204078</v>
      </c>
      <c r="I254" s="162">
        <v>0.96938775510204078</v>
      </c>
      <c r="J254" s="162">
        <v>1</v>
      </c>
      <c r="K254" s="162">
        <v>1.0408163265306123</v>
      </c>
      <c r="L254" s="30"/>
      <c r="M254" s="30"/>
      <c r="N254" s="30"/>
      <c r="O254" s="30"/>
      <c r="P254" s="30"/>
      <c r="Q254" s="30"/>
      <c r="R254" s="30"/>
      <c r="S254" s="30"/>
      <c r="T254" s="30"/>
      <c r="U254" s="30"/>
      <c r="V254" s="30"/>
      <c r="W254" s="30"/>
      <c r="X254" s="30"/>
      <c r="Y254" s="30"/>
      <c r="Z254" s="30"/>
      <c r="AA254" s="30"/>
      <c r="AB254" s="30"/>
      <c r="AC254" s="30"/>
      <c r="AD254" s="30"/>
      <c r="AE254" s="30"/>
    </row>
    <row r="255" spans="1:31" ht="15.75" customHeight="1" x14ac:dyDescent="0.25">
      <c r="A255" s="394" t="s">
        <v>362</v>
      </c>
      <c r="B255" s="160"/>
      <c r="C255" s="163"/>
      <c r="D255" s="162">
        <v>0.87378640776699024</v>
      </c>
      <c r="E255" s="162">
        <v>0.95145631067961156</v>
      </c>
      <c r="F255" s="161">
        <v>1</v>
      </c>
      <c r="G255" s="162">
        <v>0.82524271844660191</v>
      </c>
      <c r="H255" s="162">
        <v>0.92233009708737856</v>
      </c>
      <c r="I255" s="162">
        <v>0.92233009708737856</v>
      </c>
      <c r="J255" s="162">
        <v>0.95145631067961156</v>
      </c>
      <c r="K255" s="162">
        <v>0.99029126213592233</v>
      </c>
      <c r="L255" s="30"/>
      <c r="M255" s="30"/>
      <c r="N255" s="30"/>
      <c r="O255" s="30"/>
      <c r="P255" s="30"/>
      <c r="Q255" s="30"/>
      <c r="R255" s="30"/>
      <c r="S255" s="30"/>
      <c r="T255" s="30"/>
      <c r="U255" s="30"/>
      <c r="V255" s="30"/>
      <c r="W255" s="30"/>
      <c r="X255" s="30"/>
      <c r="Y255" s="30"/>
      <c r="Z255" s="30"/>
      <c r="AA255" s="30"/>
      <c r="AB255" s="30"/>
      <c r="AC255" s="30"/>
      <c r="AD255" s="30"/>
      <c r="AE255" s="30"/>
    </row>
    <row r="256" spans="1:31" ht="34.5" customHeight="1" x14ac:dyDescent="0.25">
      <c r="A256" s="395" t="s">
        <v>573</v>
      </c>
      <c r="B256" s="160"/>
      <c r="C256" s="163"/>
      <c r="D256" s="162">
        <v>1.0588235294117647</v>
      </c>
      <c r="E256" s="162">
        <v>1.1529411764705881</v>
      </c>
      <c r="F256" s="162">
        <v>1.2117647058823531</v>
      </c>
      <c r="G256" s="161">
        <v>1</v>
      </c>
      <c r="H256" s="162">
        <v>1.1176470588235294</v>
      </c>
      <c r="I256" s="162">
        <v>1.1176470588235294</v>
      </c>
      <c r="J256" s="162">
        <v>1.1529411764705881</v>
      </c>
      <c r="K256" s="162">
        <v>1.2</v>
      </c>
      <c r="L256" s="30"/>
      <c r="M256" s="30"/>
      <c r="N256" s="30"/>
      <c r="O256" s="30"/>
      <c r="P256" s="30"/>
      <c r="Q256" s="30"/>
      <c r="R256" s="30"/>
      <c r="S256" s="30"/>
      <c r="T256" s="30"/>
      <c r="U256" s="30"/>
      <c r="V256" s="30"/>
      <c r="W256" s="30"/>
      <c r="X256" s="30"/>
      <c r="Y256" s="30"/>
      <c r="Z256" s="30"/>
      <c r="AA256" s="30"/>
      <c r="AB256" s="30"/>
      <c r="AC256" s="30"/>
      <c r="AD256" s="30"/>
      <c r="AE256" s="30"/>
    </row>
    <row r="257" spans="1:31" ht="32.25" customHeight="1" x14ac:dyDescent="0.25">
      <c r="A257" s="395" t="s">
        <v>574</v>
      </c>
      <c r="B257" s="160"/>
      <c r="C257" s="163"/>
      <c r="D257" s="162">
        <v>0.94736842105263164</v>
      </c>
      <c r="E257" s="162">
        <v>1.0315789473684212</v>
      </c>
      <c r="F257" s="162">
        <v>1.0842105263157895</v>
      </c>
      <c r="G257" s="162">
        <v>0.89473684210526316</v>
      </c>
      <c r="H257" s="161">
        <v>1</v>
      </c>
      <c r="I257" s="162">
        <v>1</v>
      </c>
      <c r="J257" s="162">
        <v>1.0315789473684212</v>
      </c>
      <c r="K257" s="162">
        <v>1.0736842105263158</v>
      </c>
      <c r="L257" s="30"/>
      <c r="M257" s="30"/>
      <c r="N257" s="30"/>
      <c r="O257" s="30"/>
      <c r="P257" s="30"/>
      <c r="Q257" s="30"/>
      <c r="R257" s="30"/>
      <c r="S257" s="30"/>
      <c r="T257" s="30"/>
      <c r="U257" s="30"/>
      <c r="V257" s="30"/>
      <c r="W257" s="30"/>
      <c r="X257" s="30"/>
      <c r="Y257" s="30"/>
      <c r="Z257" s="30"/>
      <c r="AA257" s="30"/>
      <c r="AB257" s="30"/>
      <c r="AC257" s="30"/>
      <c r="AD257" s="30"/>
      <c r="AE257" s="30"/>
    </row>
    <row r="258" spans="1:31" ht="33" customHeight="1" x14ac:dyDescent="0.25">
      <c r="A258" s="395" t="s">
        <v>575</v>
      </c>
      <c r="B258" s="160"/>
      <c r="C258" s="163"/>
      <c r="D258" s="162">
        <v>0.94736842105263164</v>
      </c>
      <c r="E258" s="162">
        <v>1.0315789473684212</v>
      </c>
      <c r="F258" s="162">
        <v>1.0842105263157895</v>
      </c>
      <c r="G258" s="162">
        <v>0.89473684210526316</v>
      </c>
      <c r="H258" s="162">
        <v>1</v>
      </c>
      <c r="I258" s="161">
        <v>1</v>
      </c>
      <c r="J258" s="162">
        <v>1.0888888888888888</v>
      </c>
      <c r="K258" s="162">
        <v>1.1333333333333333</v>
      </c>
      <c r="L258" s="30"/>
      <c r="M258" s="30"/>
      <c r="N258" s="30"/>
      <c r="O258" s="30"/>
      <c r="P258" s="30"/>
      <c r="Q258" s="30"/>
      <c r="R258" s="30"/>
      <c r="S258" s="30"/>
      <c r="T258" s="30"/>
      <c r="U258" s="30"/>
      <c r="V258" s="30"/>
      <c r="W258" s="30"/>
      <c r="X258" s="30"/>
      <c r="Y258" s="30"/>
      <c r="Z258" s="30"/>
      <c r="AA258" s="30"/>
      <c r="AB258" s="30"/>
      <c r="AC258" s="30"/>
      <c r="AD258" s="30"/>
      <c r="AE258" s="30"/>
    </row>
    <row r="259" spans="1:31" ht="15.75" customHeight="1" x14ac:dyDescent="0.25">
      <c r="A259" s="396" t="s">
        <v>576</v>
      </c>
      <c r="B259" s="160"/>
      <c r="C259" s="163"/>
      <c r="D259" s="162">
        <v>0.91836734693877553</v>
      </c>
      <c r="E259" s="162">
        <v>1</v>
      </c>
      <c r="F259" s="162">
        <v>1.0510204081632653</v>
      </c>
      <c r="G259" s="162">
        <v>0.86734693877551017</v>
      </c>
      <c r="H259" s="162">
        <v>0.96938775510204078</v>
      </c>
      <c r="I259" s="162">
        <v>0.96938775510204078</v>
      </c>
      <c r="J259" s="161">
        <v>1</v>
      </c>
      <c r="K259" s="162">
        <v>1.0408163265306123</v>
      </c>
      <c r="L259" s="30"/>
      <c r="M259" s="30"/>
      <c r="N259" s="30"/>
      <c r="O259" s="30"/>
      <c r="P259" s="30"/>
      <c r="Q259" s="30"/>
      <c r="R259" s="30"/>
      <c r="S259" s="30"/>
      <c r="T259" s="30"/>
      <c r="U259" s="30"/>
      <c r="V259" s="30"/>
      <c r="W259" s="30"/>
      <c r="X259" s="30"/>
      <c r="Y259" s="30"/>
      <c r="Z259" s="30"/>
      <c r="AA259" s="30"/>
      <c r="AB259" s="30"/>
      <c r="AC259" s="30"/>
      <c r="AD259" s="30"/>
      <c r="AE259" s="30"/>
    </row>
    <row r="260" spans="1:31" ht="52.5" customHeight="1" thickBot="1" x14ac:dyDescent="0.3">
      <c r="A260" s="397" t="s">
        <v>568</v>
      </c>
      <c r="B260" s="367"/>
      <c r="C260" s="368"/>
      <c r="D260" s="369">
        <v>0.88235294117647056</v>
      </c>
      <c r="E260" s="369">
        <v>0.96078431372549011</v>
      </c>
      <c r="F260" s="369">
        <v>1.0098039215686274</v>
      </c>
      <c r="G260" s="369">
        <v>0.83333333333333326</v>
      </c>
      <c r="H260" s="369">
        <v>0.93137254901960775</v>
      </c>
      <c r="I260" s="369">
        <v>0.93137254901960775</v>
      </c>
      <c r="J260" s="369">
        <v>0.96078431372549011</v>
      </c>
      <c r="K260" s="370">
        <v>1</v>
      </c>
      <c r="L260" s="30"/>
      <c r="M260" s="30"/>
      <c r="N260" s="30"/>
      <c r="O260" s="30"/>
      <c r="P260" s="30"/>
      <c r="Q260" s="30"/>
      <c r="R260" s="30"/>
      <c r="S260" s="30"/>
      <c r="T260" s="30"/>
      <c r="U260" s="30"/>
      <c r="V260" s="30"/>
      <c r="W260" s="30"/>
      <c r="X260" s="30"/>
      <c r="Y260" s="30"/>
      <c r="Z260" s="30"/>
      <c r="AA260" s="30"/>
      <c r="AB260" s="30"/>
      <c r="AC260" s="30"/>
      <c r="AD260" s="30"/>
      <c r="AE260" s="30"/>
    </row>
    <row r="261" spans="1:31" ht="15.75" customHeight="1" x14ac:dyDescent="0.25">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row>
    <row r="262" spans="1:31" ht="15.75" customHeight="1" thickBot="1" x14ac:dyDescent="0.3">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row>
    <row r="263" spans="1:31" ht="15.75" customHeight="1" thickBot="1" x14ac:dyDescent="0.3">
      <c r="A263" s="955" t="s">
        <v>553</v>
      </c>
      <c r="B263" s="956"/>
      <c r="C263" s="956"/>
      <c r="D263" s="956"/>
      <c r="E263" s="956"/>
      <c r="F263" s="956"/>
      <c r="G263" s="956"/>
      <c r="H263" s="957"/>
      <c r="I263" s="516"/>
      <c r="J263" s="30"/>
      <c r="K263" s="30"/>
      <c r="L263" s="30"/>
      <c r="M263" s="30"/>
      <c r="N263" s="30"/>
      <c r="O263" s="30"/>
      <c r="P263" s="30"/>
      <c r="Q263" s="30"/>
      <c r="R263" s="30"/>
      <c r="S263" s="30"/>
      <c r="T263" s="30"/>
      <c r="U263" s="30"/>
      <c r="V263" s="30"/>
      <c r="W263" s="30"/>
      <c r="X263" s="30"/>
      <c r="Y263" s="30"/>
      <c r="Z263" s="30"/>
      <c r="AA263" s="30"/>
      <c r="AB263" s="30"/>
      <c r="AC263" s="30"/>
      <c r="AD263" s="30"/>
      <c r="AE263" s="30"/>
    </row>
    <row r="264" spans="1:31" ht="15.75" customHeight="1" thickBot="1" x14ac:dyDescent="0.3">
      <c r="A264" s="958" t="s">
        <v>538</v>
      </c>
      <c r="B264" s="958" t="s">
        <v>55</v>
      </c>
      <c r="C264" s="517" t="s">
        <v>539</v>
      </c>
      <c r="D264" s="517" t="s">
        <v>540</v>
      </c>
      <c r="E264" s="517" t="s">
        <v>541</v>
      </c>
      <c r="F264" s="518" t="s">
        <v>706</v>
      </c>
      <c r="G264" s="517" t="s">
        <v>542</v>
      </c>
      <c r="H264" s="517" t="s">
        <v>543</v>
      </c>
      <c r="I264" s="517" t="s">
        <v>544</v>
      </c>
      <c r="J264" s="30"/>
      <c r="K264" s="30"/>
      <c r="L264" s="30"/>
      <c r="M264" s="30"/>
      <c r="N264" s="30"/>
      <c r="O264" s="30"/>
      <c r="P264" s="30"/>
      <c r="Q264" s="30"/>
      <c r="R264" s="30"/>
      <c r="S264" s="30"/>
      <c r="T264" s="30"/>
      <c r="U264" s="30"/>
      <c r="V264" s="30"/>
      <c r="W264" s="30"/>
      <c r="X264" s="30"/>
      <c r="Y264" s="30"/>
      <c r="Z264" s="30"/>
      <c r="AA264" s="30"/>
      <c r="AB264" s="30"/>
      <c r="AC264" s="30"/>
      <c r="AD264" s="30"/>
      <c r="AE264" s="30"/>
    </row>
    <row r="265" spans="1:31" ht="15.75" customHeight="1" thickBot="1" x14ac:dyDescent="0.3">
      <c r="A265" s="959"/>
      <c r="B265" s="959"/>
      <c r="C265" s="371" t="s">
        <v>546</v>
      </c>
      <c r="D265" s="371" t="s">
        <v>547</v>
      </c>
      <c r="E265" s="371" t="s">
        <v>548</v>
      </c>
      <c r="F265" s="371" t="s">
        <v>548</v>
      </c>
      <c r="G265" s="371" t="s">
        <v>549</v>
      </c>
      <c r="H265" s="371" t="s">
        <v>550</v>
      </c>
      <c r="I265" s="371" t="s">
        <v>536</v>
      </c>
      <c r="J265" s="30"/>
      <c r="K265" s="30"/>
      <c r="L265" s="30"/>
      <c r="M265" s="30"/>
      <c r="N265" s="30"/>
      <c r="O265" s="30"/>
      <c r="P265" s="30"/>
      <c r="Q265" s="30"/>
      <c r="R265" s="30"/>
      <c r="S265" s="30"/>
      <c r="T265" s="30"/>
      <c r="U265" s="30"/>
      <c r="V265" s="30"/>
      <c r="W265" s="30"/>
      <c r="X265" s="30"/>
      <c r="Y265" s="30"/>
      <c r="Z265" s="30"/>
      <c r="AA265" s="30"/>
      <c r="AB265" s="30"/>
      <c r="AC265" s="30"/>
      <c r="AD265" s="30"/>
      <c r="AE265" s="30"/>
    </row>
    <row r="266" spans="1:31" ht="15.75" customHeight="1" x14ac:dyDescent="0.25">
      <c r="A266" s="373" t="s">
        <v>545</v>
      </c>
      <c r="B266" s="373" t="s">
        <v>533</v>
      </c>
      <c r="C266" s="373">
        <v>8</v>
      </c>
      <c r="D266" s="373">
        <v>166</v>
      </c>
      <c r="E266" s="373">
        <v>155</v>
      </c>
      <c r="F266" s="270">
        <f>E266*0.85*0.4</f>
        <v>52.7</v>
      </c>
      <c r="G266" s="374">
        <f>F266/C266</f>
        <v>6.5875000000000004</v>
      </c>
      <c r="H266" s="374">
        <f>F266/(D266*C266)</f>
        <v>3.968373493975904E-2</v>
      </c>
      <c r="I266" s="374">
        <f>AVERAGE(H266:H267)*500*0.4645*3.667</f>
        <v>28.550691013080474</v>
      </c>
      <c r="J266" s="30"/>
      <c r="K266" s="30"/>
      <c r="L266" s="30"/>
      <c r="M266" s="30"/>
      <c r="N266" s="30"/>
      <c r="O266" s="30"/>
      <c r="P266" s="30"/>
      <c r="Q266" s="30"/>
      <c r="R266" s="30"/>
      <c r="S266" s="30"/>
      <c r="T266" s="30"/>
      <c r="U266" s="30"/>
      <c r="V266" s="30"/>
      <c r="W266" s="30"/>
      <c r="X266" s="30"/>
      <c r="Y266" s="30"/>
      <c r="Z266" s="30"/>
      <c r="AA266" s="30"/>
      <c r="AB266" s="30"/>
      <c r="AC266" s="30"/>
      <c r="AD266" s="30"/>
      <c r="AE266" s="30"/>
    </row>
    <row r="267" spans="1:31" ht="15.75" customHeight="1" x14ac:dyDescent="0.25">
      <c r="A267" s="375" t="s">
        <v>545</v>
      </c>
      <c r="B267" s="375" t="s">
        <v>533</v>
      </c>
      <c r="C267" s="375">
        <v>5</v>
      </c>
      <c r="D267" s="375">
        <v>333</v>
      </c>
      <c r="E267" s="375">
        <v>134</v>
      </c>
      <c r="F267" s="270">
        <f>E267*0.85*0.4</f>
        <v>45.56</v>
      </c>
      <c r="G267" s="376">
        <f>F267/C267</f>
        <v>9.1120000000000001</v>
      </c>
      <c r="H267" s="376">
        <f>F267/(D267*C267)</f>
        <v>2.7363363363363365E-2</v>
      </c>
      <c r="I267" s="376"/>
      <c r="J267" s="30"/>
      <c r="K267" s="30"/>
      <c r="L267" s="30"/>
      <c r="M267" s="30"/>
      <c r="N267" s="30"/>
      <c r="O267" s="30"/>
      <c r="P267" s="30"/>
      <c r="Q267" s="30"/>
      <c r="R267" s="30"/>
      <c r="S267" s="30"/>
      <c r="T267" s="30"/>
      <c r="U267" s="30"/>
      <c r="V267" s="30"/>
      <c r="W267" s="30"/>
      <c r="X267" s="30"/>
      <c r="Y267" s="30"/>
      <c r="Z267" s="30"/>
      <c r="AA267" s="30"/>
      <c r="AB267" s="30"/>
      <c r="AC267" s="30"/>
      <c r="AD267" s="30"/>
      <c r="AE267" s="30"/>
    </row>
    <row r="268" spans="1:31" ht="15.75" customHeight="1" x14ac:dyDescent="0.25">
      <c r="A268" s="375" t="s">
        <v>551</v>
      </c>
      <c r="B268" s="375" t="s">
        <v>552</v>
      </c>
      <c r="C268" s="375">
        <v>10</v>
      </c>
      <c r="D268" s="375">
        <v>60</v>
      </c>
      <c r="E268" s="519">
        <v>40</v>
      </c>
      <c r="F268" s="519">
        <f>E268*0.85*0.4</f>
        <v>13.600000000000001</v>
      </c>
      <c r="G268" s="520">
        <f>F268/C268</f>
        <v>1.36</v>
      </c>
      <c r="H268" s="376">
        <f>F268/(D268*C268)</f>
        <v>2.2666666666666668E-2</v>
      </c>
      <c r="I268" s="376">
        <f>AVERAGE(H268)*620*0.4645*3.667</f>
        <v>23.937344813333336</v>
      </c>
      <c r="J268" s="30"/>
      <c r="K268" s="30"/>
      <c r="L268" s="30"/>
      <c r="M268" s="30"/>
      <c r="N268" s="30"/>
      <c r="O268" s="30"/>
      <c r="P268" s="30"/>
      <c r="Q268" s="30"/>
      <c r="R268" s="30"/>
      <c r="S268" s="30"/>
      <c r="T268" s="30"/>
      <c r="U268" s="30"/>
      <c r="V268" s="30"/>
      <c r="W268" s="30"/>
      <c r="X268" s="30"/>
      <c r="Y268" s="30"/>
      <c r="Z268" s="30"/>
      <c r="AA268" s="30"/>
      <c r="AB268" s="30"/>
      <c r="AC268" s="30"/>
      <c r="AD268" s="30"/>
      <c r="AE268" s="30"/>
    </row>
    <row r="269" spans="1:31" ht="15.75" customHeight="1" x14ac:dyDescent="0.25">
      <c r="A269" s="521"/>
      <c r="B269" s="521"/>
      <c r="C269" s="521"/>
      <c r="D269" s="521"/>
      <c r="E269" s="522"/>
      <c r="F269" s="523"/>
      <c r="G269" s="522"/>
      <c r="H269" s="521"/>
      <c r="I269" s="372">
        <v>26.24</v>
      </c>
      <c r="J269" s="30"/>
      <c r="K269" s="30"/>
      <c r="L269" s="30"/>
      <c r="M269" s="30"/>
      <c r="N269" s="30"/>
      <c r="O269" s="30"/>
      <c r="P269" s="30"/>
      <c r="Q269" s="30"/>
      <c r="R269" s="30"/>
      <c r="S269" s="30"/>
      <c r="T269" s="30"/>
      <c r="U269" s="30"/>
      <c r="V269" s="30"/>
      <c r="W269" s="30"/>
      <c r="X269" s="30"/>
      <c r="Y269" s="30"/>
      <c r="Z269" s="30"/>
      <c r="AA269" s="30"/>
      <c r="AB269" s="30"/>
      <c r="AC269" s="30"/>
      <c r="AD269" s="30"/>
      <c r="AE269" s="30"/>
    </row>
    <row r="270" spans="1:31" ht="15.75" customHeight="1" x14ac:dyDescent="0.25">
      <c r="A270" s="524" t="s">
        <v>554</v>
      </c>
      <c r="B270" s="524" t="s">
        <v>555</v>
      </c>
      <c r="C270" s="524">
        <v>6</v>
      </c>
      <c r="D270" s="524">
        <v>166</v>
      </c>
      <c r="E270" s="524">
        <v>55</v>
      </c>
      <c r="F270" s="525">
        <f>E270*0.85*0.4</f>
        <v>18.7</v>
      </c>
      <c r="G270" s="526">
        <f>F270/C270</f>
        <v>3.1166666666666667</v>
      </c>
      <c r="H270" s="526">
        <f>F270/(D270*C270)</f>
        <v>1.8775100401606425E-2</v>
      </c>
      <c r="I270" s="526">
        <f>AVERAGE(H270)*730*0.4645*3.667</f>
        <v>23.345423490461847</v>
      </c>
      <c r="J270" s="30"/>
      <c r="K270" s="30"/>
      <c r="L270" s="30"/>
      <c r="M270" s="30"/>
      <c r="N270" s="30"/>
      <c r="O270" s="30"/>
      <c r="P270" s="30"/>
      <c r="Q270" s="30"/>
      <c r="R270" s="30"/>
      <c r="S270" s="30"/>
      <c r="T270" s="30"/>
      <c r="U270" s="30"/>
      <c r="V270" s="30"/>
      <c r="W270" s="30"/>
      <c r="X270" s="30"/>
      <c r="Y270" s="30"/>
      <c r="Z270" s="30"/>
      <c r="AA270" s="30"/>
      <c r="AB270" s="30"/>
      <c r="AC270" s="30"/>
      <c r="AD270" s="30"/>
      <c r="AE270" s="30"/>
    </row>
    <row r="271" spans="1:31" ht="15.75" customHeight="1" x14ac:dyDescent="0.25">
      <c r="A271" s="524" t="s">
        <v>556</v>
      </c>
      <c r="B271" s="524" t="s">
        <v>555</v>
      </c>
      <c r="C271" s="524">
        <v>19</v>
      </c>
      <c r="D271" s="524">
        <v>222</v>
      </c>
      <c r="E271" s="527">
        <v>314.88400000000001</v>
      </c>
      <c r="F271" s="520">
        <f>E271*0.85*0.4</f>
        <v>107.06056000000001</v>
      </c>
      <c r="G271" s="528">
        <f>F271/C271</f>
        <v>5.6347663157894745</v>
      </c>
      <c r="H271" s="528">
        <f>F271/(D271*C271)</f>
        <v>2.5381830251303937E-2</v>
      </c>
      <c r="I271" s="526">
        <f>AVERAGE(H271)*493*0.4645*3.667</f>
        <v>21.314074667963425</v>
      </c>
      <c r="J271" s="30"/>
      <c r="K271" s="30"/>
      <c r="L271" s="30"/>
      <c r="M271" s="30"/>
      <c r="N271" s="30"/>
      <c r="O271" s="30"/>
      <c r="P271" s="30"/>
      <c r="Q271" s="30"/>
      <c r="R271" s="30"/>
      <c r="S271" s="30"/>
      <c r="T271" s="30"/>
      <c r="U271" s="30"/>
      <c r="V271" s="30"/>
      <c r="W271" s="30"/>
      <c r="X271" s="30"/>
      <c r="Y271" s="30"/>
      <c r="Z271" s="30"/>
      <c r="AA271" s="30"/>
      <c r="AB271" s="30"/>
      <c r="AC271" s="30"/>
      <c r="AD271" s="30"/>
      <c r="AE271" s="30"/>
    </row>
    <row r="272" spans="1:31" ht="15.75" customHeight="1" x14ac:dyDescent="0.25">
      <c r="A272" s="521"/>
      <c r="B272" s="521"/>
      <c r="C272" s="521"/>
      <c r="D272" s="521"/>
      <c r="E272" s="521"/>
      <c r="F272" s="529"/>
      <c r="G272" s="521"/>
      <c r="H272" s="530"/>
      <c r="I272" s="372">
        <v>22.33</v>
      </c>
      <c r="J272" s="30"/>
      <c r="K272" s="30"/>
      <c r="L272" s="30"/>
      <c r="M272" s="30"/>
      <c r="N272" s="30"/>
      <c r="O272" s="30"/>
      <c r="P272" s="30"/>
      <c r="Q272" s="30"/>
      <c r="R272" s="30"/>
      <c r="S272" s="30"/>
      <c r="T272" s="30"/>
      <c r="U272" s="30"/>
      <c r="V272" s="30"/>
      <c r="W272" s="30"/>
      <c r="X272" s="30"/>
      <c r="Y272" s="30"/>
      <c r="Z272" s="30"/>
      <c r="AA272" s="30"/>
      <c r="AB272" s="30"/>
      <c r="AC272" s="30"/>
      <c r="AD272" s="30"/>
      <c r="AE272" s="30"/>
    </row>
    <row r="273" spans="1:31" ht="15.75" customHeight="1" x14ac:dyDescent="0.25">
      <c r="A273" s="524" t="s">
        <v>556</v>
      </c>
      <c r="B273" s="524" t="s">
        <v>644</v>
      </c>
      <c r="C273" s="524">
        <v>20</v>
      </c>
      <c r="D273" s="524">
        <v>95</v>
      </c>
      <c r="E273" s="531">
        <f>D273*1.55</f>
        <v>147.25</v>
      </c>
      <c r="F273" s="529">
        <f>E273*0.85*0.4</f>
        <v>50.064999999999998</v>
      </c>
      <c r="G273" s="530">
        <f>F273/C273</f>
        <v>2.50325</v>
      </c>
      <c r="H273" s="530">
        <f>F273/(D273*C273)</f>
        <v>2.6349999999999998E-2</v>
      </c>
      <c r="I273" s="530">
        <f>AVERAGE(H273)*493*0.4645*3.667</f>
        <v>22.127083111824998</v>
      </c>
      <c r="J273" s="30"/>
      <c r="K273" s="30"/>
      <c r="L273" s="30"/>
      <c r="M273" s="30"/>
      <c r="N273" s="30"/>
      <c r="O273" s="30"/>
      <c r="P273" s="30"/>
      <c r="Q273" s="30"/>
      <c r="R273" s="30"/>
      <c r="S273" s="30"/>
      <c r="T273" s="30"/>
      <c r="U273" s="30"/>
      <c r="V273" s="30"/>
      <c r="W273" s="30"/>
      <c r="X273" s="30"/>
      <c r="Y273" s="30"/>
      <c r="Z273" s="30"/>
      <c r="AA273" s="30"/>
      <c r="AB273" s="30"/>
      <c r="AC273" s="30"/>
      <c r="AD273" s="30"/>
      <c r="AE273" s="30"/>
    </row>
    <row r="274" spans="1:31" ht="15.75" customHeight="1" thickBot="1" x14ac:dyDescent="0.3">
      <c r="A274" s="532"/>
      <c r="B274" s="532"/>
      <c r="C274" s="532"/>
      <c r="D274" s="532"/>
      <c r="E274" s="532"/>
      <c r="F274" s="533"/>
      <c r="G274" s="532"/>
      <c r="H274" s="532"/>
      <c r="I274" s="377">
        <v>22.13</v>
      </c>
      <c r="J274" s="30"/>
      <c r="K274" s="30"/>
      <c r="L274" s="30"/>
      <c r="M274" s="30"/>
      <c r="N274" s="30"/>
      <c r="O274" s="30"/>
      <c r="P274" s="30"/>
      <c r="Q274" s="30"/>
      <c r="R274" s="30"/>
      <c r="S274" s="30"/>
      <c r="T274" s="30"/>
      <c r="U274" s="30"/>
      <c r="V274" s="30"/>
      <c r="W274" s="30"/>
      <c r="X274" s="30"/>
      <c r="Y274" s="30"/>
      <c r="Z274" s="30"/>
      <c r="AA274" s="30"/>
      <c r="AB274" s="30"/>
      <c r="AC274" s="30"/>
      <c r="AD274" s="30"/>
      <c r="AE274" s="30"/>
    </row>
    <row r="275" spans="1:31" s="451" customFormat="1" x14ac:dyDescent="0.25">
      <c r="A275" s="704" t="s">
        <v>557</v>
      </c>
      <c r="B275" s="705"/>
      <c r="C275" s="705"/>
      <c r="D275" s="705"/>
      <c r="I275" s="706"/>
    </row>
    <row r="276" spans="1:31" s="451" customFormat="1" x14ac:dyDescent="0.25">
      <c r="A276" s="960" t="s">
        <v>558</v>
      </c>
      <c r="B276" s="960"/>
      <c r="C276" s="960"/>
      <c r="D276" s="960"/>
      <c r="E276" s="960"/>
      <c r="F276" s="960"/>
      <c r="G276" s="960"/>
      <c r="H276" s="960"/>
      <c r="I276" s="707"/>
    </row>
    <row r="277" spans="1:31" s="451" customFormat="1" x14ac:dyDescent="0.25">
      <c r="A277" s="451" t="s">
        <v>559</v>
      </c>
      <c r="I277" s="706"/>
    </row>
    <row r="278" spans="1:31" s="451" customFormat="1" x14ac:dyDescent="0.25">
      <c r="A278" s="451" t="s">
        <v>560</v>
      </c>
      <c r="I278" s="706"/>
    </row>
    <row r="279" spans="1:31" s="451" customFormat="1" ht="15.75" customHeight="1" x14ac:dyDescent="0.25">
      <c r="A279" s="704" t="s">
        <v>707</v>
      </c>
      <c r="J279" s="30"/>
      <c r="K279" s="30"/>
      <c r="L279" s="30"/>
      <c r="M279" s="30"/>
      <c r="N279" s="30"/>
      <c r="O279" s="30"/>
      <c r="P279" s="30"/>
      <c r="Q279" s="30"/>
      <c r="R279" s="30"/>
      <c r="S279" s="30"/>
      <c r="T279" s="30"/>
      <c r="U279" s="30"/>
      <c r="V279" s="30"/>
      <c r="W279" s="30"/>
      <c r="X279" s="30"/>
      <c r="Y279" s="30"/>
      <c r="Z279" s="30"/>
      <c r="AA279" s="30"/>
      <c r="AB279" s="30"/>
      <c r="AC279" s="30"/>
      <c r="AD279" s="30"/>
      <c r="AE279" s="30"/>
    </row>
    <row r="280" spans="1:31" ht="15.75" customHeight="1" x14ac:dyDescent="0.25">
      <c r="A280" s="30"/>
      <c r="B280" s="30" t="s">
        <v>561</v>
      </c>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row>
    <row r="281" spans="1:31" ht="15.75" customHeight="1" thickBot="1" x14ac:dyDescent="0.3">
      <c r="A281" s="173"/>
      <c r="B281" s="173"/>
      <c r="C281" s="173"/>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row>
    <row r="282" spans="1:31" s="451" customFormat="1" ht="19.5" customHeight="1" thickBot="1" x14ac:dyDescent="0.3">
      <c r="A282" s="1022" t="s">
        <v>781</v>
      </c>
      <c r="B282" s="1023"/>
      <c r="C282" s="1024"/>
      <c r="J282" s="705"/>
    </row>
    <row r="283" spans="1:31" s="451" customFormat="1" ht="64.5" thickBot="1" x14ac:dyDescent="0.3">
      <c r="A283" s="708" t="s">
        <v>17</v>
      </c>
      <c r="B283" s="709" t="s">
        <v>1515</v>
      </c>
      <c r="C283" s="710" t="s">
        <v>782</v>
      </c>
      <c r="G283" s="706"/>
      <c r="J283" s="705"/>
    </row>
    <row r="284" spans="1:31" s="451" customFormat="1" ht="31.5" customHeight="1" x14ac:dyDescent="0.25">
      <c r="A284" s="711" t="s">
        <v>751</v>
      </c>
      <c r="B284" s="712" t="s">
        <v>783</v>
      </c>
      <c r="C284" s="713">
        <v>7.3999999999999996E-2</v>
      </c>
      <c r="J284" s="705"/>
    </row>
    <row r="285" spans="1:31" s="451" customFormat="1" ht="30.75" customHeight="1" x14ac:dyDescent="0.25">
      <c r="A285" s="711" t="s">
        <v>784</v>
      </c>
      <c r="B285" s="712" t="s">
        <v>785</v>
      </c>
      <c r="C285" s="713" t="s">
        <v>786</v>
      </c>
      <c r="J285" s="705"/>
    </row>
    <row r="286" spans="1:31" s="451" customFormat="1" ht="43.5" customHeight="1" x14ac:dyDescent="0.25">
      <c r="A286" s="711" t="s">
        <v>787</v>
      </c>
      <c r="B286" s="714" t="s">
        <v>788</v>
      </c>
      <c r="C286" s="713" t="s">
        <v>789</v>
      </c>
      <c r="D286" s="715"/>
      <c r="J286" s="705"/>
    </row>
    <row r="287" spans="1:31" s="451" customFormat="1" ht="43.5" customHeight="1" x14ac:dyDescent="0.25">
      <c r="A287" s="711" t="s">
        <v>790</v>
      </c>
      <c r="B287" s="716" t="s">
        <v>791</v>
      </c>
      <c r="C287" s="713">
        <v>2.1700000000000001E-3</v>
      </c>
      <c r="D287" s="715"/>
      <c r="J287" s="705"/>
    </row>
    <row r="288" spans="1:31" s="451" customFormat="1" ht="27" customHeight="1" x14ac:dyDescent="0.25">
      <c r="A288" s="711" t="s">
        <v>792</v>
      </c>
      <c r="B288" s="712" t="s">
        <v>793</v>
      </c>
      <c r="C288" s="713" t="s">
        <v>794</v>
      </c>
      <c r="D288" s="717"/>
      <c r="J288" s="705"/>
    </row>
    <row r="289" spans="1:10" s="451" customFormat="1" ht="46.5" customHeight="1" x14ac:dyDescent="0.25">
      <c r="A289" s="711" t="s">
        <v>795</v>
      </c>
      <c r="B289" s="712" t="s">
        <v>796</v>
      </c>
      <c r="C289" s="713">
        <v>9.8699999999999996E-2</v>
      </c>
      <c r="D289" s="718"/>
      <c r="J289" s="705"/>
    </row>
    <row r="290" spans="1:10" s="451" customFormat="1" ht="49.5" customHeight="1" x14ac:dyDescent="0.25">
      <c r="A290" s="719" t="s">
        <v>797</v>
      </c>
      <c r="B290" s="714" t="s">
        <v>798</v>
      </c>
      <c r="C290" s="713">
        <v>0.10299999999999999</v>
      </c>
      <c r="D290" s="718"/>
      <c r="J290" s="705"/>
    </row>
    <row r="291" spans="1:10" s="451" customFormat="1" ht="36" customHeight="1" x14ac:dyDescent="0.25">
      <c r="A291" s="719" t="s">
        <v>799</v>
      </c>
      <c r="B291" s="712" t="s">
        <v>800</v>
      </c>
      <c r="C291" s="713" t="s">
        <v>801</v>
      </c>
      <c r="D291" s="715"/>
      <c r="J291" s="705"/>
    </row>
    <row r="292" spans="1:10" s="451" customFormat="1" ht="27.75" customHeight="1" x14ac:dyDescent="0.25">
      <c r="A292" s="719" t="s">
        <v>802</v>
      </c>
      <c r="B292" s="712" t="s">
        <v>803</v>
      </c>
      <c r="C292" s="720">
        <v>2.581</v>
      </c>
      <c r="D292" s="715"/>
      <c r="J292" s="705"/>
    </row>
    <row r="293" spans="1:10" s="451" customFormat="1" ht="15.75" customHeight="1" x14ac:dyDescent="0.25">
      <c r="A293" s="719" t="s">
        <v>804</v>
      </c>
      <c r="B293" s="711" t="s">
        <v>805</v>
      </c>
      <c r="C293" s="721">
        <v>5.5500000000000001E-2</v>
      </c>
      <c r="D293" s="717"/>
      <c r="J293" s="705"/>
    </row>
    <row r="294" spans="1:10" s="451" customFormat="1" ht="15.75" customHeight="1" x14ac:dyDescent="0.25">
      <c r="A294" s="719" t="s">
        <v>804</v>
      </c>
      <c r="B294" s="711" t="s">
        <v>806</v>
      </c>
      <c r="C294" s="721">
        <v>5.45E-2</v>
      </c>
      <c r="D294" s="717"/>
      <c r="J294" s="705"/>
    </row>
    <row r="295" spans="1:10" s="451" customFormat="1" ht="15.75" customHeight="1" x14ac:dyDescent="0.25">
      <c r="A295" s="719" t="s">
        <v>804</v>
      </c>
      <c r="B295" s="711" t="s">
        <v>807</v>
      </c>
      <c r="C295" s="721">
        <v>7.4499999999999997E-2</v>
      </c>
      <c r="D295" s="717"/>
      <c r="J295" s="705"/>
    </row>
    <row r="296" spans="1:10" s="451" customFormat="1" ht="15.75" customHeight="1" x14ac:dyDescent="0.25">
      <c r="A296" s="719" t="s">
        <v>804</v>
      </c>
      <c r="B296" s="711" t="s">
        <v>808</v>
      </c>
      <c r="C296" s="721">
        <v>6.3700000000000007E-2</v>
      </c>
      <c r="D296" s="717"/>
      <c r="J296" s="705"/>
    </row>
    <row r="297" spans="1:10" s="451" customFormat="1" ht="15.75" customHeight="1" x14ac:dyDescent="0.25">
      <c r="A297" s="719" t="s">
        <v>720</v>
      </c>
      <c r="B297" s="722" t="s">
        <v>809</v>
      </c>
      <c r="C297" s="713">
        <v>7.8400000000000003E-7</v>
      </c>
      <c r="D297" s="717"/>
      <c r="J297" s="705"/>
    </row>
    <row r="298" spans="1:10" s="451" customFormat="1" ht="15.75" customHeight="1" x14ac:dyDescent="0.25">
      <c r="A298" s="719" t="s">
        <v>720</v>
      </c>
      <c r="B298" s="722" t="s">
        <v>810</v>
      </c>
      <c r="C298" s="713">
        <v>7.4900000000000005E-7</v>
      </c>
      <c r="D298" s="717"/>
      <c r="J298" s="705"/>
    </row>
    <row r="299" spans="1:10" s="451" customFormat="1" ht="15.75" customHeight="1" x14ac:dyDescent="0.25">
      <c r="A299" s="719" t="s">
        <v>720</v>
      </c>
      <c r="B299" s="722" t="s">
        <v>811</v>
      </c>
      <c r="C299" s="723">
        <v>6.384E-7</v>
      </c>
      <c r="D299" s="717"/>
      <c r="J299" s="705"/>
    </row>
    <row r="300" spans="1:10" s="451" customFormat="1" ht="15.75" customHeight="1" x14ac:dyDescent="0.25">
      <c r="A300" s="719" t="s">
        <v>720</v>
      </c>
      <c r="B300" s="722" t="s">
        <v>812</v>
      </c>
      <c r="C300" s="713">
        <v>8.2099999999999995E-7</v>
      </c>
      <c r="D300" s="717"/>
      <c r="J300" s="705"/>
    </row>
    <row r="301" spans="1:10" s="451" customFormat="1" ht="15.75" customHeight="1" x14ac:dyDescent="0.25">
      <c r="A301" s="719" t="s">
        <v>813</v>
      </c>
      <c r="B301" s="722" t="s">
        <v>814</v>
      </c>
      <c r="C301" s="713">
        <v>1.8100000000000002E-2</v>
      </c>
      <c r="D301" s="715"/>
      <c r="J301" s="705"/>
    </row>
    <row r="302" spans="1:10" s="451" customFormat="1" ht="15.75" customHeight="1" x14ac:dyDescent="0.25">
      <c r="A302" s="719" t="s">
        <v>813</v>
      </c>
      <c r="B302" s="722" t="s">
        <v>815</v>
      </c>
      <c r="C302" s="713">
        <v>1.8100000000000002E-2</v>
      </c>
      <c r="D302" s="715"/>
      <c r="J302" s="705"/>
    </row>
    <row r="303" spans="1:10" s="451" customFormat="1" ht="15.75" customHeight="1" x14ac:dyDescent="0.25">
      <c r="A303" s="719" t="s">
        <v>813</v>
      </c>
      <c r="B303" s="722" t="s">
        <v>816</v>
      </c>
      <c r="C303" s="713">
        <v>1.8100000000000002E-2</v>
      </c>
      <c r="D303" s="715"/>
      <c r="J303" s="705"/>
    </row>
    <row r="304" spans="1:10" s="451" customFormat="1" ht="15.75" customHeight="1" x14ac:dyDescent="0.25">
      <c r="A304" s="719" t="s">
        <v>813</v>
      </c>
      <c r="B304" s="722" t="s">
        <v>817</v>
      </c>
      <c r="C304" s="713">
        <v>1.8100000000000002E-2</v>
      </c>
      <c r="D304" s="715"/>
      <c r="J304" s="705"/>
    </row>
    <row r="305" spans="1:10" s="451" customFormat="1" ht="15.75" customHeight="1" x14ac:dyDescent="0.25">
      <c r="A305" s="719" t="s">
        <v>818</v>
      </c>
      <c r="B305" s="722" t="s">
        <v>819</v>
      </c>
      <c r="C305" s="724">
        <v>0.20100000000000001</v>
      </c>
      <c r="D305" s="717"/>
      <c r="J305" s="705"/>
    </row>
    <row r="306" spans="1:10" s="451" customFormat="1" ht="15.75" customHeight="1" x14ac:dyDescent="0.25">
      <c r="A306" s="719" t="s">
        <v>818</v>
      </c>
      <c r="B306" s="711" t="s">
        <v>820</v>
      </c>
      <c r="C306" s="724">
        <v>0.20100000000000001</v>
      </c>
      <c r="D306" s="717"/>
      <c r="J306" s="705"/>
    </row>
    <row r="307" spans="1:10" s="451" customFormat="1" ht="15.75" customHeight="1" x14ac:dyDescent="0.25">
      <c r="A307" s="719" t="s">
        <v>818</v>
      </c>
      <c r="B307" s="711" t="s">
        <v>821</v>
      </c>
      <c r="C307" s="724">
        <v>0.20100000000000001</v>
      </c>
      <c r="D307" s="717"/>
      <c r="J307" s="705"/>
    </row>
    <row r="308" spans="1:10" s="451" customFormat="1" ht="15.75" customHeight="1" thickBot="1" x14ac:dyDescent="0.3">
      <c r="A308" s="725" t="s">
        <v>818</v>
      </c>
      <c r="B308" s="726" t="s">
        <v>822</v>
      </c>
      <c r="C308" s="727">
        <v>0.20100000000000001</v>
      </c>
      <c r="D308" s="717"/>
      <c r="J308" s="705"/>
    </row>
    <row r="309" spans="1:10" s="451" customFormat="1" ht="15.75" customHeight="1" x14ac:dyDescent="0.25">
      <c r="J309" s="705"/>
    </row>
    <row r="310" spans="1:10" s="451" customFormat="1" ht="15.75" customHeight="1" thickBot="1" x14ac:dyDescent="0.3">
      <c r="A310" s="728"/>
      <c r="B310" s="728"/>
      <c r="C310" s="728"/>
      <c r="D310" s="728"/>
      <c r="E310" s="728"/>
      <c r="F310" s="728"/>
      <c r="G310" s="728"/>
      <c r="J310" s="705"/>
    </row>
    <row r="311" spans="1:10" s="451" customFormat="1" ht="51" customHeight="1" thickBot="1" x14ac:dyDescent="0.3">
      <c r="A311" s="1025" t="s">
        <v>823</v>
      </c>
      <c r="B311" s="1025"/>
      <c r="C311" s="1025"/>
      <c r="D311" s="1025"/>
      <c r="E311" s="1025"/>
      <c r="F311" s="1025"/>
      <c r="G311" s="1025"/>
      <c r="J311" s="705"/>
    </row>
    <row r="312" spans="1:10" s="451" customFormat="1" ht="61.5" customHeight="1" thickBot="1" x14ac:dyDescent="0.3">
      <c r="A312" s="730" t="s">
        <v>824</v>
      </c>
      <c r="B312" s="730" t="s">
        <v>825</v>
      </c>
      <c r="C312" s="729" t="s">
        <v>826</v>
      </c>
      <c r="D312" s="729" t="s">
        <v>827</v>
      </c>
      <c r="E312" s="729" t="s">
        <v>828</v>
      </c>
      <c r="F312" s="729" t="s">
        <v>829</v>
      </c>
      <c r="G312" s="729" t="s">
        <v>830</v>
      </c>
      <c r="H312" s="731" t="s">
        <v>831</v>
      </c>
      <c r="J312" s="705"/>
    </row>
    <row r="313" spans="1:10" s="451" customFormat="1" ht="15.75" customHeight="1" x14ac:dyDescent="0.25">
      <c r="A313" s="732" t="s">
        <v>832</v>
      </c>
      <c r="B313" s="733" t="s">
        <v>833</v>
      </c>
      <c r="C313" s="734">
        <v>64200</v>
      </c>
      <c r="D313" s="734">
        <v>10</v>
      </c>
      <c r="E313" s="735">
        <v>0.6</v>
      </c>
      <c r="F313" s="705">
        <v>44.2</v>
      </c>
      <c r="G313" s="705">
        <v>1</v>
      </c>
      <c r="H313" s="705" t="s">
        <v>834</v>
      </c>
      <c r="J313" s="705"/>
    </row>
    <row r="314" spans="1:10" s="451" customFormat="1" ht="15.75" customHeight="1" x14ac:dyDescent="0.25">
      <c r="A314" s="732" t="s">
        <v>835</v>
      </c>
      <c r="B314" s="733" t="s">
        <v>833</v>
      </c>
      <c r="C314" s="734">
        <v>69300</v>
      </c>
      <c r="D314" s="734">
        <v>10</v>
      </c>
      <c r="E314" s="735">
        <v>0.6</v>
      </c>
      <c r="F314" s="705">
        <v>43.5</v>
      </c>
      <c r="G314" s="705">
        <v>0.74</v>
      </c>
      <c r="H314" s="705" t="s">
        <v>836</v>
      </c>
      <c r="J314" s="705"/>
    </row>
    <row r="315" spans="1:10" s="451" customFormat="1" ht="15.75" customHeight="1" x14ac:dyDescent="0.25">
      <c r="A315" s="736" t="s">
        <v>837</v>
      </c>
      <c r="B315" s="737"/>
      <c r="C315" s="721">
        <v>74100</v>
      </c>
      <c r="D315" s="721">
        <v>10</v>
      </c>
      <c r="E315" s="721">
        <v>0.6</v>
      </c>
      <c r="F315" s="721">
        <v>42.3</v>
      </c>
      <c r="G315" s="721">
        <v>0.84</v>
      </c>
      <c r="H315" s="721" t="s">
        <v>836</v>
      </c>
      <c r="J315" s="705"/>
    </row>
    <row r="316" spans="1:10" s="451" customFormat="1" ht="15.75" customHeight="1" x14ac:dyDescent="0.25">
      <c r="A316" s="738" t="s">
        <v>838</v>
      </c>
      <c r="B316" s="739"/>
      <c r="C316" s="705">
        <v>77400</v>
      </c>
      <c r="D316" s="705">
        <v>10</v>
      </c>
      <c r="E316" s="705">
        <v>0.6</v>
      </c>
      <c r="F316" s="705">
        <v>40.200000000000003</v>
      </c>
      <c r="G316" s="705">
        <v>1</v>
      </c>
      <c r="H316" s="705" t="s">
        <v>836</v>
      </c>
      <c r="J316" s="705"/>
    </row>
    <row r="317" spans="1:10" s="451" customFormat="1" ht="15.75" customHeight="1" x14ac:dyDescent="0.25">
      <c r="A317" s="738" t="s">
        <v>839</v>
      </c>
      <c r="B317" s="739"/>
      <c r="C317" s="705">
        <v>63100</v>
      </c>
      <c r="D317" s="705">
        <v>5</v>
      </c>
      <c r="E317" s="705">
        <v>0.1</v>
      </c>
      <c r="F317" s="705">
        <v>46.5</v>
      </c>
      <c r="G317" s="705">
        <v>1</v>
      </c>
      <c r="H317" s="705" t="s">
        <v>836</v>
      </c>
      <c r="J317" s="705"/>
    </row>
    <row r="318" spans="1:10" s="451" customFormat="1" ht="15.75" customHeight="1" x14ac:dyDescent="0.25">
      <c r="A318" s="738" t="s">
        <v>840</v>
      </c>
      <c r="B318" s="739"/>
      <c r="C318" s="705">
        <v>56100</v>
      </c>
      <c r="D318" s="705">
        <v>5</v>
      </c>
      <c r="E318" s="705">
        <v>0.1</v>
      </c>
      <c r="F318" s="705">
        <v>56.2</v>
      </c>
      <c r="G318" s="705">
        <v>0.74</v>
      </c>
      <c r="H318" s="705" t="s">
        <v>836</v>
      </c>
      <c r="J318" s="705"/>
    </row>
    <row r="319" spans="1:10" s="451" customFormat="1" ht="15.75" customHeight="1" x14ac:dyDescent="0.25">
      <c r="A319" s="738" t="s">
        <v>841</v>
      </c>
      <c r="B319" s="739"/>
      <c r="C319" s="705">
        <v>56100</v>
      </c>
      <c r="D319" s="705">
        <v>5</v>
      </c>
      <c r="E319" s="705">
        <v>0.1</v>
      </c>
      <c r="F319" s="705">
        <v>49.8</v>
      </c>
      <c r="G319" s="705">
        <v>0.74</v>
      </c>
      <c r="H319" s="705" t="s">
        <v>836</v>
      </c>
      <c r="J319" s="705"/>
    </row>
    <row r="320" spans="1:10" s="451" customFormat="1" ht="15.75" customHeight="1" x14ac:dyDescent="0.25">
      <c r="A320" s="738" t="s">
        <v>842</v>
      </c>
      <c r="B320" s="739" t="s">
        <v>843</v>
      </c>
      <c r="C320" s="705">
        <v>143000</v>
      </c>
      <c r="D320" s="705">
        <v>300</v>
      </c>
      <c r="E320" s="705">
        <v>4</v>
      </c>
      <c r="F320" s="735" t="s">
        <v>844</v>
      </c>
      <c r="G320" s="705"/>
      <c r="H320" s="705" t="s">
        <v>834</v>
      </c>
      <c r="J320" s="705"/>
    </row>
    <row r="321" spans="1:11" s="451" customFormat="1" ht="15.75" customHeight="1" x14ac:dyDescent="0.25">
      <c r="A321" s="736" t="s">
        <v>845</v>
      </c>
      <c r="B321" s="737" t="s">
        <v>843</v>
      </c>
      <c r="C321" s="721">
        <v>112000</v>
      </c>
      <c r="D321" s="721">
        <v>300</v>
      </c>
      <c r="E321" s="721">
        <v>4</v>
      </c>
      <c r="F321" s="721">
        <v>13</v>
      </c>
      <c r="G321" s="721">
        <v>1</v>
      </c>
      <c r="H321" s="721" t="s">
        <v>836</v>
      </c>
      <c r="J321" s="705"/>
    </row>
    <row r="322" spans="1:11" s="451" customFormat="1" ht="15.75" customHeight="1" x14ac:dyDescent="0.25">
      <c r="A322" s="736" t="s">
        <v>846</v>
      </c>
      <c r="B322" s="737" t="s">
        <v>843</v>
      </c>
      <c r="C322" s="721">
        <v>100000</v>
      </c>
      <c r="D322" s="721">
        <v>300</v>
      </c>
      <c r="E322" s="721">
        <v>4</v>
      </c>
      <c r="F322" s="721">
        <v>8.9</v>
      </c>
      <c r="G322" s="721">
        <v>1</v>
      </c>
      <c r="H322" s="721" t="s">
        <v>847</v>
      </c>
      <c r="J322" s="705"/>
    </row>
    <row r="323" spans="1:11" s="451" customFormat="1" ht="15.75" customHeight="1" x14ac:dyDescent="0.25">
      <c r="A323" s="738" t="s">
        <v>848</v>
      </c>
      <c r="B323" s="739" t="s">
        <v>843</v>
      </c>
      <c r="C323" s="705">
        <v>112000</v>
      </c>
      <c r="D323" s="705">
        <v>200</v>
      </c>
      <c r="E323" s="705">
        <v>1</v>
      </c>
      <c r="F323" s="705">
        <v>27</v>
      </c>
      <c r="G323" s="705">
        <v>1</v>
      </c>
      <c r="H323" s="705" t="s">
        <v>836</v>
      </c>
      <c r="J323" s="705"/>
    </row>
    <row r="324" spans="1:11" s="451" customFormat="1" ht="15.75" customHeight="1" thickBot="1" x14ac:dyDescent="0.3">
      <c r="A324" s="740" t="s">
        <v>849</v>
      </c>
      <c r="B324" s="741" t="s">
        <v>843</v>
      </c>
      <c r="C324" s="742">
        <v>70800</v>
      </c>
      <c r="D324" s="742">
        <v>10</v>
      </c>
      <c r="E324" s="742">
        <v>0.6</v>
      </c>
      <c r="F324" s="742">
        <v>37.700000000000003</v>
      </c>
      <c r="G324" s="742">
        <v>0.88</v>
      </c>
      <c r="H324" s="705" t="s">
        <v>836</v>
      </c>
      <c r="J324" s="705"/>
    </row>
    <row r="325" spans="1:11" s="451" customFormat="1" ht="27.75" customHeight="1" x14ac:dyDescent="0.25">
      <c r="A325" s="1026" t="s">
        <v>850</v>
      </c>
      <c r="B325" s="1027"/>
      <c r="C325" s="1027"/>
      <c r="D325" s="1027"/>
      <c r="E325" s="1027"/>
      <c r="F325" s="706"/>
      <c r="G325" s="706"/>
      <c r="J325" s="705"/>
    </row>
    <row r="326" spans="1:11" s="451" customFormat="1" ht="15.75" customHeight="1" x14ac:dyDescent="0.25">
      <c r="J326" s="705"/>
    </row>
    <row r="327" spans="1:11" s="451" customFormat="1" ht="15.75" customHeight="1" x14ac:dyDescent="0.25">
      <c r="J327" s="705"/>
    </row>
    <row r="328" spans="1:11" s="451" customFormat="1" ht="15.75" customHeight="1" thickBot="1" x14ac:dyDescent="0.3">
      <c r="A328" s="728" t="s">
        <v>851</v>
      </c>
      <c r="B328" s="728"/>
      <c r="C328" s="728"/>
      <c r="D328" s="728"/>
      <c r="E328" s="728"/>
      <c r="F328" s="728"/>
      <c r="G328" s="728"/>
      <c r="H328" s="728"/>
      <c r="J328" s="743"/>
      <c r="K328" s="706"/>
    </row>
    <row r="329" spans="1:11" s="451" customFormat="1" ht="15.75" customHeight="1" x14ac:dyDescent="0.25">
      <c r="A329" s="743" t="s">
        <v>852</v>
      </c>
      <c r="B329" s="743" t="s">
        <v>853</v>
      </c>
      <c r="C329" s="743" t="s">
        <v>854</v>
      </c>
      <c r="D329" s="743" t="s">
        <v>855</v>
      </c>
      <c r="E329" s="743" t="s">
        <v>831</v>
      </c>
      <c r="F329" s="1028" t="s">
        <v>856</v>
      </c>
      <c r="G329" s="1029"/>
      <c r="H329" s="1029"/>
      <c r="J329" s="743"/>
      <c r="K329" s="706"/>
    </row>
    <row r="330" spans="1:11" s="451" customFormat="1" ht="15.75" customHeight="1" thickBot="1" x14ac:dyDescent="0.3">
      <c r="A330" s="744"/>
      <c r="B330" s="744"/>
      <c r="C330" s="744" t="s">
        <v>857</v>
      </c>
      <c r="D330" s="744" t="s">
        <v>858</v>
      </c>
      <c r="E330" s="744"/>
      <c r="F330" s="744" t="s">
        <v>859</v>
      </c>
      <c r="G330" s="745" t="s">
        <v>860</v>
      </c>
      <c r="H330" s="744" t="s">
        <v>861</v>
      </c>
      <c r="J330" s="743"/>
      <c r="K330" s="743"/>
    </row>
    <row r="331" spans="1:11" s="451" customFormat="1" ht="15.75" customHeight="1" x14ac:dyDescent="0.25">
      <c r="A331" s="721" t="s">
        <v>862</v>
      </c>
      <c r="B331" s="721" t="s">
        <v>863</v>
      </c>
      <c r="C331" s="721">
        <v>10400</v>
      </c>
      <c r="D331" s="721">
        <v>0.74199999999999999</v>
      </c>
      <c r="E331" s="721" t="s">
        <v>864</v>
      </c>
      <c r="F331" s="721">
        <v>2.2120000000000002</v>
      </c>
      <c r="G331" s="721">
        <v>8.0771745600000003E-4</v>
      </c>
      <c r="H331" s="721">
        <v>2.5846958592000001E-4</v>
      </c>
      <c r="J331" s="743"/>
      <c r="K331" s="743"/>
    </row>
    <row r="332" spans="1:11" s="451" customFormat="1" ht="15.75" customHeight="1" x14ac:dyDescent="0.25">
      <c r="A332" s="721" t="s">
        <v>865</v>
      </c>
      <c r="B332" s="721" t="s">
        <v>863</v>
      </c>
      <c r="C332" s="721">
        <v>10100</v>
      </c>
      <c r="D332" s="721">
        <v>0.84</v>
      </c>
      <c r="E332" s="721" t="s">
        <v>864</v>
      </c>
      <c r="F332" s="721">
        <v>2.6030000000000002</v>
      </c>
      <c r="G332" s="721">
        <v>1.3853116368000001E-4</v>
      </c>
      <c r="H332" s="721">
        <v>1.3853116368000001E-4</v>
      </c>
      <c r="J332" s="743"/>
      <c r="K332" s="743"/>
    </row>
    <row r="333" spans="1:11" s="451" customFormat="1" ht="15.75" customHeight="1" x14ac:dyDescent="0.25">
      <c r="A333" s="705" t="s">
        <v>866</v>
      </c>
      <c r="B333" s="705" t="s">
        <v>867</v>
      </c>
      <c r="C333" s="705">
        <v>8800</v>
      </c>
      <c r="D333" s="705" t="s">
        <v>346</v>
      </c>
      <c r="E333" s="705" t="s">
        <v>864</v>
      </c>
      <c r="F333" s="705">
        <v>1.9990000000000001</v>
      </c>
      <c r="G333" s="705">
        <v>3.3896332800000002E-3</v>
      </c>
      <c r="H333" s="705">
        <v>1.1053152E-4</v>
      </c>
      <c r="J333" s="743"/>
      <c r="K333" s="743"/>
    </row>
    <row r="334" spans="1:11" s="451" customFormat="1" ht="15.75" customHeight="1" x14ac:dyDescent="0.25">
      <c r="A334" s="705" t="s">
        <v>868</v>
      </c>
      <c r="B334" s="705" t="s">
        <v>863</v>
      </c>
      <c r="C334" s="705">
        <v>10897.82</v>
      </c>
      <c r="D334" s="705">
        <v>0.45200000000000001</v>
      </c>
      <c r="E334" s="705" t="s">
        <v>869</v>
      </c>
      <c r="F334" s="705">
        <v>1.16987</v>
      </c>
      <c r="G334" s="705">
        <v>1.8973528675971839E-3</v>
      </c>
      <c r="H334" s="705">
        <v>6.1870202204256E-5</v>
      </c>
      <c r="J334" s="743"/>
      <c r="K334" s="743"/>
    </row>
    <row r="335" spans="1:11" s="451" customFormat="1" ht="15.75" customHeight="1" x14ac:dyDescent="0.25">
      <c r="A335" s="705" t="s">
        <v>870</v>
      </c>
      <c r="B335" s="705" t="s">
        <v>871</v>
      </c>
      <c r="C335" s="705">
        <v>11100</v>
      </c>
      <c r="D335" s="705" t="s">
        <v>346</v>
      </c>
      <c r="E335" s="705" t="s">
        <v>864</v>
      </c>
      <c r="F335" s="705">
        <v>2.9324765880000001</v>
      </c>
      <c r="G335" s="705">
        <v>2.8813557599999999E-3</v>
      </c>
      <c r="H335" s="705">
        <v>9.294696E-6</v>
      </c>
      <c r="J335" s="743"/>
      <c r="K335" s="743"/>
    </row>
    <row r="336" spans="1:11" s="451" customFormat="1" ht="15.75" customHeight="1" x14ac:dyDescent="0.25">
      <c r="A336" s="705" t="s">
        <v>872</v>
      </c>
      <c r="B336" s="705" t="s">
        <v>863</v>
      </c>
      <c r="C336" s="705">
        <v>10400</v>
      </c>
      <c r="D336" s="705">
        <v>0.79900000000000004</v>
      </c>
      <c r="E336" s="705" t="s">
        <v>864</v>
      </c>
      <c r="F336" s="705">
        <v>2.5168500000000003</v>
      </c>
      <c r="G336" s="705">
        <v>1.7617950000000003E-5</v>
      </c>
      <c r="H336" s="705">
        <v>7.0471800000000012E-5</v>
      </c>
      <c r="J336" s="743"/>
      <c r="K336" s="743"/>
    </row>
    <row r="337" spans="1:31" s="451" customFormat="1" ht="15.75" customHeight="1" x14ac:dyDescent="0.25">
      <c r="A337" s="705" t="s">
        <v>873</v>
      </c>
      <c r="B337" s="705" t="s">
        <v>863</v>
      </c>
      <c r="C337" s="705">
        <v>10600</v>
      </c>
      <c r="D337" s="705">
        <v>0.72599999999999998</v>
      </c>
      <c r="E337" s="705" t="s">
        <v>864</v>
      </c>
      <c r="F337" s="705">
        <v>2.2505999999999999</v>
      </c>
      <c r="G337" s="705">
        <v>1.60809E-5</v>
      </c>
      <c r="H337" s="705">
        <v>6.4323600000000002E-5</v>
      </c>
      <c r="J337" s="743"/>
      <c r="K337" s="743"/>
    </row>
    <row r="338" spans="1:31" s="451" customFormat="1" ht="15.75" customHeight="1" x14ac:dyDescent="0.25">
      <c r="A338" s="705" t="s">
        <v>874</v>
      </c>
      <c r="B338" s="705" t="s">
        <v>863</v>
      </c>
      <c r="C338" s="705">
        <v>10120</v>
      </c>
      <c r="D338" s="705">
        <v>0.875</v>
      </c>
      <c r="E338" s="705" t="s">
        <v>864</v>
      </c>
      <c r="F338" s="705">
        <v>2.7175325562000001</v>
      </c>
      <c r="G338" s="705">
        <v>1.3853116368000001E-4</v>
      </c>
      <c r="H338" s="705">
        <v>1.3853116368000001E-4</v>
      </c>
      <c r="J338" s="743"/>
      <c r="K338" s="743"/>
    </row>
    <row r="339" spans="1:31" s="451" customFormat="1" ht="15.75" customHeight="1" x14ac:dyDescent="0.25">
      <c r="A339" s="705" t="s">
        <v>875</v>
      </c>
      <c r="B339" s="705" t="s">
        <v>863</v>
      </c>
      <c r="C339" s="705">
        <v>4761</v>
      </c>
      <c r="D339" s="705">
        <v>0.79300000000000004</v>
      </c>
      <c r="E339" s="705" t="s">
        <v>869</v>
      </c>
      <c r="F339" s="705">
        <v>1.089429</v>
      </c>
      <c r="G339" s="705">
        <v>1.2419903851457144E-4</v>
      </c>
      <c r="H339" s="705">
        <v>1.1929924797283019E-5</v>
      </c>
      <c r="J339" s="743"/>
      <c r="K339" s="743"/>
    </row>
    <row r="340" spans="1:31" s="451" customFormat="1" ht="15.75" customHeight="1" thickBot="1" x14ac:dyDescent="0.3">
      <c r="A340" s="744" t="s">
        <v>876</v>
      </c>
      <c r="B340" s="744" t="s">
        <v>863</v>
      </c>
      <c r="C340" s="744">
        <v>9590</v>
      </c>
      <c r="D340" s="744">
        <v>1</v>
      </c>
      <c r="E340" s="744" t="s">
        <v>864</v>
      </c>
      <c r="F340" s="744">
        <v>3.1063809083999998</v>
      </c>
      <c r="G340" s="744">
        <v>4.0151411999999996E-4</v>
      </c>
      <c r="H340" s="744">
        <v>2.4090847199999995E-5</v>
      </c>
      <c r="J340" s="743"/>
      <c r="K340" s="743"/>
    </row>
    <row r="341" spans="1:31" s="451" customFormat="1" ht="15.75" customHeight="1" x14ac:dyDescent="0.25">
      <c r="J341" s="705"/>
    </row>
    <row r="342" spans="1:31" s="451" customFormat="1" ht="15.75" customHeight="1" thickBot="1" x14ac:dyDescent="0.3">
      <c r="A342" s="728" t="s">
        <v>877</v>
      </c>
      <c r="B342" s="728"/>
      <c r="C342" s="728"/>
      <c r="D342" s="728"/>
      <c r="E342" s="728"/>
      <c r="F342" s="728"/>
      <c r="G342" s="728"/>
      <c r="H342" s="728"/>
      <c r="J342" s="705"/>
    </row>
    <row r="343" spans="1:31" s="451" customFormat="1" ht="15.75" customHeight="1" x14ac:dyDescent="0.25">
      <c r="A343" s="743" t="s">
        <v>852</v>
      </c>
      <c r="B343" s="743" t="s">
        <v>853</v>
      </c>
      <c r="C343" s="743" t="s">
        <v>854</v>
      </c>
      <c r="D343" s="743" t="s">
        <v>855</v>
      </c>
      <c r="E343" s="743" t="s">
        <v>831</v>
      </c>
      <c r="F343" s="1029" t="s">
        <v>856</v>
      </c>
      <c r="G343" s="1029"/>
      <c r="H343" s="1029"/>
      <c r="J343" s="705"/>
    </row>
    <row r="344" spans="1:31" s="451" customFormat="1" ht="15.75" customHeight="1" thickBot="1" x14ac:dyDescent="0.3">
      <c r="A344" s="744"/>
      <c r="B344" s="744"/>
      <c r="C344" s="744" t="s">
        <v>857</v>
      </c>
      <c r="D344" s="744" t="s">
        <v>858</v>
      </c>
      <c r="E344" s="744"/>
      <c r="F344" s="744" t="s">
        <v>878</v>
      </c>
      <c r="G344" s="744" t="s">
        <v>860</v>
      </c>
      <c r="H344" s="744" t="s">
        <v>861</v>
      </c>
      <c r="J344" s="705"/>
    </row>
    <row r="345" spans="1:31" s="451" customFormat="1" ht="15.75" customHeight="1" x14ac:dyDescent="0.25">
      <c r="A345" s="721" t="s">
        <v>879</v>
      </c>
      <c r="B345" s="721" t="s">
        <v>863</v>
      </c>
      <c r="C345" s="721">
        <v>6300</v>
      </c>
      <c r="D345" s="721">
        <v>0.80900000000000005</v>
      </c>
      <c r="E345" s="721" t="s">
        <v>864</v>
      </c>
      <c r="F345" s="721">
        <v>1.4570000000000001</v>
      </c>
      <c r="G345" s="721">
        <v>3.8409954408000002E-4</v>
      </c>
      <c r="H345" s="721">
        <v>1.2803318136000002E-5</v>
      </c>
      <c r="J345" s="705"/>
    </row>
    <row r="346" spans="1:31" s="451" customFormat="1" ht="15.75" customHeight="1" x14ac:dyDescent="0.25">
      <c r="A346" s="721" t="s">
        <v>880</v>
      </c>
      <c r="B346" s="721" t="s">
        <v>863</v>
      </c>
      <c r="C346" s="721">
        <v>9000</v>
      </c>
      <c r="D346" s="721">
        <v>0.88</v>
      </c>
      <c r="E346" s="721" t="s">
        <v>864</v>
      </c>
      <c r="F346" s="721">
        <v>2.431</v>
      </c>
      <c r="G346" s="721">
        <v>3.3159455999999993E-4</v>
      </c>
      <c r="H346" s="721">
        <v>1.9895673599999999E-5</v>
      </c>
      <c r="J346" s="705"/>
    </row>
    <row r="347" spans="1:31" s="451" customFormat="1" ht="15.75" customHeight="1" x14ac:dyDescent="0.25">
      <c r="A347" s="705" t="s">
        <v>881</v>
      </c>
      <c r="B347" s="705" t="s">
        <v>867</v>
      </c>
      <c r="C347" s="705">
        <v>8485</v>
      </c>
      <c r="D347" s="705" t="s">
        <v>346</v>
      </c>
      <c r="E347" s="705" t="s">
        <v>869</v>
      </c>
      <c r="F347" s="705">
        <v>1.9929524999999999</v>
      </c>
      <c r="G347" s="705">
        <v>3.2682998159999999E-3</v>
      </c>
      <c r="H347" s="705">
        <v>1.06574994E-4</v>
      </c>
      <c r="J347" s="705"/>
    </row>
    <row r="348" spans="1:31" s="451" customFormat="1" ht="15.75" customHeight="1" x14ac:dyDescent="0.25">
      <c r="A348" s="705" t="s">
        <v>882</v>
      </c>
      <c r="B348" s="705" t="s">
        <v>863</v>
      </c>
      <c r="C348" s="705">
        <v>10516</v>
      </c>
      <c r="D348" s="705">
        <v>0.79100000000000004</v>
      </c>
      <c r="E348" s="705" t="s">
        <v>869</v>
      </c>
      <c r="F348" s="705">
        <v>2.491136</v>
      </c>
      <c r="G348" s="705">
        <v>4.9752079344000019E-5</v>
      </c>
      <c r="H348" s="705">
        <v>8.9365999123562295E-5</v>
      </c>
      <c r="J348" s="705"/>
    </row>
    <row r="349" spans="1:31" s="451" customFormat="1" ht="15.75" customHeight="1" x14ac:dyDescent="0.25">
      <c r="A349" s="705" t="s">
        <v>883</v>
      </c>
      <c r="B349" s="705" t="s">
        <v>863</v>
      </c>
      <c r="C349" s="705">
        <v>10509</v>
      </c>
      <c r="D349" s="705">
        <v>0.78</v>
      </c>
      <c r="E349" s="705" t="s">
        <v>869</v>
      </c>
      <c r="F349" s="705">
        <v>2.4308350000000001</v>
      </c>
      <c r="G349" s="705">
        <v>1.2256886905714285E-5</v>
      </c>
      <c r="H349" s="705">
        <v>1.3339193145690565E-4</v>
      </c>
      <c r="J349" s="705"/>
    </row>
    <row r="350" spans="1:31" s="451" customFormat="1" ht="15.75" customHeight="1" x14ac:dyDescent="0.25">
      <c r="A350" s="705" t="s">
        <v>884</v>
      </c>
      <c r="B350" s="705" t="s">
        <v>863</v>
      </c>
      <c r="C350" s="705">
        <v>4761</v>
      </c>
      <c r="D350" s="705">
        <v>0.79300000000000004</v>
      </c>
      <c r="E350" s="705" t="s">
        <v>869</v>
      </c>
      <c r="F350" s="705">
        <v>1.089429</v>
      </c>
      <c r="G350" s="705">
        <v>1.2419903851457144E-4</v>
      </c>
      <c r="H350" s="705">
        <v>1.1929924797283019E-5</v>
      </c>
      <c r="J350" s="705"/>
    </row>
    <row r="351" spans="1:31" s="451" customFormat="1" ht="15.75" customHeight="1" thickBot="1" x14ac:dyDescent="0.3">
      <c r="A351" s="746" t="s">
        <v>885</v>
      </c>
      <c r="B351" s="746" t="s">
        <v>863</v>
      </c>
      <c r="C351" s="746">
        <v>6750</v>
      </c>
      <c r="D351" s="746">
        <v>0.79100000000000004</v>
      </c>
      <c r="E351" s="746" t="s">
        <v>864</v>
      </c>
      <c r="F351" s="746">
        <v>1.526</v>
      </c>
      <c r="G351" s="746">
        <v>2.2354371899999998E-4</v>
      </c>
      <c r="H351" s="746">
        <v>1.3412623140000001E-5</v>
      </c>
      <c r="J351" s="705"/>
    </row>
    <row r="352" spans="1:31" ht="15.75" customHeight="1" x14ac:dyDescent="0.25">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row>
    <row r="353" spans="1:31" ht="15.75" customHeight="1" x14ac:dyDescent="0.25">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row>
    <row r="354" spans="1:31" ht="15.75" customHeight="1" x14ac:dyDescent="0.25">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row>
    <row r="355" spans="1:31" ht="15.75" customHeight="1" x14ac:dyDescent="0.25">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row>
    <row r="356" spans="1:31" ht="15.75" customHeight="1" x14ac:dyDescent="0.25">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row>
    <row r="357" spans="1:31" ht="15.75" customHeight="1" x14ac:dyDescent="0.25">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row>
    <row r="358" spans="1:31" ht="15.75" customHeight="1" x14ac:dyDescent="0.25">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row>
    <row r="359" spans="1:31" ht="15.75" customHeight="1" x14ac:dyDescent="0.25">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row>
    <row r="360" spans="1:31" ht="15.75" customHeight="1" x14ac:dyDescent="0.25">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row>
    <row r="361" spans="1:31" ht="15.75" customHeight="1" x14ac:dyDescent="0.25">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row>
    <row r="362" spans="1:31" ht="15.75" customHeight="1" x14ac:dyDescent="0.25">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row>
    <row r="363" spans="1:31" ht="15.75" customHeight="1" x14ac:dyDescent="0.25">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row>
    <row r="364" spans="1:31" ht="15.75" customHeight="1" x14ac:dyDescent="0.25">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row>
    <row r="365" spans="1:31" ht="15.75" customHeight="1" x14ac:dyDescent="0.25">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row>
    <row r="366" spans="1:31" ht="15.75" customHeight="1" x14ac:dyDescent="0.25">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row>
    <row r="367" spans="1:31" ht="15.75" customHeight="1" x14ac:dyDescent="0.25">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row>
    <row r="368" spans="1:31" ht="15.75" customHeight="1" x14ac:dyDescent="0.25">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row>
    <row r="369" spans="1:31" ht="15.75" customHeight="1" x14ac:dyDescent="0.25">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row>
    <row r="370" spans="1:31" ht="15.75" customHeight="1" x14ac:dyDescent="0.25">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row>
    <row r="371" spans="1:31" ht="15.75" customHeight="1" x14ac:dyDescent="0.25">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row>
    <row r="372" spans="1:31" ht="15.75" customHeight="1" x14ac:dyDescent="0.25">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row>
    <row r="373" spans="1:31" ht="15.75" customHeight="1" x14ac:dyDescent="0.25">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row>
    <row r="374" spans="1:31" ht="15.75" customHeight="1" x14ac:dyDescent="0.25">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row>
    <row r="375" spans="1:31" ht="15.75" customHeight="1" x14ac:dyDescent="0.25">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row>
    <row r="376" spans="1:31" ht="15.75" customHeight="1" x14ac:dyDescent="0.25">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row>
    <row r="377" spans="1:31" ht="15.75" customHeight="1" x14ac:dyDescent="0.25">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row>
    <row r="378" spans="1:31" ht="15.75" customHeight="1" x14ac:dyDescent="0.25">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row>
    <row r="379" spans="1:31" ht="15.75" customHeight="1" x14ac:dyDescent="0.25">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row>
    <row r="380" spans="1:31" ht="15.75" customHeight="1" x14ac:dyDescent="0.25">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row>
    <row r="381" spans="1:31" ht="15.75" customHeight="1" x14ac:dyDescent="0.25">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row>
    <row r="382" spans="1:31" ht="15.75" customHeight="1" x14ac:dyDescent="0.25">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row>
    <row r="383" spans="1:31" ht="15.75" customHeight="1" x14ac:dyDescent="0.25">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row>
    <row r="384" spans="1:31" ht="15.75" customHeight="1" x14ac:dyDescent="0.25">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row>
    <row r="385" spans="1:31" ht="15.75" customHeight="1" x14ac:dyDescent="0.25">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row>
    <row r="386" spans="1:31" ht="15.75" customHeight="1" x14ac:dyDescent="0.25">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row>
    <row r="387" spans="1:31" ht="15.75" customHeight="1" x14ac:dyDescent="0.25">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row>
    <row r="388" spans="1:31" ht="15.75" customHeight="1" x14ac:dyDescent="0.25">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row>
    <row r="389" spans="1:31" ht="15.75" customHeight="1" x14ac:dyDescent="0.25">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row>
    <row r="390" spans="1:31" ht="15.75" customHeight="1" x14ac:dyDescent="0.25">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row>
    <row r="391" spans="1:31" ht="15.75" customHeight="1" x14ac:dyDescent="0.25">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row>
    <row r="392" spans="1:31" ht="15.75" customHeight="1" x14ac:dyDescent="0.25">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row>
    <row r="393" spans="1:31" ht="15.75" customHeight="1" x14ac:dyDescent="0.25">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row>
    <row r="394" spans="1:31" ht="15.75" customHeight="1" x14ac:dyDescent="0.25">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row>
    <row r="395" spans="1:31" ht="15.75" customHeight="1" x14ac:dyDescent="0.25">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row>
    <row r="396" spans="1:31" ht="15.75" customHeight="1" x14ac:dyDescent="0.25">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row>
    <row r="397" spans="1:31" ht="15.75" customHeight="1" x14ac:dyDescent="0.25">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row>
    <row r="398" spans="1:31" ht="15.75" customHeight="1" x14ac:dyDescent="0.25">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row>
    <row r="399" spans="1:31" ht="15.75" customHeight="1" x14ac:dyDescent="0.25">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row>
    <row r="400" spans="1:31" ht="15.75" customHeight="1" x14ac:dyDescent="0.25">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row>
    <row r="401" spans="1:31" ht="15.75" customHeight="1" x14ac:dyDescent="0.25">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row>
    <row r="402" spans="1:31" ht="15.75" customHeight="1" x14ac:dyDescent="0.25">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row>
    <row r="403" spans="1:31" ht="15.75" customHeight="1" x14ac:dyDescent="0.25">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row>
    <row r="404" spans="1:31" ht="15.75" customHeight="1" x14ac:dyDescent="0.25">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row>
    <row r="405" spans="1:31" ht="15.75" customHeight="1" x14ac:dyDescent="0.25">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row>
    <row r="406" spans="1:31" ht="15.75" customHeight="1" x14ac:dyDescent="0.25">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row>
    <row r="407" spans="1:31" ht="15.75" customHeight="1" x14ac:dyDescent="0.25">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row>
    <row r="408" spans="1:31" ht="15.75" customHeight="1" x14ac:dyDescent="0.25">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row>
    <row r="409" spans="1:31" ht="15.75" customHeight="1" x14ac:dyDescent="0.25">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row>
    <row r="410" spans="1:31" ht="15.75" customHeight="1" x14ac:dyDescent="0.25">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row>
    <row r="411" spans="1:31" ht="15.75" customHeight="1" x14ac:dyDescent="0.25">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row>
    <row r="412" spans="1:31" ht="15.75" customHeight="1" x14ac:dyDescent="0.25">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row>
    <row r="413" spans="1:31" ht="15.75" customHeight="1" x14ac:dyDescent="0.25">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row>
    <row r="414" spans="1:31" ht="15.75" customHeight="1" x14ac:dyDescent="0.25">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row>
    <row r="415" spans="1:31" ht="15.75" customHeight="1" x14ac:dyDescent="0.25">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row>
    <row r="416" spans="1:31" ht="15.75" customHeight="1" x14ac:dyDescent="0.25">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row>
    <row r="417" spans="1:31" ht="15.75" customHeight="1" x14ac:dyDescent="0.25">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row>
    <row r="418" spans="1:31" ht="15.75" customHeight="1" x14ac:dyDescent="0.25">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row>
    <row r="419" spans="1:31" ht="15.75" customHeight="1" x14ac:dyDescent="0.25">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row>
    <row r="420" spans="1:31" ht="15.75" customHeight="1" x14ac:dyDescent="0.25">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row>
    <row r="421" spans="1:31" ht="15.75" customHeight="1" x14ac:dyDescent="0.25">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row>
    <row r="422" spans="1:31" ht="15.75" customHeight="1" x14ac:dyDescent="0.25">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row>
    <row r="423" spans="1:31" ht="15.75" customHeight="1" x14ac:dyDescent="0.25">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row>
    <row r="424" spans="1:31" ht="15.75" customHeight="1" x14ac:dyDescent="0.25">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row>
    <row r="425" spans="1:31" ht="15.75" customHeight="1" x14ac:dyDescent="0.25">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row>
    <row r="426" spans="1:31" ht="15.75" customHeight="1" x14ac:dyDescent="0.25">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row>
    <row r="427" spans="1:31" ht="15.75" customHeight="1" x14ac:dyDescent="0.25">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row>
    <row r="428" spans="1:31" ht="15.75" customHeight="1" x14ac:dyDescent="0.25">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row>
    <row r="429" spans="1:31" ht="15.75" customHeight="1" x14ac:dyDescent="0.25">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row>
    <row r="430" spans="1:31" ht="15.75" customHeight="1" x14ac:dyDescent="0.25">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row>
    <row r="431" spans="1:31" ht="15.75" customHeight="1" x14ac:dyDescent="0.25">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row>
    <row r="432" spans="1:31" ht="15.75" customHeight="1" x14ac:dyDescent="0.25">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row>
    <row r="433" spans="1:31" ht="15.75" customHeight="1" x14ac:dyDescent="0.25">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row>
    <row r="434" spans="1:31" ht="15.75" customHeight="1" x14ac:dyDescent="0.25">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row>
    <row r="435" spans="1:31" ht="15.75" customHeight="1" x14ac:dyDescent="0.25">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row>
    <row r="436" spans="1:31" ht="15.75" customHeight="1" x14ac:dyDescent="0.25">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row>
    <row r="437" spans="1:31" ht="15.75" customHeight="1" x14ac:dyDescent="0.25">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row>
    <row r="438" spans="1:31" ht="15.75" customHeight="1" x14ac:dyDescent="0.25">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row>
    <row r="439" spans="1:31" ht="15.75" customHeight="1" x14ac:dyDescent="0.25">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row>
    <row r="440" spans="1:31" ht="15.75" customHeight="1" x14ac:dyDescent="0.25">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row>
    <row r="441" spans="1:31" ht="15.75" customHeight="1" x14ac:dyDescent="0.25">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row>
    <row r="442" spans="1:31" ht="15.75" customHeight="1" x14ac:dyDescent="0.25">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row>
    <row r="443" spans="1:31" ht="15.75" customHeight="1" x14ac:dyDescent="0.25">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row>
    <row r="444" spans="1:31" ht="15.75" customHeight="1" x14ac:dyDescent="0.25">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row>
    <row r="445" spans="1:31" ht="15.75" customHeight="1" x14ac:dyDescent="0.25">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row>
    <row r="446" spans="1:31" ht="15.75" customHeight="1" x14ac:dyDescent="0.25">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row>
    <row r="447" spans="1:31" ht="15.75" customHeight="1" x14ac:dyDescent="0.25">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row>
    <row r="448" spans="1:31" ht="15.75" customHeight="1" x14ac:dyDescent="0.25">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row>
    <row r="449" spans="1:31" ht="15.75" customHeight="1" x14ac:dyDescent="0.25">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row>
    <row r="450" spans="1:31" ht="15.75" customHeight="1" x14ac:dyDescent="0.25">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row>
    <row r="451" spans="1:31" ht="15.75" customHeight="1" x14ac:dyDescent="0.25">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row>
    <row r="452" spans="1:31" ht="15.75" customHeight="1" x14ac:dyDescent="0.25">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row>
    <row r="453" spans="1:31" ht="15.75" customHeight="1" x14ac:dyDescent="0.25">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row>
    <row r="454" spans="1:31" ht="15.75" customHeight="1" x14ac:dyDescent="0.25">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row>
    <row r="455" spans="1:31" ht="15.75" customHeight="1" x14ac:dyDescent="0.25">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row>
    <row r="456" spans="1:31" ht="15.75" customHeight="1" x14ac:dyDescent="0.25">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row>
    <row r="457" spans="1:31" ht="15.75" customHeight="1" x14ac:dyDescent="0.25">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row>
    <row r="458" spans="1:31" ht="15.75" customHeight="1" x14ac:dyDescent="0.25">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row>
    <row r="459" spans="1:31" ht="15.75" customHeight="1" x14ac:dyDescent="0.25">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row>
    <row r="460" spans="1:31" ht="15.75" customHeight="1" x14ac:dyDescent="0.25">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row>
    <row r="461" spans="1:31" ht="15.75" customHeight="1" x14ac:dyDescent="0.25">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row>
    <row r="462" spans="1:31" ht="15.75" customHeight="1" x14ac:dyDescent="0.25">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row>
    <row r="463" spans="1:31" ht="15.75" customHeight="1" x14ac:dyDescent="0.25">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row>
    <row r="464" spans="1:31" ht="15.75" customHeight="1" x14ac:dyDescent="0.25">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row>
    <row r="465" spans="1:31" ht="15.75" customHeight="1" x14ac:dyDescent="0.25">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row>
    <row r="466" spans="1:31" ht="15.75" customHeight="1" x14ac:dyDescent="0.25">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row>
    <row r="467" spans="1:31" ht="15.75" customHeight="1" x14ac:dyDescent="0.25">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row>
    <row r="468" spans="1:31" ht="15.75" customHeight="1" x14ac:dyDescent="0.25">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row>
    <row r="469" spans="1:31" ht="15.75" customHeight="1" x14ac:dyDescent="0.25">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row>
    <row r="470" spans="1:31" ht="15.75" customHeight="1" x14ac:dyDescent="0.25">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row>
    <row r="471" spans="1:31" ht="15.75" customHeight="1" x14ac:dyDescent="0.25">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row>
    <row r="472" spans="1:31" ht="15.75" customHeight="1" x14ac:dyDescent="0.25">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row>
    <row r="473" spans="1:31" ht="15.75" customHeight="1" x14ac:dyDescent="0.25">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row>
    <row r="474" spans="1:31" ht="15.75" customHeight="1" x14ac:dyDescent="0.25">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row>
    <row r="475" spans="1:31" ht="15.75" customHeight="1" x14ac:dyDescent="0.2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row>
    <row r="476" spans="1:31" ht="15.75" customHeight="1" x14ac:dyDescent="0.25">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row>
    <row r="477" spans="1:31" ht="15.75" customHeight="1" x14ac:dyDescent="0.25">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row>
    <row r="478" spans="1:31" ht="15.75" customHeight="1" x14ac:dyDescent="0.25">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row>
    <row r="479" spans="1:31" ht="15.75" customHeight="1" x14ac:dyDescent="0.25">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row>
    <row r="480" spans="1:31" ht="15.75" customHeight="1" x14ac:dyDescent="0.25">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row>
    <row r="481" spans="1:31" ht="15.75" customHeight="1" x14ac:dyDescent="0.25">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row>
    <row r="482" spans="1:31" ht="15.75" customHeight="1" x14ac:dyDescent="0.25">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row>
    <row r="483" spans="1:31" ht="15.75" customHeight="1" x14ac:dyDescent="0.25">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row>
    <row r="484" spans="1:31" ht="15.75" customHeight="1" x14ac:dyDescent="0.25">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row>
    <row r="485" spans="1:31" ht="15.75" customHeight="1" x14ac:dyDescent="0.2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row>
    <row r="486" spans="1:31" ht="15.75" customHeight="1" x14ac:dyDescent="0.25">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row>
    <row r="487" spans="1:31" ht="15.75" customHeight="1" x14ac:dyDescent="0.25">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row>
    <row r="488" spans="1:31" ht="15.75" customHeight="1" x14ac:dyDescent="0.25">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row>
    <row r="489" spans="1:31" ht="15.75" customHeight="1" x14ac:dyDescent="0.25">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row>
    <row r="490" spans="1:31" ht="15.75" customHeight="1" x14ac:dyDescent="0.25">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row>
    <row r="491" spans="1:31" ht="15.75" customHeight="1" x14ac:dyDescent="0.25">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row>
    <row r="492" spans="1:31" ht="15.75" customHeight="1" x14ac:dyDescent="0.25">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row>
    <row r="493" spans="1:31" ht="15.75" customHeight="1" x14ac:dyDescent="0.25">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row>
    <row r="494" spans="1:31" ht="15.75" customHeight="1" x14ac:dyDescent="0.25">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row>
    <row r="495" spans="1:31" ht="15.75" customHeight="1" x14ac:dyDescent="0.2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row>
    <row r="496" spans="1:31" ht="15.75" customHeight="1" x14ac:dyDescent="0.25">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row>
    <row r="497" spans="1:31" ht="15.75" customHeight="1" x14ac:dyDescent="0.25">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row>
    <row r="498" spans="1:31" ht="15.75" customHeight="1" x14ac:dyDescent="0.25">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row>
    <row r="499" spans="1:31" ht="15.75" customHeight="1" x14ac:dyDescent="0.25">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row>
    <row r="500" spans="1:31" ht="15.75" customHeight="1" x14ac:dyDescent="0.25">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row>
    <row r="501" spans="1:31" ht="15.75" customHeight="1" x14ac:dyDescent="0.25">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row>
    <row r="502" spans="1:31" ht="15.75" customHeight="1" x14ac:dyDescent="0.25">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row>
    <row r="503" spans="1:31" ht="15.75" customHeight="1" x14ac:dyDescent="0.25">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row>
    <row r="504" spans="1:31" ht="15.75" customHeight="1" x14ac:dyDescent="0.25">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row>
    <row r="505" spans="1:31" ht="15.75" customHeight="1" x14ac:dyDescent="0.2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row>
    <row r="506" spans="1:31" ht="15.75" customHeight="1" x14ac:dyDescent="0.25">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row>
    <row r="507" spans="1:31" ht="15.75" customHeight="1" x14ac:dyDescent="0.25">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row>
    <row r="508" spans="1:31" ht="15.75" customHeight="1" x14ac:dyDescent="0.25">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row>
    <row r="509" spans="1:31" ht="15.75" customHeight="1" x14ac:dyDescent="0.25">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row>
    <row r="510" spans="1:31" ht="15.75" customHeight="1" x14ac:dyDescent="0.25">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row>
    <row r="511" spans="1:31" ht="15.75" customHeight="1" x14ac:dyDescent="0.25">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row>
    <row r="512" spans="1:31" ht="15.75" customHeight="1" x14ac:dyDescent="0.25">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row>
    <row r="513" spans="1:31" ht="15.75" customHeight="1" x14ac:dyDescent="0.25">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row>
    <row r="514" spans="1:31" ht="15.75" customHeight="1" x14ac:dyDescent="0.25">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row>
    <row r="515" spans="1:31" ht="15.75" customHeight="1" x14ac:dyDescent="0.2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row>
    <row r="516" spans="1:31" ht="15.75" customHeight="1" x14ac:dyDescent="0.25">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row>
    <row r="517" spans="1:31" ht="15.75" customHeight="1" x14ac:dyDescent="0.25">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row>
    <row r="518" spans="1:31" ht="15.75" customHeight="1" x14ac:dyDescent="0.25">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row>
    <row r="519" spans="1:31" ht="15.75" customHeight="1" x14ac:dyDescent="0.25">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row>
    <row r="520" spans="1:31" ht="15.75" customHeight="1" x14ac:dyDescent="0.25">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row>
    <row r="521" spans="1:31" ht="15.75" customHeight="1" x14ac:dyDescent="0.25">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row>
    <row r="522" spans="1:31" ht="15.75" customHeight="1" x14ac:dyDescent="0.25">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row>
    <row r="523" spans="1:31" ht="15.75" customHeight="1" x14ac:dyDescent="0.25">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row>
    <row r="524" spans="1:31" ht="15.75" customHeight="1" x14ac:dyDescent="0.25">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row>
    <row r="525" spans="1:31" ht="15.75" customHeight="1" x14ac:dyDescent="0.2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row>
    <row r="526" spans="1:31" ht="15.75" customHeight="1" x14ac:dyDescent="0.25">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row>
    <row r="527" spans="1:31" ht="15.75" customHeight="1" x14ac:dyDescent="0.25">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row>
    <row r="528" spans="1:31" ht="15.75" customHeight="1" x14ac:dyDescent="0.25">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row>
    <row r="529" spans="1:31" ht="15.75" customHeight="1" x14ac:dyDescent="0.25">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row>
    <row r="530" spans="1:31" ht="15.75" customHeight="1" x14ac:dyDescent="0.25">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row>
    <row r="531" spans="1:31" ht="15.75" customHeight="1" x14ac:dyDescent="0.25">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row>
    <row r="532" spans="1:31" ht="15.75" customHeight="1" x14ac:dyDescent="0.25">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row>
    <row r="533" spans="1:31" ht="15.75" customHeight="1" x14ac:dyDescent="0.25">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row>
    <row r="534" spans="1:31" ht="15.75" customHeight="1" x14ac:dyDescent="0.25">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row>
    <row r="535" spans="1:31" ht="15.75" customHeight="1" x14ac:dyDescent="0.2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row>
    <row r="536" spans="1:31" ht="15.75" customHeight="1" x14ac:dyDescent="0.25">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row>
    <row r="537" spans="1:31" ht="15.75" customHeight="1" x14ac:dyDescent="0.25">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row>
    <row r="538" spans="1:31" ht="15.75" customHeight="1" x14ac:dyDescent="0.25">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row>
    <row r="539" spans="1:31" ht="15.75" customHeight="1" x14ac:dyDescent="0.25">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row>
    <row r="540" spans="1:31" ht="15.75" customHeight="1" x14ac:dyDescent="0.25">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row>
    <row r="541" spans="1:31" ht="15.75" customHeight="1" x14ac:dyDescent="0.25">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row>
    <row r="542" spans="1:31" ht="15.75" customHeight="1" x14ac:dyDescent="0.25">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row>
    <row r="543" spans="1:31" ht="15.75" customHeight="1" x14ac:dyDescent="0.25">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row>
    <row r="544" spans="1:31" ht="15.75" customHeight="1" x14ac:dyDescent="0.25">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row>
    <row r="545" spans="1:31" ht="15.75" customHeight="1" x14ac:dyDescent="0.2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row>
    <row r="546" spans="1:31" ht="15.75" customHeight="1" x14ac:dyDescent="0.25">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row>
    <row r="547" spans="1:31" ht="15.75" customHeight="1" x14ac:dyDescent="0.25">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row>
    <row r="548" spans="1:31" ht="15.75" customHeight="1" x14ac:dyDescent="0.25">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row>
    <row r="549" spans="1:31" ht="15.75" customHeight="1" x14ac:dyDescent="0.25">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row>
    <row r="550" spans="1:31" ht="15.75" customHeight="1" x14ac:dyDescent="0.25">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row>
    <row r="551" spans="1:31" ht="15.75" customHeight="1" x14ac:dyDescent="0.25">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row>
    <row r="552" spans="1:31" ht="15.75" customHeight="1" x14ac:dyDescent="0.25">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row>
    <row r="553" spans="1:31" ht="15.75" customHeight="1" x14ac:dyDescent="0.25">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row>
    <row r="554" spans="1:31" ht="15.75" customHeight="1" x14ac:dyDescent="0.25">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row>
    <row r="555" spans="1:31" ht="15.75" customHeight="1" x14ac:dyDescent="0.2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row>
    <row r="556" spans="1:31" ht="15.75" customHeight="1" x14ac:dyDescent="0.25">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row>
    <row r="557" spans="1:31" ht="15.75" customHeight="1" x14ac:dyDescent="0.25">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row>
    <row r="558" spans="1:31" ht="15.75" customHeight="1" x14ac:dyDescent="0.25">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row>
    <row r="559" spans="1:31" ht="15.75" customHeight="1" x14ac:dyDescent="0.25">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row>
    <row r="560" spans="1:31" ht="15.75" customHeight="1" x14ac:dyDescent="0.25">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row>
    <row r="561" spans="1:31" ht="15.75" customHeight="1" x14ac:dyDescent="0.25">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row>
    <row r="562" spans="1:31" ht="15.75" customHeight="1" x14ac:dyDescent="0.25">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row>
    <row r="563" spans="1:31" ht="15.75" customHeight="1" x14ac:dyDescent="0.25">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row>
    <row r="564" spans="1:31" ht="15.75" customHeight="1" x14ac:dyDescent="0.25">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row>
    <row r="565" spans="1:31" ht="15.75" customHeight="1" x14ac:dyDescent="0.2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row>
    <row r="566" spans="1:31" ht="15.75" customHeight="1" x14ac:dyDescent="0.25">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row>
    <row r="567" spans="1:31" ht="15.75" customHeight="1" x14ac:dyDescent="0.25">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row>
    <row r="568" spans="1:31" ht="15.75" customHeight="1" x14ac:dyDescent="0.25">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row>
    <row r="569" spans="1:31" ht="15.75" customHeight="1" x14ac:dyDescent="0.25">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row>
    <row r="570" spans="1:31" ht="15.75" customHeight="1" x14ac:dyDescent="0.25">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row>
    <row r="571" spans="1:31" ht="15.75" customHeight="1" x14ac:dyDescent="0.25">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row>
    <row r="572" spans="1:31" ht="15.75" customHeight="1" x14ac:dyDescent="0.25">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row>
    <row r="573" spans="1:31" ht="15.75" customHeight="1" x14ac:dyDescent="0.25">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row>
    <row r="574" spans="1:31" ht="15.75" customHeight="1" x14ac:dyDescent="0.25">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row>
    <row r="575" spans="1:31" ht="15.75" customHeight="1" x14ac:dyDescent="0.2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row>
    <row r="576" spans="1:31" ht="15.75" customHeight="1" x14ac:dyDescent="0.25">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row>
    <row r="577" spans="1:31" ht="15.75" customHeight="1" x14ac:dyDescent="0.25">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row>
    <row r="578" spans="1:31" ht="15.75" customHeight="1" x14ac:dyDescent="0.25">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row>
    <row r="579" spans="1:31" ht="15.75" customHeight="1" x14ac:dyDescent="0.25">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row>
    <row r="580" spans="1:31" ht="15.75" customHeight="1" x14ac:dyDescent="0.25">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row>
    <row r="581" spans="1:31" ht="15.75" customHeight="1" x14ac:dyDescent="0.25">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row>
    <row r="582" spans="1:31" ht="15.75" customHeight="1" x14ac:dyDescent="0.25">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row>
    <row r="583" spans="1:31" ht="15.75" customHeight="1" x14ac:dyDescent="0.25">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row>
    <row r="584" spans="1:31" ht="15.75" customHeight="1" x14ac:dyDescent="0.25">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row>
    <row r="585" spans="1:31" ht="15.75" customHeight="1" x14ac:dyDescent="0.2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row>
    <row r="586" spans="1:31" ht="15.75" customHeight="1" x14ac:dyDescent="0.25">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row>
    <row r="587" spans="1:31" ht="15.75" customHeight="1" x14ac:dyDescent="0.25">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row>
    <row r="588" spans="1:31" ht="15.75" customHeight="1" x14ac:dyDescent="0.25">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row>
    <row r="589" spans="1:31" ht="15.75" customHeight="1" x14ac:dyDescent="0.25">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row>
    <row r="590" spans="1:31" ht="15.75" customHeight="1" x14ac:dyDescent="0.25">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row>
    <row r="591" spans="1:31" ht="15.75" customHeight="1" x14ac:dyDescent="0.25">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row>
    <row r="592" spans="1:31" ht="15.75" customHeight="1" x14ac:dyDescent="0.25">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row>
    <row r="593" spans="1:31" ht="15.75" customHeight="1" x14ac:dyDescent="0.25">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row>
    <row r="594" spans="1:31" ht="15.75" customHeight="1" x14ac:dyDescent="0.25">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row>
    <row r="595" spans="1:31" ht="15.75" customHeight="1" x14ac:dyDescent="0.2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row>
    <row r="596" spans="1:31" ht="15.75" customHeight="1" x14ac:dyDescent="0.25">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row>
    <row r="597" spans="1:31" ht="15.75" customHeight="1" x14ac:dyDescent="0.25">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row>
    <row r="598" spans="1:31" ht="15.75" customHeight="1" x14ac:dyDescent="0.25">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row>
    <row r="599" spans="1:31" ht="15.75" customHeight="1" x14ac:dyDescent="0.25">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row>
    <row r="600" spans="1:31" ht="15.75" customHeight="1" x14ac:dyDescent="0.25">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row>
    <row r="601" spans="1:31" ht="15.75" customHeight="1" x14ac:dyDescent="0.25">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row>
    <row r="602" spans="1:31" ht="15.75" customHeight="1" x14ac:dyDescent="0.25">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row>
    <row r="603" spans="1:31" ht="15.75" customHeight="1" x14ac:dyDescent="0.25">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row>
    <row r="604" spans="1:31" ht="15.75" customHeight="1" x14ac:dyDescent="0.25">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row>
    <row r="605" spans="1:31" ht="15.75" customHeight="1" x14ac:dyDescent="0.2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row>
    <row r="606" spans="1:31" ht="15.75" customHeight="1" x14ac:dyDescent="0.25">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row>
    <row r="607" spans="1:31" ht="15.75" customHeight="1" x14ac:dyDescent="0.25">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row>
    <row r="608" spans="1:31" ht="15.75" customHeight="1" x14ac:dyDescent="0.25">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row>
    <row r="609" spans="1:31" ht="15.75" customHeight="1" x14ac:dyDescent="0.25">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row>
    <row r="610" spans="1:31" ht="15.75" customHeight="1" x14ac:dyDescent="0.25">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row>
    <row r="611" spans="1:31" ht="15.75" customHeight="1" x14ac:dyDescent="0.25">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row>
    <row r="612" spans="1:31" ht="15.75" customHeight="1" x14ac:dyDescent="0.25">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row>
    <row r="613" spans="1:31" ht="15.75" customHeight="1" x14ac:dyDescent="0.25">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row>
    <row r="614" spans="1:31" ht="15.75" customHeight="1" x14ac:dyDescent="0.25">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row>
    <row r="615" spans="1:31" ht="15.75" customHeight="1" x14ac:dyDescent="0.2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row>
    <row r="616" spans="1:31" ht="15.75" customHeight="1" x14ac:dyDescent="0.25">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row>
    <row r="617" spans="1:31" ht="15.75" customHeight="1" x14ac:dyDescent="0.25">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row>
    <row r="618" spans="1:31" ht="15.75" customHeight="1" x14ac:dyDescent="0.25">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row>
    <row r="619" spans="1:31" ht="15.75" customHeight="1" x14ac:dyDescent="0.25">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row>
    <row r="620" spans="1:31" ht="15.75" customHeight="1" x14ac:dyDescent="0.25">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row>
    <row r="621" spans="1:31" ht="15.75" customHeight="1" x14ac:dyDescent="0.25">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row>
    <row r="622" spans="1:31" ht="15.75" customHeight="1" x14ac:dyDescent="0.25">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row>
    <row r="623" spans="1:31" ht="15.75" customHeight="1" x14ac:dyDescent="0.25">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row>
    <row r="624" spans="1:31" ht="15.75" customHeight="1" x14ac:dyDescent="0.25">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row>
    <row r="625" spans="1:31" ht="15.75" customHeight="1" x14ac:dyDescent="0.2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row>
    <row r="626" spans="1:31" ht="15.75" customHeight="1" x14ac:dyDescent="0.25">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row>
    <row r="627" spans="1:31" ht="15.75" customHeight="1" x14ac:dyDescent="0.25">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row>
    <row r="628" spans="1:31" ht="15.75" customHeight="1" x14ac:dyDescent="0.25">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row>
    <row r="629" spans="1:31" ht="15.75" customHeight="1" x14ac:dyDescent="0.25">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row>
    <row r="630" spans="1:31" ht="15.75" customHeight="1" x14ac:dyDescent="0.25">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row>
    <row r="631" spans="1:31" ht="15.75" customHeight="1" x14ac:dyDescent="0.25">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row>
    <row r="632" spans="1:31" ht="15.75" customHeight="1" x14ac:dyDescent="0.25">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row>
    <row r="633" spans="1:31" ht="15.75" customHeight="1" x14ac:dyDescent="0.25">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row>
    <row r="634" spans="1:31" ht="15.75" customHeight="1" x14ac:dyDescent="0.25">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row>
    <row r="635" spans="1:31" ht="15.75" customHeight="1" x14ac:dyDescent="0.2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row>
    <row r="636" spans="1:31" ht="15.75" customHeight="1" x14ac:dyDescent="0.25">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row>
    <row r="637" spans="1:31" ht="15.75" customHeight="1" x14ac:dyDescent="0.25">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row>
    <row r="638" spans="1:31" ht="15.75" customHeight="1" x14ac:dyDescent="0.25">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row>
    <row r="639" spans="1:31" ht="15.75" customHeight="1" x14ac:dyDescent="0.25">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row>
    <row r="640" spans="1:31" ht="15.75" customHeight="1" x14ac:dyDescent="0.25">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row>
    <row r="641" spans="1:31" ht="15.75" customHeight="1" x14ac:dyDescent="0.25">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row>
    <row r="642" spans="1:31" ht="15.75" customHeight="1" x14ac:dyDescent="0.25">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row>
    <row r="643" spans="1:31" ht="15.75" customHeight="1" x14ac:dyDescent="0.25">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row>
    <row r="644" spans="1:31" ht="15.75" customHeight="1" x14ac:dyDescent="0.25">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row>
    <row r="645" spans="1:31" ht="15.75" customHeight="1" x14ac:dyDescent="0.2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row>
    <row r="646" spans="1:31" ht="15.75" customHeight="1" x14ac:dyDescent="0.25">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row>
    <row r="647" spans="1:31" ht="15.75" customHeight="1" x14ac:dyDescent="0.25">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row>
    <row r="648" spans="1:31" ht="15.75" customHeight="1" x14ac:dyDescent="0.25">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row>
    <row r="649" spans="1:31" ht="15.75" customHeight="1" x14ac:dyDescent="0.25">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row>
    <row r="650" spans="1:31" ht="15.75" customHeight="1" x14ac:dyDescent="0.25">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row>
    <row r="651" spans="1:31" ht="15.75" customHeight="1" x14ac:dyDescent="0.25">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row>
    <row r="652" spans="1:31" ht="15.75" customHeight="1" x14ac:dyDescent="0.25">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row>
    <row r="653" spans="1:31" ht="15.75" customHeight="1" x14ac:dyDescent="0.25">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row>
    <row r="654" spans="1:31" ht="15.75" customHeight="1" x14ac:dyDescent="0.25">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row>
    <row r="655" spans="1:31" ht="15.75" customHeight="1" x14ac:dyDescent="0.2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row>
    <row r="656" spans="1:31" ht="15.75" customHeight="1" x14ac:dyDescent="0.25">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row>
    <row r="657" spans="1:31" ht="15.75" customHeight="1" x14ac:dyDescent="0.25">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row>
    <row r="658" spans="1:31" ht="15.75" customHeight="1" x14ac:dyDescent="0.25">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row>
    <row r="659" spans="1:31" ht="15.75" customHeight="1" x14ac:dyDescent="0.25">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row>
    <row r="660" spans="1:31" ht="15.75" customHeight="1" x14ac:dyDescent="0.25">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row>
    <row r="661" spans="1:31" ht="15.75" customHeight="1" x14ac:dyDescent="0.25">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row>
    <row r="662" spans="1:31" ht="15.75" customHeight="1" x14ac:dyDescent="0.25">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row>
    <row r="663" spans="1:31" ht="15.75" customHeight="1" x14ac:dyDescent="0.25">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row>
    <row r="664" spans="1:31" ht="15.75" customHeight="1" x14ac:dyDescent="0.25">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row>
    <row r="665" spans="1:31" ht="15.75" customHeight="1" x14ac:dyDescent="0.2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row>
    <row r="666" spans="1:31" ht="15.75" customHeight="1" x14ac:dyDescent="0.25">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row>
    <row r="667" spans="1:31" ht="15.75" customHeight="1" x14ac:dyDescent="0.25">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row>
    <row r="668" spans="1:31" ht="15.75" customHeight="1" x14ac:dyDescent="0.25">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row>
    <row r="669" spans="1:31" ht="15.75" customHeight="1" x14ac:dyDescent="0.25">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row>
    <row r="670" spans="1:31" ht="15.75" customHeight="1" x14ac:dyDescent="0.25">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row>
    <row r="671" spans="1:31" ht="15.75" customHeight="1" x14ac:dyDescent="0.25">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row>
    <row r="672" spans="1:31" ht="15.75" customHeight="1" x14ac:dyDescent="0.25">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row>
    <row r="673" spans="1:31" ht="15.75" customHeight="1" x14ac:dyDescent="0.25">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row>
    <row r="674" spans="1:31" ht="15.75" customHeight="1" x14ac:dyDescent="0.25">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row>
    <row r="675" spans="1:31" ht="15.75" customHeight="1" x14ac:dyDescent="0.2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row>
    <row r="676" spans="1:31" ht="15.75" customHeight="1" x14ac:dyDescent="0.25">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row>
    <row r="677" spans="1:31" ht="15.75" customHeight="1" x14ac:dyDescent="0.25">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row>
    <row r="678" spans="1:31" ht="15.75" customHeight="1" x14ac:dyDescent="0.25">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row>
    <row r="679" spans="1:31" ht="15.75" customHeight="1" x14ac:dyDescent="0.25">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row>
    <row r="680" spans="1:31" ht="15.75" customHeight="1" x14ac:dyDescent="0.25">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row>
    <row r="681" spans="1:31" ht="15.75" customHeight="1" x14ac:dyDescent="0.25">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row>
    <row r="682" spans="1:31" ht="15.75" customHeight="1" x14ac:dyDescent="0.25">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row>
    <row r="683" spans="1:31" ht="15.75" customHeight="1" x14ac:dyDescent="0.25">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row>
    <row r="684" spans="1:31" ht="15.75" customHeight="1" x14ac:dyDescent="0.25">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row>
    <row r="685" spans="1:31" ht="15.75" customHeight="1" x14ac:dyDescent="0.2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row>
    <row r="686" spans="1:31" ht="15.75" customHeight="1" x14ac:dyDescent="0.25">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row>
    <row r="687" spans="1:31" ht="15.75" customHeight="1" x14ac:dyDescent="0.25">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row>
    <row r="688" spans="1:31" ht="15.75" customHeight="1" x14ac:dyDescent="0.25">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row>
    <row r="689" spans="1:31" ht="15.75" customHeight="1" x14ac:dyDescent="0.25">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row>
    <row r="690" spans="1:31" ht="15.75" customHeight="1" x14ac:dyDescent="0.25">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row>
    <row r="691" spans="1:31" ht="15.75" customHeight="1" x14ac:dyDescent="0.25">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row>
    <row r="692" spans="1:31" ht="15.75" customHeight="1" x14ac:dyDescent="0.25">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row>
    <row r="693" spans="1:31" ht="15.75" customHeight="1" x14ac:dyDescent="0.25">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row>
    <row r="694" spans="1:31" ht="15.75" customHeight="1" x14ac:dyDescent="0.25">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row>
    <row r="695" spans="1:31" ht="15.75" customHeight="1" x14ac:dyDescent="0.2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row>
    <row r="696" spans="1:31" ht="15.75" customHeight="1" x14ac:dyDescent="0.25">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row>
    <row r="697" spans="1:31" ht="15.75" customHeight="1" x14ac:dyDescent="0.25">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row>
    <row r="698" spans="1:31" ht="15.75" customHeight="1" x14ac:dyDescent="0.25">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row>
    <row r="699" spans="1:31" ht="15.75" customHeight="1" x14ac:dyDescent="0.25">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row>
    <row r="700" spans="1:31" ht="15.75" customHeight="1" x14ac:dyDescent="0.25">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row>
    <row r="701" spans="1:31" ht="15.75" customHeight="1" x14ac:dyDescent="0.25">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row>
    <row r="702" spans="1:31" ht="15.75" customHeight="1" x14ac:dyDescent="0.25">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row>
    <row r="703" spans="1:31" ht="15.75" customHeight="1" x14ac:dyDescent="0.25">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row>
    <row r="704" spans="1:31" ht="15.75" customHeight="1" x14ac:dyDescent="0.25">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row>
    <row r="705" spans="1:31" ht="15.75" customHeight="1" x14ac:dyDescent="0.2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row>
    <row r="706" spans="1:31" ht="15.75" customHeight="1" x14ac:dyDescent="0.25">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row>
    <row r="707" spans="1:31" ht="15.75" customHeight="1" x14ac:dyDescent="0.25">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row>
    <row r="708" spans="1:31" ht="15.75" customHeight="1" x14ac:dyDescent="0.25">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row>
    <row r="709" spans="1:31" ht="15.75" customHeight="1" x14ac:dyDescent="0.25">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row>
    <row r="710" spans="1:31" ht="15.75" customHeight="1" x14ac:dyDescent="0.25">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row>
    <row r="711" spans="1:31" ht="15.75" customHeight="1" x14ac:dyDescent="0.25">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row>
    <row r="712" spans="1:31" ht="15.75" customHeight="1" x14ac:dyDescent="0.25">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row>
    <row r="713" spans="1:31" ht="15.75" customHeight="1" x14ac:dyDescent="0.25">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row>
    <row r="714" spans="1:31" ht="15.75" customHeight="1" x14ac:dyDescent="0.25">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row>
    <row r="715" spans="1:31" ht="15.75" customHeight="1" x14ac:dyDescent="0.2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row>
    <row r="716" spans="1:31" ht="15.75" customHeight="1" x14ac:dyDescent="0.25">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row>
    <row r="717" spans="1:31" ht="15.75" customHeight="1" x14ac:dyDescent="0.25">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row>
    <row r="718" spans="1:31" ht="15.75" customHeight="1" x14ac:dyDescent="0.25">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row>
    <row r="719" spans="1:31" ht="15.75" customHeight="1" x14ac:dyDescent="0.25">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row>
    <row r="720" spans="1:31" ht="15.75" customHeight="1" x14ac:dyDescent="0.25">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row>
    <row r="721" spans="1:31" ht="15.75" customHeight="1" x14ac:dyDescent="0.25">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row>
    <row r="722" spans="1:31" ht="15.75" customHeight="1" x14ac:dyDescent="0.25">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row>
    <row r="723" spans="1:31" ht="15.75" customHeight="1" x14ac:dyDescent="0.25">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row>
    <row r="724" spans="1:31" ht="15.75" customHeight="1" x14ac:dyDescent="0.25">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row>
    <row r="725" spans="1:31" ht="15.75" customHeight="1" x14ac:dyDescent="0.2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row>
    <row r="726" spans="1:31" ht="15.75" customHeight="1" x14ac:dyDescent="0.25">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row>
    <row r="727" spans="1:31" ht="15.75" customHeight="1" x14ac:dyDescent="0.25">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row>
    <row r="728" spans="1:31" ht="15.75" customHeight="1" x14ac:dyDescent="0.25">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row>
    <row r="729" spans="1:31" ht="15.75" customHeight="1" x14ac:dyDescent="0.25">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row>
    <row r="730" spans="1:31" ht="15.75" customHeight="1" x14ac:dyDescent="0.25">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row>
    <row r="731" spans="1:31" ht="15.75" customHeight="1" x14ac:dyDescent="0.25">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row>
    <row r="732" spans="1:31" ht="15.75" customHeight="1" x14ac:dyDescent="0.25">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row>
    <row r="733" spans="1:31" ht="15.75" customHeight="1" x14ac:dyDescent="0.25">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row>
    <row r="734" spans="1:31" ht="15.75" customHeight="1" x14ac:dyDescent="0.25">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row>
    <row r="735" spans="1:31" ht="15.75" customHeight="1" x14ac:dyDescent="0.2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row>
    <row r="736" spans="1:31" ht="15.75" customHeight="1" x14ac:dyDescent="0.25">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row>
    <row r="737" spans="1:31" ht="15.75" customHeight="1" x14ac:dyDescent="0.25">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row>
    <row r="738" spans="1:31" ht="15.75" customHeight="1" x14ac:dyDescent="0.25">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row>
    <row r="739" spans="1:31" ht="15.75" customHeight="1" x14ac:dyDescent="0.25">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row>
    <row r="740" spans="1:31" ht="15.75" customHeight="1" x14ac:dyDescent="0.25">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row>
    <row r="741" spans="1:31" ht="15.75" customHeight="1" x14ac:dyDescent="0.25">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row>
    <row r="742" spans="1:31" ht="15.75" customHeight="1" x14ac:dyDescent="0.25">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row>
    <row r="743" spans="1:31" ht="15.75" customHeight="1" x14ac:dyDescent="0.25">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row>
    <row r="744" spans="1:31" ht="15.75" customHeight="1" x14ac:dyDescent="0.25">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row>
    <row r="745" spans="1:31" ht="15.75" customHeight="1" x14ac:dyDescent="0.2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row>
    <row r="746" spans="1:31" ht="15.75" customHeight="1" x14ac:dyDescent="0.25">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row>
    <row r="747" spans="1:31" ht="15.75" customHeight="1" x14ac:dyDescent="0.25">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row>
    <row r="748" spans="1:31" ht="15.75" customHeight="1" x14ac:dyDescent="0.25">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row>
    <row r="749" spans="1:31" ht="15.75" customHeight="1" x14ac:dyDescent="0.25">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row>
    <row r="750" spans="1:31" ht="15.75" customHeight="1" x14ac:dyDescent="0.25">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row>
    <row r="751" spans="1:31" ht="15.75" customHeight="1" x14ac:dyDescent="0.25">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row>
    <row r="752" spans="1:31" ht="15.75" customHeight="1" x14ac:dyDescent="0.25">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row>
    <row r="753" spans="1:31" ht="15.75" customHeight="1" x14ac:dyDescent="0.25">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row>
    <row r="754" spans="1:31" ht="15.75" customHeight="1" x14ac:dyDescent="0.25">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row>
    <row r="755" spans="1:31" ht="15.75" customHeight="1" x14ac:dyDescent="0.2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row>
    <row r="756" spans="1:31" ht="15.75" customHeight="1" x14ac:dyDescent="0.25">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row>
    <row r="757" spans="1:31" ht="15.75" customHeight="1" x14ac:dyDescent="0.25">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row>
    <row r="758" spans="1:31" ht="15.75" customHeight="1" x14ac:dyDescent="0.25">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row>
    <row r="759" spans="1:31" ht="15.75" customHeight="1" x14ac:dyDescent="0.25">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row>
    <row r="760" spans="1:31" ht="15.75" customHeight="1" x14ac:dyDescent="0.25">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row>
    <row r="761" spans="1:31" ht="15.75" customHeight="1" x14ac:dyDescent="0.25">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row>
    <row r="762" spans="1:31" ht="15.75" customHeight="1" x14ac:dyDescent="0.25">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row>
    <row r="763" spans="1:31" ht="15.75" customHeight="1" x14ac:dyDescent="0.25">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row>
    <row r="764" spans="1:31" ht="15.75" customHeight="1" x14ac:dyDescent="0.25">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row>
    <row r="765" spans="1:31" ht="15.75" customHeight="1" x14ac:dyDescent="0.2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row>
    <row r="766" spans="1:31" ht="15.75" customHeight="1" x14ac:dyDescent="0.25">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row>
    <row r="767" spans="1:31" ht="15.75" customHeight="1" x14ac:dyDescent="0.25">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row>
    <row r="768" spans="1:31" ht="15.75" customHeight="1" x14ac:dyDescent="0.25">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row>
    <row r="769" spans="1:31" ht="15.75" customHeight="1" x14ac:dyDescent="0.25">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row>
    <row r="770" spans="1:31" ht="15.75" customHeight="1" x14ac:dyDescent="0.25">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row>
    <row r="771" spans="1:31" ht="15.75" customHeight="1" x14ac:dyDescent="0.25">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row>
    <row r="772" spans="1:31" ht="15.75" customHeight="1" x14ac:dyDescent="0.25">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row>
    <row r="773" spans="1:31" ht="15.75" customHeight="1" x14ac:dyDescent="0.25">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row>
    <row r="774" spans="1:31" ht="15.75" customHeight="1" x14ac:dyDescent="0.25">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row>
    <row r="775" spans="1:31" ht="15.75" customHeight="1" x14ac:dyDescent="0.2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row>
    <row r="776" spans="1:31" ht="15.75" customHeight="1" x14ac:dyDescent="0.25">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row>
    <row r="777" spans="1:31" ht="15.75" customHeight="1" x14ac:dyDescent="0.25">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row>
    <row r="778" spans="1:31" ht="15.75" customHeight="1" x14ac:dyDescent="0.25">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row>
    <row r="779" spans="1:31" ht="15.75" customHeight="1" x14ac:dyDescent="0.25">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row>
    <row r="780" spans="1:31" ht="15.75" customHeight="1" x14ac:dyDescent="0.25">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row>
    <row r="781" spans="1:31" ht="15.75" customHeight="1" x14ac:dyDescent="0.25">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row>
    <row r="782" spans="1:31" ht="15.75" customHeight="1" x14ac:dyDescent="0.25">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row>
    <row r="783" spans="1:31" ht="15.75" customHeight="1" x14ac:dyDescent="0.25">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row>
    <row r="784" spans="1:31" ht="15.75" customHeight="1" x14ac:dyDescent="0.25">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row>
    <row r="785" spans="1:31" ht="15.75" customHeight="1" x14ac:dyDescent="0.2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row>
    <row r="786" spans="1:31" ht="15.75" customHeight="1" x14ac:dyDescent="0.25">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row>
    <row r="787" spans="1:31" ht="15.75" customHeight="1" x14ac:dyDescent="0.25">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row>
    <row r="788" spans="1:31" ht="15.75" customHeight="1" x14ac:dyDescent="0.25">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row>
    <row r="789" spans="1:31" ht="15.75" customHeight="1" x14ac:dyDescent="0.25">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row>
    <row r="790" spans="1:31" ht="15.75" customHeight="1" x14ac:dyDescent="0.25">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row>
    <row r="791" spans="1:31" ht="15.75" customHeight="1" x14ac:dyDescent="0.25">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row>
    <row r="792" spans="1:31" ht="15.75" customHeight="1" x14ac:dyDescent="0.25">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row>
    <row r="793" spans="1:31" ht="15.75" customHeight="1" x14ac:dyDescent="0.25">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row>
    <row r="794" spans="1:31" ht="15.75" customHeight="1" x14ac:dyDescent="0.25">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row>
    <row r="795" spans="1:31" ht="15.75" customHeight="1" x14ac:dyDescent="0.2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row>
    <row r="796" spans="1:31" ht="15.75" customHeight="1" x14ac:dyDescent="0.25">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row>
    <row r="797" spans="1:31" ht="15.75" customHeight="1" x14ac:dyDescent="0.25">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row>
    <row r="798" spans="1:31" ht="15.75" customHeight="1" x14ac:dyDescent="0.25">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row>
    <row r="799" spans="1:31" ht="15.75" customHeight="1" x14ac:dyDescent="0.25">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row>
    <row r="800" spans="1:31" ht="15.75" customHeight="1" x14ac:dyDescent="0.25">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row>
    <row r="801" spans="1:31" ht="15.75" customHeight="1" x14ac:dyDescent="0.25">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row>
    <row r="802" spans="1:31" ht="15.75" customHeight="1" x14ac:dyDescent="0.25">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row>
    <row r="803" spans="1:31" ht="15.75" customHeight="1" x14ac:dyDescent="0.25">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row>
    <row r="804" spans="1:31" ht="15.75" customHeight="1" x14ac:dyDescent="0.25">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row>
    <row r="805" spans="1:31" ht="15.75" customHeight="1" x14ac:dyDescent="0.2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row>
    <row r="806" spans="1:31" ht="15.75" customHeight="1" x14ac:dyDescent="0.25">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row>
    <row r="807" spans="1:31" ht="15.75" customHeight="1" x14ac:dyDescent="0.25">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row>
    <row r="808" spans="1:31" ht="15.75" customHeight="1" x14ac:dyDescent="0.25">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row>
    <row r="809" spans="1:31" ht="15.75" customHeight="1" x14ac:dyDescent="0.25">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row>
    <row r="810" spans="1:31" ht="15.75" customHeight="1" x14ac:dyDescent="0.25">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row>
    <row r="811" spans="1:31" ht="15.75" customHeight="1" x14ac:dyDescent="0.25">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row>
    <row r="812" spans="1:31" ht="15.75" customHeight="1" x14ac:dyDescent="0.25">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row>
    <row r="813" spans="1:31" ht="15.75" customHeight="1" x14ac:dyDescent="0.25">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row>
    <row r="814" spans="1:31" ht="15.75" customHeight="1" x14ac:dyDescent="0.25">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row>
    <row r="815" spans="1:31" ht="15.75" customHeight="1" x14ac:dyDescent="0.2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row>
    <row r="816" spans="1:31" ht="15.75" customHeight="1" x14ac:dyDescent="0.25">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row>
    <row r="817" spans="1:31" ht="15.75" customHeight="1" x14ac:dyDescent="0.25">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row>
    <row r="818" spans="1:31" ht="15.75" customHeight="1" x14ac:dyDescent="0.25">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row>
    <row r="819" spans="1:31" ht="15.75" customHeight="1" x14ac:dyDescent="0.25">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row>
    <row r="820" spans="1:31" ht="15.75" customHeight="1" x14ac:dyDescent="0.25">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row>
    <row r="821" spans="1:31" ht="15.75" customHeight="1" x14ac:dyDescent="0.25">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row>
    <row r="822" spans="1:31" ht="15.75" customHeight="1" x14ac:dyDescent="0.25">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row>
    <row r="823" spans="1:31" ht="15.75" customHeight="1" x14ac:dyDescent="0.25">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row>
    <row r="824" spans="1:31" ht="15.75" customHeight="1" x14ac:dyDescent="0.25">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row>
    <row r="825" spans="1:31" ht="15.75" customHeight="1" x14ac:dyDescent="0.2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row>
    <row r="826" spans="1:31" ht="15.75" customHeight="1" x14ac:dyDescent="0.25">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row>
    <row r="827" spans="1:31" ht="15.75" customHeight="1" x14ac:dyDescent="0.25">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row>
    <row r="828" spans="1:31" ht="15.75" customHeight="1" x14ac:dyDescent="0.25">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row>
    <row r="829" spans="1:31" ht="15.75" customHeight="1" x14ac:dyDescent="0.25">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row>
    <row r="830" spans="1:31" ht="15.75" customHeight="1" x14ac:dyDescent="0.25">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row>
    <row r="831" spans="1:31" ht="15.75" customHeight="1" x14ac:dyDescent="0.25">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row>
    <row r="832" spans="1:31" ht="15.75" customHeight="1" x14ac:dyDescent="0.25">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row>
    <row r="833" spans="1:31" ht="15.75" customHeight="1" x14ac:dyDescent="0.25">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row>
    <row r="834" spans="1:31" ht="15.75" customHeight="1" x14ac:dyDescent="0.25">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row>
    <row r="835" spans="1:31" ht="15.75" customHeight="1" x14ac:dyDescent="0.2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row>
    <row r="836" spans="1:31" ht="15.75" customHeight="1" x14ac:dyDescent="0.25">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row>
    <row r="837" spans="1:31" ht="15.75" customHeight="1" x14ac:dyDescent="0.25">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row>
    <row r="838" spans="1:31" ht="15.75" customHeight="1" x14ac:dyDescent="0.25">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row>
    <row r="839" spans="1:31" ht="15.75" customHeight="1" x14ac:dyDescent="0.25">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row>
    <row r="840" spans="1:31" ht="15.75" customHeight="1" x14ac:dyDescent="0.25">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row>
    <row r="841" spans="1:31" ht="15.75" customHeight="1" x14ac:dyDescent="0.25">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row>
    <row r="842" spans="1:31" ht="15.75" customHeight="1" x14ac:dyDescent="0.25">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row>
    <row r="843" spans="1:31" ht="15.75" customHeight="1" x14ac:dyDescent="0.25">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row>
    <row r="844" spans="1:31" ht="15.75" customHeight="1" x14ac:dyDescent="0.25">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row>
    <row r="845" spans="1:31" ht="15.75" customHeight="1" x14ac:dyDescent="0.2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row>
    <row r="846" spans="1:31" ht="15.75" customHeight="1" x14ac:dyDescent="0.25">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row>
    <row r="847" spans="1:31" ht="15.75" customHeight="1" x14ac:dyDescent="0.25">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row>
    <row r="848" spans="1:31" ht="15.75" customHeight="1" x14ac:dyDescent="0.25">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row>
    <row r="849" spans="1:31" ht="15.75" customHeight="1" x14ac:dyDescent="0.25">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row>
    <row r="850" spans="1:31" ht="15.75" customHeight="1" x14ac:dyDescent="0.25">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row>
    <row r="851" spans="1:31" ht="15.75" customHeight="1" x14ac:dyDescent="0.25">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row>
    <row r="852" spans="1:31" ht="15.75" customHeight="1" x14ac:dyDescent="0.25">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row>
    <row r="853" spans="1:31" ht="15.75" customHeight="1" x14ac:dyDescent="0.25">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row>
    <row r="854" spans="1:31" ht="15.75" customHeight="1" x14ac:dyDescent="0.25">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row>
    <row r="855" spans="1:31" ht="15.75" customHeight="1" x14ac:dyDescent="0.2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row>
    <row r="856" spans="1:31" ht="15.75" customHeight="1" x14ac:dyDescent="0.25">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row>
    <row r="857" spans="1:31" ht="15.75" customHeight="1" x14ac:dyDescent="0.25">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row>
    <row r="858" spans="1:31" ht="15.75" customHeight="1" x14ac:dyDescent="0.25">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row>
    <row r="859" spans="1:31" ht="15.75" customHeight="1" x14ac:dyDescent="0.25">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row>
    <row r="860" spans="1:31" ht="15.75" customHeight="1" x14ac:dyDescent="0.25">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row>
    <row r="861" spans="1:31" ht="15.75" customHeight="1" x14ac:dyDescent="0.25">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row>
    <row r="862" spans="1:31" ht="15.75" customHeight="1" x14ac:dyDescent="0.25">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row>
    <row r="863" spans="1:31" ht="15.75" customHeight="1" x14ac:dyDescent="0.25">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row>
    <row r="864" spans="1:31" ht="15.75" customHeight="1" x14ac:dyDescent="0.25">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row>
    <row r="865" spans="1:31" ht="15.75" customHeight="1" x14ac:dyDescent="0.2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row>
    <row r="866" spans="1:31" ht="15.75" customHeight="1" x14ac:dyDescent="0.25">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row>
    <row r="867" spans="1:31" ht="15.75" customHeight="1" x14ac:dyDescent="0.25">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row>
    <row r="868" spans="1:31" ht="15.75" customHeight="1" x14ac:dyDescent="0.25">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row>
    <row r="869" spans="1:31" ht="15.75" customHeight="1" x14ac:dyDescent="0.25">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row>
    <row r="870" spans="1:31" ht="15.75" customHeight="1" x14ac:dyDescent="0.25">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row>
    <row r="871" spans="1:31" ht="15.75" customHeight="1" x14ac:dyDescent="0.25">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row>
    <row r="872" spans="1:31" ht="15.75" customHeight="1" x14ac:dyDescent="0.25">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row>
    <row r="873" spans="1:31" ht="15.75" customHeight="1" x14ac:dyDescent="0.25">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row>
    <row r="874" spans="1:31" ht="15.75" customHeight="1" x14ac:dyDescent="0.25">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row>
    <row r="875" spans="1:31" ht="15.75" customHeight="1" x14ac:dyDescent="0.2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row>
    <row r="876" spans="1:31" ht="15.75" customHeight="1" x14ac:dyDescent="0.25">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row>
    <row r="877" spans="1:31" ht="15.75" customHeight="1" x14ac:dyDescent="0.25">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row>
    <row r="878" spans="1:31" ht="15.75" customHeight="1" x14ac:dyDescent="0.25">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row>
    <row r="879" spans="1:31" ht="15.75" customHeight="1" x14ac:dyDescent="0.25">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row>
    <row r="880" spans="1:31" ht="15.75" customHeight="1" x14ac:dyDescent="0.25">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row>
    <row r="881" spans="1:31" ht="15.75" customHeight="1" x14ac:dyDescent="0.25">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row>
    <row r="882" spans="1:31" ht="15.75" customHeight="1" x14ac:dyDescent="0.25">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row>
    <row r="883" spans="1:31" ht="15.75" customHeight="1" x14ac:dyDescent="0.25">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row>
    <row r="884" spans="1:31" ht="15.75" customHeight="1" x14ac:dyDescent="0.25">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row>
    <row r="885" spans="1:31" ht="15.75" customHeight="1" x14ac:dyDescent="0.2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row>
    <row r="886" spans="1:31" ht="15.75" customHeight="1" x14ac:dyDescent="0.25">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row>
    <row r="887" spans="1:31" ht="15.75" customHeight="1" x14ac:dyDescent="0.25">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row>
    <row r="888" spans="1:31" ht="15.75" customHeight="1" x14ac:dyDescent="0.25">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row>
    <row r="889" spans="1:31" ht="15.75" customHeight="1" x14ac:dyDescent="0.25">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row>
    <row r="890" spans="1:31" ht="15.75" customHeight="1" x14ac:dyDescent="0.25">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row>
    <row r="891" spans="1:31" ht="15.75" customHeight="1" x14ac:dyDescent="0.25">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row>
    <row r="892" spans="1:31" ht="15.75" customHeight="1" x14ac:dyDescent="0.25">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row>
    <row r="893" spans="1:31" ht="15.75" customHeight="1" x14ac:dyDescent="0.25">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row>
    <row r="894" spans="1:31" ht="15.75" customHeight="1" x14ac:dyDescent="0.25">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row>
    <row r="895" spans="1:31" ht="15.75" customHeight="1" x14ac:dyDescent="0.2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row>
    <row r="896" spans="1:31" ht="15.75" customHeight="1" x14ac:dyDescent="0.25">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row>
    <row r="897" spans="1:31" ht="15.75" customHeight="1" x14ac:dyDescent="0.25">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row>
    <row r="898" spans="1:31" ht="15.75" customHeight="1" x14ac:dyDescent="0.25">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row>
    <row r="899" spans="1:31" ht="15.75" customHeight="1" x14ac:dyDescent="0.25">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row>
    <row r="900" spans="1:31" ht="15.75" customHeight="1" x14ac:dyDescent="0.25">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row>
    <row r="901" spans="1:31" ht="15.75" customHeight="1" x14ac:dyDescent="0.25">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row>
    <row r="902" spans="1:31" ht="15.75" customHeight="1" x14ac:dyDescent="0.25">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row>
    <row r="903" spans="1:31" ht="15.75" customHeight="1" x14ac:dyDescent="0.25">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row>
    <row r="904" spans="1:31" ht="15.75" customHeight="1" x14ac:dyDescent="0.25">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row>
    <row r="905" spans="1:31" ht="15.75" customHeight="1" x14ac:dyDescent="0.2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row>
    <row r="906" spans="1:31" ht="15.75" customHeight="1" x14ac:dyDescent="0.25">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row>
    <row r="907" spans="1:31" ht="15.75" customHeight="1" x14ac:dyDescent="0.25">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row>
    <row r="908" spans="1:31" ht="15.75" customHeight="1" x14ac:dyDescent="0.25">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row>
    <row r="909" spans="1:31" ht="15.75" customHeight="1" x14ac:dyDescent="0.25">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row>
    <row r="910" spans="1:31" ht="15.75" customHeight="1" x14ac:dyDescent="0.25">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row>
    <row r="911" spans="1:31" ht="15.75" customHeight="1" x14ac:dyDescent="0.25">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row>
    <row r="912" spans="1:31" ht="15.75" customHeight="1" x14ac:dyDescent="0.25">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row>
    <row r="913" spans="1:31" ht="15.75" customHeight="1" x14ac:dyDescent="0.25">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row>
    <row r="914" spans="1:31" ht="15.75" customHeight="1" x14ac:dyDescent="0.25">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row>
    <row r="915" spans="1:31" ht="15.75" customHeight="1" x14ac:dyDescent="0.2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row>
    <row r="916" spans="1:31" ht="15.75" customHeight="1" x14ac:dyDescent="0.25">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row>
    <row r="917" spans="1:31" ht="15.75" customHeight="1" x14ac:dyDescent="0.25">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row>
    <row r="918" spans="1:31" ht="15.75" customHeight="1" x14ac:dyDescent="0.25">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row>
    <row r="919" spans="1:31" ht="15.75" customHeight="1" x14ac:dyDescent="0.25">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row>
    <row r="920" spans="1:31" ht="15.75" customHeight="1" x14ac:dyDescent="0.25">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row>
    <row r="921" spans="1:31" ht="15.75" customHeight="1" x14ac:dyDescent="0.25">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row>
    <row r="922" spans="1:31" ht="15.75" customHeight="1" x14ac:dyDescent="0.25">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row>
    <row r="923" spans="1:31" ht="15.75" customHeight="1" x14ac:dyDescent="0.25">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row>
    <row r="924" spans="1:31" ht="15.75" customHeight="1" x14ac:dyDescent="0.25">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row>
    <row r="925" spans="1:31" ht="15.75" customHeight="1" x14ac:dyDescent="0.2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row>
    <row r="926" spans="1:31" ht="15.75" customHeight="1" x14ac:dyDescent="0.25">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row>
    <row r="927" spans="1:31" ht="15.75" customHeight="1" x14ac:dyDescent="0.25">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row>
    <row r="928" spans="1:31" ht="15.75" customHeight="1" x14ac:dyDescent="0.25">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row>
    <row r="929" spans="1:31" ht="15.75" customHeight="1" x14ac:dyDescent="0.25">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row>
    <row r="930" spans="1:31" ht="15.75" customHeight="1" x14ac:dyDescent="0.25">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row>
    <row r="931" spans="1:31" ht="15.75" customHeight="1" x14ac:dyDescent="0.25">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row>
    <row r="932" spans="1:31" ht="15.75" customHeight="1" x14ac:dyDescent="0.25">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row>
    <row r="933" spans="1:31" ht="15.75" customHeight="1" x14ac:dyDescent="0.25">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row>
    <row r="934" spans="1:31" ht="15.75" customHeight="1" x14ac:dyDescent="0.25">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row>
    <row r="935" spans="1:31" ht="15.75" customHeight="1" x14ac:dyDescent="0.2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row>
    <row r="936" spans="1:31" ht="15.75" customHeight="1" x14ac:dyDescent="0.25">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row>
    <row r="937" spans="1:31" ht="15.75" customHeight="1" x14ac:dyDescent="0.25">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row>
    <row r="938" spans="1:31" ht="15.75" customHeight="1" x14ac:dyDescent="0.25">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row>
    <row r="939" spans="1:31" ht="15.75" customHeight="1" x14ac:dyDescent="0.25">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row>
    <row r="940" spans="1:31" ht="15.75" customHeight="1" x14ac:dyDescent="0.25">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row>
    <row r="941" spans="1:31" ht="15.75" customHeight="1" x14ac:dyDescent="0.25">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row>
    <row r="942" spans="1:31" ht="15.75" customHeight="1" x14ac:dyDescent="0.25">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row>
    <row r="943" spans="1:31" ht="15.75" customHeight="1" x14ac:dyDescent="0.25">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row>
    <row r="944" spans="1:31" ht="15.75" customHeight="1" x14ac:dyDescent="0.25">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row>
    <row r="945" spans="1:31" ht="15.75" customHeight="1" x14ac:dyDescent="0.2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row>
    <row r="946" spans="1:31" ht="15.75" customHeight="1" x14ac:dyDescent="0.25">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row>
    <row r="947" spans="1:31" ht="15.75" customHeight="1" x14ac:dyDescent="0.25">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row>
    <row r="948" spans="1:31" ht="15.75" customHeight="1" x14ac:dyDescent="0.25">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row>
    <row r="949" spans="1:31" ht="15.75" customHeight="1" x14ac:dyDescent="0.25">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row>
    <row r="950" spans="1:31" ht="15.75" customHeight="1" x14ac:dyDescent="0.25">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row>
    <row r="951" spans="1:31" ht="15.75" customHeight="1" x14ac:dyDescent="0.25">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row>
    <row r="952" spans="1:31" ht="15.75" customHeight="1" x14ac:dyDescent="0.25">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row>
    <row r="953" spans="1:31" ht="15.75" customHeight="1" x14ac:dyDescent="0.25">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row>
    <row r="954" spans="1:31" ht="15.75" customHeight="1" x14ac:dyDescent="0.25">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row>
    <row r="955" spans="1:31" ht="15.75" customHeight="1" x14ac:dyDescent="0.2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row>
    <row r="956" spans="1:31" ht="15.75" customHeight="1" x14ac:dyDescent="0.25">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row>
    <row r="957" spans="1:31" ht="15.75" customHeight="1" x14ac:dyDescent="0.25">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row>
    <row r="958" spans="1:31" ht="15.75" customHeight="1" x14ac:dyDescent="0.25">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row>
    <row r="959" spans="1:31" ht="15.75" customHeight="1" x14ac:dyDescent="0.25">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row>
    <row r="960" spans="1:31" ht="15.75" customHeight="1" x14ac:dyDescent="0.25">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row>
    <row r="961" spans="1:31" ht="15.75" customHeight="1" x14ac:dyDescent="0.25">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row>
    <row r="962" spans="1:31" ht="15.75" customHeight="1" x14ac:dyDescent="0.25">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row>
    <row r="963" spans="1:31" ht="15.75" customHeight="1" x14ac:dyDescent="0.25">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row>
    <row r="964" spans="1:31" ht="15.75" customHeight="1" x14ac:dyDescent="0.25">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row>
    <row r="965" spans="1:31" ht="15.75" customHeight="1" x14ac:dyDescent="0.2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row>
    <row r="966" spans="1:31" ht="15.75" customHeight="1" x14ac:dyDescent="0.25">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row>
    <row r="967" spans="1:31" ht="15.75" customHeight="1" x14ac:dyDescent="0.25">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row>
    <row r="968" spans="1:31" ht="15.75" customHeight="1" x14ac:dyDescent="0.25">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row>
    <row r="969" spans="1:31" ht="15.75" customHeight="1" x14ac:dyDescent="0.25">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row>
    <row r="970" spans="1:31" ht="15.75" customHeight="1" x14ac:dyDescent="0.25">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row>
    <row r="971" spans="1:31" ht="15.75" customHeight="1" x14ac:dyDescent="0.25">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row>
    <row r="972" spans="1:31" ht="15.75" customHeight="1" x14ac:dyDescent="0.25">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row>
    <row r="973" spans="1:31" ht="15.75" customHeight="1" x14ac:dyDescent="0.25">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row>
    <row r="974" spans="1:31" ht="15.75" customHeight="1" x14ac:dyDescent="0.25">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row>
    <row r="975" spans="1:31" ht="15.75" customHeight="1" x14ac:dyDescent="0.25">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row>
    <row r="976" spans="1:31" ht="15.75" customHeight="1" x14ac:dyDescent="0.25">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row>
    <row r="977" spans="1:31" ht="15.75" customHeight="1" x14ac:dyDescent="0.25">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row>
    <row r="978" spans="1:31" ht="15.75" customHeight="1" x14ac:dyDescent="0.25">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row>
    <row r="979" spans="1:31" ht="15.75" customHeight="1" x14ac:dyDescent="0.25">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row>
    <row r="980" spans="1:31" ht="15.75" customHeight="1" x14ac:dyDescent="0.25">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row>
    <row r="981" spans="1:31" ht="15.75" customHeight="1" x14ac:dyDescent="0.25">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row>
    <row r="982" spans="1:31" ht="15.75" customHeight="1" x14ac:dyDescent="0.25">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row>
    <row r="983" spans="1:31" ht="15.75" customHeight="1" x14ac:dyDescent="0.25">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row>
    <row r="984" spans="1:31" ht="15.75" customHeight="1" x14ac:dyDescent="0.25">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row>
    <row r="985" spans="1:31" ht="15.75" customHeight="1" x14ac:dyDescent="0.25">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row>
    <row r="986" spans="1:31" ht="15.75" customHeight="1" x14ac:dyDescent="0.25">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row>
    <row r="987" spans="1:31" ht="15.75" customHeight="1" x14ac:dyDescent="0.25">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row>
    <row r="988" spans="1:31" ht="15.75" customHeight="1" x14ac:dyDescent="0.25">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row>
    <row r="989" spans="1:31" ht="15.75" customHeight="1" x14ac:dyDescent="0.25">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row>
    <row r="990" spans="1:31" ht="15.75" customHeight="1" x14ac:dyDescent="0.25">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row>
    <row r="991" spans="1:31" ht="15.75" customHeight="1" x14ac:dyDescent="0.25">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c r="AE991" s="30"/>
    </row>
    <row r="992" spans="1:31" ht="15.75" customHeight="1" x14ac:dyDescent="0.25">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row>
    <row r="993" spans="1:31" ht="15.75" customHeight="1" x14ac:dyDescent="0.25">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row>
    <row r="994" spans="1:31" ht="15.75" customHeight="1" x14ac:dyDescent="0.25">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c r="AE994" s="30"/>
    </row>
    <row r="995" spans="1:31" ht="15.75" customHeight="1" x14ac:dyDescent="0.2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c r="AE995" s="30"/>
    </row>
    <row r="996" spans="1:31" ht="15.75" customHeight="1" x14ac:dyDescent="0.25">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c r="AE996" s="30"/>
    </row>
    <row r="997" spans="1:31" ht="15.75" customHeight="1" x14ac:dyDescent="0.25">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c r="AE997" s="30"/>
    </row>
    <row r="998" spans="1:31" ht="15.75" customHeight="1" x14ac:dyDescent="0.25">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c r="AE998" s="30"/>
    </row>
  </sheetData>
  <mergeCells count="120">
    <mergeCell ref="A282:C282"/>
    <mergeCell ref="A311:G311"/>
    <mergeCell ref="A325:E325"/>
    <mergeCell ref="F329:H329"/>
    <mergeCell ref="F343:H343"/>
    <mergeCell ref="C165:F165"/>
    <mergeCell ref="A172:E172"/>
    <mergeCell ref="C154:F154"/>
    <mergeCell ref="C155:F155"/>
    <mergeCell ref="C156:F156"/>
    <mergeCell ref="C157:F157"/>
    <mergeCell ref="C158:F158"/>
    <mergeCell ref="C159:F159"/>
    <mergeCell ref="C160:F160"/>
    <mergeCell ref="A160:B160"/>
    <mergeCell ref="A161:B161"/>
    <mergeCell ref="A162:B162"/>
    <mergeCell ref="A163:B163"/>
    <mergeCell ref="A164:B164"/>
    <mergeCell ref="A165:B165"/>
    <mergeCell ref="A155:B155"/>
    <mergeCell ref="A156:B156"/>
    <mergeCell ref="A157:B157"/>
    <mergeCell ref="A158:B158"/>
    <mergeCell ref="A159:B159"/>
    <mergeCell ref="C161:F161"/>
    <mergeCell ref="C162:F162"/>
    <mergeCell ref="C163:F163"/>
    <mergeCell ref="C164:F164"/>
    <mergeCell ref="A150:B150"/>
    <mergeCell ref="C150:F150"/>
    <mergeCell ref="A151:B151"/>
    <mergeCell ref="C151:F151"/>
    <mergeCell ref="A152:B152"/>
    <mergeCell ref="C152:F152"/>
    <mergeCell ref="C153:F153"/>
    <mergeCell ref="A153:B153"/>
    <mergeCell ref="A154:B154"/>
    <mergeCell ref="A202:C202"/>
    <mergeCell ref="A208:D208"/>
    <mergeCell ref="A209:A210"/>
    <mergeCell ref="A232:F232"/>
    <mergeCell ref="B233:C233"/>
    <mergeCell ref="D233:F233"/>
    <mergeCell ref="A245:A246"/>
    <mergeCell ref="C245:C246"/>
    <mergeCell ref="A233:A234"/>
    <mergeCell ref="A235:A236"/>
    <mergeCell ref="C235:C236"/>
    <mergeCell ref="A242:F242"/>
    <mergeCell ref="A243:A244"/>
    <mergeCell ref="B243:C243"/>
    <mergeCell ref="D243:F243"/>
    <mergeCell ref="A168:U168"/>
    <mergeCell ref="A181:A183"/>
    <mergeCell ref="A187:A188"/>
    <mergeCell ref="A189:A190"/>
    <mergeCell ref="B189:B190"/>
    <mergeCell ref="A197:A198"/>
    <mergeCell ref="B197:B198"/>
    <mergeCell ref="A199:D200"/>
    <mergeCell ref="A201:C201"/>
    <mergeCell ref="B181:B183"/>
    <mergeCell ref="C116:E116"/>
    <mergeCell ref="A118:A119"/>
    <mergeCell ref="A120:A121"/>
    <mergeCell ref="A122:A123"/>
    <mergeCell ref="A124:A125"/>
    <mergeCell ref="A147:B147"/>
    <mergeCell ref="A148:B148"/>
    <mergeCell ref="A149:B149"/>
    <mergeCell ref="C148:F148"/>
    <mergeCell ref="C149:F149"/>
    <mergeCell ref="A126:A127"/>
    <mergeCell ref="A128:A129"/>
    <mergeCell ref="A130:A131"/>
    <mergeCell ref="A134:F134"/>
    <mergeCell ref="A135:B137"/>
    <mergeCell ref="C135:F135"/>
    <mergeCell ref="C136:F136"/>
    <mergeCell ref="A138:B138"/>
    <mergeCell ref="A139:A143"/>
    <mergeCell ref="A144:A145"/>
    <mergeCell ref="C145:F145"/>
    <mergeCell ref="A146:B146"/>
    <mergeCell ref="C146:F146"/>
    <mergeCell ref="C147:F147"/>
    <mergeCell ref="A77:A80"/>
    <mergeCell ref="A81:A84"/>
    <mergeCell ref="A85:A88"/>
    <mergeCell ref="A89:A92"/>
    <mergeCell ref="A93:A96"/>
    <mergeCell ref="A97:A100"/>
    <mergeCell ref="A101:A104"/>
    <mergeCell ref="A116:A117"/>
    <mergeCell ref="B116:B117"/>
    <mergeCell ref="A249:K249"/>
    <mergeCell ref="A263:H263"/>
    <mergeCell ref="A264:A265"/>
    <mergeCell ref="B264:B265"/>
    <mergeCell ref="A276:H276"/>
    <mergeCell ref="A17:U17"/>
    <mergeCell ref="A20:C20"/>
    <mergeCell ref="A31:D31"/>
    <mergeCell ref="A33:A35"/>
    <mergeCell ref="A36:A38"/>
    <mergeCell ref="A39:A41"/>
    <mergeCell ref="A42:A44"/>
    <mergeCell ref="A45:A47"/>
    <mergeCell ref="A48:A50"/>
    <mergeCell ref="A51:A53"/>
    <mergeCell ref="A56:C56"/>
    <mergeCell ref="A67:B67"/>
    <mergeCell ref="A72:U72"/>
    <mergeCell ref="A75:D75"/>
    <mergeCell ref="A105:D105"/>
    <mergeCell ref="A106:D107"/>
    <mergeCell ref="A108:D108"/>
    <mergeCell ref="A111:U111"/>
    <mergeCell ref="A115:E115"/>
  </mergeCells>
  <pageMargins left="0.511811024" right="0.511811024" top="0.78740157499999996" bottom="0.78740157499999996" header="0" footer="0"/>
  <pageSetup orientation="landscape"/>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dimension ref="A1:AJ888"/>
  <sheetViews>
    <sheetView topLeftCell="K477" workbookViewId="0">
      <selection activeCell="W485" sqref="W485"/>
    </sheetView>
  </sheetViews>
  <sheetFormatPr defaultColWidth="14.42578125" defaultRowHeight="15" customHeight="1" x14ac:dyDescent="0.25"/>
  <cols>
    <col min="1" max="1" width="34.5703125" customWidth="1"/>
    <col min="2" max="2" width="25.42578125" customWidth="1"/>
    <col min="3" max="3" width="41.7109375" customWidth="1"/>
    <col min="4" max="4" width="30.85546875" customWidth="1"/>
    <col min="5" max="5" width="23.28515625" customWidth="1"/>
    <col min="6" max="6" width="25.28515625" customWidth="1"/>
    <col min="7" max="7" width="20.7109375" customWidth="1"/>
    <col min="8" max="8" width="17.7109375" customWidth="1"/>
    <col min="9" max="9" width="20.85546875" customWidth="1"/>
    <col min="10" max="10" width="24" customWidth="1"/>
    <col min="11" max="11" width="24.28515625" customWidth="1"/>
    <col min="12" max="12" width="21.7109375" customWidth="1"/>
    <col min="13" max="13" width="19.140625" customWidth="1"/>
    <col min="14" max="14" width="14" customWidth="1"/>
    <col min="15" max="15" width="8.7109375" customWidth="1"/>
    <col min="16" max="16" width="10.5703125" bestFit="1" customWidth="1"/>
    <col min="17" max="17" width="8.42578125" bestFit="1" customWidth="1"/>
    <col min="18" max="36" width="8.7109375" customWidth="1"/>
  </cols>
  <sheetData>
    <row r="1" spans="1:36" ht="15.75" x14ac:dyDescent="0.25">
      <c r="A1" s="164"/>
      <c r="B1" s="165"/>
      <c r="C1" s="166" t="s">
        <v>141</v>
      </c>
      <c r="D1" s="166"/>
      <c r="E1" s="165"/>
      <c r="F1" s="165"/>
      <c r="G1" s="165"/>
      <c r="H1" s="165"/>
      <c r="I1" s="165"/>
      <c r="J1" s="165"/>
      <c r="K1" s="165"/>
      <c r="L1" s="165"/>
      <c r="M1" s="165"/>
      <c r="N1" s="165"/>
      <c r="O1" s="165"/>
      <c r="P1" s="165"/>
      <c r="Q1" s="165"/>
      <c r="R1" s="165"/>
      <c r="S1" s="165"/>
      <c r="T1" s="165"/>
      <c r="U1" s="165"/>
      <c r="V1" s="165"/>
      <c r="W1" s="165"/>
      <c r="X1" s="165"/>
      <c r="Y1" s="165"/>
      <c r="Z1" s="165"/>
      <c r="AA1" s="165"/>
      <c r="AB1" s="167"/>
      <c r="AC1" s="167"/>
      <c r="AD1" s="167"/>
      <c r="AE1" s="167"/>
      <c r="AF1" s="167"/>
      <c r="AG1" s="167"/>
      <c r="AH1" s="167"/>
      <c r="AI1" s="167"/>
      <c r="AJ1" s="167"/>
    </row>
    <row r="2" spans="1:36" ht="15.75" customHeight="1" x14ac:dyDescent="0.25">
      <c r="A2" s="1036" t="s">
        <v>142</v>
      </c>
      <c r="B2" s="962"/>
      <c r="C2" s="962"/>
      <c r="D2" s="962"/>
      <c r="E2" s="962"/>
      <c r="F2" s="962"/>
      <c r="G2" s="962"/>
      <c r="H2" s="962"/>
      <c r="I2" s="962"/>
      <c r="J2" s="962"/>
      <c r="K2" s="962"/>
      <c r="L2" s="962"/>
      <c r="M2" s="962"/>
      <c r="N2" s="962"/>
      <c r="O2" s="168"/>
      <c r="P2" s="168"/>
      <c r="Q2" s="168"/>
      <c r="R2" s="168"/>
      <c r="S2" s="168"/>
      <c r="T2" s="168"/>
      <c r="U2" s="168"/>
      <c r="V2" s="168"/>
      <c r="W2" s="168"/>
      <c r="X2" s="168"/>
      <c r="Y2" s="168"/>
      <c r="Z2" s="168"/>
      <c r="AA2" s="168"/>
      <c r="AB2" s="167"/>
      <c r="AC2" s="167"/>
      <c r="AD2" s="167"/>
      <c r="AE2" s="167"/>
      <c r="AF2" s="167"/>
      <c r="AG2" s="167"/>
      <c r="AH2" s="167"/>
      <c r="AI2" s="167"/>
      <c r="AJ2" s="167"/>
    </row>
    <row r="3" spans="1:36" x14ac:dyDescent="0.2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row>
    <row r="4" spans="1:36" x14ac:dyDescent="0.25">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row>
    <row r="5" spans="1:36" x14ac:dyDescent="0.25">
      <c r="A5" s="1034" t="s">
        <v>365</v>
      </c>
      <c r="B5" s="962"/>
      <c r="C5" s="964"/>
      <c r="D5" s="107"/>
      <c r="E5" s="132"/>
      <c r="F5" s="132"/>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row>
    <row r="6" spans="1:36" x14ac:dyDescent="0.25">
      <c r="A6" s="1037" t="s">
        <v>366</v>
      </c>
      <c r="B6" s="982"/>
      <c r="C6" s="1038"/>
      <c r="D6" s="107"/>
      <c r="E6" s="132"/>
      <c r="F6" s="132"/>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row>
    <row r="7" spans="1:36" x14ac:dyDescent="0.25">
      <c r="A7" s="169" t="s">
        <v>130</v>
      </c>
      <c r="B7" s="103" t="s">
        <v>367</v>
      </c>
      <c r="C7" s="103" t="s">
        <v>368</v>
      </c>
      <c r="D7" s="107"/>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row>
    <row r="8" spans="1:36" x14ac:dyDescent="0.25">
      <c r="A8" s="30" t="s">
        <v>132</v>
      </c>
      <c r="B8" s="170">
        <f>ROUND(Default!B22*('Entradas_Informações gerais'!C21)^0.75,3)</f>
        <v>6.9420000000000002</v>
      </c>
      <c r="C8" s="91" t="s">
        <v>369</v>
      </c>
      <c r="D8" s="91"/>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row>
    <row r="9" spans="1:36" x14ac:dyDescent="0.25">
      <c r="A9" s="30" t="s">
        <v>134</v>
      </c>
      <c r="B9" s="170">
        <f>ROUND(Default!B23*('Entradas_Informações gerais'!C22)^0.75,3)</f>
        <v>6.9420000000000002</v>
      </c>
      <c r="C9" s="91" t="s">
        <v>369</v>
      </c>
      <c r="D9" s="91"/>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row>
    <row r="10" spans="1:36" x14ac:dyDescent="0.25">
      <c r="A10" s="30" t="s">
        <v>25</v>
      </c>
      <c r="B10" s="170">
        <f>ROUND(Default!B24*('Entradas_Informações gerais'!C23)^0.75,3)</f>
        <v>10.183</v>
      </c>
      <c r="C10" s="91" t="s">
        <v>369</v>
      </c>
      <c r="D10" s="91"/>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row>
    <row r="11" spans="1:36" x14ac:dyDescent="0.25">
      <c r="A11" s="30" t="s">
        <v>370</v>
      </c>
      <c r="B11" s="170">
        <f>ROUND(Default!B25*('Entradas_Informações gerais'!C24)^0.75,3)</f>
        <v>26.056000000000001</v>
      </c>
      <c r="C11" s="91" t="s">
        <v>369</v>
      </c>
      <c r="D11" s="91"/>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row>
    <row r="12" spans="1:36" x14ac:dyDescent="0.25">
      <c r="A12" s="30" t="s">
        <v>371</v>
      </c>
      <c r="B12" s="170">
        <f>ROUND(Default!B26*('Entradas_Informações gerais'!C25)^0.75,3)</f>
        <v>39.036000000000001</v>
      </c>
      <c r="C12" s="91" t="s">
        <v>369</v>
      </c>
      <c r="D12" s="91"/>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row>
    <row r="13" spans="1:36" x14ac:dyDescent="0.25">
      <c r="A13" s="30" t="s">
        <v>28</v>
      </c>
      <c r="B13" s="170">
        <f>ROUND(Default!B27*('Entradas_Informações gerais'!C26)^0.75,3)</f>
        <v>49.69</v>
      </c>
      <c r="C13" s="91" t="s">
        <v>369</v>
      </c>
      <c r="D13" s="91"/>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row>
    <row r="14" spans="1:36" x14ac:dyDescent="0.25">
      <c r="A14" s="129" t="s">
        <v>29</v>
      </c>
      <c r="B14" s="171">
        <f>ROUND(Default!B28*('Entradas_Informações gerais'!C27)^0.75,3)</f>
        <v>50.353000000000002</v>
      </c>
      <c r="C14" s="96" t="s">
        <v>369</v>
      </c>
      <c r="D14" s="91"/>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row>
    <row r="15" spans="1:36" x14ac:dyDescent="0.2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row>
    <row r="16" spans="1:36" x14ac:dyDescent="0.25">
      <c r="A16" s="30"/>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row>
    <row r="17" spans="1:36" x14ac:dyDescent="0.25">
      <c r="A17" s="1034" t="s">
        <v>372</v>
      </c>
      <c r="B17" s="962"/>
      <c r="C17" s="964"/>
      <c r="D17" s="107"/>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row>
    <row r="18" spans="1:36" x14ac:dyDescent="0.25">
      <c r="A18" s="1037" t="s">
        <v>373</v>
      </c>
      <c r="B18" s="982"/>
      <c r="C18" s="1038"/>
      <c r="D18" s="107"/>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row>
    <row r="19" spans="1:36" x14ac:dyDescent="0.25">
      <c r="A19" s="169" t="s">
        <v>130</v>
      </c>
      <c r="B19" s="116" t="s">
        <v>367</v>
      </c>
      <c r="C19" s="169" t="s">
        <v>368</v>
      </c>
      <c r="D19" s="132"/>
      <c r="E19" s="30"/>
      <c r="F19" s="132"/>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row>
    <row r="20" spans="1:36" x14ac:dyDescent="0.25">
      <c r="A20" s="30" t="s">
        <v>132</v>
      </c>
      <c r="B20" s="170">
        <f>ROUND((IF('Entradas_Informações gerais'!C32="Pasto", Default!$C$34, IF('Entradas_Informações gerais'!C32="Estabulado", Default!$C$33, IF('Entradas_Informações gerais'!C32="Pastando grandes áreas", Default!$C$35, ""))))*B8,3)</f>
        <v>1.18</v>
      </c>
      <c r="C20" s="90" t="s">
        <v>369</v>
      </c>
      <c r="D20" s="90"/>
      <c r="E20" s="172"/>
      <c r="F20" s="9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row>
    <row r="21" spans="1:36" ht="15.75" customHeight="1" x14ac:dyDescent="0.25">
      <c r="A21" s="30" t="s">
        <v>134</v>
      </c>
      <c r="B21" s="170">
        <f>ROUND((IF('Entradas_Informações gerais'!C33="Pasto", Default!$C$34, IF('Entradas_Informações gerais'!C33="Estabulado", Default!$C$33, IF('Entradas_Informações gerais'!C33="Pastando grandes áreas", Default!$C$35, ""))))*B9,3)</f>
        <v>1.18</v>
      </c>
      <c r="C21" s="91" t="s">
        <v>369</v>
      </c>
      <c r="D21" s="91"/>
      <c r="E21" s="172"/>
      <c r="F21" s="9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row>
    <row r="22" spans="1:36" ht="15.75" customHeight="1" x14ac:dyDescent="0.25">
      <c r="A22" s="30" t="s">
        <v>25</v>
      </c>
      <c r="B22" s="170">
        <f>ROUND((IF('Entradas_Informações gerais'!C34="Pasto", Default!$C$34, IF('Entradas_Informações gerais'!C34="Estabulado", Default!$C$33, IF('Entradas_Informações gerais'!C34="Pastando grandes áreas", Default!$C$35, ""))))*B10,3)</f>
        <v>1.7310000000000001</v>
      </c>
      <c r="C22" s="91" t="s">
        <v>369</v>
      </c>
      <c r="D22" s="91"/>
      <c r="E22" s="172"/>
      <c r="F22" s="91"/>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row>
    <row r="23" spans="1:36" ht="15.75" customHeight="1" x14ac:dyDescent="0.25">
      <c r="A23" s="30" t="s">
        <v>370</v>
      </c>
      <c r="B23" s="170">
        <f>ROUND((IF('Entradas_Informações gerais'!C35="Pasto", Default!$C$34, IF('Entradas_Informações gerais'!C35="Estabulado", Default!$C$33, IF('Entradas_Informações gerais'!C35="Pastando grandes áreas", Default!$C$35, ""))))*B11,3)</f>
        <v>4.43</v>
      </c>
      <c r="C23" s="91" t="s">
        <v>369</v>
      </c>
      <c r="D23" s="91"/>
      <c r="E23" s="172"/>
      <c r="F23" s="91"/>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row>
    <row r="24" spans="1:36" ht="15.75" customHeight="1" x14ac:dyDescent="0.25">
      <c r="A24" s="30" t="s">
        <v>371</v>
      </c>
      <c r="B24" s="170">
        <f>ROUND((IF('Entradas_Informações gerais'!C36="Pasto", Default!$C$34, IF('Entradas_Informações gerais'!C36="Estabulado", Default!$C$33, IF('Entradas_Informações gerais'!C36="Pastando grandes áreas", Default!$C$35, ""))))*B12,3)</f>
        <v>6.6360000000000001</v>
      </c>
      <c r="C24" s="91" t="s">
        <v>369</v>
      </c>
      <c r="D24" s="91"/>
      <c r="E24" s="172"/>
      <c r="F24" s="91"/>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row>
    <row r="25" spans="1:36" ht="15.75" customHeight="1" x14ac:dyDescent="0.25">
      <c r="A25" s="30" t="s">
        <v>28</v>
      </c>
      <c r="B25" s="170">
        <f>ROUND((IF('Entradas_Informações gerais'!C37="Pasto", Default!$C$34, IF('Entradas_Informações gerais'!C37="Estabulado", Default!$C$33, IF('Entradas_Informações gerais'!C37="Pastando grandes áreas", Default!$C$35, ""))))*B13,3)</f>
        <v>8.4469999999999992</v>
      </c>
      <c r="C25" s="91" t="s">
        <v>369</v>
      </c>
      <c r="D25" s="91"/>
      <c r="E25" s="172"/>
      <c r="F25" s="91"/>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row>
    <row r="26" spans="1:36" ht="15.75" customHeight="1" x14ac:dyDescent="0.25">
      <c r="A26" s="173" t="s">
        <v>29</v>
      </c>
      <c r="B26" s="174">
        <f>ROUND((IF('Entradas_Informações gerais'!C38="Pasto", Default!$C$34, IF('Entradas_Informações gerais'!C38="Estabulado", Default!$C$33, IF('Entradas_Informações gerais'!C38="Pastando grandes áreas", Default!$C$35, ""))))*B14,3)</f>
        <v>8.56</v>
      </c>
      <c r="C26" s="175" t="s">
        <v>369</v>
      </c>
      <c r="D26" s="91"/>
      <c r="E26" s="172"/>
      <c r="F26" s="91"/>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row>
    <row r="27" spans="1:36" ht="15.75" customHeight="1" x14ac:dyDescent="0.25">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row>
    <row r="28" spans="1:36" ht="15.75" customHeight="1" x14ac:dyDescent="0.25">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row>
    <row r="29" spans="1:36" ht="15.75" customHeight="1" x14ac:dyDescent="0.25">
      <c r="A29" s="1034" t="s">
        <v>374</v>
      </c>
      <c r="B29" s="962"/>
      <c r="C29" s="964"/>
      <c r="D29" s="107"/>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row>
    <row r="30" spans="1:36" ht="15.75" customHeight="1" x14ac:dyDescent="0.25">
      <c r="A30" s="1037" t="s">
        <v>375</v>
      </c>
      <c r="B30" s="982"/>
      <c r="C30" s="1038"/>
      <c r="D30" s="107"/>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row>
    <row r="31" spans="1:36" ht="15.75" customHeight="1" x14ac:dyDescent="0.25">
      <c r="A31" s="169" t="s">
        <v>130</v>
      </c>
      <c r="B31" s="116" t="s">
        <v>367</v>
      </c>
      <c r="C31" s="103" t="s">
        <v>368</v>
      </c>
      <c r="D31" s="107"/>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row>
    <row r="32" spans="1:36" ht="15.75" customHeight="1" x14ac:dyDescent="0.25">
      <c r="A32" s="30" t="s">
        <v>132</v>
      </c>
      <c r="B32" s="170">
        <f>ROUND(((22.02)*(('Entradas_Informações gerais'!C21)/(Default!C58*'Entradas_Informações gerais'!$C$26))^0.75*('Entradas_Informações gerais'!D21)^1.097),3)</f>
        <v>1.724</v>
      </c>
      <c r="C32" s="90" t="s">
        <v>369</v>
      </c>
      <c r="D32" s="9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row>
    <row r="33" spans="1:36" ht="15.75" customHeight="1" x14ac:dyDescent="0.25">
      <c r="A33" s="30" t="s">
        <v>134</v>
      </c>
      <c r="B33" s="170">
        <f>ROUND(((22.02)*(('Entradas_Informações gerais'!C22)/(Default!C59*'Entradas_Informações gerais'!$C$26))^0.75*('Entradas_Informações gerais'!D22)^1.097),3)</f>
        <v>2.0379999999999998</v>
      </c>
      <c r="C33" s="91" t="s">
        <v>369</v>
      </c>
      <c r="D33" s="91"/>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row>
    <row r="34" spans="1:36" ht="15.75" customHeight="1" x14ac:dyDescent="0.25">
      <c r="A34" s="30" t="s">
        <v>25</v>
      </c>
      <c r="B34" s="170">
        <f>ROUND(((22.02)*(('Entradas_Informações gerais'!C23)/(Default!C60*'Entradas_Informações gerais'!$C$26))^0.75*('Entradas_Informações gerais'!D23)^1.097),3)</f>
        <v>4.3239999999999998</v>
      </c>
      <c r="C34" s="91" t="s">
        <v>369</v>
      </c>
      <c r="D34" s="91"/>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row>
    <row r="35" spans="1:36" ht="15.75" customHeight="1" x14ac:dyDescent="0.25">
      <c r="A35" s="30" t="s">
        <v>370</v>
      </c>
      <c r="B35" s="170">
        <f>ROUND(((22.02)*(('Entradas_Informações gerais'!C24)/(Default!C61*'Entradas_Informações gerais'!$C$26))^0.75*('Entradas_Informações gerais'!D24)^1.097),3)</f>
        <v>11.065</v>
      </c>
      <c r="C35" s="91" t="s">
        <v>369</v>
      </c>
      <c r="D35" s="91"/>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row>
    <row r="36" spans="1:36" ht="15.75" customHeight="1" x14ac:dyDescent="0.25">
      <c r="A36" s="30" t="s">
        <v>371</v>
      </c>
      <c r="B36" s="170">
        <f>ROUND(((22.02)*(('Entradas_Informações gerais'!C25)/(Default!C62*'Entradas_Informações gerais'!$C$26))^0.75*('Entradas_Informações gerais'!D25)^1.097),3)</f>
        <v>0</v>
      </c>
      <c r="C36" s="91" t="s">
        <v>369</v>
      </c>
      <c r="D36" s="91"/>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row>
    <row r="37" spans="1:36" ht="15.75" customHeight="1" x14ac:dyDescent="0.25">
      <c r="A37" s="30" t="s">
        <v>28</v>
      </c>
      <c r="B37" s="170">
        <f>ROUND(((22.02)*(('Entradas_Informações gerais'!C26)/(Default!C63*'Entradas_Informações gerais'!$C$26))^0.75*('Entradas_Informações gerais'!D26)^1.097),3)</f>
        <v>0</v>
      </c>
      <c r="C37" s="91" t="s">
        <v>369</v>
      </c>
      <c r="D37" s="91"/>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row>
    <row r="38" spans="1:36" ht="15.75" customHeight="1" x14ac:dyDescent="0.25">
      <c r="A38" s="129" t="s">
        <v>29</v>
      </c>
      <c r="B38" s="171">
        <f>ROUND(((22.02)*('Entradas_Informações gerais'!C27/(Default!C64*'Entradas_Informações gerais'!$C$26))^0.75*('Entradas_Informações gerais'!D27)^1.097),3)</f>
        <v>0</v>
      </c>
      <c r="C38" s="96" t="s">
        <v>369</v>
      </c>
      <c r="D38" s="91"/>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row>
    <row r="39" spans="1:36" ht="15.75" customHeight="1" x14ac:dyDescent="0.25">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row>
    <row r="40" spans="1:36" ht="15.75" customHeight="1" x14ac:dyDescent="0.25">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row>
    <row r="41" spans="1:36" ht="15.75" customHeight="1" x14ac:dyDescent="0.25">
      <c r="A41" s="1034" t="s">
        <v>376</v>
      </c>
      <c r="B41" s="962"/>
      <c r="C41" s="964"/>
      <c r="D41" s="107"/>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row>
    <row r="42" spans="1:36" ht="15.75" customHeight="1" x14ac:dyDescent="0.25">
      <c r="A42" s="1037" t="s">
        <v>377</v>
      </c>
      <c r="B42" s="982"/>
      <c r="C42" s="1038"/>
      <c r="D42" s="107"/>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row>
    <row r="43" spans="1:36" ht="15.75" customHeight="1" x14ac:dyDescent="0.25">
      <c r="A43" s="169" t="s">
        <v>130</v>
      </c>
      <c r="B43" s="116" t="s">
        <v>367</v>
      </c>
      <c r="C43" s="103" t="s">
        <v>368</v>
      </c>
      <c r="D43" s="107"/>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row>
    <row r="44" spans="1:36" ht="15.75" customHeight="1" x14ac:dyDescent="0.25">
      <c r="A44" s="30" t="s">
        <v>132</v>
      </c>
      <c r="B44" s="170">
        <v>0</v>
      </c>
      <c r="C44" s="90" t="s">
        <v>369</v>
      </c>
      <c r="D44" s="9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row>
    <row r="45" spans="1:36" ht="15.75" customHeight="1" x14ac:dyDescent="0.25">
      <c r="A45" s="30" t="s">
        <v>134</v>
      </c>
      <c r="B45" s="170">
        <v>0</v>
      </c>
      <c r="C45" s="91" t="s">
        <v>369</v>
      </c>
      <c r="D45" s="91"/>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row>
    <row r="46" spans="1:36" ht="15.75" customHeight="1" x14ac:dyDescent="0.25">
      <c r="A46" s="30" t="s">
        <v>25</v>
      </c>
      <c r="B46" s="170">
        <v>0</v>
      </c>
      <c r="C46" s="91" t="s">
        <v>369</v>
      </c>
      <c r="D46" s="91"/>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row>
    <row r="47" spans="1:36" ht="15.75" customHeight="1" x14ac:dyDescent="0.25">
      <c r="A47" s="30" t="s">
        <v>370</v>
      </c>
      <c r="B47" s="170">
        <v>0</v>
      </c>
      <c r="C47" s="91" t="s">
        <v>369</v>
      </c>
      <c r="D47" s="91"/>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row>
    <row r="48" spans="1:36" ht="15.75" customHeight="1" x14ac:dyDescent="0.25">
      <c r="A48" s="30" t="s">
        <v>371</v>
      </c>
      <c r="B48" s="170">
        <f>('Entradas_Informações gerais'!E25)*(1.47+(0.4*'Entradas_Informações gerais'!D56))</f>
        <v>0</v>
      </c>
      <c r="C48" s="91" t="s">
        <v>369</v>
      </c>
      <c r="D48" s="91"/>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row>
    <row r="49" spans="1:36" ht="15.75" customHeight="1" x14ac:dyDescent="0.25">
      <c r="A49" s="30" t="s">
        <v>28</v>
      </c>
      <c r="B49" s="170">
        <f>ROUND(('Entradas_Informações gerais'!E26)*(1.47+(0.4*'Entradas_Informações gerais'!D52)),3)</f>
        <v>98.1</v>
      </c>
      <c r="C49" s="91" t="s">
        <v>369</v>
      </c>
      <c r="D49" s="91"/>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row>
    <row r="50" spans="1:36" ht="15.75" customHeight="1" x14ac:dyDescent="0.25">
      <c r="A50" s="129" t="s">
        <v>29</v>
      </c>
      <c r="B50" s="171">
        <v>0</v>
      </c>
      <c r="C50" s="96" t="s">
        <v>369</v>
      </c>
      <c r="D50" s="91"/>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row>
    <row r="51" spans="1:36" ht="15.75" customHeight="1" x14ac:dyDescent="0.2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row>
    <row r="52" spans="1:36" ht="15.75" customHeight="1" x14ac:dyDescent="0.2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row>
    <row r="53" spans="1:36" ht="15.75" customHeight="1" x14ac:dyDescent="0.25">
      <c r="A53" s="1034" t="s">
        <v>378</v>
      </c>
      <c r="B53" s="962"/>
      <c r="C53" s="964"/>
      <c r="D53" s="107"/>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row>
    <row r="54" spans="1:36" ht="15.75" customHeight="1" x14ac:dyDescent="0.25">
      <c r="A54" s="1037" t="s">
        <v>379</v>
      </c>
      <c r="B54" s="982"/>
      <c r="C54" s="1038"/>
      <c r="D54" s="107"/>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row>
    <row r="55" spans="1:36" ht="15.75" customHeight="1" x14ac:dyDescent="0.25">
      <c r="A55" s="169" t="s">
        <v>130</v>
      </c>
      <c r="B55" s="116" t="s">
        <v>367</v>
      </c>
      <c r="C55" s="103" t="s">
        <v>368</v>
      </c>
      <c r="D55" s="107"/>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row>
    <row r="56" spans="1:36" ht="15.75" customHeight="1" x14ac:dyDescent="0.25">
      <c r="A56" s="30" t="s">
        <v>132</v>
      </c>
      <c r="B56" s="91">
        <f t="shared" ref="B56:B62" si="0">0.1*B8*0</f>
        <v>0</v>
      </c>
      <c r="C56" s="90" t="s">
        <v>369</v>
      </c>
      <c r="D56" s="9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row>
    <row r="57" spans="1:36" ht="15.75" customHeight="1" x14ac:dyDescent="0.25">
      <c r="A57" s="30" t="s">
        <v>134</v>
      </c>
      <c r="B57" s="91">
        <f t="shared" si="0"/>
        <v>0</v>
      </c>
      <c r="C57" s="91" t="s">
        <v>369</v>
      </c>
      <c r="D57" s="91"/>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row>
    <row r="58" spans="1:36" ht="15.75" customHeight="1" x14ac:dyDescent="0.25">
      <c r="A58" s="30" t="s">
        <v>25</v>
      </c>
      <c r="B58" s="91">
        <f t="shared" si="0"/>
        <v>0</v>
      </c>
      <c r="C58" s="91" t="s">
        <v>369</v>
      </c>
      <c r="D58" s="91"/>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row>
    <row r="59" spans="1:36" ht="15.75" customHeight="1" x14ac:dyDescent="0.25">
      <c r="A59" s="30" t="s">
        <v>370</v>
      </c>
      <c r="B59" s="91">
        <f t="shared" si="0"/>
        <v>0</v>
      </c>
      <c r="C59" s="91" t="s">
        <v>369</v>
      </c>
      <c r="D59" s="91"/>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row>
    <row r="60" spans="1:36" ht="15.75" customHeight="1" x14ac:dyDescent="0.25">
      <c r="A60" s="30" t="s">
        <v>371</v>
      </c>
      <c r="B60" s="91">
        <f t="shared" si="0"/>
        <v>0</v>
      </c>
      <c r="C60" s="91" t="s">
        <v>369</v>
      </c>
      <c r="D60" s="91"/>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row>
    <row r="61" spans="1:36" ht="15.75" customHeight="1" x14ac:dyDescent="0.25">
      <c r="A61" s="30" t="s">
        <v>28</v>
      </c>
      <c r="B61" s="91">
        <f t="shared" si="0"/>
        <v>0</v>
      </c>
      <c r="C61" s="91" t="s">
        <v>369</v>
      </c>
      <c r="D61" s="91"/>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row>
    <row r="62" spans="1:36" ht="15.75" customHeight="1" x14ac:dyDescent="0.25">
      <c r="A62" s="129" t="s">
        <v>29</v>
      </c>
      <c r="B62" s="96">
        <f t="shared" si="0"/>
        <v>0</v>
      </c>
      <c r="C62" s="96" t="s">
        <v>369</v>
      </c>
      <c r="D62" s="91"/>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row>
    <row r="63" spans="1:36" ht="15.75" customHeight="1" x14ac:dyDescent="0.25">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row>
    <row r="64" spans="1:36" ht="15.75" customHeight="1" x14ac:dyDescent="0.25">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row>
    <row r="65" spans="1:36" ht="15.75" customHeight="1" x14ac:dyDescent="0.25">
      <c r="A65" s="1034" t="s">
        <v>380</v>
      </c>
      <c r="B65" s="962"/>
      <c r="C65" s="964"/>
      <c r="D65" s="107"/>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row>
    <row r="66" spans="1:36" ht="15.75" customHeight="1" x14ac:dyDescent="0.25">
      <c r="A66" s="1037" t="s">
        <v>381</v>
      </c>
      <c r="B66" s="982"/>
      <c r="C66" s="1038"/>
      <c r="D66" s="107"/>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row>
    <row r="67" spans="1:36" ht="15.75" customHeight="1" x14ac:dyDescent="0.25">
      <c r="A67" s="169" t="s">
        <v>130</v>
      </c>
      <c r="B67" s="116" t="s">
        <v>367</v>
      </c>
      <c r="C67" s="103" t="s">
        <v>368</v>
      </c>
      <c r="D67" s="107"/>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row>
    <row r="68" spans="1:36" ht="15.75" customHeight="1" x14ac:dyDescent="0.25">
      <c r="A68" s="30" t="s">
        <v>132</v>
      </c>
      <c r="B68" s="170">
        <f>ROUND(0*Cálculos!B8,3)</f>
        <v>0</v>
      </c>
      <c r="C68" s="90" t="s">
        <v>369</v>
      </c>
      <c r="D68" s="9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row>
    <row r="69" spans="1:36" ht="15.75" customHeight="1" x14ac:dyDescent="0.25">
      <c r="A69" s="30" t="s">
        <v>134</v>
      </c>
      <c r="B69" s="170">
        <f>ROUND(0*Cálculos!B9,3)</f>
        <v>0</v>
      </c>
      <c r="C69" s="91" t="s">
        <v>369</v>
      </c>
      <c r="D69" s="91"/>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row>
    <row r="70" spans="1:36" ht="15.75" customHeight="1" x14ac:dyDescent="0.25">
      <c r="A70" s="30" t="s">
        <v>25</v>
      </c>
      <c r="B70" s="170">
        <f>ROUND(0*Cálculos!B10,3)</f>
        <v>0</v>
      </c>
      <c r="C70" s="91" t="s">
        <v>369</v>
      </c>
      <c r="D70" s="91"/>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row>
    <row r="71" spans="1:36" ht="15.75" customHeight="1" x14ac:dyDescent="0.25">
      <c r="A71" s="30" t="s">
        <v>370</v>
      </c>
      <c r="B71" s="170">
        <f>ROUND(0*Cálculos!B11,3)</f>
        <v>0</v>
      </c>
      <c r="C71" s="91" t="s">
        <v>369</v>
      </c>
      <c r="D71" s="91"/>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row>
    <row r="72" spans="1:36" ht="15.75" customHeight="1" x14ac:dyDescent="0.25">
      <c r="A72" s="30" t="s">
        <v>371</v>
      </c>
      <c r="B72" s="170">
        <f>ROUND(Default!$B$69*Cálculos!B12,3)</f>
        <v>3.9039999999999999</v>
      </c>
      <c r="C72" s="91" t="s">
        <v>369</v>
      </c>
      <c r="D72" s="91"/>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row>
    <row r="73" spans="1:36" ht="15.75" customHeight="1" x14ac:dyDescent="0.25">
      <c r="A73" s="30" t="s">
        <v>28</v>
      </c>
      <c r="B73" s="170">
        <f>ROUND(Default!$B$69*Cálculos!B13,3)</f>
        <v>4.9690000000000003</v>
      </c>
      <c r="C73" s="91" t="s">
        <v>369</v>
      </c>
      <c r="D73" s="91"/>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row>
    <row r="74" spans="1:36" ht="15.75" customHeight="1" x14ac:dyDescent="0.25">
      <c r="A74" s="129" t="s">
        <v>29</v>
      </c>
      <c r="B74" s="171">
        <f>ROUND(0*Cálculos!B14,3)</f>
        <v>0</v>
      </c>
      <c r="C74" s="96" t="s">
        <v>369</v>
      </c>
      <c r="D74" s="91"/>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row>
    <row r="75" spans="1:36" ht="15.75" customHeight="1" x14ac:dyDescent="0.25">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row>
    <row r="76" spans="1:36" ht="15.75" customHeight="1" x14ac:dyDescent="0.25">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row>
    <row r="77" spans="1:36" ht="15.75" customHeight="1" x14ac:dyDescent="0.25">
      <c r="A77" s="1034" t="s">
        <v>382</v>
      </c>
      <c r="B77" s="962"/>
      <c r="C77" s="964"/>
      <c r="D77" s="107"/>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row>
    <row r="78" spans="1:36" ht="15.75" customHeight="1" x14ac:dyDescent="0.25">
      <c r="A78" s="1037" t="s">
        <v>383</v>
      </c>
      <c r="B78" s="982"/>
      <c r="C78" s="1038"/>
      <c r="D78" s="107"/>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row>
    <row r="79" spans="1:36" ht="15.75" customHeight="1" thickBot="1" x14ac:dyDescent="0.3">
      <c r="A79" s="169" t="s">
        <v>130</v>
      </c>
      <c r="B79" s="116" t="s">
        <v>367</v>
      </c>
      <c r="C79" s="103" t="s">
        <v>368</v>
      </c>
      <c r="D79" s="107"/>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row>
    <row r="80" spans="1:36" ht="15.75" customHeight="1" x14ac:dyDescent="0.25">
      <c r="A80" s="30" t="s">
        <v>132</v>
      </c>
      <c r="B80" s="170">
        <f>IF('Entradas_Informações gerais'!B21&gt;0,ROUND((1.123-(4.092*10^-3*Entradas_Alimentação!$F$36)+(1.126*10^-5*Entradas_Alimentação!$F$36^2)-(25.4/Entradas_Alimentação!$F$36)),3),0)</f>
        <v>0.55500000000000005</v>
      </c>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row>
    <row r="81" spans="1:36" ht="15.75" customHeight="1" x14ac:dyDescent="0.25">
      <c r="A81" s="30" t="s">
        <v>134</v>
      </c>
      <c r="B81" s="170">
        <f>IF('Entradas_Informações gerais'!B22&gt;0,ROUND((1.123-(4.092*10^-3*Entradas_Alimentação!$L$36)+(1.126*10^-5*Entradas_Alimentação!$L$36^2)-(25.4/Entradas_Alimentação!$L$36)),3),0)</f>
        <v>0.55500000000000005</v>
      </c>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row>
    <row r="82" spans="1:36" ht="15.75" customHeight="1" x14ac:dyDescent="0.25">
      <c r="A82" s="30" t="s">
        <v>25</v>
      </c>
      <c r="B82" s="170">
        <f>IF('Entradas_Informações gerais'!B23&gt;0,ROUND((1.123-(4.092*10^-3*Entradas_Alimentação!$R$36)+(1.126*10^-5*Entradas_Alimentação!$R$36^2)-(25.4/Entradas_Alimentação!$R$36)),3),0)</f>
        <v>0.55500000000000005</v>
      </c>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row>
    <row r="83" spans="1:36" ht="15.75" customHeight="1" x14ac:dyDescent="0.25">
      <c r="A83" s="30" t="s">
        <v>370</v>
      </c>
      <c r="B83" s="170">
        <f>IF('Entradas_Informações gerais'!B24&gt;0,ROUND((1.123-(4.092*10^-3*Entradas_Alimentação!$X$36)+(1.126*10^-5*Entradas_Alimentação!$X$36^2)-(25.4/Entradas_Alimentação!$X$36)),3),0)</f>
        <v>0.55500000000000005</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row>
    <row r="84" spans="1:36" ht="15.75" customHeight="1" x14ac:dyDescent="0.25">
      <c r="A84" s="30" t="s">
        <v>371</v>
      </c>
      <c r="B84" s="170">
        <f>IF('Entradas_Informações gerais'!B25&gt;0,ROUND((1.123-(4.092*10^-3*Entradas_Alimentação!$AD$36)+(1.126*10^-5*Entradas_Alimentação!$AD$36^2)-(25.4/Entradas_Alimentação!$AD$36)),3),0)</f>
        <v>0.55500000000000005</v>
      </c>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row>
    <row r="85" spans="1:36" ht="15.75" customHeight="1" x14ac:dyDescent="0.25">
      <c r="A85" s="30" t="s">
        <v>28</v>
      </c>
      <c r="B85" s="170">
        <f>IF('Entradas_Informações gerais'!B26&gt;0,ROUND((1.123-(4.092*10^-3*Entradas_Alimentação!$AJ$36)+(1.126*10^-5*Entradas_Alimentação!$AJ$36^2)-(25.4/Entradas_Alimentação!$AJ$36)),3),0)</f>
        <v>0.55500000000000005</v>
      </c>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row>
    <row r="86" spans="1:36" ht="15.75" customHeight="1" thickBot="1" x14ac:dyDescent="0.3">
      <c r="A86" s="230" t="s">
        <v>29</v>
      </c>
      <c r="B86" s="231">
        <f>IF('Entradas_Informações gerais'!B27&gt;0,ROUND((1.123-(4.092*10^-3*Entradas_Alimentação!$AP$36)+(1.126*10^-5*Entradas_Alimentação!$AP$36^2)-(25.4/Entradas_Alimentação!$AP$36)),3),0)</f>
        <v>0.55500000000000005</v>
      </c>
      <c r="C86" s="230"/>
      <c r="D86" s="224"/>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row>
    <row r="87" spans="1:36" ht="15.75" customHeight="1" x14ac:dyDescent="0.25">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row>
    <row r="88" spans="1:36" ht="15.75" customHeight="1" x14ac:dyDescent="0.25">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row>
    <row r="89" spans="1:36" ht="15.75" customHeight="1" x14ac:dyDescent="0.25">
      <c r="A89" s="1034" t="s">
        <v>384</v>
      </c>
      <c r="B89" s="962"/>
      <c r="C89" s="964"/>
      <c r="D89" s="107"/>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row>
    <row r="90" spans="1:36" ht="15.75" customHeight="1" x14ac:dyDescent="0.25">
      <c r="A90" s="1037" t="s">
        <v>385</v>
      </c>
      <c r="B90" s="982"/>
      <c r="C90" s="1038"/>
      <c r="D90" s="107"/>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row>
    <row r="91" spans="1:36" ht="15.75" customHeight="1" x14ac:dyDescent="0.25">
      <c r="A91" s="169" t="s">
        <v>130</v>
      </c>
      <c r="B91" s="116" t="s">
        <v>367</v>
      </c>
      <c r="C91" s="103" t="s">
        <v>368</v>
      </c>
      <c r="D91" s="107"/>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row>
    <row r="92" spans="1:36" ht="15.75" customHeight="1" x14ac:dyDescent="0.25">
      <c r="A92" s="30" t="s">
        <v>132</v>
      </c>
      <c r="B92" s="170">
        <f>IF('Entradas_Informações gerais'!B21&gt;0,ROUND((1.164-(5.16*10^-3*Entradas_Alimentação!$F$36)+(1.308*10^-5*Entradas_Alimentação!$F$36^2)-(37.4/Entradas_Alimentação!$F$36)),3),0)</f>
        <v>0.375</v>
      </c>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row>
    <row r="93" spans="1:36" ht="15.75" customHeight="1" x14ac:dyDescent="0.25">
      <c r="A93" s="30" t="s">
        <v>134</v>
      </c>
      <c r="B93" s="170">
        <f>IF('Entradas_Informações gerais'!B22&gt;0,ROUND((1.164-(5.16*10^-3*Entradas_Alimentação!$L$36)+(1.308*10^-5*Entradas_Alimentação!$L$36^2)-(37.4/Entradas_Alimentação!$L$36)),3),0)</f>
        <v>0.375</v>
      </c>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row>
    <row r="94" spans="1:36" ht="15.75" customHeight="1" x14ac:dyDescent="0.25">
      <c r="A94" s="30" t="s">
        <v>25</v>
      </c>
      <c r="B94" s="170">
        <f>IF('Entradas_Informações gerais'!B23&gt;0,ROUND((1.164-(5.16*10^-3*Entradas_Alimentação!$R$36)+(1.308*10^-5*Entradas_Alimentação!$R$36^2)-(37.4/Entradas_Alimentação!$R$36)),3),0)</f>
        <v>0.375</v>
      </c>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row>
    <row r="95" spans="1:36" ht="15.75" customHeight="1" x14ac:dyDescent="0.25">
      <c r="A95" s="30" t="s">
        <v>370</v>
      </c>
      <c r="B95" s="170">
        <f>IF('Entradas_Informações gerais'!B24&gt;0,ROUND((1.164-(5.16*10^-3*Entradas_Alimentação!$X$36)+(1.308*10^-5*Entradas_Alimentação!$X$36^2)-(37.4/Entradas_Alimentação!$X$36)),3),0)</f>
        <v>0.375</v>
      </c>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row>
    <row r="96" spans="1:36" ht="15.75" customHeight="1" x14ac:dyDescent="0.25">
      <c r="A96" s="30" t="s">
        <v>371</v>
      </c>
      <c r="B96" s="170">
        <f>IF('Entradas_Informações gerais'!B25&gt;0,ROUND((1.164-(5.16*10^-3*Entradas_Alimentação!$AD$36)+(1.308*10^-5*Entradas_Alimentação!$AD$36^2)-(37.4/Entradas_Alimentação!$AD$36)),3),0)</f>
        <v>0.375</v>
      </c>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row>
    <row r="97" spans="1:36" ht="15.75" customHeight="1" x14ac:dyDescent="0.25">
      <c r="A97" s="30" t="s">
        <v>28</v>
      </c>
      <c r="B97" s="170">
        <f>IF('Entradas_Informações gerais'!B26&gt;0,ROUND((1.164-(5.16*10^-3*Entradas_Alimentação!$AJ$36)+(1.308*10^-5*Entradas_Alimentação!$AJ$36^2)-(37.4/Entradas_Alimentação!$AJ$36)),3),0)</f>
        <v>0.375</v>
      </c>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row>
    <row r="98" spans="1:36" ht="15.75" customHeight="1" thickBot="1" x14ac:dyDescent="0.3">
      <c r="A98" s="230" t="s">
        <v>29</v>
      </c>
      <c r="B98" s="231">
        <f>IF('Entradas_Informações gerais'!B27&gt;0,ROUND((1.164-(5.16*10^-3*Entradas_Alimentação!$AP$36)+(1.308*10^-5*Entradas_Alimentação!$AP$36^2)-(37.4/Entradas_Alimentação!$AP$36)),3),0)</f>
        <v>0.375</v>
      </c>
      <c r="C98" s="230"/>
      <c r="D98" s="224"/>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row>
    <row r="99" spans="1:36" ht="15.75" customHeight="1" x14ac:dyDescent="0.25">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row>
    <row r="100" spans="1:36" ht="15.75" customHeight="1" x14ac:dyDescent="0.25">
      <c r="A100" s="30"/>
      <c r="B100" s="30"/>
      <c r="C100" s="30"/>
      <c r="D100" s="30"/>
      <c r="E100" s="30"/>
      <c r="F100" s="176"/>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row>
    <row r="101" spans="1:36" ht="15.75" customHeight="1" x14ac:dyDescent="0.25">
      <c r="A101" s="1034" t="s">
        <v>386</v>
      </c>
      <c r="B101" s="962"/>
      <c r="C101" s="964"/>
      <c r="D101" s="107"/>
      <c r="E101" s="30"/>
      <c r="F101" s="176"/>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row>
    <row r="102" spans="1:36" ht="15.75" customHeight="1" x14ac:dyDescent="0.25">
      <c r="A102" s="1037" t="s">
        <v>387</v>
      </c>
      <c r="B102" s="982"/>
      <c r="C102" s="1038"/>
      <c r="D102" s="107"/>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row>
    <row r="103" spans="1:36" ht="15.75" customHeight="1" x14ac:dyDescent="0.25">
      <c r="A103" s="169" t="s">
        <v>130</v>
      </c>
      <c r="B103" s="116" t="s">
        <v>367</v>
      </c>
      <c r="C103" s="103" t="s">
        <v>368</v>
      </c>
      <c r="D103" s="107"/>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row>
    <row r="104" spans="1:36" ht="15.75" customHeight="1" x14ac:dyDescent="0.25">
      <c r="A104" s="30" t="s">
        <v>132</v>
      </c>
      <c r="B104" s="170">
        <f>ROUND(IF('Entradas_Informações gerais'!B21&gt;0,(((ROUND((B8+B20+B44+B56+B68),3))/(ROUND(B80,3)))+(ROUND((B32/B92),3)))/(ROUND((Entradas_Alimentação!$F$36/100),3)),0),3)</f>
        <v>23.254000000000001</v>
      </c>
      <c r="C104" s="90" t="s">
        <v>369</v>
      </c>
      <c r="D104" s="9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row>
    <row r="105" spans="1:36" ht="15.75" customHeight="1" x14ac:dyDescent="0.25">
      <c r="A105" s="30" t="s">
        <v>134</v>
      </c>
      <c r="B105" s="170">
        <f>ROUND(IF('Entradas_Informações gerais'!B22&gt;0,(((ROUND((B9+B21+B45+B57+B69),3))/(ROUND(B81,3)))+(ROUND((B33/B93),3)))/(ROUND((Entradas_Alimentação!$L$36/100),3)),0),3)</f>
        <v>24.268000000000001</v>
      </c>
      <c r="C105" s="91" t="s">
        <v>369</v>
      </c>
      <c r="D105" s="91"/>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row>
    <row r="106" spans="1:36" ht="15.75" customHeight="1" x14ac:dyDescent="0.25">
      <c r="A106" s="30" t="s">
        <v>25</v>
      </c>
      <c r="B106" s="170">
        <f>ROUND(IF('Entradas_Informações gerais'!B23&gt;0,(((ROUND((B10+B22+B46+B58+B70),3))/(ROUND(B82,3)))+(ROUND((B34/B94),3)))/(ROUND((Entradas_Alimentação!$R$36/100),3)),0),3)</f>
        <v>39.9</v>
      </c>
      <c r="C106" s="91" t="s">
        <v>369</v>
      </c>
      <c r="D106" s="91"/>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row>
    <row r="107" spans="1:36" ht="15.75" customHeight="1" x14ac:dyDescent="0.25">
      <c r="A107" s="30" t="s">
        <v>370</v>
      </c>
      <c r="B107" s="170">
        <f>ROUND(IF('Entradas_Informações gerais'!B24&gt;0,(((ROUND((B11+B23+B47+B59+B71),3))/(ROUND(B83,3)))+(ROUND((B35/B95),3)))/(ROUND((Entradas_Alimentação!$X$36/100),3)),0),3)</f>
        <v>102.1</v>
      </c>
      <c r="C107" s="91" t="s">
        <v>369</v>
      </c>
      <c r="D107" s="91"/>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row>
    <row r="108" spans="1:36" ht="15.75" customHeight="1" x14ac:dyDescent="0.25">
      <c r="A108" s="30" t="s">
        <v>371</v>
      </c>
      <c r="B108" s="170">
        <f>ROUND(IF('Entradas_Informações gerais'!B25&gt;0,(((ROUND((B12+B24+B48+B60+B72),3))/(ROUND(B84,3)))+(ROUND((B36/B96),3)))/(ROUND((Entradas_Alimentação!$AD$36/100),3)),0),3)</f>
        <v>108.012</v>
      </c>
      <c r="C108" s="91" t="s">
        <v>369</v>
      </c>
      <c r="D108" s="91"/>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row>
    <row r="109" spans="1:36" ht="15.75" customHeight="1" x14ac:dyDescent="0.25">
      <c r="A109" s="30" t="s">
        <v>28</v>
      </c>
      <c r="B109" s="170">
        <f>ROUND(IF('Entradas_Informações gerais'!B26&gt;0,(((ROUND((B13+B25+B49+B61+B73),3))/(ROUND(B85,3)))+(ROUND((B37/B97),3)))/(ROUND((Entradas_Alimentação!$AJ$36/100),3)),0),3)</f>
        <v>351.22300000000001</v>
      </c>
      <c r="C109" s="91" t="s">
        <v>369</v>
      </c>
      <c r="D109" s="91"/>
      <c r="E109" s="30"/>
      <c r="F109" s="176"/>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row>
    <row r="110" spans="1:36" ht="15.75" customHeight="1" thickBot="1" x14ac:dyDescent="0.3">
      <c r="A110" s="230" t="s">
        <v>29</v>
      </c>
      <c r="B110" s="231">
        <f>ROUND(IF('Entradas_Informações gerais'!B27&gt;0,(((ROUND((B14+B26+B50+B62+B74),3))/(ROUND(B86,3)))+(ROUND((B38/B98),3)))/(ROUND((Entradas_Alimentação!$AP$36/100),3)),0),3)</f>
        <v>128.35499999999999</v>
      </c>
      <c r="C110" s="232" t="s">
        <v>369</v>
      </c>
      <c r="D110" s="91"/>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row>
    <row r="111" spans="1:36" ht="15.75" customHeight="1" x14ac:dyDescent="0.25">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row>
    <row r="112" spans="1:36" ht="15.75" customHeight="1" x14ac:dyDescent="0.25">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row>
    <row r="113" spans="1:36" ht="15.75" customHeight="1" x14ac:dyDescent="0.25">
      <c r="A113" s="1036" t="s">
        <v>172</v>
      </c>
      <c r="B113" s="962"/>
      <c r="C113" s="962"/>
      <c r="D113" s="962"/>
      <c r="E113" s="962"/>
      <c r="F113" s="962"/>
      <c r="G113" s="962"/>
      <c r="H113" s="962"/>
      <c r="I113" s="962"/>
      <c r="J113" s="962"/>
      <c r="K113" s="962"/>
      <c r="L113" s="962"/>
      <c r="M113" s="962"/>
      <c r="N113" s="962"/>
      <c r="O113" s="168"/>
      <c r="P113" s="168"/>
      <c r="Q113" s="168"/>
      <c r="R113" s="168"/>
      <c r="S113" s="168"/>
      <c r="T113" s="168"/>
      <c r="U113" s="168"/>
      <c r="V113" s="168"/>
      <c r="W113" s="168"/>
      <c r="X113" s="168"/>
      <c r="Y113" s="168"/>
      <c r="Z113" s="168"/>
      <c r="AA113" s="168"/>
      <c r="AB113" s="167"/>
      <c r="AC113" s="167"/>
      <c r="AD113" s="167"/>
      <c r="AE113" s="167"/>
      <c r="AF113" s="167"/>
      <c r="AG113" s="167"/>
      <c r="AH113" s="167"/>
      <c r="AI113" s="167"/>
      <c r="AJ113" s="167"/>
    </row>
    <row r="114" spans="1:36" ht="15.75" customHeight="1" x14ac:dyDescent="0.2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row>
    <row r="115" spans="1:36" ht="15.75" customHeight="1" x14ac:dyDescent="0.2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row>
    <row r="116" spans="1:36" ht="15.75" customHeight="1" x14ac:dyDescent="0.25">
      <c r="A116" s="1034" t="s">
        <v>388</v>
      </c>
      <c r="B116" s="962"/>
      <c r="C116" s="962"/>
      <c r="D116" s="962"/>
      <c r="E116" s="964"/>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row>
    <row r="117" spans="1:36" ht="15.75" customHeight="1" x14ac:dyDescent="0.25">
      <c r="A117" s="1037" t="s">
        <v>389</v>
      </c>
      <c r="B117" s="982"/>
      <c r="C117" s="982"/>
      <c r="D117" s="982"/>
      <c r="E117" s="1038"/>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row>
    <row r="118" spans="1:36" ht="15.75" customHeight="1" x14ac:dyDescent="0.25">
      <c r="A118" s="169" t="s">
        <v>130</v>
      </c>
      <c r="B118" s="116" t="s">
        <v>367</v>
      </c>
      <c r="C118" s="103" t="s">
        <v>368</v>
      </c>
      <c r="D118" s="103"/>
      <c r="E118" s="103"/>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row>
    <row r="119" spans="1:36" ht="15.75" customHeight="1" x14ac:dyDescent="0.25">
      <c r="A119" s="30" t="s">
        <v>132</v>
      </c>
      <c r="B119" s="170">
        <f>ROUND((B104*(IF('Entradas_Informações gerais'!D32="&gt; 75% de forragem ",Default!$D$77,IF('Entradas_Informações gerais'!D32="Dieta contendo forragem entre 15 e 75% misturada com silagem e ou grãos; &gt; 75% de forragem de alta qualidade da dieta total",Default!$D$78,IF('Entradas_Informações gerais'!D32="Confinamento (0 a 15% de forragem)",Default!$D$79,IF('Entradas_Informações gerais'!D32="Confinamento (Milho floculado à vapor - 0 a 15% de forragem)",Default!$D$80))))/100)*'Entradas_Informações gerais'!D10)/55.65,3)</f>
        <v>10.676</v>
      </c>
      <c r="C119" s="91" t="s">
        <v>588</v>
      </c>
      <c r="D119" s="91"/>
      <c r="E119" s="91"/>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row>
    <row r="120" spans="1:36" ht="15.75" customHeight="1" x14ac:dyDescent="0.25">
      <c r="A120" s="30" t="s">
        <v>134</v>
      </c>
      <c r="B120" s="170">
        <f>ROUND((B105*(IF('Entradas_Informações gerais'!D33="&gt; 75% de forragem ",Default!$D$81,IF('Entradas_Informações gerais'!D33="Dieta contendo forragem entre 15 e 75% misturada com silagem e ou grãos; &gt; 75% de forragem de alta qualidade da dieta total",Default!$D$82,IF('Entradas_Informações gerais'!D33="Confinamento (0 a 15% de forragem)",Default!$D$83,IF('Entradas_Informações gerais'!D33="Confinamento (Milho floculado à vapor - 0 a 15% de forragem)",Default!$D$84))))/100)*'Entradas_Informações gerais'!D10)/55.65,3)</f>
        <v>11.141999999999999</v>
      </c>
      <c r="C120" s="91" t="s">
        <v>588</v>
      </c>
      <c r="D120" s="91"/>
      <c r="E120" s="91"/>
      <c r="F120" s="30"/>
      <c r="G120" s="30"/>
      <c r="H120" s="177"/>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row>
    <row r="121" spans="1:36" ht="15.75" customHeight="1" x14ac:dyDescent="0.25">
      <c r="A121" s="30" t="s">
        <v>25</v>
      </c>
      <c r="B121" s="170">
        <f>ROUND((B106*(IF('Entradas_Informações gerais'!D34="&gt; 75% de forragem ",Default!$D$81,IF('Entradas_Informações gerais'!D34="Dieta contendo forragem entre 15 e 75% misturada com silagem e ou grãos; &gt; 75% de forragem de alta qualidade da dieta total",Default!$D$82,IF('Entradas_Informações gerais'!D34="Confinamento (0 a 15% de forragem)",Default!$D$83,IF('Entradas_Informações gerais'!D34="Confinamento (Milho floculado à vapor - 0 a 15% de forragem)",Default!$D$84))))/100)*'Entradas_Informações gerais'!D10)/55.65,3)</f>
        <v>18.318999999999999</v>
      </c>
      <c r="C121" s="91" t="s">
        <v>588</v>
      </c>
      <c r="D121" s="91"/>
      <c r="E121" s="91"/>
      <c r="F121" s="30"/>
      <c r="G121" s="30"/>
      <c r="H121" s="178"/>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row>
    <row r="122" spans="1:36" ht="15.75" customHeight="1" x14ac:dyDescent="0.25">
      <c r="A122" s="30" t="s">
        <v>370</v>
      </c>
      <c r="B122" s="179">
        <f>ROUND((B107*(IF('Entradas_Informações gerais'!D35="&gt; 75% de forragem ",Default!$D$89,IF('Entradas_Informações gerais'!D35="Dieta contendo forragem entre 15 e 75% misturada com silagem e ou grãos; &gt; 75% de forragem de alta qualidade da dieta total",Default!$D$90,IF('Entradas_Informações gerais'!D35="Confinamento (0 a 15% de forragem)",Default!$D$91,IF('Entradas_Informações gerais'!D35="Confinamento (Milho floculado à vapor - 0 a 15% de forragem)",Default!$D$92))))/100)*'Entradas_Informações gerais'!D10)/55.65,3)</f>
        <v>46.875999999999998</v>
      </c>
      <c r="C122" s="91" t="s">
        <v>588</v>
      </c>
      <c r="D122" s="91"/>
      <c r="E122" s="91"/>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row>
    <row r="123" spans="1:36" ht="15.75" customHeight="1" x14ac:dyDescent="0.25">
      <c r="A123" s="30" t="s">
        <v>371</v>
      </c>
      <c r="B123" s="170">
        <f>ROUND((B108*(IF('Entradas_Informações gerais'!D36="&gt; 75% de forragem ",Default!$D$93,IF('Entradas_Informações gerais'!D36="Dieta contendo forragem entre 15 e 75% misturada com silagem e ou grãos; &gt; 75% de forragem de alta qualidade da dieta total",Default!$D$94,IF('Entradas_Informações gerais'!D36="Confinamento (0 a 15% de forragem)",Default!$D$95,IF('Entradas_Informações gerais'!D36="Confinamento (Milho floculado à vapor - 0 a 15% de forragem)",Default!$D$96))))/100)*'Entradas_Informações gerais'!D10)/55.65,4)</f>
        <v>49.590400000000002</v>
      </c>
      <c r="C123" s="91" t="s">
        <v>588</v>
      </c>
      <c r="D123" s="91"/>
      <c r="E123" s="91"/>
      <c r="F123" s="30"/>
      <c r="G123" s="18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row>
    <row r="124" spans="1:36" ht="15.75" customHeight="1" x14ac:dyDescent="0.25">
      <c r="A124" s="30" t="s">
        <v>28</v>
      </c>
      <c r="B124" s="170">
        <f>ROUND((B109*(IF(AND('Entradas_Informações gerais'!G26&gt;8500,'Entradas_Informações gerais'!$E$37="Sim"),Default!D97, IF(AND('Entradas_Informações gerais'!G26&gt;8500,'Entradas_Informações gerais'!$E$37="Não"),Default!D98,IF(AND('Entradas_Informações gerais'!G26&gt;=5000,'Entradas_Informações gerais'!G26&lt;=8500),Default!D99,IF('Entradas_Informações gerais'!G26&lt;5000,Default!D100,""))))/100)*'Entradas_Informações gerais'!D10)/55.65,3)</f>
        <v>138.21700000000001</v>
      </c>
      <c r="C124" s="91" t="s">
        <v>588</v>
      </c>
      <c r="D124" s="91"/>
      <c r="E124" s="91"/>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row>
    <row r="125" spans="1:36" ht="15.75" customHeight="1" x14ac:dyDescent="0.25">
      <c r="A125" s="129" t="s">
        <v>29</v>
      </c>
      <c r="B125" s="171">
        <f>ROUND((B110*(IF('Entradas_Informações gerais'!D38="&gt; 75% de forragem ",Default!$D$101,IF('Entradas_Informações gerais'!D38="Dieta contendo forragem entre 15 e 75% misturada com silagem e ou grãos; &gt; 75% de forragem de alta qualidade da dieta total",Default!$D$102,IF('Entradas_Informações gerais'!D38="Confinamento (0 a 15% de forragem)",Default!$D$103,IF('Entradas_Informações gerais'!D38="Confinamento (Milho floculado à vapor - 0 a 15% de forragem)",Default!$D$104))))/100)*'Entradas_Informações gerais'!D10)/55.65,3)</f>
        <v>58.93</v>
      </c>
      <c r="C125" s="96" t="s">
        <v>588</v>
      </c>
      <c r="D125" s="96"/>
      <c r="E125" s="96"/>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row>
    <row r="126" spans="1:36" ht="15.75" customHeight="1" x14ac:dyDescent="0.2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row>
    <row r="127" spans="1:36" ht="15.75" customHeight="1" x14ac:dyDescent="0.2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row>
    <row r="128" spans="1:36" ht="15.75" customHeight="1" x14ac:dyDescent="0.25">
      <c r="A128" s="1034" t="s">
        <v>596</v>
      </c>
      <c r="B128" s="962"/>
      <c r="C128" s="964"/>
      <c r="D128" s="107"/>
      <c r="E128" s="132"/>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row>
    <row r="129" spans="1:36" ht="15.75" customHeight="1" thickBot="1" x14ac:dyDescent="0.4">
      <c r="A129" s="1034" t="s">
        <v>390</v>
      </c>
      <c r="B129" s="962"/>
      <c r="C129" s="964"/>
      <c r="D129" s="107"/>
      <c r="E129" s="132"/>
      <c r="F129" s="30"/>
      <c r="G129" s="30"/>
      <c r="H129" s="30"/>
      <c r="I129" s="30"/>
      <c r="J129" s="30"/>
      <c r="K129" s="30"/>
      <c r="L129" s="30"/>
      <c r="M129" s="30"/>
      <c r="N129" s="181"/>
      <c r="O129" s="30"/>
      <c r="P129" s="30"/>
      <c r="Q129" s="30"/>
      <c r="R129" s="30"/>
      <c r="S129" s="30"/>
      <c r="T129" s="30"/>
      <c r="U129" s="30"/>
      <c r="V129" s="30"/>
      <c r="W129" s="30"/>
      <c r="X129" s="30"/>
      <c r="Y129" s="30"/>
      <c r="Z129" s="30"/>
      <c r="AA129" s="30"/>
      <c r="AB129" s="30"/>
      <c r="AC129" s="30"/>
      <c r="AD129" s="30"/>
      <c r="AE129" s="30"/>
      <c r="AF129" s="30"/>
      <c r="AG129" s="30"/>
      <c r="AH129" s="30"/>
      <c r="AI129" s="30"/>
      <c r="AJ129" s="30"/>
    </row>
    <row r="130" spans="1:36" ht="15.75" hidden="1" customHeight="1" x14ac:dyDescent="0.25">
      <c r="A130" s="169" t="s">
        <v>130</v>
      </c>
      <c r="B130" s="116" t="s">
        <v>367</v>
      </c>
      <c r="C130" s="116" t="s">
        <v>368</v>
      </c>
      <c r="D130" s="107"/>
      <c r="E130" s="107"/>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row>
    <row r="131" spans="1:36" ht="15.75" hidden="1" customHeight="1" x14ac:dyDescent="0.25">
      <c r="A131" s="30" t="s">
        <v>132</v>
      </c>
      <c r="B131" s="182">
        <f>B119*('Entradas_Informações gerais'!B21/10^6)</f>
        <v>2.1352000000000003E-4</v>
      </c>
      <c r="C131" s="91" t="s">
        <v>597</v>
      </c>
      <c r="D131" s="91"/>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row>
    <row r="132" spans="1:36" ht="15.75" hidden="1" customHeight="1" x14ac:dyDescent="0.25">
      <c r="A132" s="30" t="s">
        <v>134</v>
      </c>
      <c r="B132" s="182">
        <f>B120*('Entradas_Informações gerais'!B22/10^6)</f>
        <v>2.2284E-4</v>
      </c>
      <c r="C132" s="91" t="s">
        <v>597</v>
      </c>
      <c r="D132" s="91"/>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row>
    <row r="133" spans="1:36" ht="15.75" hidden="1" customHeight="1" x14ac:dyDescent="0.25">
      <c r="A133" s="30" t="s">
        <v>25</v>
      </c>
      <c r="B133" s="182">
        <f>B121*('Entradas_Informações gerais'!B23/10^6)</f>
        <v>7.3276000000000005E-4</v>
      </c>
      <c r="C133" s="91" t="s">
        <v>597</v>
      </c>
      <c r="D133" s="91"/>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row>
    <row r="134" spans="1:36" ht="15.75" hidden="1" customHeight="1" x14ac:dyDescent="0.25">
      <c r="A134" s="30" t="s">
        <v>370</v>
      </c>
      <c r="B134" s="182">
        <f>B122*('Entradas_Informações gerais'!B24/10^6)</f>
        <v>2.81256E-3</v>
      </c>
      <c r="C134" s="91" t="s">
        <v>597</v>
      </c>
      <c r="D134" s="91"/>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row>
    <row r="135" spans="1:36" ht="15.75" hidden="1" customHeight="1" x14ac:dyDescent="0.25">
      <c r="A135" s="30" t="s">
        <v>371</v>
      </c>
      <c r="B135" s="182">
        <f>B123*('Entradas_Informações gerais'!B25/10^6)</f>
        <v>1.4877120000000002E-3</v>
      </c>
      <c r="C135" s="91" t="s">
        <v>597</v>
      </c>
      <c r="D135" s="91"/>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row>
    <row r="136" spans="1:36" ht="15.75" hidden="1" customHeight="1" x14ac:dyDescent="0.25">
      <c r="A136" s="30" t="s">
        <v>28</v>
      </c>
      <c r="B136" s="182">
        <f>B124*('Entradas_Informações gerais'!B26/10^6)</f>
        <v>1.3821699999999999E-4</v>
      </c>
      <c r="C136" s="91" t="s">
        <v>597</v>
      </c>
      <c r="D136" s="91"/>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row>
    <row r="137" spans="1:36" ht="15.75" hidden="1" customHeight="1" x14ac:dyDescent="0.25">
      <c r="A137" s="129" t="s">
        <v>29</v>
      </c>
      <c r="B137" s="183">
        <f>B125*('Entradas_Informações gerais'!B27/10^6)</f>
        <v>5.893E-5</v>
      </c>
      <c r="C137" s="96" t="s">
        <v>597</v>
      </c>
      <c r="D137" s="91"/>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row>
    <row r="138" spans="1:36" ht="15.75" hidden="1" customHeight="1" x14ac:dyDescent="0.25">
      <c r="A138" s="184" t="s">
        <v>130</v>
      </c>
      <c r="B138" s="103" t="s">
        <v>367</v>
      </c>
      <c r="C138" s="103" t="s">
        <v>368</v>
      </c>
      <c r="D138" s="107"/>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row>
    <row r="139" spans="1:36" ht="15.75" hidden="1" customHeight="1" x14ac:dyDescent="0.25">
      <c r="A139" s="30" t="s">
        <v>132</v>
      </c>
      <c r="B139" s="170">
        <f>B119*('Entradas_Informações gerais'!B21/10^6)*1000</f>
        <v>0.21352000000000004</v>
      </c>
      <c r="C139" s="91" t="s">
        <v>598</v>
      </c>
      <c r="D139" s="91"/>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row>
    <row r="140" spans="1:36" ht="15.75" hidden="1" customHeight="1" x14ac:dyDescent="0.25">
      <c r="A140" s="30" t="s">
        <v>134</v>
      </c>
      <c r="B140" s="170">
        <f>B120*('Entradas_Informações gerais'!B22/10^6)*1000</f>
        <v>0.22284000000000001</v>
      </c>
      <c r="C140" s="91" t="s">
        <v>598</v>
      </c>
      <c r="D140" s="91"/>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row>
    <row r="141" spans="1:36" ht="15.75" hidden="1" customHeight="1" x14ac:dyDescent="0.25">
      <c r="A141" s="30" t="s">
        <v>25</v>
      </c>
      <c r="B141" s="170">
        <f>B121*('Entradas_Informações gerais'!B23/10^6)*1000</f>
        <v>0.73276000000000008</v>
      </c>
      <c r="C141" s="91" t="s">
        <v>598</v>
      </c>
      <c r="D141" s="91"/>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row>
    <row r="142" spans="1:36" ht="15.75" hidden="1" customHeight="1" x14ac:dyDescent="0.25">
      <c r="A142" s="30" t="s">
        <v>370</v>
      </c>
      <c r="B142" s="170">
        <f>B122*('Entradas_Informações gerais'!B24/10^6)*1000</f>
        <v>2.8125599999999999</v>
      </c>
      <c r="C142" s="91" t="s">
        <v>598</v>
      </c>
      <c r="D142" s="91"/>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row>
    <row r="143" spans="1:36" ht="15.75" hidden="1" customHeight="1" x14ac:dyDescent="0.25">
      <c r="A143" s="30" t="s">
        <v>371</v>
      </c>
      <c r="B143" s="170">
        <f>B123*('Entradas_Informações gerais'!B25/10^6)*1000</f>
        <v>1.4877120000000001</v>
      </c>
      <c r="C143" s="91" t="s">
        <v>598</v>
      </c>
      <c r="D143" s="91"/>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row>
    <row r="144" spans="1:36" ht="15.75" hidden="1" customHeight="1" x14ac:dyDescent="0.25">
      <c r="A144" s="30" t="s">
        <v>28</v>
      </c>
      <c r="B144" s="170">
        <f>B124*('Entradas_Informações gerais'!B26/10^6)*1000</f>
        <v>0.13821700000000001</v>
      </c>
      <c r="C144" s="91" t="s">
        <v>598</v>
      </c>
      <c r="D144" s="91"/>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row>
    <row r="145" spans="1:36" ht="15.75" hidden="1" customHeight="1" x14ac:dyDescent="0.25">
      <c r="A145" s="129" t="s">
        <v>29</v>
      </c>
      <c r="B145" s="170">
        <f>B125*('Entradas_Informações gerais'!B27/10^6)*1000</f>
        <v>5.8930000000000003E-2</v>
      </c>
      <c r="C145" s="91" t="s">
        <v>598</v>
      </c>
      <c r="D145" s="91"/>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row>
    <row r="146" spans="1:36" ht="15.75" customHeight="1" thickBot="1" x14ac:dyDescent="0.3">
      <c r="A146" s="184" t="s">
        <v>130</v>
      </c>
      <c r="B146" s="103" t="s">
        <v>367</v>
      </c>
      <c r="C146" s="103" t="s">
        <v>368</v>
      </c>
      <c r="D146" s="107"/>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row>
    <row r="147" spans="1:36" ht="15.75" customHeight="1" x14ac:dyDescent="0.25">
      <c r="A147" s="30" t="s">
        <v>132</v>
      </c>
      <c r="B147" s="170">
        <f>ROUND(ROUND(B119,3)*(ROUND('Entradas_Informações gerais'!B21,3)/10^6)*1000000,3)</f>
        <v>213.52</v>
      </c>
      <c r="C147" s="91" t="s">
        <v>587</v>
      </c>
      <c r="D147" s="91"/>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row>
    <row r="148" spans="1:36" ht="15.75" customHeight="1" x14ac:dyDescent="0.25">
      <c r="A148" s="30" t="s">
        <v>134</v>
      </c>
      <c r="B148" s="170">
        <f>ROUND(ROUND(B120,3)*(ROUND('Entradas_Informações gerais'!B22,3)/10^6)*1000000,3)</f>
        <v>222.84</v>
      </c>
      <c r="C148" s="91" t="s">
        <v>587</v>
      </c>
      <c r="D148" s="91"/>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row>
    <row r="149" spans="1:36" ht="15.75" customHeight="1" x14ac:dyDescent="0.25">
      <c r="A149" s="30" t="s">
        <v>25</v>
      </c>
      <c r="B149" s="170">
        <f>ROUND(ROUND(B121,3)*(ROUND('Entradas_Informações gerais'!B23,3)/10^6)*1000000,3)</f>
        <v>732.76</v>
      </c>
      <c r="C149" s="91" t="s">
        <v>587</v>
      </c>
      <c r="D149" s="91"/>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row>
    <row r="150" spans="1:36" ht="15.75" customHeight="1" x14ac:dyDescent="0.25">
      <c r="A150" s="30" t="s">
        <v>370</v>
      </c>
      <c r="B150" s="170">
        <f>ROUND(ROUND(B122,3)*(ROUND('Entradas_Informações gerais'!B24,3)/10^6)*1000000,3)</f>
        <v>2812.56</v>
      </c>
      <c r="C150" s="91" t="s">
        <v>587</v>
      </c>
      <c r="D150" s="91"/>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row>
    <row r="151" spans="1:36" ht="15.75" customHeight="1" x14ac:dyDescent="0.25">
      <c r="A151" s="30" t="s">
        <v>371</v>
      </c>
      <c r="B151" s="170">
        <f>ROUND(ROUND(B123,3)*(ROUND('Entradas_Informações gerais'!B25,3)/10^6)*1000000,3)</f>
        <v>1487.7</v>
      </c>
      <c r="C151" s="91" t="s">
        <v>587</v>
      </c>
      <c r="D151" s="91"/>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row>
    <row r="152" spans="1:36" ht="15.75" customHeight="1" x14ac:dyDescent="0.25">
      <c r="A152" s="30" t="s">
        <v>28</v>
      </c>
      <c r="B152" s="170">
        <f>ROUND(ROUND(B124,3)*(ROUND('Entradas_Informações gerais'!B26,3)/10^6)*1000000,3)</f>
        <v>138.21700000000001</v>
      </c>
      <c r="C152" s="91" t="s">
        <v>587</v>
      </c>
      <c r="D152" s="91"/>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row>
    <row r="153" spans="1:36" ht="15.75" customHeight="1" thickBot="1" x14ac:dyDescent="0.3">
      <c r="A153" s="230" t="s">
        <v>29</v>
      </c>
      <c r="B153" s="231">
        <f>ROUND(ROUND(B125,3)*(ROUND('Entradas_Informações gerais'!B27,3)/10^6)*1000000,3)</f>
        <v>58.93</v>
      </c>
      <c r="C153" s="232" t="s">
        <v>587</v>
      </c>
      <c r="D153" s="91"/>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row>
    <row r="154" spans="1:36" ht="15.75" customHeight="1" x14ac:dyDescent="0.2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row>
    <row r="155" spans="1:36" ht="15.75" customHeight="1" x14ac:dyDescent="0.2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row>
    <row r="156" spans="1:36" ht="15.75" customHeight="1" x14ac:dyDescent="0.25">
      <c r="A156" s="1039" t="s">
        <v>599</v>
      </c>
      <c r="B156" s="962"/>
      <c r="C156" s="964"/>
      <c r="D156" s="226"/>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row>
    <row r="157" spans="1:36" ht="15.75" customHeight="1" x14ac:dyDescent="0.35">
      <c r="A157" s="1039" t="s">
        <v>391</v>
      </c>
      <c r="B157" s="962"/>
      <c r="C157" s="964"/>
      <c r="D157" s="226"/>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row>
    <row r="158" spans="1:36" ht="15.75" customHeight="1" thickBot="1" x14ac:dyDescent="0.3">
      <c r="A158" s="185" t="s">
        <v>392</v>
      </c>
      <c r="B158" s="186" t="s">
        <v>367</v>
      </c>
      <c r="C158" s="186" t="s">
        <v>368</v>
      </c>
      <c r="D158" s="226"/>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row>
    <row r="159" spans="1:36" ht="15.75" hidden="1" customHeight="1" x14ac:dyDescent="0.25">
      <c r="A159" s="187" t="s">
        <v>393</v>
      </c>
      <c r="B159" s="188">
        <f>SUM(B131:B137)</f>
        <v>5.666539E-3</v>
      </c>
      <c r="C159" s="189" t="s">
        <v>597</v>
      </c>
      <c r="D159" s="227"/>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row>
    <row r="160" spans="1:36" ht="15.75" hidden="1" customHeight="1" x14ac:dyDescent="0.25">
      <c r="A160" s="190" t="s">
        <v>393</v>
      </c>
      <c r="B160" s="191">
        <f>SUM(B139:B145)</f>
        <v>5.6665390000000002</v>
      </c>
      <c r="C160" s="192" t="s">
        <v>598</v>
      </c>
      <c r="D160" s="227"/>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row>
    <row r="161" spans="1:36" ht="15.75" customHeight="1" thickBot="1" x14ac:dyDescent="0.3">
      <c r="A161" s="461" t="s">
        <v>393</v>
      </c>
      <c r="B161" s="462">
        <f>ROUND(SUM(B147:B153),3)</f>
        <v>5666.527</v>
      </c>
      <c r="C161" s="463" t="s">
        <v>587</v>
      </c>
      <c r="D161" s="228"/>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row>
    <row r="162" spans="1:36" ht="15.75" customHeight="1" thickBot="1" x14ac:dyDescent="0.4">
      <c r="A162" s="193" t="s">
        <v>394</v>
      </c>
      <c r="B162" s="194" t="s">
        <v>395</v>
      </c>
      <c r="C162" s="195" t="s">
        <v>587</v>
      </c>
      <c r="D162" s="229"/>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row>
    <row r="163" spans="1:36" ht="15.75" customHeight="1" x14ac:dyDescent="0.2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row>
    <row r="164" spans="1:36" ht="15.75" customHeight="1" x14ac:dyDescent="0.2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row>
    <row r="165" spans="1:36" ht="15.75" customHeight="1" x14ac:dyDescent="0.25">
      <c r="A165" s="1040" t="s">
        <v>206</v>
      </c>
      <c r="B165" s="962"/>
      <c r="C165" s="962"/>
      <c r="D165" s="962"/>
      <c r="E165" s="962"/>
      <c r="F165" s="962"/>
      <c r="G165" s="962"/>
      <c r="H165" s="962"/>
      <c r="I165" s="962"/>
      <c r="J165" s="962"/>
      <c r="K165" s="962"/>
      <c r="L165" s="962"/>
      <c r="M165" s="962"/>
      <c r="N165" s="962"/>
      <c r="O165" s="196"/>
      <c r="P165" s="196"/>
      <c r="Q165" s="196"/>
      <c r="R165" s="196"/>
      <c r="S165" s="196"/>
      <c r="T165" s="196"/>
      <c r="U165" s="196"/>
      <c r="V165" s="196"/>
      <c r="W165" s="196"/>
      <c r="X165" s="196"/>
      <c r="Y165" s="196"/>
      <c r="Z165" s="196"/>
      <c r="AA165" s="196"/>
      <c r="AB165" s="167"/>
      <c r="AC165" s="167"/>
      <c r="AD165" s="167"/>
      <c r="AE165" s="167"/>
      <c r="AF165" s="167"/>
      <c r="AG165" s="167"/>
      <c r="AH165" s="167"/>
      <c r="AI165" s="167"/>
      <c r="AJ165" s="167"/>
    </row>
    <row r="166" spans="1:36" ht="15.75" customHeight="1" x14ac:dyDescent="0.35">
      <c r="A166" s="197" t="s">
        <v>396</v>
      </c>
      <c r="B166" s="196"/>
      <c r="C166" s="196"/>
      <c r="D166" s="196"/>
      <c r="E166" s="196"/>
      <c r="F166" s="196"/>
      <c r="G166" s="196"/>
      <c r="H166" s="196"/>
      <c r="I166" s="196"/>
      <c r="J166" s="196"/>
      <c r="K166" s="196"/>
      <c r="L166" s="196"/>
      <c r="M166" s="196"/>
      <c r="N166" s="196"/>
      <c r="O166" s="196"/>
      <c r="P166" s="196"/>
      <c r="Q166" s="196"/>
      <c r="R166" s="196"/>
      <c r="S166" s="196"/>
      <c r="T166" s="196"/>
      <c r="U166" s="196"/>
      <c r="V166" s="196"/>
      <c r="W166" s="196"/>
      <c r="X166" s="196"/>
      <c r="Y166" s="196"/>
      <c r="Z166" s="196"/>
      <c r="AA166" s="196"/>
      <c r="AB166" s="167"/>
      <c r="AC166" s="167"/>
      <c r="AD166" s="167"/>
      <c r="AE166" s="167"/>
      <c r="AF166" s="167"/>
      <c r="AG166" s="167"/>
      <c r="AH166" s="167"/>
      <c r="AI166" s="167"/>
      <c r="AJ166" s="167"/>
    </row>
    <row r="167" spans="1:36" ht="15.75" customHeight="1" x14ac:dyDescent="0.2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row>
    <row r="168" spans="1:36" ht="15.75" customHeight="1" x14ac:dyDescent="0.2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row>
    <row r="169" spans="1:36" ht="15.75" customHeight="1" x14ac:dyDescent="0.25">
      <c r="A169" s="1034" t="s">
        <v>397</v>
      </c>
      <c r="B169" s="962"/>
      <c r="C169" s="964"/>
      <c r="D169" s="107"/>
      <c r="E169" s="30"/>
      <c r="F169" s="30"/>
      <c r="G169" s="30"/>
      <c r="H169" s="30"/>
      <c r="I169" s="30"/>
      <c r="J169" s="176"/>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row>
    <row r="170" spans="1:36" ht="15.75" customHeight="1" x14ac:dyDescent="0.25">
      <c r="A170" s="1034" t="s">
        <v>364</v>
      </c>
      <c r="B170" s="962"/>
      <c r="C170" s="964"/>
      <c r="D170" s="107"/>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row>
    <row r="171" spans="1:36" ht="15.75" customHeight="1" x14ac:dyDescent="0.25">
      <c r="A171" s="169" t="s">
        <v>130</v>
      </c>
      <c r="B171" s="116" t="s">
        <v>367</v>
      </c>
      <c r="C171" s="116" t="s">
        <v>368</v>
      </c>
      <c r="D171" s="107"/>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row>
    <row r="172" spans="1:36" ht="15.75" customHeight="1" x14ac:dyDescent="0.25">
      <c r="A172" s="30" t="s">
        <v>132</v>
      </c>
      <c r="B172" s="170">
        <f>ROUND((B104*((1-(Entradas_Alimentação!$F$36/100))+(Default!$D$118)))*((1-Default!$E$118)/18.45),3)</f>
        <v>0.223</v>
      </c>
      <c r="C172" s="91" t="s">
        <v>398</v>
      </c>
      <c r="D172" s="91"/>
      <c r="E172" s="30"/>
      <c r="F172" s="176"/>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row>
    <row r="173" spans="1:36" ht="15.75" customHeight="1" x14ac:dyDescent="0.25">
      <c r="A173" s="30" t="s">
        <v>134</v>
      </c>
      <c r="B173" s="170">
        <f>ROUND((B105*((1-(Entradas_Alimentação!$L$36/100))+(Default!$D$120)))*((1-Default!$E$120)/18.45),3)</f>
        <v>0.23300000000000001</v>
      </c>
      <c r="C173" s="91" t="s">
        <v>398</v>
      </c>
      <c r="D173" s="91"/>
      <c r="E173" s="30"/>
      <c r="F173" s="172"/>
      <c r="G173" s="30"/>
      <c r="H173" s="176"/>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row>
    <row r="174" spans="1:36" ht="15.75" customHeight="1" x14ac:dyDescent="0.25">
      <c r="A174" s="30" t="s">
        <v>25</v>
      </c>
      <c r="B174" s="170">
        <f>ROUND((B106*((1-(Entradas_Alimentação!$R$36/100))+(Default!$D$122)))*((1-Default!$E$122)/18.45),3)</f>
        <v>0.38300000000000001</v>
      </c>
      <c r="C174" s="91" t="s">
        <v>398</v>
      </c>
      <c r="D174" s="91"/>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row>
    <row r="175" spans="1:36" ht="15.75" customHeight="1" x14ac:dyDescent="0.25">
      <c r="A175" s="30" t="s">
        <v>370</v>
      </c>
      <c r="B175" s="170">
        <f>ROUND((B107*((1-(Entradas_Alimentação!$X$36/100))+(Default!$D$124)))*((1-Default!$E$124)/18.45),3)</f>
        <v>0.98099999999999998</v>
      </c>
      <c r="C175" s="91" t="s">
        <v>398</v>
      </c>
      <c r="D175" s="91"/>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row>
    <row r="176" spans="1:36" ht="15.75" customHeight="1" x14ac:dyDescent="0.25">
      <c r="A176" s="30" t="s">
        <v>371</v>
      </c>
      <c r="B176" s="170">
        <f>ROUND((B108*((1-(Entradas_Alimentação!$AD$36/100))+(Default!$D$126)))*((1-Default!$E$126)/18.45),3)</f>
        <v>1.038</v>
      </c>
      <c r="C176" s="91" t="s">
        <v>398</v>
      </c>
      <c r="D176" s="91"/>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row>
    <row r="177" spans="1:36" ht="15.75" customHeight="1" x14ac:dyDescent="0.25">
      <c r="A177" s="30" t="s">
        <v>28</v>
      </c>
      <c r="B177" s="170">
        <f>ROUND((B109*((1-(Entradas_Alimentação!$AJ$36/100))+(IF('Entradas_Informações gerais'!G26&gt;5000,Default!D128,IF('Entradas_Informações gerais'!G26&lt;5000,Default!D129)))))*((1-Default!E128)/18.45),3)</f>
        <v>3.375</v>
      </c>
      <c r="C177" s="91" t="s">
        <v>398</v>
      </c>
      <c r="D177" s="91"/>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row>
    <row r="178" spans="1:36" ht="15.75" customHeight="1" x14ac:dyDescent="0.25">
      <c r="A178" s="129" t="s">
        <v>29</v>
      </c>
      <c r="B178" s="171">
        <f>ROUND((B110*((1-(Entradas_Alimentação!$AP$36/100))+(Default!$D$130)))*((1-Default!$E$130)/18.45),3)</f>
        <v>1.2330000000000001</v>
      </c>
      <c r="C178" s="96" t="s">
        <v>398</v>
      </c>
      <c r="D178" s="91"/>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row>
    <row r="179" spans="1:36" ht="15.75" customHeight="1" x14ac:dyDescent="0.25">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row>
    <row r="180" spans="1:36" ht="15.75" customHeight="1" x14ac:dyDescent="0.25">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row>
    <row r="181" spans="1:36" ht="15.75" customHeight="1" x14ac:dyDescent="0.35">
      <c r="A181" s="1034" t="s">
        <v>399</v>
      </c>
      <c r="B181" s="962"/>
      <c r="C181" s="964"/>
      <c r="D181" s="107"/>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row>
    <row r="182" spans="1:36" ht="15.75" customHeight="1" x14ac:dyDescent="0.35">
      <c r="A182" s="1034" t="s">
        <v>400</v>
      </c>
      <c r="B182" s="962"/>
      <c r="C182" s="964"/>
      <c r="D182" s="107"/>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row>
    <row r="183" spans="1:36" ht="15.75" customHeight="1" thickBot="1" x14ac:dyDescent="0.3">
      <c r="A183" s="169" t="s">
        <v>130</v>
      </c>
      <c r="B183" s="116" t="s">
        <v>367</v>
      </c>
      <c r="C183" s="116" t="s">
        <v>368</v>
      </c>
      <c r="D183" s="107"/>
      <c r="E183" s="30"/>
      <c r="F183" s="176"/>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row>
    <row r="184" spans="1:36" ht="15.75" customHeight="1" x14ac:dyDescent="0.25">
      <c r="A184" s="30" t="s">
        <v>132</v>
      </c>
      <c r="B184" s="170">
        <f>ROUND((B172*'Entradas_Informações gerais'!D10)*(IF('Entradas_Informações gerais'!G26&gt;5000,Default!C118,IF('Entradas_Informações gerais'!G26&lt;5000,Default!C119))*0.67)*((((IF('Entradas_Informações gerais'!B42="Lagoa anaeróbica descoberta",Default!$G$138,IF('Entradas_Informações gerais'!B42="Compost barn",Default!$G$154,IF('Entradas_Informações gerais'!B42="Sistema de gerenciamento com cama apresentando mistura",Default!$G$144,IF('Entradas_Informações gerais'!B42="Armazenamento sólido",Default!$G$146,IF('Entradas_Informações gerais'!B42="Lote seco",Default!$G$150,IF('Entradas_Informações gerais'!B42="Espalhamento diário",Default!$G$151,IF('Entradas_Informações gerais'!B42="Compostagem pilha estática (aeração forçada)",Default!$G$153,IF('Entradas_Informações gerais'!B42="Pastagem/área de pastoreio/piquete",Default!$G$156,IF('Entradas_Informações gerais'!B42="Tratamento aeróbico ",Default!$G$158,IF('Entradas_Informações gerais'!B42="Queimado com combustível",Default!$G$159,IF('Entradas_Informações gerais'!B42="Biodigestor (alta tecnologia)",Default!$G$160,IF('Entradas_Informações gerais'!B42="Biodigestor (convencional)",Default!$G$161))))))))))))/100)*('Entradas_Informações gerais'!C42/100))+(IF('Entradas_Informações gerais'!D42="Lagoa anaeróbica descoberta",Default!$G$138,IF('Entradas_Informações gerais'!D42="Compost barn",Default!$G$154,IF('Entradas_Informações gerais'!D42="Sistema de gerenciamento com cama apresentando mistura",Default!$G$144,IF('Entradas_Informações gerais'!D42="Armazenamento sólido",Default!$G$146,IF('Entradas_Informações gerais'!D42="Lote seco",Default!$G$150,IF('Entradas_Informações gerais'!D42="Espalhamento diário",Default!$G$151,IF('Entradas_Informações gerais'!D42="Compostagem pilha estática (aeração forçada)",Default!$G$153,IF('Entradas_Informações gerais'!D42="Pastagem/área de pastoreio/piquete",Default!$G$156,IF('Entradas_Informações gerais'!D42="Tratamento aeróbico ",Default!$G$158,IF('Entradas_Informações gerais'!D42="Queimado com combustível",Default!$G$159,IF('Entradas_Informações gerais'!D42="Biodigestor (alta tecnologia)",Default!$G$160,IF('Entradas_Informações gerais'!D42="Biodigestor (convencional)",Default!$G$161))))))))))))/100)*('Entradas_Informações gerais'!E42/100))+(IF('Entradas_Informações gerais'!F42="Lagoa anaeróbica descoberta",Default!$G$138,IF('Entradas_Informações gerais'!F42="Compost barn",Default!$G$154,IF('Entradas_Informações gerais'!F42="Sistema de gerenciamento com cama apresentando mistura",Default!$G$144,IF('Entradas_Informações gerais'!F42="Armazenamento sólido",Default!$G$146,IF('Entradas_Informações gerais'!F42="Lote seco",Default!$G$150,IF('Entradas_Informações gerais'!F42="Espalhamento diário",Default!$G$151,IF('Entradas_Informações gerais'!F42="Compostagem pilha estática (aeração forçada)",Default!$G$153,IF('Entradas_Informações gerais'!F42="Pastagem/área de pastoreio/piquete",Default!$G$156,IF('Entradas_Informações gerais'!F42="Tratamento aeróbico ",Default!$G$158,IF('Entradas_Informações gerais'!F42="Queimado com combustível",Default!$G$159,IF('Entradas_Informações gerais'!F42="Biodigestor (alta tecnologia)",Default!$G$160,IF('Entradas_Informações gerais'!F42="Biodigestor (convencional)",Default!$G$161))))))))))))/100)*('Entradas_Informações gerais'!G42/100)),3)</f>
        <v>4.5999999999999999E-2</v>
      </c>
      <c r="C184" s="91" t="s">
        <v>589</v>
      </c>
      <c r="D184" s="91"/>
      <c r="E184" s="30"/>
      <c r="F184" s="176"/>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row>
    <row r="185" spans="1:36" ht="15.75" customHeight="1" x14ac:dyDescent="0.25">
      <c r="A185" s="30" t="s">
        <v>134</v>
      </c>
      <c r="B185" s="170">
        <f>ROUND((B173*'Entradas_Informações gerais'!D10)*(IF('Entradas_Informações gerais'!G26&gt;5000,Default!C120,IF('Entradas_Informações gerais'!G26&lt;5000,Default!C121))*0.67)*((((IF('Entradas_Informações gerais'!B43="Lagoa anaeróbica descoberta",Default!$G$138,IF('Entradas_Informações gerais'!B43="Compost barn",Default!$G$154,IF('Entradas_Informações gerais'!B43="Sistema de gerenciamento com cama apresentando mistura",Default!$G$144,IF('Entradas_Informações gerais'!B43="Armazenamento sólido",Default!$G$146,IF('Entradas_Informações gerais'!B43="Lote seco",Default!$G$150,IF('Entradas_Informações gerais'!B43="Espalhamento diário",Default!$G$151,IF('Entradas_Informações gerais'!B43="Compostagem pilha estática (aeração forçada)",Default!$G$153,IF('Entradas_Informações gerais'!B43="Pastagem/área de pastoreio/piquete",Default!$G$156,IF('Entradas_Informações gerais'!B43="Tratamento aeróbico ",Default!$G$158,IF('Entradas_Informações gerais'!B43="Queimado com combustível",Default!$G$159,IF('Entradas_Informações gerais'!B43="Biodigestor (alta tecnologia)",Default!$G$160,IF('Entradas_Informações gerais'!B43="Biodigestor (convencional)",Default!$G$161))))))))))))/100)*('Entradas_Informações gerais'!C43/100))+(IF('Entradas_Informações gerais'!D43="Lagoa anaeróbica descoberta",Default!$G$138,IF('Entradas_Informações gerais'!D43="Compost barn",Default!$G$154,IF('Entradas_Informações gerais'!D43="Sistema de gerenciamento com cama apresentando mistura",Default!$G$144,IF('Entradas_Informações gerais'!D43="Armazenamento sólido",Default!$G$146,IF('Entradas_Informações gerais'!D43="Lote seco",Default!$G$150,IF('Entradas_Informações gerais'!D43="Espalhamento diário",Default!$G$151,IF('Entradas_Informações gerais'!D43="Compostagem pilha estática (aeração forçada)",Default!$G$153,IF('Entradas_Informações gerais'!D43="Pastagem/área de pastoreio/piquete",Default!$G$156,IF('Entradas_Informações gerais'!D43="Tratamento aeróbico ",Default!$G$158,IF('Entradas_Informações gerais'!D43="Queimado com combustível",Default!$G$159,IF('Entradas_Informações gerais'!D43="Biodigestor (alta tecnologia)",Default!$G$160,IF('Entradas_Informações gerais'!D43="Biodigestor (convencional)",Default!$G$161))))))))))))/100)*('Entradas_Informações gerais'!E43/100))+(IF('Entradas_Informações gerais'!F43="Lagoa anaeróbica descoberta",Default!$G$138,IF('Entradas_Informações gerais'!F43="Compost barn",Default!$G$154,IF('Entradas_Informações gerais'!F43="Sistema de gerenciamento com cama apresentando mistura",Default!$G$144,IF('Entradas_Informações gerais'!F43="Armazenamento sólido",Default!$G$146,IF('Entradas_Informações gerais'!F43="Lote seco",Default!$G$150,IF('Entradas_Informações gerais'!F43="Espalhamento diário",Default!$G$151,IF('Entradas_Informações gerais'!F43="Compostagem pilha estática (aeração forçada)",Default!$G$153,IF('Entradas_Informações gerais'!F43="Pastagem/área de pastoreio/piquete",Default!$G$156,IF('Entradas_Informações gerais'!F43="Tratamento aeróbico ",Default!$G$158,IF('Entradas_Informações gerais'!F43="Queimado com combustível",Default!$G$159,IF('Entradas_Informações gerais'!F43="Biodigestor (alta tecnologia)",Default!$G$160,IF('Entradas_Informações gerais'!F43="Biodigestor (convencional)",Default!$G$161))))))))))))/100)*('Entradas_Informações gerais'!G43/100)),3)</f>
        <v>4.8000000000000001E-2</v>
      </c>
      <c r="C185" s="91" t="s">
        <v>589</v>
      </c>
      <c r="D185" s="91"/>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row>
    <row r="186" spans="1:36" ht="15.75" customHeight="1" x14ac:dyDescent="0.25">
      <c r="A186" s="30" t="s">
        <v>25</v>
      </c>
      <c r="B186" s="170">
        <f>ROUND(((B174*'Entradas_Informações gerais'!D10)*((IF('Entradas_Informações gerais'!G26&gt;5000,Default!C122,IF('Entradas_Informações gerais'!G26&lt;5000,Default!C123))*0.67)*((((IF('Entradas_Informações gerais'!B44="Lagoa anaeróbica descoberta",Default!$G$138,IF('Entradas_Informações gerais'!B44="Compost barn",Default!$G$154,IF('Entradas_Informações gerais'!B44="Sistema de gerenciamento com cama apresentando mistura",Default!$G$144,IF('Entradas_Informações gerais'!B44="Armazenamento sólido",Default!$G$146,IF('Entradas_Informações gerais'!B44="Lote seco",Default!$G$150,IF('Entradas_Informações gerais'!B44="Espalhamento diário",Default!$G$151,IF('Entradas_Informações gerais'!B44="Compostagem pilha estática (aeração forçada)",Default!$G$153,IF('Entradas_Informações gerais'!B44="Pastagem/área de pastoreio/piquete",Default!$G$156,IF('Entradas_Informações gerais'!B44="Tratamento aeróbico ",Default!$G$158,IF('Entradas_Informações gerais'!B44="Queimado com combustível",Default!$G$159,IF('Entradas_Informações gerais'!B44="Biodigestor (alta tecnologia)",Default!$G$160,IF('Entradas_Informações gerais'!B44="Biodigestor (convencional)",Default!$G$161))))))))))))/100)*('Entradas_Informações gerais'!C44/100))+((IF('Entradas_Informações gerais'!D44="Lagoa anaeróbica descoberta",Default!$G$138,IF('Entradas_Informações gerais'!D44="Compost barn",Default!$G$154,IF('Entradas_Informações gerais'!F44="Compost barn",Default!$G$154,IF('Entradas_Informações gerais'!D44="Sistema de gerenciamento com cama apresentando mistura",Default!$G$144,IF('Entradas_Informações gerais'!D44="Armazenamento sólido",Default!$G$146,IF('Entradas_Informações gerais'!D44="Lote seco",Default!$G$150,IF('Entradas_Informações gerais'!D44="Espalhamento diário",Default!$G$151,IF('Entradas_Informações gerais'!D44="Compostagem pilha estática (aeração forçada)",Default!$G$153,IF('Entradas_Informações gerais'!D44="Pastagem/área de pastoreio/piquete",Default!$G$156,IF('Entradas_Informações gerais'!D44="Tratamento aeróbico ",Default!$G$158,IF('Entradas_Informações gerais'!D44="Queimado com combustível",Default!$G$159,IF('Entradas_Informações gerais'!D44="Biodigestor (alta tecnologia)",Default!$G$160,IF('Entradas_Informações gerais'!D44="Biodigestor (convencional)",Default!$G$161)))))))))))))/100)*('Entradas_Informações gerais'!E44/100))+((IF('Entradas_Informações gerais'!F44="Lagoa anaeróbica descoberta",Default!$G$138,IF('Entradas_Informações gerais'!F44="Compost barn",Default!$G$154,IF('Entradas_Informações gerais'!F44="Sistema de gerenciamento com cama apresentando mistura",Default!$G$144,IF('Entradas_Informações gerais'!F44="Armazenamento sólido",Default!$G$146,IF('Entradas_Informações gerais'!F44="Lote seco",Default!$G$150,IF('Entradas_Informações gerais'!F44="Espalhamento diário",Default!$G$151,IF('Entradas_Informações gerais'!F44="Compostagem pilha estática (aeração forçada)",Default!$G$153,IF('Entradas_Informações gerais'!F44="Pastagem/área de pastoreio/piquete",Default!$G$156,IF('Entradas_Informações gerais'!F44="Tratamento aeróbico ",Default!$G$158,IF('Entradas_Informações gerais'!F44="Queimado com combustível",Default!$G$159,IF('Entradas_Informações gerais'!F44="Biodigestor (alta tecnologia)",Default!$G$160,IF('Entradas_Informações gerais'!F44="Biodigestor (convencional)",Default!$G$161))))))))))))/100)*('Entradas_Informações gerais'!G44/100)))))),3)</f>
        <v>7.9000000000000001E-2</v>
      </c>
      <c r="C186" s="91" t="s">
        <v>589</v>
      </c>
      <c r="D186" s="91"/>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row>
    <row r="187" spans="1:36" ht="15.75" customHeight="1" x14ac:dyDescent="0.25">
      <c r="A187" s="30" t="s">
        <v>370</v>
      </c>
      <c r="B187" s="170">
        <f>ROUND((B175*'Entradas_Informações gerais'!D10)*((IF('Entradas_Informações gerais'!G26&gt;5000,Default!C124,IF('Entradas_Informações gerais'!G26&lt;5000,Default!C125))*0.67)*((((IF('Entradas_Informações gerais'!B45="Lagoa anaeróbica descoberta",Default!$G$138,IF('Entradas_Informações gerais'!B45="Compost barn",Default!$G$154,IF('Entradas_Informações gerais'!B45="Sistema de gerenciamento com cama apresentando mistura",Default!$G$144,IF('Entradas_Informações gerais'!B45="Armazenamento sólido",Default!$G$146,IF('Entradas_Informações gerais'!B45="Lote seco",Default!$G$150,IF('Entradas_Informações gerais'!B45="Espalhamento diário",Default!$G$151,IF('Entradas_Informações gerais'!B45="Compostagem pilha estática (aeração forçada)",Default!$G$153,IF('Entradas_Informações gerais'!B45="Pastagem/área de pastoreio/piquete",Default!$G$156,IF('Entradas_Informações gerais'!B45="Tratamento aeróbico ",Default!$G$158,IF('Entradas_Informações gerais'!B45="Queimado com combustível",Default!$G$159,IF('Entradas_Informações gerais'!B45="Biodigestor (alta tecnologia)",Default!$G$160,IF('Entradas_Informações gerais'!B45="Biodigestor (convencional)",Default!$G$161))))))))))))/100)*('Entradas_Informações gerais'!C45/100))+((IF('Entradas_Informações gerais'!D45="Lagoa anaeróbica descoberta",Default!$G$138,IF('Entradas_Informações gerais'!D45="Compost barn",Default!$G$154,IF('Entradas_Informações gerais'!D45="Sistema de gerenciamento com cama apresentando mistura",Default!$G$144,IF('Entradas_Informações gerais'!D45="Armazenamento sólido",Default!$G$146,IF('Entradas_Informações gerais'!D45="Lote seco",Default!$G$150,IF('Entradas_Informações gerais'!D45="Espalhamento diário",Default!$G$151,IF('Entradas_Informações gerais'!D45="Compostagem pilha estática (aeração forçada)",Default!$G$153,IF('Entradas_Informações gerais'!D45="Pastagem/área de pastoreio/piquete",Default!$G$156,IF('Entradas_Informações gerais'!D45="Tratamento aeróbico ",Default!$G$158,IF('Entradas_Informações gerais'!D45="Queimado com combustível",Default!$G$159,IF('Entradas_Informações gerais'!D45="Biodigestor (alta tecnologia)",Default!$G$160,IF('Entradas_Informações gerais'!D45="Biodigestor (convencional)",Default!$G$161))))))))))))/100)*('Entradas_Informações gerais'!E45/100))+((IF('Entradas_Informações gerais'!F45="Lagoa anaeróbica descoberta",Default!$G$138,IF('Entradas_Informações gerais'!F45="Compost barn",Default!$G$154,IF('Entradas_Informações gerais'!F45="Sistema de gerenciamento com cama apresentando mistura",Default!$G$144,IF('Entradas_Informações gerais'!F45="Armazenamento sólido",Default!$G$146,IF('Entradas_Informações gerais'!F45="Lote seco",Default!$G$150,IF('Entradas_Informações gerais'!F45="Espalhamento diário",Default!$G$151,IF('Entradas_Informações gerais'!F45="Compostagem pilha estática (aeração forçada)",Default!$G$153,IF('Entradas_Informações gerais'!F45="Pastagem/área de pastoreio/piquete",Default!$G$156,IF('Entradas_Informações gerais'!F45="Tratamento aeróbico ",Default!$G$158,IF('Entradas_Informações gerais'!F45="Queimado com combustível",Default!$G$159,IF('Entradas_Informações gerais'!F45="Biodigestor (alta tecnologia)",Default!$G$160,IF('Entradas_Informações gerais'!F45="Biodigestor (convencional)",Default!$G$161))))))))))))/100)*('Entradas_Informações gerais'!G45/100))))),3)</f>
        <v>0.20300000000000001</v>
      </c>
      <c r="C187" s="91" t="s">
        <v>589</v>
      </c>
      <c r="D187" s="91"/>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row>
    <row r="188" spans="1:36" ht="15.75" customHeight="1" x14ac:dyDescent="0.25">
      <c r="A188" s="30" t="s">
        <v>371</v>
      </c>
      <c r="B188" s="170">
        <f>ROUND((B176*'Entradas_Informações gerais'!D10)*((IF('Entradas_Informações gerais'!G26&gt;5000,Default!C126,IF('Entradas_Informações gerais'!G26&lt;5000,Default!C127))*0.67)*(((((IF('Entradas_Informações gerais'!B46="Lagoa anaeróbica descoberta",Default!$G$138,IF('Entradas_Informações gerais'!B46="Compost barn",Default!$G$154,IF('Entradas_Informações gerais'!B46="Sistema de gerenciamento com cama apresentando mistura",Default!$G$144,IF('Entradas_Informações gerais'!B46="Armazenamento sólido",Default!$G$146,IF('Entradas_Informações gerais'!B46="Lote seco",Default!$G$150,IF('Entradas_Informações gerais'!B46="Espalhamento diário",Default!$G$151,IF('Entradas_Informações gerais'!B46="Compostagem pilha estática (aeração forçada)",Default!$G$153,IF('Entradas_Informações gerais'!B46="Pastagem/área de pastoreio/piquete",Default!$G$156,IF('Entradas_Informações gerais'!B46="Tratamento aeróbico ",Default!$G$158,IF('Entradas_Informações gerais'!B46="Queimado com combustível",Default!$G$159,IF('Entradas_Informações gerais'!B46="Biodigestor (alta tecnologia)",Default!$G$160,IF('Entradas_Informações gerais'!B46="Biodigestor (convencional)",Default!$G$161))))))))))))/100)*('Entradas_Informações gerais'!C46/100))+((IF('Entradas_Informações gerais'!D46="Lagoa anaeróbica descoberta",Default!$G$138,IF('Entradas_Informações gerais'!D46="Compost barn",Default!$G$154,IF('Entradas_Informações gerais'!D46="Sistema de gerenciamento com cama apresentando mistura",Default!$G$144,IF('Entradas_Informações gerais'!D46="Armazenamento sólido",Default!$G$146,IF('Entradas_Informações gerais'!D46="Lote seco",Default!$G$150,IF('Entradas_Informações gerais'!D46="Espalhamento diário",Default!$G$151,IF('Entradas_Informações gerais'!D46="Compostagem pilha estática (aeração forçada)",Default!$G$153,IF('Entradas_Informações gerais'!D46="Pastagem/área de pastoreio/piquete",Default!$G$156,IF('Entradas_Informações gerais'!D46="Tratamento aeróbico ",Default!$G$158,IF('Entradas_Informações gerais'!D46="Queimado com combustível",Default!$G$159,IF('Entradas_Informações gerais'!D46="Biodigestor (alta tecnologia)",Default!$G$160,IF('Entradas_Informações gerais'!D46="Biodigestor (convencional)",Default!$G$161))))))))))))/100)*('Entradas_Informações gerais'!E46/100))+((IF('Entradas_Informações gerais'!F46="Lagoa anaeróbica descoberta",Default!$G$138,IF('Entradas_Informações gerais'!F46="Compost barn",Default!$G$154,IF('Entradas_Informações gerais'!F46="Sistema de gerenciamento com cama apresentando mistura",Default!$G$144,IF('Entradas_Informações gerais'!F46="Armazenamento sólido",Default!$G$146,IF('Entradas_Informações gerais'!F46="Lote seco",Default!$G$150,IF('Entradas_Informações gerais'!F46="Espalhamento diário",Default!$G$151,IF('Entradas_Informações gerais'!F46="Compostagem pilha estática (aeração forçada)",Default!$G$153,IF('Entradas_Informações gerais'!F46="Pastagem/área de pastoreio/piquete",Default!$G$156,IF('Entradas_Informações gerais'!F46="Tratamento aeróbico ",Default!$G$158,IF('Entradas_Informações gerais'!F46="Queimado com combustível",Default!$G$159,IF('Entradas_Informações gerais'!F46="Biodigestor (alta tecnologia)",Default!$G$160,IF('Entradas_Informações gerais'!F46="Biodigestor (convencional)",Default!$G$161))))))))))))/100)*('Entradas_Informações gerais'!G46/100)))))),3)</f>
        <v>0.215</v>
      </c>
      <c r="C188" s="91" t="s">
        <v>589</v>
      </c>
      <c r="D188" s="91"/>
      <c r="E188" s="176"/>
      <c r="F188" s="30"/>
      <c r="G188" s="176"/>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row>
    <row r="189" spans="1:36" ht="15.75" customHeight="1" x14ac:dyDescent="0.25">
      <c r="A189" s="30" t="s">
        <v>28</v>
      </c>
      <c r="B189" s="170">
        <f>ROUND((B177*'Entradas_Informações gerais'!D10)*((IF('Entradas_Informações gerais'!G26&gt;5000,Default!C128,IF('Entradas_Informações gerais'!G26&lt;5000,Default!C129)))*0.67)*((((IF('Entradas_Informações gerais'!B47="Lagoa anaeróbica descoberta",Default!$G$138,IF('Entradas_Informações gerais'!B47="Compost barn",Default!$G$154,IF('Entradas_Informações gerais'!B47="Sistema de gerenciamento com cama apresentando mistura",Default!$G$144,IF('Entradas_Informações gerais'!B47="Armazenamento sólido",Default!$G$146,IF('Entradas_Informações gerais'!B47="Lote seco",Default!$G$150,IF('Entradas_Informações gerais'!B47="Espalhamento diário",Default!$G$151,IF('Entradas_Informações gerais'!B47="Compostagem pilha estática (aeração forçada)",Default!$G$153,IF('Entradas_Informações gerais'!B47="Pastagem/área de pastoreio/piquete",Default!$G$156,IF('Entradas_Informações gerais'!B47="Tratamento aeróbico ",Default!$G$158,IF('Entradas_Informações gerais'!B47="Queimado com combustível",Default!$G$159,IF('Entradas_Informações gerais'!B47="Biodigestor (alta tecnologia)",Default!$G$160,IF('Entradas_Informações gerais'!B47="Biodigestor (convencional)",Default!$G$161))))))))))))/100)*('Entradas_Informações gerais'!C47)/100))+((IF('Entradas_Informações gerais'!D47="Lagoa anaeróbica descoberta",Default!$G$138,IF('Entradas_Informações gerais'!D47="Compost barn",Default!$G$154,IF('Entradas_Informações gerais'!D47="Sistema de gerenciamento com cama apresentando mistura",Default!$G$144,IF('Entradas_Informações gerais'!D47="Armazenamento sólido",Default!$G$146,IF('Entradas_Informações gerais'!D47="Lote seco",Default!$G$150,IF('Entradas_Informações gerais'!D47="Espalhamento diário",Default!$G$151,IF('Entradas_Informações gerais'!D47="Compostagem pilha estática (aeração forçada)",Default!$G$153,IF('Entradas_Informações gerais'!D47="Pastagem/área de pastoreio/piquete",Default!$G$156,IF('Entradas_Informações gerais'!D47="Tratamento aeróbico ",Default!$G$158,IF('Entradas_Informações gerais'!D47="Queimado com combustível",Default!$G$159,IF('Entradas_Informações gerais'!D47="Biodigestor (alta tecnologia)",Default!$G$160,IF('Entradas_Informações gerais'!D47="Biodigestor (convencional)",Default!$G$161))))))))))))/100)*('Entradas_Informações gerais'!E47/100))+((IF('Entradas_Informações gerais'!F47="Lagoa anaeróbica descoberta",Default!$G$138,IF('Entradas_Informações gerais'!F47="Compost barn",Default!$G$154,IF('Entradas_Informações gerais'!F47="Sistema de gerenciamento com cama apresentando mistura",Default!$G$144,IF('Entradas_Informações gerais'!F47="Armazenamento sólido",Default!$G$146,IF('Entradas_Informações gerais'!F47="Lote seco",Default!$G$150,IF('Entradas_Informações gerais'!F47="Espalhamento diário",Default!$G$151,IF('Entradas_Informações gerais'!F47="Compostagem pilha estática (aeração forçada)",Default!$G$153,IF('Entradas_Informações gerais'!F47="Pastagem/área de pastoreio/piquete",Default!$G$156,IF('Entradas_Informações gerais'!F47="Tratamento aeróbico ",Default!$G$158,IF('Entradas_Informações gerais'!F47="Queimado com combustível",Default!$G$159,IF('Entradas_Informações gerais'!F47="Biodigestor (alta tecnologia)",Default!$G$160,IF('Entradas_Informações gerais'!F47="Biodigestor (convencional)",Default!$G$161))))))))))))/100)*('Entradas_Informações gerais'!G47/100))),3)</f>
        <v>0.93100000000000005</v>
      </c>
      <c r="C189" s="91" t="s">
        <v>589</v>
      </c>
      <c r="D189" s="91"/>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row>
    <row r="190" spans="1:36" ht="15.75" customHeight="1" thickBot="1" x14ac:dyDescent="0.3">
      <c r="A190" s="129" t="s">
        <v>29</v>
      </c>
      <c r="B190" s="171">
        <f>ROUND((B178*'Entradas_Informações gerais'!D10)*((IF('Entradas_Informações gerais'!G26&gt;5000,Default!C130,IF('Entradas_Informações gerais'!G26&lt;5000,Default!C131))*0.67)*(((IF('Entradas_Informações gerais'!B48="Lagoa anaeróbica descoberta",Default!$G$138,IF('Entradas_Informações gerais'!B48="Compost barn",Default!$G$154,IF('Entradas_Informações gerais'!B48="Sistema de gerenciamento com cama apresentando mistura",Default!$G$144,IF('Entradas_Informações gerais'!B48="Armazenamento sólido",Default!$G$146,IF('Entradas_Informações gerais'!B48="Lote seco",Default!$G$150,IF('Entradas_Informações gerais'!B48="Espalhamento diário",Default!$G$151,IF('Entradas_Informações gerais'!B48="Compostagem pilha estática (aeração forçada)",Default!$G$153,IF('Entradas_Informações gerais'!B48="Pastagem/área de pastoreio/piquete",Default!$G$156,IF('Entradas_Informações gerais'!B48="Tratamento aeróbico ",Default!$G$158,IF('Entradas_Informações gerais'!B48="Queimado com combustível",Default!$G$159,IF('Entradas_Informações gerais'!B48="Biodigestor (alta tecnologia)",Default!$G$160,IF('Entradas_Informações gerais'!B48="Biodigestor (convencional)",Default!$G$161))))))))))))/100)*('Entradas_Informações gerais'!C48/100))+((IF('Entradas_Informações gerais'!D48="Lagoa anaeróbica descoberta",Default!$G$138,IF('Entradas_Informações gerais'!D48="Compost barn",Default!$G$154,IF('Entradas_Informações gerais'!D48="Sistema de gerenciamento com cama apresentando mistura",Default!$G$144,IF('Entradas_Informações gerais'!D48="Armazenamento sólido",Default!$G$146,IF('Entradas_Informações gerais'!D48="Lote seco",Default!$G$150,IF('Entradas_Informações gerais'!D48="Espalhamento diário",Default!$G$151,IF('Entradas_Informações gerais'!D48="Compostagem pilha estática (aeração forçada)",Default!$G$153,IF('Entradas_Informações gerais'!D48="Pastagem/área de pastoreio/piquete",Default!$G$156,IF('Entradas_Informações gerais'!D48="Tratamento aeróbico ",Default!$G$158,IF('Entradas_Informações gerais'!D48="Queimado com combustível",Default!$G$159,IF('Entradas_Informações gerais'!D48="Biodigestor (alta tecnologia)",Default!$G$160,IF('Entradas_Informações gerais'!D48="Biodigestor (convencional)",Default!$G$161))))))))))))/100)*('Entradas_Informações gerais'!E48/100))+((IF('Entradas_Informações gerais'!F48="Lagoa anaeróbica descoberta",Default!$G$138,IF('Entradas_Informações gerais'!F48="Compost barn",Default!$G$154,IF('Entradas_Informações gerais'!F48="Sistema de gerenciamento com cama apresentando mistura",Default!$G$144,IF('Entradas_Informações gerais'!F48="Armazenamento sólido",Default!$G$146,IF('Entradas_Informações gerais'!F48="Lote seco",Default!$G$150,IF('Entradas_Informações gerais'!F48="Espalhamento diário",Default!$G$151,IF('Entradas_Informações gerais'!F48="Compostagem pilha estática (aeração forçada)",Default!$G$153,IF('Entradas_Informações gerais'!F48="Pastagem/área de pastoreio/piquete",Default!$G$156,IF('Entradas_Informações gerais'!F48="Tratamento aeróbico ",Default!$G$158,IF('Entradas_Informações gerais'!F48="Queimado com combustível",Default!$G$159,IF('Entradas_Informações gerais'!F48="Biodigestor (alta tecnologia)",Default!$G$160,IF('Entradas_Informações gerais'!F48="Biodigestor (convencional)",Default!$G$161))))))))))))/100)*('Entradas_Informações gerais'!G48/100)))),3)</f>
        <v>0.255</v>
      </c>
      <c r="C190" s="96" t="s">
        <v>589</v>
      </c>
      <c r="D190" s="91"/>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row>
    <row r="191" spans="1:36" ht="15.75" customHeight="1" x14ac:dyDescent="0.25">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row>
    <row r="192" spans="1:36" ht="15.75" customHeight="1" thickBot="1" x14ac:dyDescent="0.3">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row>
    <row r="193" spans="1:36" ht="15.75" customHeight="1" x14ac:dyDescent="0.35">
      <c r="A193" s="1034" t="s">
        <v>401</v>
      </c>
      <c r="B193" s="962"/>
      <c r="C193" s="964"/>
      <c r="D193" s="107"/>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row>
    <row r="194" spans="1:36" ht="15.75" customHeight="1" x14ac:dyDescent="0.35">
      <c r="A194" s="1034" t="s">
        <v>402</v>
      </c>
      <c r="B194" s="962"/>
      <c r="C194" s="964"/>
      <c r="D194" s="107"/>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row>
    <row r="195" spans="1:36" ht="15.75" customHeight="1" x14ac:dyDescent="0.25">
      <c r="A195" s="169" t="s">
        <v>130</v>
      </c>
      <c r="B195" s="116" t="s">
        <v>367</v>
      </c>
      <c r="C195" s="116" t="s">
        <v>368</v>
      </c>
      <c r="D195" s="107"/>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row>
    <row r="196" spans="1:36" ht="15.75" customHeight="1" x14ac:dyDescent="0.25">
      <c r="A196" s="30" t="s">
        <v>132</v>
      </c>
      <c r="B196" s="170">
        <f>ROUND('Entradas_Informações gerais'!B21*Cálculos!B184,3)</f>
        <v>0.92</v>
      </c>
      <c r="C196" s="91" t="s">
        <v>590</v>
      </c>
      <c r="D196" s="91"/>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row>
    <row r="197" spans="1:36" ht="15.75" customHeight="1" x14ac:dyDescent="0.25">
      <c r="A197" s="30" t="s">
        <v>134</v>
      </c>
      <c r="B197" s="170">
        <f>ROUND('Entradas_Informações gerais'!B22*Cálculos!B185,3)</f>
        <v>0.96</v>
      </c>
      <c r="C197" s="91" t="s">
        <v>590</v>
      </c>
      <c r="D197" s="91"/>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row>
    <row r="198" spans="1:36" ht="15.75" customHeight="1" x14ac:dyDescent="0.25">
      <c r="A198" s="30" t="s">
        <v>25</v>
      </c>
      <c r="B198" s="170">
        <f>ROUND('Entradas_Informações gerais'!B23*Cálculos!B186,3)</f>
        <v>3.16</v>
      </c>
      <c r="C198" s="91" t="s">
        <v>590</v>
      </c>
      <c r="D198" s="91"/>
      <c r="E198" s="30"/>
      <c r="F198" s="176"/>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row>
    <row r="199" spans="1:36" ht="15.75" customHeight="1" x14ac:dyDescent="0.25">
      <c r="A199" s="30" t="s">
        <v>370</v>
      </c>
      <c r="B199" s="170">
        <f>ROUND('Entradas_Informações gerais'!B24*Cálculos!B187,3)</f>
        <v>12.18</v>
      </c>
      <c r="C199" s="91" t="s">
        <v>590</v>
      </c>
      <c r="D199" s="91"/>
      <c r="E199" s="30"/>
      <c r="F199" s="176"/>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row>
    <row r="200" spans="1:36" ht="15.75" customHeight="1" x14ac:dyDescent="0.25">
      <c r="A200" s="30" t="s">
        <v>371</v>
      </c>
      <c r="B200" s="170">
        <f>ROUND('Entradas_Informações gerais'!B25*Cálculos!B188,3)</f>
        <v>6.45</v>
      </c>
      <c r="C200" s="91" t="s">
        <v>590</v>
      </c>
      <c r="D200" s="91"/>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row>
    <row r="201" spans="1:36" ht="15.75" customHeight="1" x14ac:dyDescent="0.25">
      <c r="A201" s="30" t="s">
        <v>28</v>
      </c>
      <c r="B201" s="170">
        <f>ROUND('Entradas_Informações gerais'!B26*Cálculos!B189,3)</f>
        <v>0.93100000000000005</v>
      </c>
      <c r="C201" s="91" t="s">
        <v>590</v>
      </c>
      <c r="D201" s="91"/>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row>
    <row r="202" spans="1:36" ht="15.75" customHeight="1" x14ac:dyDescent="0.25">
      <c r="A202" s="129" t="s">
        <v>29</v>
      </c>
      <c r="B202" s="171">
        <f>ROUND('Entradas_Informações gerais'!B27*Cálculos!B190,3)</f>
        <v>0.255</v>
      </c>
      <c r="C202" s="96" t="s">
        <v>590</v>
      </c>
      <c r="D202" s="91"/>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row>
    <row r="203" spans="1:36" ht="15.75" customHeight="1" x14ac:dyDescent="0.25">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row>
    <row r="204" spans="1:36" ht="15.75" customHeight="1" x14ac:dyDescent="0.25">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row>
    <row r="205" spans="1:36" ht="15.75" customHeight="1" x14ac:dyDescent="0.25">
      <c r="A205" s="1039" t="s">
        <v>600</v>
      </c>
      <c r="B205" s="962"/>
      <c r="C205" s="964"/>
      <c r="D205" s="226"/>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row>
    <row r="206" spans="1:36" ht="15.75" customHeight="1" x14ac:dyDescent="0.25">
      <c r="A206" s="1039"/>
      <c r="B206" s="962"/>
      <c r="C206" s="964"/>
      <c r="D206" s="226"/>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row>
    <row r="207" spans="1:36" ht="15.75" customHeight="1" thickBot="1" x14ac:dyDescent="0.3">
      <c r="A207" s="185" t="s">
        <v>392</v>
      </c>
      <c r="B207" s="186" t="s">
        <v>367</v>
      </c>
      <c r="C207" s="186" t="s">
        <v>368</v>
      </c>
      <c r="D207" s="226"/>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row>
    <row r="208" spans="1:36" ht="15.75" customHeight="1" thickBot="1" x14ac:dyDescent="0.3">
      <c r="A208" s="458" t="s">
        <v>393</v>
      </c>
      <c r="B208" s="459">
        <f>ROUND(SUM(B196:B202),3)</f>
        <v>24.856000000000002</v>
      </c>
      <c r="C208" s="460" t="s">
        <v>590</v>
      </c>
      <c r="D208" s="233"/>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row>
    <row r="209" spans="1:36" ht="15.75" hidden="1" customHeight="1" x14ac:dyDescent="0.25">
      <c r="A209" s="198" t="s">
        <v>393</v>
      </c>
      <c r="B209" s="199">
        <f>B208/1000</f>
        <v>2.4856000000000003E-2</v>
      </c>
      <c r="C209" s="200" t="s">
        <v>591</v>
      </c>
      <c r="D209" s="234"/>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row>
    <row r="210" spans="1:36" ht="15.75" customHeight="1" thickBot="1" x14ac:dyDescent="0.4">
      <c r="A210" s="201" t="s">
        <v>394</v>
      </c>
      <c r="B210" s="202" t="s">
        <v>403</v>
      </c>
      <c r="C210" s="203" t="s">
        <v>587</v>
      </c>
      <c r="D210" s="235"/>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row>
    <row r="211" spans="1:36" ht="15.75" customHeight="1" x14ac:dyDescent="0.25">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row>
    <row r="212" spans="1:36" ht="15.75" customHeight="1" x14ac:dyDescent="0.25">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row>
    <row r="213" spans="1:36" ht="15.75" customHeight="1" x14ac:dyDescent="0.35">
      <c r="A213" s="1040" t="s">
        <v>404</v>
      </c>
      <c r="B213" s="962"/>
      <c r="C213" s="962"/>
      <c r="D213" s="962"/>
      <c r="E213" s="962"/>
      <c r="F213" s="962"/>
      <c r="G213" s="962"/>
      <c r="H213" s="962"/>
      <c r="I213" s="962"/>
      <c r="J213" s="962"/>
      <c r="K213" s="962"/>
      <c r="L213" s="962"/>
      <c r="M213" s="962"/>
      <c r="N213" s="962"/>
      <c r="O213" s="196"/>
      <c r="P213" s="196"/>
      <c r="Q213" s="196"/>
      <c r="R213" s="196"/>
      <c r="S213" s="196"/>
      <c r="T213" s="196"/>
      <c r="U213" s="196"/>
      <c r="V213" s="196"/>
      <c r="W213" s="196"/>
      <c r="X213" s="196"/>
      <c r="Y213" s="196"/>
      <c r="Z213" s="196"/>
      <c r="AA213" s="196"/>
      <c r="AB213" s="167"/>
      <c r="AC213" s="167"/>
      <c r="AD213" s="167"/>
      <c r="AE213" s="167"/>
      <c r="AF213" s="167"/>
      <c r="AG213" s="167"/>
      <c r="AH213" s="167"/>
      <c r="AI213" s="167"/>
      <c r="AJ213" s="167"/>
    </row>
    <row r="214" spans="1:36" ht="15.75" customHeight="1" x14ac:dyDescent="0.35">
      <c r="A214" s="197" t="s">
        <v>405</v>
      </c>
      <c r="B214" s="196"/>
      <c r="C214" s="196"/>
      <c r="D214" s="196"/>
      <c r="E214" s="196"/>
      <c r="F214" s="196"/>
      <c r="G214" s="196"/>
      <c r="H214" s="196"/>
      <c r="I214" s="196"/>
      <c r="J214" s="196"/>
      <c r="K214" s="196"/>
      <c r="L214" s="196"/>
      <c r="M214" s="196"/>
      <c r="N214" s="196"/>
      <c r="O214" s="196"/>
      <c r="P214" s="196"/>
      <c r="Q214" s="196"/>
      <c r="R214" s="196"/>
      <c r="S214" s="196"/>
      <c r="T214" s="196"/>
      <c r="U214" s="196"/>
      <c r="V214" s="196"/>
      <c r="W214" s="196"/>
      <c r="X214" s="196"/>
      <c r="Y214" s="196"/>
      <c r="Z214" s="196"/>
      <c r="AA214" s="196"/>
      <c r="AB214" s="167"/>
      <c r="AC214" s="167"/>
      <c r="AD214" s="167"/>
      <c r="AE214" s="167"/>
      <c r="AF214" s="167"/>
      <c r="AG214" s="167"/>
      <c r="AH214" s="167"/>
      <c r="AI214" s="167"/>
      <c r="AJ214" s="167"/>
    </row>
    <row r="215" spans="1:36" ht="15.75" customHeight="1" x14ac:dyDescent="0.35">
      <c r="A215" s="204" t="s">
        <v>406</v>
      </c>
      <c r="B215" s="205"/>
      <c r="C215" s="205"/>
      <c r="D215" s="205"/>
      <c r="E215" s="205"/>
      <c r="F215" s="205"/>
      <c r="G215" s="205"/>
      <c r="H215" s="205"/>
      <c r="I215" s="205"/>
      <c r="J215" s="205"/>
      <c r="K215" s="205"/>
      <c r="L215" s="205"/>
      <c r="M215" s="205"/>
      <c r="N215" s="205"/>
      <c r="O215" s="205"/>
      <c r="P215" s="205"/>
      <c r="Q215" s="205"/>
      <c r="R215" s="205"/>
      <c r="S215" s="205"/>
      <c r="T215" s="205"/>
      <c r="U215" s="205"/>
      <c r="V215" s="205"/>
      <c r="W215" s="205"/>
      <c r="X215" s="205"/>
      <c r="Y215" s="205"/>
      <c r="Z215" s="205"/>
      <c r="AA215" s="205"/>
      <c r="AB215" s="167"/>
      <c r="AC215" s="167"/>
      <c r="AD215" s="167"/>
      <c r="AE215" s="167"/>
      <c r="AF215" s="167"/>
      <c r="AG215" s="167"/>
      <c r="AH215" s="167"/>
      <c r="AI215" s="167"/>
      <c r="AJ215" s="167"/>
    </row>
    <row r="216" spans="1:36" ht="15.75" customHeight="1" x14ac:dyDescent="0.25">
      <c r="A216" s="132"/>
      <c r="B216" s="132"/>
      <c r="C216" s="132"/>
      <c r="D216" s="132"/>
      <c r="E216" s="132"/>
      <c r="F216" s="132"/>
      <c r="G216" s="132"/>
      <c r="H216" s="132"/>
      <c r="I216" s="132"/>
      <c r="J216" s="132"/>
      <c r="K216" s="132"/>
      <c r="L216" s="132"/>
      <c r="M216" s="132"/>
      <c r="N216" s="132"/>
      <c r="O216" s="132"/>
      <c r="P216" s="132"/>
      <c r="Q216" s="132"/>
      <c r="R216" s="132"/>
      <c r="S216" s="132"/>
      <c r="T216" s="132"/>
      <c r="U216" s="132"/>
      <c r="V216" s="132"/>
      <c r="W216" s="132"/>
      <c r="X216" s="132"/>
      <c r="Y216" s="132"/>
      <c r="Z216" s="132"/>
      <c r="AA216" s="132"/>
      <c r="AB216" s="30"/>
      <c r="AC216" s="30"/>
      <c r="AD216" s="30"/>
      <c r="AE216" s="30"/>
      <c r="AF216" s="30"/>
      <c r="AG216" s="30"/>
      <c r="AH216" s="30"/>
      <c r="AI216" s="30"/>
      <c r="AJ216" s="30"/>
    </row>
    <row r="217" spans="1:36" ht="15.75" customHeight="1" x14ac:dyDescent="0.25">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row>
    <row r="218" spans="1:36" ht="15.75" customHeight="1" x14ac:dyDescent="0.35">
      <c r="A218" s="1034" t="s">
        <v>407</v>
      </c>
      <c r="B218" s="962"/>
      <c r="C218" s="964"/>
      <c r="D218" s="107"/>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row>
    <row r="219" spans="1:36" ht="15.75" customHeight="1" x14ac:dyDescent="0.35">
      <c r="A219" s="1034" t="s">
        <v>408</v>
      </c>
      <c r="B219" s="962"/>
      <c r="C219" s="964"/>
      <c r="D219" s="107"/>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row>
    <row r="220" spans="1:36" ht="15.75" customHeight="1" x14ac:dyDescent="0.25">
      <c r="A220" s="169" t="s">
        <v>130</v>
      </c>
      <c r="B220" s="116" t="s">
        <v>367</v>
      </c>
      <c r="C220" s="116" t="s">
        <v>368</v>
      </c>
      <c r="D220" s="107"/>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row>
    <row r="221" spans="1:36" ht="15.75" customHeight="1" x14ac:dyDescent="0.25">
      <c r="A221" s="30" t="s">
        <v>132</v>
      </c>
      <c r="B221" s="170">
        <f>ROUND((B104/18.45)*((Entradas_Alimentação!$E$36/100)/6.25),3)</f>
        <v>0.04</v>
      </c>
      <c r="C221" s="91" t="s">
        <v>409</v>
      </c>
      <c r="D221" s="91"/>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row>
    <row r="222" spans="1:36" ht="15.75" customHeight="1" x14ac:dyDescent="0.25">
      <c r="A222" s="30" t="s">
        <v>134</v>
      </c>
      <c r="B222" s="170">
        <f>ROUND((B105/18.45)*((Entradas_Alimentação!$K$36/100)/6.25),3)</f>
        <v>4.1000000000000002E-2</v>
      </c>
      <c r="C222" s="91" t="s">
        <v>409</v>
      </c>
      <c r="D222" s="91"/>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row>
    <row r="223" spans="1:36" ht="15.75" customHeight="1" x14ac:dyDescent="0.25">
      <c r="A223" s="30" t="s">
        <v>25</v>
      </c>
      <c r="B223" s="170">
        <f>ROUND((B106/18.45)*((Entradas_Alimentação!$Q$36/100)/6.25),3)</f>
        <v>6.8000000000000005E-2</v>
      </c>
      <c r="C223" s="91" t="s">
        <v>409</v>
      </c>
      <c r="D223" s="91"/>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row>
    <row r="224" spans="1:36" ht="15.75" customHeight="1" x14ac:dyDescent="0.25">
      <c r="A224" s="30" t="s">
        <v>370</v>
      </c>
      <c r="B224" s="170">
        <f>ROUND((B107/18.45)*((Entradas_Alimentação!$W$36/100)/6.25),3)</f>
        <v>0.17299999999999999</v>
      </c>
      <c r="C224" s="91" t="s">
        <v>409</v>
      </c>
      <c r="D224" s="91"/>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row>
    <row r="225" spans="1:36" ht="15.75" customHeight="1" x14ac:dyDescent="0.25">
      <c r="A225" s="30" t="s">
        <v>371</v>
      </c>
      <c r="B225" s="170">
        <f>ROUND((B108/18.45)*((Entradas_Alimentação!$AC$36/100)/6.25),3)</f>
        <v>0.183</v>
      </c>
      <c r="C225" s="91" t="s">
        <v>409</v>
      </c>
      <c r="D225" s="91"/>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row>
    <row r="226" spans="1:36" ht="15.75" customHeight="1" x14ac:dyDescent="0.25">
      <c r="A226" s="30" t="s">
        <v>28</v>
      </c>
      <c r="B226" s="170">
        <f>ROUND((B109/18.45)*((Entradas_Alimentação!$AI$36/100)/6.25),3)</f>
        <v>0.59699999999999998</v>
      </c>
      <c r="C226" s="91" t="s">
        <v>409</v>
      </c>
      <c r="D226" s="91"/>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row>
    <row r="227" spans="1:36" ht="15.75" customHeight="1" thickBot="1" x14ac:dyDescent="0.3">
      <c r="A227" s="230" t="s">
        <v>29</v>
      </c>
      <c r="B227" s="231">
        <f>ROUND((B110/18.45)*((Entradas_Alimentação!$AO$36/100)/6.25),3)</f>
        <v>0.218</v>
      </c>
      <c r="C227" s="232" t="s">
        <v>409</v>
      </c>
      <c r="D227" s="91"/>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row>
    <row r="228" spans="1:36" ht="15.75" customHeight="1" x14ac:dyDescent="0.25">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row>
    <row r="229" spans="1:36" ht="15.75" customHeight="1" x14ac:dyDescent="0.25">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row>
    <row r="230" spans="1:36" ht="15.75" customHeight="1" x14ac:dyDescent="0.35">
      <c r="A230" s="1034" t="s">
        <v>410</v>
      </c>
      <c r="B230" s="962"/>
      <c r="C230" s="964"/>
      <c r="D230" s="107"/>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row>
    <row r="231" spans="1:36" ht="15.75" customHeight="1" x14ac:dyDescent="0.35">
      <c r="A231" s="1034" t="s">
        <v>411</v>
      </c>
      <c r="B231" s="962"/>
      <c r="C231" s="964"/>
      <c r="D231" s="107"/>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row>
    <row r="232" spans="1:36" ht="15.75" customHeight="1" x14ac:dyDescent="0.25">
      <c r="A232" s="169" t="s">
        <v>130</v>
      </c>
      <c r="B232" s="116" t="s">
        <v>367</v>
      </c>
      <c r="C232" s="116" t="s">
        <v>368</v>
      </c>
      <c r="D232" s="107"/>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row>
    <row r="233" spans="1:36" ht="15.75" customHeight="1" x14ac:dyDescent="0.25">
      <c r="A233" s="30" t="s">
        <v>132</v>
      </c>
      <c r="B233" s="170">
        <f>IF('Entradas_Informações gerais'!B21&gt;0,ROUND(((0*('Entradas_Informações gerais'!$E$52/100))/6.38)+('Entradas_Informações gerais'!D21*(((268-((7.03*Cálculos!B32)/('Entradas_Informações gerais'!D21)))/1000))/6.25),3),0)</f>
        <v>0.02</v>
      </c>
      <c r="C233" s="91" t="s">
        <v>409</v>
      </c>
      <c r="D233" s="91"/>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row>
    <row r="234" spans="1:36" ht="15.75" customHeight="1" x14ac:dyDescent="0.25">
      <c r="A234" s="30" t="s">
        <v>134</v>
      </c>
      <c r="B234" s="170">
        <f>IF('Entradas_Informações gerais'!B22&gt;0,ROUND(((0*('Entradas_Informações gerais'!$E$52/100))/6.38)+('Entradas_Informações gerais'!D22*(((268-((7.03*Cálculos!B33)/('Entradas_Informações gerais'!D22)))/1000))/6.25),3),0)</f>
        <v>1.9E-2</v>
      </c>
      <c r="C234" s="91" t="s">
        <v>409</v>
      </c>
      <c r="D234" s="91"/>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row>
    <row r="235" spans="1:36" ht="15.75" customHeight="1" x14ac:dyDescent="0.25">
      <c r="A235" s="30" t="s">
        <v>25</v>
      </c>
      <c r="B235" s="170">
        <f>IF('Entradas_Informações gerais'!B23&gt;0,ROUND(((0*('Entradas_Informações gerais'!$E$52/100))/6.38)+('Entradas_Informações gerais'!D23*(((268-((7.03*Cálculos!B34)/('Entradas_Informações gerais'!D23)))/1000))/6.25),3),0)</f>
        <v>2.5000000000000001E-2</v>
      </c>
      <c r="C235" s="91" t="s">
        <v>409</v>
      </c>
      <c r="D235" s="91"/>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row>
    <row r="236" spans="1:36" ht="15.75" customHeight="1" x14ac:dyDescent="0.25">
      <c r="A236" s="30" t="s">
        <v>370</v>
      </c>
      <c r="B236" s="170">
        <f>IF('Entradas_Informações gerais'!B24&gt;0,ROUND(((0*('Entradas_Informações gerais'!$E$52/100))/6.38)+('Entradas_Informações gerais'!D24*(((268-((7.03*Cálculos!B35)/('Entradas_Informações gerais'!D24)))/1000))/6.25),3),0)</f>
        <v>1.7999999999999999E-2</v>
      </c>
      <c r="C236" s="91" t="s">
        <v>409</v>
      </c>
      <c r="D236" s="91"/>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row>
    <row r="237" spans="1:36" ht="15.75" customHeight="1" x14ac:dyDescent="0.25">
      <c r="A237" s="30" t="s">
        <v>371</v>
      </c>
      <c r="B237" s="206">
        <v>0</v>
      </c>
      <c r="C237" s="91" t="s">
        <v>409</v>
      </c>
      <c r="D237" s="91"/>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row>
    <row r="238" spans="1:36" ht="15.75" customHeight="1" x14ac:dyDescent="0.25">
      <c r="A238" s="30" t="s">
        <v>28</v>
      </c>
      <c r="B238" s="170">
        <f>IF('Entradas_Informações gerais'!B26&gt;0,ROUND((('Entradas_Informações gerais'!E26*('Entradas_Informações gerais'!$E$52/100))/6.38),3),0)</f>
        <v>0.16500000000000001</v>
      </c>
      <c r="C238" s="91" t="s">
        <v>409</v>
      </c>
      <c r="D238" s="91"/>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row>
    <row r="239" spans="1:36" ht="15.75" customHeight="1" x14ac:dyDescent="0.25">
      <c r="A239" s="129" t="s">
        <v>29</v>
      </c>
      <c r="B239" s="207">
        <v>0</v>
      </c>
      <c r="C239" s="96" t="s">
        <v>409</v>
      </c>
      <c r="D239" s="91"/>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row>
    <row r="240" spans="1:36" ht="15.75" customHeight="1" x14ac:dyDescent="0.25">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row>
    <row r="241" spans="1:36" ht="15.75" customHeight="1" x14ac:dyDescent="0.25">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row>
    <row r="242" spans="1:36" ht="15.75" customHeight="1" x14ac:dyDescent="0.25">
      <c r="A242" s="1034" t="s">
        <v>412</v>
      </c>
      <c r="B242" s="962"/>
      <c r="C242" s="964"/>
      <c r="D242" s="107"/>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row>
    <row r="243" spans="1:36" ht="15.75" customHeight="1" x14ac:dyDescent="0.35">
      <c r="A243" s="1034" t="s">
        <v>413</v>
      </c>
      <c r="B243" s="962"/>
      <c r="C243" s="964"/>
      <c r="D243" s="107"/>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row>
    <row r="244" spans="1:36" ht="15.75" customHeight="1" x14ac:dyDescent="0.25">
      <c r="A244" s="184" t="s">
        <v>130</v>
      </c>
      <c r="B244" s="103" t="s">
        <v>367</v>
      </c>
      <c r="C244" s="103" t="s">
        <v>368</v>
      </c>
      <c r="D244" s="107"/>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row>
    <row r="245" spans="1:36" ht="15.75" customHeight="1" x14ac:dyDescent="0.25">
      <c r="A245" s="30" t="s">
        <v>132</v>
      </c>
      <c r="B245" s="170">
        <f>ROUND((B221-B233)*'Entradas_Informações gerais'!D10,3)</f>
        <v>7.3</v>
      </c>
      <c r="C245" s="91" t="s">
        <v>592</v>
      </c>
      <c r="D245" s="91"/>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row>
    <row r="246" spans="1:36" ht="15.75" customHeight="1" x14ac:dyDescent="0.25">
      <c r="A246" s="30" t="s">
        <v>134</v>
      </c>
      <c r="B246" s="170">
        <f>ROUND((B222-B234)*'Entradas_Informações gerais'!D10,3)</f>
        <v>8.0299999999999994</v>
      </c>
      <c r="C246" s="91" t="s">
        <v>592</v>
      </c>
      <c r="D246" s="91"/>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row>
    <row r="247" spans="1:36" ht="15.75" customHeight="1" x14ac:dyDescent="0.25">
      <c r="A247" s="30" t="s">
        <v>25</v>
      </c>
      <c r="B247" s="170">
        <f>ROUND((B223-B235)*'Entradas_Informações gerais'!D10,3)</f>
        <v>15.695</v>
      </c>
      <c r="C247" s="91" t="s">
        <v>592</v>
      </c>
      <c r="D247" s="91"/>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row>
    <row r="248" spans="1:36" ht="15.75" customHeight="1" x14ac:dyDescent="0.25">
      <c r="A248" s="30" t="s">
        <v>370</v>
      </c>
      <c r="B248" s="170">
        <f>ROUND((B224-B236)*'Entradas_Informações gerais'!D10,3)</f>
        <v>56.575000000000003</v>
      </c>
      <c r="C248" s="91" t="s">
        <v>592</v>
      </c>
      <c r="D248" s="91"/>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row>
    <row r="249" spans="1:36" ht="15.75" customHeight="1" x14ac:dyDescent="0.25">
      <c r="A249" s="30" t="s">
        <v>371</v>
      </c>
      <c r="B249" s="170">
        <f>ROUND((B225-B237)*'Entradas_Informações gerais'!D10,3)</f>
        <v>66.795000000000002</v>
      </c>
      <c r="C249" s="91" t="s">
        <v>592</v>
      </c>
      <c r="D249" s="91"/>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row>
    <row r="250" spans="1:36" ht="15.75" customHeight="1" x14ac:dyDescent="0.25">
      <c r="A250" s="30" t="s">
        <v>28</v>
      </c>
      <c r="B250" s="170">
        <f>ROUND((B226-B238)*'Entradas_Informações gerais'!D10,3)</f>
        <v>157.68</v>
      </c>
      <c r="C250" s="91" t="s">
        <v>592</v>
      </c>
      <c r="D250" s="91"/>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row>
    <row r="251" spans="1:36" ht="15.75" customHeight="1" x14ac:dyDescent="0.25">
      <c r="A251" s="129" t="s">
        <v>29</v>
      </c>
      <c r="B251" s="171">
        <f>ROUND((B227-B239)*'Entradas_Informações gerais'!D10,3)</f>
        <v>79.569999999999993</v>
      </c>
      <c r="C251" s="96" t="s">
        <v>592</v>
      </c>
      <c r="D251" s="91"/>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row>
    <row r="252" spans="1:36" ht="15.75" customHeight="1" x14ac:dyDescent="0.25">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row>
    <row r="253" spans="1:36" ht="15.75" customHeight="1" x14ac:dyDescent="0.25">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row>
    <row r="254" spans="1:36" ht="15.75" customHeight="1" x14ac:dyDescent="0.25">
      <c r="A254" s="1035" t="s">
        <v>414</v>
      </c>
      <c r="B254" s="962"/>
      <c r="C254" s="964"/>
      <c r="D254" s="236"/>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row>
    <row r="255" spans="1:36" ht="15.75" customHeight="1" x14ac:dyDescent="0.25">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row>
    <row r="256" spans="1:36" ht="15.75" customHeight="1" x14ac:dyDescent="0.25">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row>
    <row r="257" spans="1:36" ht="15.75" customHeight="1" x14ac:dyDescent="0.35">
      <c r="A257" s="1034" t="s">
        <v>415</v>
      </c>
      <c r="B257" s="962"/>
      <c r="C257" s="964"/>
      <c r="D257" s="107"/>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row>
    <row r="258" spans="1:36" ht="15.75" customHeight="1" x14ac:dyDescent="0.35">
      <c r="A258" s="1034" t="s">
        <v>499</v>
      </c>
      <c r="B258" s="962"/>
      <c r="C258" s="964"/>
      <c r="D258" s="107"/>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row>
    <row r="259" spans="1:36" ht="15.75" customHeight="1" thickBot="1" x14ac:dyDescent="0.3">
      <c r="A259" s="184" t="s">
        <v>130</v>
      </c>
      <c r="B259" s="103" t="s">
        <v>367</v>
      </c>
      <c r="C259" s="103" t="s">
        <v>368</v>
      </c>
      <c r="D259" s="107"/>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row>
    <row r="260" spans="1:36" ht="15.75" customHeight="1" x14ac:dyDescent="0.25">
      <c r="A260" s="30" t="s">
        <v>132</v>
      </c>
      <c r="B260" s="170">
        <f>ROUND(('Entradas_Informações gerais'!B21*Cálculos!B245)*((('Entradas_Informações gerais'!C42/100)*(IF('Entradas_Informações gerais'!B42="Lagoa anaeróbica descoberta",Default!$E$184,IF('Entradas_Informações gerais'!B42="Compost barn",Default!$E$193,IF('Entradas_Informações gerais'!B42="Sistema de gerenciamento com cama apresentando mistura",Default!$E$190,IF('Entradas_Informações gerais'!B42="Armazenamento sólido",Default!$E$176,IF('Entradas_Informações gerais'!B42="Lote seco",Default!$E$180,IF('Entradas_Informações gerais'!B42="Espalhamento diário",Default!$E$175,IF('Entradas_Informações gerais'!B42="Compostagem pilha estática (aeração forçada)",Default!$E$192,IF('Entradas_Informações gerais'!B42="Tratamento aeróbico ",Default!$E$197,IF('Entradas_Informações gerais'!B42="Biodigestor (alta tecnologia)",Default!$E$186,IF('Entradas_Informações gerais'!B42="Biodigestor (convencional)",Default!$E$186))))))))))))+(('Entradas_Informações gerais'!E42/100)*(IF('Entradas_Informações gerais'!D42="Lagoa anaeróbica descoberta",Default!$E$184,IF('Entradas_Informações gerais'!D42="Compost barn",Default!$E$193,IF('Entradas_Informações gerais'!D42="Sistema de gerenciamento com cama apresentando mistura",Default!$E$190,IF('Entradas_Informações gerais'!D42="Armazenamento sólido",Default!$E$176,IF('Entradas_Informações gerais'!D42="Lote seco",Default!$E$180,IF('Entradas_Informações gerais'!D42="Espalhamento diário",Default!$E$175,IF('Entradas_Informações gerais'!D42="Compostagem pilha estática (aeração forçada)",Default!$E$192,IF('Entradas_Informações gerais'!D42="Tratamento aeróbico ",Default!$E$197,IF('Entradas_Informações gerais'!D42="Biodigestor (alta tecnologia)",Default!$E$186,IF('Entradas_Informações gerais'!D42="Biodigestor (convencional)",Default!$E$186))))))))))))+(('Entradas_Informações gerais'!G42/100)*(IF('Entradas_Informações gerais'!F42="Lagoa anaeróbica descoberta",Default!$E$184,IF('Entradas_Informações gerais'!F42="Compost barn",Default!$E$193,IF('Entradas_Informações gerais'!F42="Sistema de gerenciamento com cama apresentando mistura",Default!$E$190,IF('Entradas_Informações gerais'!F42="Armazenamento sólido",Default!$E$176,IF('Entradas_Informações gerais'!F42="Lote seco",Default!$E$180,IF('Entradas_Informações gerais'!F42="Espalhamento diário",Default!$E$175,IF('Entradas_Informações gerais'!F42="Compostagem pilha estática (aeração forçada)",Default!$E$192,IF('Entradas_Informações gerais'!F42="Tratamento aeróbico ",Default!$E$197,IF('Entradas_Informações gerais'!F42="Biodigestor (alta tecnologia)",Default!$E$186,IF('Entradas_Informações gerais'!F42="Biodigestor (convencional)",Default!$E$186)))))))))))))*(44/28),3)</f>
        <v>0</v>
      </c>
      <c r="C260" s="91" t="s">
        <v>593</v>
      </c>
      <c r="D260" s="91"/>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row>
    <row r="261" spans="1:36" ht="15.75" customHeight="1" x14ac:dyDescent="0.25">
      <c r="A261" s="30" t="s">
        <v>134</v>
      </c>
      <c r="B261" s="170">
        <f>ROUND(('Entradas_Informações gerais'!B22*Cálculos!B246)*((('Entradas_Informações gerais'!C43/100)*(IF('Entradas_Informações gerais'!B43="Lagoa anaeróbica descoberta",Default!$E$184,IF('Entradas_Informações gerais'!B43="Compost barn",Default!$E$193,IF('Entradas_Informações gerais'!B43="Sistema de gerenciamento com cama apresentando mistura",Default!$E$190,IF('Entradas_Informações gerais'!B43="Armazenamento sólido",Default!$E$176,IF('Entradas_Informações gerais'!B43="Lote seco",Default!$E$180,IF('Entradas_Informações gerais'!B43="Espalhamento diário",Default!$E$175,IF('Entradas_Informações gerais'!B43="Compostagem pilha estática (aeração forçada)",Default!$E$192,IF('Entradas_Informações gerais'!B43="Tratamento aeróbico ",Default!$E$197,IF('Entradas_Informações gerais'!B43="Biodigestor (alta tecnologia)",Default!$E$186,IF('Entradas_Informações gerais'!B43="Biodigestor (convencional)",Default!$E$186))))))))))))+(('Entradas_Informações gerais'!E43/100)*(IF('Entradas_Informações gerais'!D43="Lagoa anaeróbica descoberta",Default!$E$184,IF('Entradas_Informações gerais'!D43="Compost barn",Default!$E$193,IF('Entradas_Informações gerais'!D43="Sistema de gerenciamento com cama apresentando mistura",Default!$E$190,IF('Entradas_Informações gerais'!D43="Armazenamento sólido",Default!$E$176,IF('Entradas_Informações gerais'!D43="Lote seco",Default!$E$180,IF('Entradas_Informações gerais'!D43="Espalhamento diário",Default!$E$175,IF('Entradas_Informações gerais'!D43="Compostagem pilha estática (aeração forçada)",Default!$E$192,IF('Entradas_Informações gerais'!D43="Tratamento aeróbico ",Default!$E$197,IF('Entradas_Informações gerais'!D43="Biodigestor (alta tecnologia)",Default!$E$186,IF('Entradas_Informações gerais'!D43="Biodigestor (convencional)",Default!$E$186))))))))))))+(('Entradas_Informações gerais'!G43/100)*(IF('Entradas_Informações gerais'!F43="Lagoa anaeróbica descoberta",Default!$E$184,IF('Entradas_Informações gerais'!F43="Compost barn",Default!$E$193,IF('Entradas_Informações gerais'!F43="Sistema de gerenciamento com cama apresentando mistura",Default!$E$190,IF('Entradas_Informações gerais'!F43="Armazenamento sólido",Default!$E$176,IF('Entradas_Informações gerais'!F43="Lote seco",Default!$E$180,IF('Entradas_Informações gerais'!F43="Espalhamento diário",Default!$E$175,IF('Entradas_Informações gerais'!F43="Compostagem pilha estática (aeração forçada)",Default!$E$192,IF('Entradas_Informações gerais'!F43="Tratamento aeróbico ",Default!$E$197,IF('Entradas_Informações gerais'!F43="Biodigestor (alta tecnologia)",Default!$E$186,IF('Entradas_Informações gerais'!F43="Biodigestor (convencional)",Default!$E$186)))))))))))))*(44/28),3)</f>
        <v>0</v>
      </c>
      <c r="C261" s="91" t="s">
        <v>593</v>
      </c>
      <c r="D261" s="91"/>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row>
    <row r="262" spans="1:36" ht="15.75" customHeight="1" x14ac:dyDescent="0.25">
      <c r="A262" s="30" t="s">
        <v>25</v>
      </c>
      <c r="B262" s="170">
        <f>ROUND(('Entradas_Informações gerais'!B23*Cálculos!B247)*((('Entradas_Informações gerais'!C44/100)*(IF('Entradas_Informações gerais'!B44="Lagoa anaeróbica descoberta",Default!$E$184,IF('Entradas_Informações gerais'!B44="Compost barn",Default!$E$193,IF('Entradas_Informações gerais'!B44="Sistema de gerenciamento com cama apresentando mistura",Default!$E$190,IF('Entradas_Informações gerais'!B44="Armazenamento sólido",Default!$E$176,IF('Entradas_Informações gerais'!B44="Lote seco",Default!$E$180,IF('Entradas_Informações gerais'!B44="Espalhamento diário",Default!$E$175,IF('Entradas_Informações gerais'!B44="Compostagem pilha estática (aeração forçada)",Default!$E$192,IF('Entradas_Informações gerais'!B44="Tratamento aeróbico ",Default!$E$197,IF('Entradas_Informações gerais'!B44="Biodigestor (alta tecnologia)",Default!$E$186,IF('Entradas_Informações gerais'!B44="Biodigestor (convencional)",Default!$E$186))))))))))))+(('Entradas_Informações gerais'!E44/100)*(IF('Entradas_Informações gerais'!D44="Lagoa anaeróbica descoberta",Default!$E$184,IF('Entradas_Informações gerais'!D44="Compost barn",Default!$E$193,IF('Entradas_Informações gerais'!D44="Sistema de gerenciamento com cama apresentando mistura",Default!$E$190,IF('Entradas_Informações gerais'!D44="Armazenamento sólido",Default!$E$176,IF('Entradas_Informações gerais'!D44="Lote seco",Default!$E$180,IF('Entradas_Informações gerais'!D44="Espalhamento diário",Default!$E$175,IF('Entradas_Informações gerais'!D44="Compostagem pilha estática (aeração forçada)",Default!$E$192,IF('Entradas_Informações gerais'!D44="Tratamento aeróbico ",Default!$E$197,IF('Entradas_Informações gerais'!D44="Biodigestor (alta tecnologia)",Default!$E$186,IF('Entradas_Informações gerais'!D44="Biodigestor (convencional)",Default!$E$186))))))))))))+(('Entradas_Informações gerais'!G44/100)*(IF('Entradas_Informações gerais'!F44="Lagoa anaeróbica descoberta",Default!$E$184,IF('Entradas_Informações gerais'!F44="Compost barn",Default!$E$193,IF('Entradas_Informações gerais'!F44="Sistema de gerenciamento com cama apresentando mistura",Default!$E$190,IF('Entradas_Informações gerais'!F44="Armazenamento sólido",Default!$E$176,IF('Entradas_Informações gerais'!F44="Lote seco",Default!$E$180,IF('Entradas_Informações gerais'!F44="Espalhamento diário",Default!$E$175,IF('Entradas_Informações gerais'!F44="Compostagem pilha estática (aeração forçada)",Default!$E$192,IF('Entradas_Informações gerais'!F44="Tratamento aeróbico ",Default!$E$197,IF('Entradas_Informações gerais'!F44="Biodigestor (alta tecnologia)",Default!$E$186,IF('Entradas_Informações gerais'!F44="Biodigestor (convencional)",Default!$E$186)))))))))))))*(44/28),3)</f>
        <v>0</v>
      </c>
      <c r="C262" s="91" t="s">
        <v>593</v>
      </c>
      <c r="D262" s="91"/>
      <c r="E262" s="305"/>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row>
    <row r="263" spans="1:36" ht="15.75" customHeight="1" x14ac:dyDescent="0.25">
      <c r="A263" s="30" t="s">
        <v>370</v>
      </c>
      <c r="B263" s="170">
        <f>ROUND(('Entradas_Informações gerais'!B24*Cálculos!B248)*((('Entradas_Informações gerais'!C45/100)*(IF('Entradas_Informações gerais'!B45="Lagoa anaeróbica descoberta",Default!$E$184,IF('Entradas_Informações gerais'!B45="Compost barn",Default!$E$193,IF('Entradas_Informações gerais'!B45="Sistema de gerenciamento com cama apresentando mistura",Default!$E$190,IF('Entradas_Informações gerais'!B45="Armazenamento sólido",Default!$E$176,IF('Entradas_Informações gerais'!B45="Lote seco",Default!$E$180,IF('Entradas_Informações gerais'!B45="Espalhamento diário",Default!$E$175,IF('Entradas_Informações gerais'!B45="Compostagem pilha estática (aeração forçada)",Default!$E$192,IF('Entradas_Informações gerais'!B45="Tratamento aeróbico ",Default!$E$197,IF('Entradas_Informações gerais'!B45="Biodigestor (alta tecnologia)",Default!$E$186,IF('Entradas_Informações gerais'!B45="Biodigestor (convencional)",Default!$E$186))))))))))))+(('Entradas_Informações gerais'!E45/100)*(IF('Entradas_Informações gerais'!D45="Lagoa anaeróbica descoberta",Default!$E$184,IF('Entradas_Informações gerais'!D45="Compost barn",Default!$E$193,IF('Entradas_Informações gerais'!D45="Sistema de gerenciamento com cama apresentando mistura",Default!$E$190,IF('Entradas_Informações gerais'!D45="Armazenamento sólido",Default!$E$176,IF('Entradas_Informações gerais'!D45="Lote seco",Default!$E$180,IF('Entradas_Informações gerais'!D45="Espalhamento diário",Default!$E$175,IF('Entradas_Informações gerais'!D45="Compostagem pilha estática (aeração forçada)",Default!$E$192,IF('Entradas_Informações gerais'!D45="Tratamento aeróbico ",Default!$E$197,IF('Entradas_Informações gerais'!D45="Biodigestor (alta tecnologia)",Default!$E$186,IF('Entradas_Informações gerais'!D45="Biodigestor (convencional)",Default!$E$186))))))))))))+(('Entradas_Informações gerais'!G45/100)*(IF('Entradas_Informações gerais'!F45="Lagoa anaeróbica descoberta",Default!$E$184,IF('Entradas_Informações gerais'!F45="Compost barn",Default!$E$193,IF('Entradas_Informações gerais'!F45="Sistema de gerenciamento com cama apresentando mistura",Default!$E$190,IF('Entradas_Informações gerais'!F45="Armazenamento sólido",Default!$E$176,IF('Entradas_Informações gerais'!F45="Lote seco",Default!$E$180,IF('Entradas_Informações gerais'!F45="Espalhamento diário",Default!$E$175,IF('Entradas_Informações gerais'!F45="Compostagem pilha estática (aeração forçada)",Default!$E$192,IF('Entradas_Informações gerais'!F45="Tratamento aeróbico ",Default!$E$197,IF('Entradas_Informações gerais'!F45="Biodigestor (alta tecnologia)",Default!$E$186,IF('Entradas_Informações gerais'!F45="Biodigestor (convencional)",Default!$E$186)))))))))))))*(44/28),3)</f>
        <v>0</v>
      </c>
      <c r="C263" s="91" t="s">
        <v>593</v>
      </c>
      <c r="D263" s="91"/>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row>
    <row r="264" spans="1:36" ht="15.75" customHeight="1" x14ac:dyDescent="0.25">
      <c r="A264" s="30" t="s">
        <v>371</v>
      </c>
      <c r="B264" s="170">
        <f>ROUND(('Entradas_Informações gerais'!B25*Cálculos!B249)*((('Entradas_Informações gerais'!C46/100)*(IF('Entradas_Informações gerais'!B46="Lagoa anaeróbica descoberta",Default!$E$184,IF('Entradas_Informações gerais'!B46="Compost barn",Default!$E$193,IF('Entradas_Informações gerais'!B46="Sistema de gerenciamento com cama apresentando mistura",Default!$E$190,IF('Entradas_Informações gerais'!B46="Armazenamento sólido",Default!$E$176,IF('Entradas_Informações gerais'!B46="Lote seco",Default!$E$180,IF('Entradas_Informações gerais'!B46="Espalhamento diário",Default!$E$175,IF('Entradas_Informações gerais'!B46="Compostagem pilha estática (aeração forçada)",Default!$E$192,IF('Entradas_Informações gerais'!B46="Tratamento aeróbico ",Default!$E$197,IF('Entradas_Informações gerais'!B46="Biodigestor (alta tecnologia)",Default!$E$186,IF('Entradas_Informações gerais'!B46="Biodigestor (convencional)",Default!$E$186))))))))))))+(('Entradas_Informações gerais'!E46/100)*(IF('Entradas_Informações gerais'!D46="Lagoa anaeróbica descoberta",Default!$E$184,IF('Entradas_Informações gerais'!D46="Compost barn",Default!$E$193,IF('Entradas_Informações gerais'!D46="Sistema de gerenciamento com cama apresentando mistura",Default!$E$190,IF('Entradas_Informações gerais'!D46="Armazenamento sólido",Default!$E$176,IF('Entradas_Informações gerais'!D46="Lote seco",Default!$E$180,IF('Entradas_Informações gerais'!D46="Espalhamento diário",Default!$E$175,IF('Entradas_Informações gerais'!D46="Compostagem pilha estática (aeração forçada)",Default!$E$192,IF('Entradas_Informações gerais'!D46="Tratamento aeróbico ",Default!$E$197,IF('Entradas_Informações gerais'!D46="Biodigestor (alta tecnologia)",Default!$E$186,IF('Entradas_Informações gerais'!D46="Biodigestor (convencional)",Default!$E$186))))))))))))+(('Entradas_Informações gerais'!G46/100)*(IF('Entradas_Informações gerais'!F46="Lagoa anaeróbica descoberta",Default!$E$184,IF('Entradas_Informações gerais'!F46="Compost barn",Default!$E$193,IF('Entradas_Informações gerais'!F46="Sistema de gerenciamento com cama apresentando mistura",Default!$E$190,IF('Entradas_Informações gerais'!F46="Armazenamento sólido",Default!$E$176,IF('Entradas_Informações gerais'!F46="Lote seco",Default!$E$180,IF('Entradas_Informações gerais'!F46="Espalhamento diário",Default!$E$175,IF('Entradas_Informações gerais'!F46="Compostagem pilha estática (aeração forçada)",Default!$E$192,IF('Entradas_Informações gerais'!F46="Tratamento aeróbico ",Default!$E$197,IF('Entradas_Informações gerais'!F46="Biodigestor (alta tecnologia)",Default!$E$186,IF('Entradas_Informações gerais'!F46="Biodigestor (convencional)",Default!$E$186)))))))))))))*(44/28),3)</f>
        <v>0</v>
      </c>
      <c r="C264" s="91" t="s">
        <v>593</v>
      </c>
      <c r="D264" s="91"/>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row>
    <row r="265" spans="1:36" ht="15.75" customHeight="1" x14ac:dyDescent="0.25">
      <c r="A265" s="30" t="s">
        <v>28</v>
      </c>
      <c r="B265" s="170">
        <f>ROUND(('Entradas_Informações gerais'!B26*Cálculos!B250)*((('Entradas_Informações gerais'!C47/100)*(IF('Entradas_Informações gerais'!B47="Lagoa anaeróbica descoberta",Default!$E$184,IF('Entradas_Informações gerais'!B47="Compost barn",Default!$E$193,IF('Entradas_Informações gerais'!B47="Sistema de gerenciamento com cama apresentando mistura",Default!$E$190,IF('Entradas_Informações gerais'!B47="Armazenamento sólido",Default!$E$176,IF('Entradas_Informações gerais'!B47="Lote seco",Default!$E$180,IF('Entradas_Informações gerais'!B47="Espalhamento diário",Default!$E$175,IF('Entradas_Informações gerais'!B47="Compostagem pilha estática (aeração forçada)",Default!$E$192,IF('Entradas_Informações gerais'!B47="Tratamento aeróbico ",Default!$E$197,IF('Entradas_Informações gerais'!B47="Biodigestor (alta tecnologia)",Default!$E$186,IF('Entradas_Informações gerais'!B47="Biodigestor (convencional)",Default!$E$186))))))))))))+(('Entradas_Informações gerais'!E47/100)*(IF('Entradas_Informações gerais'!D47="Lagoa anaeróbica descoberta",Default!$E$184,IF('Entradas_Informações gerais'!D47="Compost barn",Default!$E$193,IF('Entradas_Informações gerais'!D47="Sistema de gerenciamento com cama apresentando mistura",Default!$E$190,IF('Entradas_Informações gerais'!D47="Armazenamento sólido",Default!$E$176,IF('Entradas_Informações gerais'!D47="Lote seco",Default!$E$180,IF('Entradas_Informações gerais'!D47="Espalhamento diário",Default!$E$175,IF('Entradas_Informações gerais'!D47="Compostagem pilha estática (aeração forçada)",Default!$E$192,IF('Entradas_Informações gerais'!D47="Tratamento aeróbico ",Default!$E$197,IF('Entradas_Informações gerais'!D47="Biodigestor (alta tecnologia)",Default!$E$186,IF('Entradas_Informações gerais'!D47="Biodigestor (convencional)",Default!$E$186))))))))))))+(('Entradas_Informações gerais'!G47/100)*(IF('Entradas_Informações gerais'!F47="Lagoa anaeróbica descoberta",Default!$E$184,IF('Entradas_Informações gerais'!F47="Compost barn",Default!$E$193,IF('Entradas_Informações gerais'!F47="Sistema de gerenciamento com cama apresentando mistura",Default!$E$190,IF('Entradas_Informações gerais'!F47="Armazenamento sólido",Default!$E$176,IF('Entradas_Informações gerais'!F47="Lote seco",Default!$E$180,IF('Entradas_Informações gerais'!F47="Espalhamento diário",Default!$E$175,IF('Entradas_Informações gerais'!F47="Compostagem pilha estática (aeração forçada)",Default!$E$192,IF('Entradas_Informações gerais'!F47="Tratamento aeróbico ",Default!$E$197,IF('Entradas_Informações gerais'!F47="Biodigestor (alta tecnologia)",Default!$E$186,IF('Entradas_Informações gerais'!F47="Biodigestor (convencional)",Default!$E$186)))))))))))))*(44/28),3)</f>
        <v>0</v>
      </c>
      <c r="C265" s="91" t="s">
        <v>593</v>
      </c>
      <c r="D265" s="91"/>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row>
    <row r="266" spans="1:36" ht="15.75" customHeight="1" x14ac:dyDescent="0.25">
      <c r="A266" s="129" t="s">
        <v>29</v>
      </c>
      <c r="B266" s="171">
        <f>ROUND(('Entradas_Informações gerais'!B27*Cálculos!B251)*((('Entradas_Informações gerais'!C48/100)*(IF('Entradas_Informações gerais'!B48="Lagoa anaeróbica descoberta",Default!$E$184,IF('Entradas_Informações gerais'!B48="Compost barn",Default!$E$193,IF('Entradas_Informações gerais'!B48="Sistema de gerenciamento com cama apresentando mistura",Default!$E$190,IF('Entradas_Informações gerais'!B48="Armazenamento sólido",Default!$E$176,IF('Entradas_Informações gerais'!B48="Lote seco",Default!$E$180,IF('Entradas_Informações gerais'!B48="Espalhamento diário",Default!$E$175,IF('Entradas_Informações gerais'!B48="Compostagem pilha estática (aeração forçada)",Default!$E$192,IF('Entradas_Informações gerais'!B48="Tratamento aeróbico ",Default!$E$197,IF('Entradas_Informações gerais'!B48="Biodigestor (alta tecnologia)",Default!$E$186,IF('Entradas_Informações gerais'!B48="Biodigestor (convencional)",Default!$E$186))))))))))))+(('Entradas_Informações gerais'!E48/100)*(IF('Entradas_Informações gerais'!D48="Lagoa anaeróbica descoberta",Default!$E$184,IF('Entradas_Informações gerais'!D48="Compost barn",Default!$E$193,IF('Entradas_Informações gerais'!D48="Sistema de gerenciamento com cama apresentando mistura",Default!$E$190,IF('Entradas_Informações gerais'!D48="Armazenamento sólido",Default!$E$176,IF('Entradas_Informações gerais'!D48="Lote seco",Default!$E$180,IF('Entradas_Informações gerais'!D48="Espalhamento diário",Default!$E$175,IF('Entradas_Informações gerais'!D48="Compostagem pilha estática (aeração forçada)",Default!$E$192,IF('Entradas_Informações gerais'!D48="Tratamento aeróbico ",Default!$E$197,IF('Entradas_Informações gerais'!D48="Biodigestor (alta tecnologia)",Default!$E$186,IF('Entradas_Informações gerais'!D48="Biodigestor (convencional)",Default!$E$186))))))))))))+(('Entradas_Informações gerais'!G48/100)*(IF('Entradas_Informações gerais'!F48="Lagoa anaeróbica descoberta",Default!$E$184,IF('Entradas_Informações gerais'!F48="Compost barn",Default!$E$193,IF('Entradas_Informações gerais'!F48="Sistema de gerenciamento com cama apresentando mistura",Default!$E$190,IF('Entradas_Informações gerais'!F48="Armazenamento sólido",Default!$E$176,IF('Entradas_Informações gerais'!F48="Lote seco",Default!$E$180,IF('Entradas_Informações gerais'!F48="Espalhamento diário",Default!$E$175,IF('Entradas_Informações gerais'!F48="Compostagem pilha estática (aeração forçada)",Default!$E$192,IF('Entradas_Informações gerais'!F48="Tratamento aeróbico ",Default!$E$197,IF('Entradas_Informações gerais'!F48="Biodigestor (alta tecnologia)",Default!$E$186,IF('Entradas_Informações gerais'!F48="Biodigestor (convencional)",Default!$E$186)))))))))))))*(44/28),3)</f>
        <v>0</v>
      </c>
      <c r="C266" s="96" t="s">
        <v>593</v>
      </c>
      <c r="D266" s="91"/>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row>
    <row r="267" spans="1:36" ht="15.75" customHeight="1" x14ac:dyDescent="0.25">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row>
    <row r="268" spans="1:36" ht="15.75" customHeight="1" x14ac:dyDescent="0.25">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row>
    <row r="269" spans="1:36" ht="15.75" customHeight="1" x14ac:dyDescent="0.35">
      <c r="A269" s="1034" t="s">
        <v>416</v>
      </c>
      <c r="B269" s="962"/>
      <c r="C269" s="964"/>
      <c r="D269" s="107"/>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row>
    <row r="270" spans="1:36" ht="15.75" customHeight="1" x14ac:dyDescent="0.35">
      <c r="A270" s="1034" t="s">
        <v>417</v>
      </c>
      <c r="B270" s="962"/>
      <c r="C270" s="964"/>
      <c r="D270" s="107"/>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row>
    <row r="271" spans="1:36" ht="15.75" customHeight="1" thickBot="1" x14ac:dyDescent="0.3">
      <c r="A271" s="184" t="s">
        <v>130</v>
      </c>
      <c r="B271" s="103" t="s">
        <v>367</v>
      </c>
      <c r="C271" s="103" t="s">
        <v>368</v>
      </c>
      <c r="D271" s="107"/>
      <c r="E271" s="30"/>
      <c r="F271" s="30"/>
      <c r="G271" s="30"/>
      <c r="H271" s="30"/>
      <c r="I271" s="30"/>
      <c r="J271" s="30">
        <f>('Entradas_Informações gerais'!E47)/100</f>
        <v>0</v>
      </c>
      <c r="K271" s="172" t="b">
        <f>IF('Entradas_Informações gerais'!D47="Lagoa anaeróbica descoberta",Default!$B$211,IF('Entradas_Informações gerais'!D47="Sistema de gerenciamento com cama apresentando mistura",Default!$B$223,IF('Entradas_Informações gerais'!D47="Armazenamento sólido",Default!$B$220,IF('Entradas_Informações gerais'!D47="Lote seco",Default!$B$221,IF('Entradas_Informações gerais'!D47="Espalhamento diário",Default!$B$215,IF('Entradas_Informações gerais'!D47="Compostagem pilha estática (aeração forçada)",Default!$B$225,IF('Entradas_Informações gerais'!D47="Tratamento aeróbico ",Default!$B$229,IF('Entradas_Informações gerais'!D47="Biodigestor (alta tecnologia)",Default!$B$222,IF('Entradas_Informações gerais'!D47="Biodigestor (convencional)",Default!$B$222)))))))))</f>
        <v>0</v>
      </c>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row>
    <row r="272" spans="1:36" ht="15.75" customHeight="1" x14ac:dyDescent="0.25">
      <c r="A272" s="30" t="s">
        <v>132</v>
      </c>
      <c r="B272" s="170">
        <f>ROUND(('Entradas_Informações gerais'!B21*Cálculos!B245)*(((('Entradas_Informações gerais'!C42)/100)*(IF('Entradas_Informações gerais'!B42="Lagoa anaeróbica descoberta",Default!$C$211,IF('Entradas_Informações gerais'!B42="Compost barn",Default!$C$226,IF('Entradas_Informações gerais'!B42="Sistema de gerenciamento com cama apresentando mistura",Default!$C$223,IF('Entradas_Informações gerais'!B42="Armazenamento sólido",Default!$C$220,IF('Entradas_Informações gerais'!B42="Lote seco",Default!$C$221,IF('Entradas_Informações gerais'!B42="Espalhamento diário",Default!$C$216,IF('Entradas_Informações gerais'!B42="Compostagem pilha estática (aeração forçada)",Default!$C$225,IF('Entradas_Informações gerais'!B42="Tratamento aeróbico ",Default!$C$229,IF('Entradas_Informações gerais'!B42="Biodigestor (alta tecnologia)",Default!$C$222,IF('Entradas_Informações gerais'!B42="Biodigestor (convencional)",Default!$C$222))))))))))))+((('Entradas_Informações gerais'!E42)/100)*(IF('Entradas_Informações gerais'!D42="Lagoa anaeróbica descoberta",Default!$C$211,IF('Entradas_Informações gerais'!D42="Compost barn",Default!$C$226,IF('Entradas_Informações gerais'!D42="Sistema de gerenciamento com cama apresentando mistura",Default!$C$223,IF('Entradas_Informações gerais'!D42="Armazenamento sólido",Default!$C$220,IF('Entradas_Informações gerais'!D42="Lote seco",Default!$C$221,IF('Entradas_Informações gerais'!D42="Espalhamento diário",Default!$C$216,IF('Entradas_Informações gerais'!D42="Compostagem pilha estática (aeração forçada)",Default!$C$225,IF('Entradas_Informações gerais'!D42="Tratamento aeróbico ",Default!$C$229,IF('Entradas_Informações gerais'!D42="Biodigestor (alta tecnologia)",Default!$C$222,IF('Entradas_Informações gerais'!D42="Biodigestor (convencional)",Default!$C$222))))))))))))+((('Entradas_Informações gerais'!G42)/100)*(IF('Entradas_Informações gerais'!F42="Lagoa anaeróbica descoberta",Default!$C$211,IF('Entradas_Informações gerais'!F42="Compost barn",Default!$C$226,IF('Entradas_Informações gerais'!F42="Sistema de gerenciamento com cama apresentando mistura",Default!$C$223,IF('Entradas_Informações gerais'!F42="Armazenamento sólido",Default!$C$220,IF('Entradas_Informações gerais'!F42="Lote seco",Default!$C$221,IF('Entradas_Informações gerais'!F42="Espalhamento diário",Default!$C$216,IF('Entradas_Informações gerais'!F42="Compostagem pilha estática (aeração forçada)",Default!$C$225,IF('Entradas_Informações gerais'!F42="Tratamento aeróbico ",Default!$C$229,IF('Entradas_Informações gerais'!F42="Biodigestor (alta tecnologia)",Default!$C$222,IF('Entradas_Informações gerais'!F42="Biodigestor (convencional)",Default!$C$222))))))))))))),3)</f>
        <v>0</v>
      </c>
      <c r="C272" s="91" t="s">
        <v>594</v>
      </c>
      <c r="D272" s="91"/>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row>
    <row r="273" spans="1:36" ht="15.75" customHeight="1" x14ac:dyDescent="0.25">
      <c r="A273" s="30" t="s">
        <v>134</v>
      </c>
      <c r="B273" s="170">
        <f>ROUND(('Entradas_Informações gerais'!B22*Cálculos!B246)*(((('Entradas_Informações gerais'!C43)/100)*(IF('Entradas_Informações gerais'!B43="Lagoa anaeróbica descoberta",Default!$C$211,IF('Entradas_Informações gerais'!B43="Compost barn",Default!$C$226,IF('Entradas_Informações gerais'!B43="Sistema de gerenciamento com cama apresentando mistura",Default!$C$223,IF('Entradas_Informações gerais'!B43="Armazenamento sólido",Default!$C$220,IF('Entradas_Informações gerais'!B43="Lote seco",Default!$C$221,IF('Entradas_Informações gerais'!B43="Espalhamento diário",Default!$C$216,IF('Entradas_Informações gerais'!B43="Compostagem pilha estática (aeração forçada)",Default!$C$225,IF('Entradas_Informações gerais'!B43="Tratamento aeróbico ",Default!$C$229,IF('Entradas_Informações gerais'!B43="Biodigestor (alta tecnologia)",Default!$C$222,IF('Entradas_Informações gerais'!B43="Biodigestor (convencional)",Default!$C$222))))))))))))+((('Entradas_Informações gerais'!E43)/100)*(IF('Entradas_Informações gerais'!D43="Lagoa anaeróbica descoberta",Default!$C$211,IF('Entradas_Informações gerais'!D43="Compost barn",Default!$C$226,IF('Entradas_Informações gerais'!D43="Sistema de gerenciamento com cama apresentando mistura",Default!$C$223,IF('Entradas_Informações gerais'!D43="Armazenamento sólido",Default!$C$220,IF('Entradas_Informações gerais'!D43="Lote seco",Default!$C$221,IF('Entradas_Informações gerais'!D43="Espalhamento diário",Default!$C$216,IF('Entradas_Informações gerais'!D43="Compostagem pilha estática (aeração forçada)",Default!$C$225,IF('Entradas_Informações gerais'!D43="Tratamento aeróbico ",Default!$C$229,IF('Entradas_Informações gerais'!D43="Biodigestor (alta tecnologia)",Default!$C$222,IF('Entradas_Informações gerais'!D43="Biodigestor (convencional)",Default!$C$222))))))))))))+((('Entradas_Informações gerais'!G43)/100)*(IF('Entradas_Informações gerais'!F43="Lagoa anaeróbica descoberta",Default!$C$211,IF('Entradas_Informações gerais'!F43="Compost barn",Default!$C$226,IF('Entradas_Informações gerais'!F43="Sistema de gerenciamento com cama apresentando mistura",Default!$C$223,IF('Entradas_Informações gerais'!F43="Armazenamento sólido",Default!$C$220,IF('Entradas_Informações gerais'!F43="Lote seco",Default!$C$221,IF('Entradas_Informações gerais'!F43="Espalhamento diário",Default!$C$216,IF('Entradas_Informações gerais'!F43="Compostagem pilha estática (aeração forçada)",Default!$C$225,IF('Entradas_Informações gerais'!F43="Tratamento aeróbico ",Default!$C$229,IF('Entradas_Informações gerais'!F43="Biodigestor (alta tecnologia)",Default!$C$222,IF('Entradas_Informações gerais'!F43="Biodigestor (convencional)",Default!$C$222))))))))))))),3)</f>
        <v>0</v>
      </c>
      <c r="C273" s="91" t="s">
        <v>594</v>
      </c>
      <c r="D273" s="91"/>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row>
    <row r="274" spans="1:36" ht="15.75" customHeight="1" x14ac:dyDescent="0.25">
      <c r="A274" s="30" t="s">
        <v>25</v>
      </c>
      <c r="B274" s="170">
        <f>ROUND(('Entradas_Informações gerais'!B23*Cálculos!B247)*(((('Entradas_Informações gerais'!C44)/100)*(IF('Entradas_Informações gerais'!B44="Lagoa anaeróbica descoberta",Default!$C$211,IF('Entradas_Informações gerais'!B44="Compost barn",Default!$C$226,IF('Entradas_Informações gerais'!B44="Sistema de gerenciamento com cama apresentando mistura",Default!$C$223,IF('Entradas_Informações gerais'!B44="Armazenamento sólido",Default!$C$220,IF('Entradas_Informações gerais'!B44="Lote seco",Default!$C$221,IF('Entradas_Informações gerais'!B44="Espalhamento diário",Default!$C$216,IF('Entradas_Informações gerais'!B44="Compostagem pilha estática (aeração forçada)",Default!$C$225,IF('Entradas_Informações gerais'!B44="Tratamento aeróbico ",Default!$C$229,IF('Entradas_Informações gerais'!B44="Biodigestor (alta tecnologia)",Default!$C$222,IF('Entradas_Informações gerais'!B44="Biodigestor (convencional)",Default!$C$222))))))))))))+((('Entradas_Informações gerais'!E44)/100)*(IF('Entradas_Informações gerais'!D44="Lagoa anaeróbica descoberta",Default!$C$211,IF('Entradas_Informações gerais'!D44="Compost barn",Default!$C$226,IF('Entradas_Informações gerais'!D44="Sistema de gerenciamento com cama apresentando mistura",Default!$C$223,IF('Entradas_Informações gerais'!D44="Armazenamento sólido",Default!$C$220,IF('Entradas_Informações gerais'!D44="Lote seco",Default!$C$221,IF('Entradas_Informações gerais'!D44="Espalhamento diário",Default!$C$216,IF('Entradas_Informações gerais'!D44="Compostagem pilha estática (aeração forçada)",Default!$C$225,IF('Entradas_Informações gerais'!D44="Tratamento aeróbico ",Default!$C$229,IF('Entradas_Informações gerais'!D44="Biodigestor (alta tecnologia)",Default!$C$222,IF('Entradas_Informações gerais'!D44="Biodigestor (convencional)",Default!$C$222))))))))))))+((('Entradas_Informações gerais'!G44)/100)*(IF('Entradas_Informações gerais'!F44="Lagoa anaeróbica descoberta",Default!$C$211,IF('Entradas_Informações gerais'!F44="Compost barn",Default!$C$226,IF('Entradas_Informações gerais'!F44="Sistema de gerenciamento com cama apresentando mistura",Default!$C$223,IF('Entradas_Informações gerais'!F44="Armazenamento sólido",Default!$C$220,IF('Entradas_Informações gerais'!F44="Lote seco",Default!$C$221,IF('Entradas_Informações gerais'!F44="Espalhamento diário",Default!$C$216,IF('Entradas_Informações gerais'!F44="Compostagem pilha estática (aeração forçada)",Default!$C$225,IF('Entradas_Informações gerais'!F44="Tratamento aeróbico ",Default!$C$229,IF('Entradas_Informações gerais'!F44="Biodigestor (alta tecnologia)",Default!$C$222,IF('Entradas_Informações gerais'!F44="Biodigestor (convencional)",Default!$C$222))))))))))))),3)</f>
        <v>0</v>
      </c>
      <c r="C274" s="91" t="s">
        <v>594</v>
      </c>
      <c r="D274" s="91"/>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row>
    <row r="275" spans="1:36" ht="15.75" customHeight="1" x14ac:dyDescent="0.25">
      <c r="A275" s="30" t="s">
        <v>370</v>
      </c>
      <c r="B275" s="170">
        <f>ROUND(('Entradas_Informações gerais'!B24*Cálculos!B248)*(((('Entradas_Informações gerais'!C45)/100)*(IF('Entradas_Informações gerais'!B45="Lagoa anaeróbica descoberta",Default!$C$211,IF('Entradas_Informações gerais'!B45="Compost barn",Default!$C$226,IF('Entradas_Informações gerais'!B45="Sistema de gerenciamento com cama apresentando mistura",Default!$C$223,IF('Entradas_Informações gerais'!B45="Armazenamento sólido",Default!$C$220,IF('Entradas_Informações gerais'!B45="Lote seco",Default!$C$221,IF('Entradas_Informações gerais'!B45="Espalhamento diário",Default!$C$216,IF('Entradas_Informações gerais'!B45="Compostagem pilha estática (aeração forçada)",Default!$C$225,IF('Entradas_Informações gerais'!B45="Tratamento aeróbico ",Default!$C$229,IF('Entradas_Informações gerais'!B45="Biodigestor (alta tecnologia)",Default!$C$222,IF('Entradas_Informações gerais'!B45="Biodigestor (convencional)",Default!$C$222))))))))))))+((('Entradas_Informações gerais'!E45)/100)*(IF('Entradas_Informações gerais'!D45="Lagoa anaeróbica descoberta",Default!$C$211,IF('Entradas_Informações gerais'!D45="Compost barn",Default!$C$226,IF('Entradas_Informações gerais'!D45="Sistema de gerenciamento com cama apresentando mistura",Default!$C$223,IF('Entradas_Informações gerais'!D45="Armazenamento sólido",Default!$C$220,IF('Entradas_Informações gerais'!D45="Lote seco",Default!$C$221,IF('Entradas_Informações gerais'!D45="Espalhamento diário",Default!$C$216,IF('Entradas_Informações gerais'!D45="Compostagem pilha estática (aeração forçada)",Default!$C$225,IF('Entradas_Informações gerais'!D45="Tratamento aeróbico ",Default!$C$229,IF('Entradas_Informações gerais'!D45="Biodigestor (alta tecnologia)",Default!$C$222,IF('Entradas_Informações gerais'!D45="Biodigestor (convencional)",Default!$C$222))))))))))))+((('Entradas_Informações gerais'!G45)/100)*(IF('Entradas_Informações gerais'!F45="Lagoa anaeróbica descoberta",Default!$C$211,IF('Entradas_Informações gerais'!F45="Compost barn",Default!$C$226,IF('Entradas_Informações gerais'!F45="Sistema de gerenciamento com cama apresentando mistura",Default!$C$223,IF('Entradas_Informações gerais'!F45="Armazenamento sólido",Default!$C$220,IF('Entradas_Informações gerais'!F45="Lote seco",Default!$C$221,IF('Entradas_Informações gerais'!F45="Espalhamento diário",Default!$C$216,IF('Entradas_Informações gerais'!F45="Compostagem pilha estática (aeração forçada)",Default!$C$225,IF('Entradas_Informações gerais'!F45="Tratamento aeróbico ",Default!$C$229,IF('Entradas_Informações gerais'!F45="Biodigestor (alta tecnologia)",Default!$C$222,IF('Entradas_Informações gerais'!F45="Biodigestor (convencional)",Default!$C$222))))))))))))),3)</f>
        <v>0</v>
      </c>
      <c r="C275" s="91" t="s">
        <v>594</v>
      </c>
      <c r="D275" s="91"/>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row>
    <row r="276" spans="1:36" ht="15.75" customHeight="1" x14ac:dyDescent="0.25">
      <c r="A276" s="30" t="s">
        <v>371</v>
      </c>
      <c r="B276" s="170">
        <f>ROUND(('Entradas_Informações gerais'!B25*Cálculos!B249)*(((('Entradas_Informações gerais'!C46)/100)*(IF('Entradas_Informações gerais'!B46="Lagoa anaeróbica descoberta",Default!$C$211,IF('Entradas_Informações gerais'!B46="Compost barn",Default!$C$226,IF('Entradas_Informações gerais'!B46="Sistema de gerenciamento com cama apresentando mistura",Default!$C$223,IF('Entradas_Informações gerais'!B46="Armazenamento sólido",Default!$C$220,IF('Entradas_Informações gerais'!B46="Lote seco",Default!$C$221,IF('Entradas_Informações gerais'!B46="Espalhamento diário",Default!$C$216,IF('Entradas_Informações gerais'!B46="Compostagem pilha estática (aeração forçada)",Default!$C$225,IF('Entradas_Informações gerais'!B46="Tratamento aeróbico ",Default!$C$229,IF('Entradas_Informações gerais'!B46="Biodigestor (alta tecnologia)",Default!$C$222,IF('Entradas_Informações gerais'!B46="Biodigestor (convencional)",Default!$C$222))))))))))))+((('Entradas_Informações gerais'!E46)/100)*(IF('Entradas_Informações gerais'!D46="Lagoa anaeróbica descoberta",Default!$C$211,IF('Entradas_Informações gerais'!D46="Compost barn",Default!$C$226,IF('Entradas_Informações gerais'!D46="Sistema de gerenciamento com cama apresentando mistura",Default!$C$223,IF('Entradas_Informações gerais'!D46="Armazenamento sólido",Default!$C$220,IF('Entradas_Informações gerais'!D46="Lote seco",Default!$C$221,IF('Entradas_Informações gerais'!D46="Espalhamento diário",Default!$C$216,IF('Entradas_Informações gerais'!D46="Compostagem pilha estática (aeração forçada)",Default!$C$225,IF('Entradas_Informações gerais'!D46="Tratamento aeróbico ",Default!$C$229,IF('Entradas_Informações gerais'!D46="Biodigestor (alta tecnologia)",Default!$C$222,IF('Entradas_Informações gerais'!D46="Biodigestor (convencional)",Default!$C$222))))))))))))+((('Entradas_Informações gerais'!G46)/100)*(IF('Entradas_Informações gerais'!F46="Lagoa anaeróbica descoberta",Default!$C$211,IF('Entradas_Informações gerais'!F46="Compost barn",Default!$C$226,IF('Entradas_Informações gerais'!F46="Sistema de gerenciamento com cama apresentando mistura",Default!$C$223,IF('Entradas_Informações gerais'!F46="Armazenamento sólido",Default!$C$220,IF('Entradas_Informações gerais'!F46="Lote seco",Default!$C$221,IF('Entradas_Informações gerais'!F46="Espalhamento diário",Default!$C$216,IF('Entradas_Informações gerais'!F46="Compostagem pilha estática (aeração forçada)",Default!$C$225,IF('Entradas_Informações gerais'!F46="Tratamento aeróbico ",Default!$C$229,IF('Entradas_Informações gerais'!F46="Biodigestor (alta tecnologia)",Default!$C$222,IF('Entradas_Informações gerais'!F46="Biodigestor (convencional)",Default!$C$222))))))))))))),3)</f>
        <v>0</v>
      </c>
      <c r="C276" s="91" t="s">
        <v>594</v>
      </c>
      <c r="D276" s="91"/>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row>
    <row r="277" spans="1:36" ht="15.75" customHeight="1" x14ac:dyDescent="0.25">
      <c r="A277" s="30" t="s">
        <v>28</v>
      </c>
      <c r="B277" s="170">
        <f>ROUND(('Entradas_Informações gerais'!B26*Cálculos!B250)*(((('Entradas_Informações gerais'!C47)/100)*(IF('Entradas_Informações gerais'!B47="Lagoa anaeróbica descoberta",Default!$B$211,IF('Entradas_Informações gerais'!B47="Compost barn",Default!$B$226,IF('Entradas_Informações gerais'!B47="Sistema de gerenciamento com cama apresentando mistura",Default!$B$223,IF('Entradas_Informações gerais'!B47="Armazenamento sólido",Default!$B$220,IF('Entradas_Informações gerais'!B47="Lote seco",Default!$B$221,IF('Entradas_Informações gerais'!B47="Espalhamento diário",Default!$B$216,IF('Entradas_Informações gerais'!B47="Compostagem pilha estática (aeração forçada)",Default!$B$225,IF('Entradas_Informações gerais'!B47="Tratamento aeróbico ",Default!$B$229,IF('Entradas_Informações gerais'!B47="Biodigestor (alta tecnologia)",Default!$B$222,IF('Entradas_Informações gerais'!B47="Biodigestor (convencional)",Default!$B$222))))))))))))+((('Entradas_Informações gerais'!E47)/100)*(IF('Entradas_Informações gerais'!D47="Lagoa anaeróbica descoberta",Default!$B$211,IF('Entradas_Informações gerais'!D47="Compost barn",Default!$B$226,IF('Entradas_Informações gerais'!D47="Sistema de gerenciamento com cama apresentando mistura",Default!$B$223,IF('Entradas_Informações gerais'!D47="Armazenamento sólido",Default!$B$220,IF('Entradas_Informações gerais'!D47="Lote seco",Default!$B$221,IF('Entradas_Informações gerais'!D47="Espalhamento diário",Default!$B$216,IF('Entradas_Informações gerais'!D47="Compostagem pilha estática (aeração forçada)",Default!$B$225,IF('Entradas_Informações gerais'!D47="Tratamento aeróbico ",Default!$B$229,IF('Entradas_Informações gerais'!D47="Biodigestor (alta tecnologia)",Default!$B$222,IF('Entradas_Informações gerais'!D47="Biodigestor (convencional)",Default!$B$222))))))))))))+((('Entradas_Informações gerais'!G47)/100)*(IF('Entradas_Informações gerais'!F47="Lagoa anaeróbica descoberta",Default!$B$211,IF('Entradas_Informações gerais'!F47="Compost barn",Default!$B$226,IF('Entradas_Informações gerais'!F47="Sistema de gerenciamento com cama apresentando mistura",Default!$B$223,IF('Entradas_Informações gerais'!F47="Armazenamento sólido",Default!$B$220,IF('Entradas_Informações gerais'!F47="Lote seco",Default!$B$221,IF('Entradas_Informações gerais'!F47="Espalhamento diário",Default!$B$216,IF('Entradas_Informações gerais'!F47="Compostagem pilha estática (aeração forçada)",Default!$B$225,IF('Entradas_Informações gerais'!F47="Tratamento aeróbico ",Default!$B$229,IF('Entradas_Informações gerais'!F47="Biodigestor (alta tecnologia)",Default!$B$222,IF('Entradas_Informações gerais'!F47="Biodigestor (convencional)",Default!$B$222))))))))))))),3)</f>
        <v>0</v>
      </c>
      <c r="C277" s="91" t="s">
        <v>594</v>
      </c>
      <c r="D277" s="91"/>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row>
    <row r="278" spans="1:36" ht="15.75" customHeight="1" x14ac:dyDescent="0.25">
      <c r="A278" s="129" t="s">
        <v>29</v>
      </c>
      <c r="B278" s="171">
        <f>ROUND(('Entradas_Informações gerais'!B27*Cálculos!B251)*(((('Entradas_Informações gerais'!C48)/100)*(IF('Entradas_Informações gerais'!B48="Lagoa anaeróbica descoberta",Default!$C$211,IF('Entradas_Informações gerais'!B48="Compost barn",Default!$C$226,IF('Entradas_Informações gerais'!B48="Sistema de gerenciamento com cama apresentando mistura",Default!$C$223,IF('Entradas_Informações gerais'!B48="Armazenamento sólido",Default!$C$220,IF('Entradas_Informações gerais'!B48="Lote seco",Default!$C$221,IF('Entradas_Informações gerais'!B48="Espalhamento diário",Default!$C$216,IF('Entradas_Informações gerais'!B48="Compostagem pilha estática (aeração forçada)",Default!$C$225,IF('Entradas_Informações gerais'!B48="Tratamento aeróbico ",Default!$C$229,IF('Entradas_Informações gerais'!B48="Biodigestor (alta tecnologia)",Default!$C$222,IF('Entradas_Informações gerais'!B48="Biodigestor (convencional)",Default!$C$222))))))))))))+((('Entradas_Informações gerais'!E48)/100)*(IF('Entradas_Informações gerais'!D48="Lagoa anaeróbica descoberta",Default!$C$211,IF('Entradas_Informações gerais'!D48="Compost barn",Default!$C$226,IF('Entradas_Informações gerais'!D48="Sistema de gerenciamento com cama apresentando mistura",Default!$C$223,IF('Entradas_Informações gerais'!D48="Armazenamento sólido",Default!$C$220,IF('Entradas_Informações gerais'!D48="Lote seco",Default!$C$221,IF('Entradas_Informações gerais'!D48="Espalhamento diário",Default!$C$216,IF('Entradas_Informações gerais'!D48="Compostagem pilha estática (aeração forçada)",Default!$C$225,IF('Entradas_Informações gerais'!D48="Tratamento aeróbico ",Default!$C$229,IF('Entradas_Informações gerais'!D48="Biodigestor (alta tecnologia)",Default!$C$222,IF('Entradas_Informações gerais'!D48="Biodigestor (convencional)",Default!$C$222))))))))))))+((('Entradas_Informações gerais'!G48)/100)*(IF('Entradas_Informações gerais'!F48="Lagoa anaeróbica descoberta",Default!$C$211,IF('Entradas_Informações gerais'!F48="Compost barn",Default!$C$226,IF('Entradas_Informações gerais'!F48="Sistema de gerenciamento com cama apresentando mistura",Default!$C$223,IF('Entradas_Informações gerais'!F48="Armazenamento sólido",Default!$C$220,IF('Entradas_Informações gerais'!F48="Lote seco",Default!$C$221,IF('Entradas_Informações gerais'!F48="Espalhamento diário",Default!$C$216,IF('Entradas_Informações gerais'!F48="Compostagem pilha estática (aeração forçada)",Default!$C$225,IF('Entradas_Informações gerais'!F48="Tratamento aeróbico ",Default!$C$229,IF('Entradas_Informações gerais'!F48="Biodigestor (alta tecnologia)",Default!$C$222,IF('Entradas_Informações gerais'!F48="Biodigestor (convencional)",Default!$C$222))))))))))))),3)</f>
        <v>0</v>
      </c>
      <c r="C278" s="96" t="s">
        <v>594</v>
      </c>
      <c r="D278" s="91"/>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row>
    <row r="279" spans="1:36" ht="15.75" customHeight="1" x14ac:dyDescent="0.25">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row>
    <row r="280" spans="1:36" ht="15.75" customHeight="1" x14ac:dyDescent="0.25">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row>
    <row r="281" spans="1:36" ht="15.75" customHeight="1" x14ac:dyDescent="0.35">
      <c r="A281" s="1034" t="s">
        <v>418</v>
      </c>
      <c r="B281" s="962"/>
      <c r="C281" s="964"/>
      <c r="D281" s="107"/>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row>
    <row r="282" spans="1:36" ht="15.75" customHeight="1" x14ac:dyDescent="0.35">
      <c r="A282" s="1034" t="s">
        <v>419</v>
      </c>
      <c r="B282" s="962"/>
      <c r="C282" s="964"/>
      <c r="D282" s="107"/>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row>
    <row r="283" spans="1:36" ht="15.75" customHeight="1" x14ac:dyDescent="0.25">
      <c r="A283" s="184" t="s">
        <v>130</v>
      </c>
      <c r="B283" s="103" t="s">
        <v>367</v>
      </c>
      <c r="C283" s="103" t="s">
        <v>368</v>
      </c>
      <c r="D283" s="107"/>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row>
    <row r="284" spans="1:36" ht="15.75" customHeight="1" x14ac:dyDescent="0.25">
      <c r="A284" s="30" t="s">
        <v>132</v>
      </c>
      <c r="B284" s="170">
        <f>ROUND((B272*Default!$B$235)*(44/28),3)</f>
        <v>0</v>
      </c>
      <c r="C284" s="91" t="s">
        <v>593</v>
      </c>
      <c r="D284" s="91"/>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row>
    <row r="285" spans="1:36" ht="15.75" customHeight="1" x14ac:dyDescent="0.25">
      <c r="A285" s="30" t="s">
        <v>134</v>
      </c>
      <c r="B285" s="170">
        <f>ROUND((B273*Default!$B$235)*(44/28),3)</f>
        <v>0</v>
      </c>
      <c r="C285" s="91" t="s">
        <v>593</v>
      </c>
      <c r="D285" s="91"/>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row>
    <row r="286" spans="1:36" ht="15.75" customHeight="1" x14ac:dyDescent="0.25">
      <c r="A286" s="30" t="s">
        <v>25</v>
      </c>
      <c r="B286" s="170">
        <f>ROUND((B274*Default!$B$235)*(44/28),3)</f>
        <v>0</v>
      </c>
      <c r="C286" s="91" t="s">
        <v>593</v>
      </c>
      <c r="D286" s="91"/>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row>
    <row r="287" spans="1:36" ht="15.75" customHeight="1" x14ac:dyDescent="0.25">
      <c r="A287" s="30" t="s">
        <v>370</v>
      </c>
      <c r="B287" s="170">
        <f>ROUND((B275*Default!$B$235)*(44/28),3)</f>
        <v>0</v>
      </c>
      <c r="C287" s="91" t="s">
        <v>593</v>
      </c>
      <c r="D287" s="91"/>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row>
    <row r="288" spans="1:36" ht="15.75" customHeight="1" x14ac:dyDescent="0.25">
      <c r="A288" s="30" t="s">
        <v>371</v>
      </c>
      <c r="B288" s="170">
        <f>ROUND((B276*Default!$B$235)*(44/28),3)</f>
        <v>0</v>
      </c>
      <c r="C288" s="91" t="s">
        <v>593</v>
      </c>
      <c r="D288" s="91"/>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row>
    <row r="289" spans="1:36" ht="15.75" customHeight="1" x14ac:dyDescent="0.25">
      <c r="A289" s="30" t="s">
        <v>28</v>
      </c>
      <c r="B289" s="170">
        <f>ROUND((B277*Default!$B$235)*(44/28),3)</f>
        <v>0</v>
      </c>
      <c r="C289" s="91" t="s">
        <v>593</v>
      </c>
      <c r="D289" s="91"/>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row>
    <row r="290" spans="1:36" ht="15.75" customHeight="1" x14ac:dyDescent="0.25">
      <c r="A290" s="129" t="s">
        <v>29</v>
      </c>
      <c r="B290" s="171">
        <f>ROUND((B278*Default!$B$235)*(44/28),3)</f>
        <v>0</v>
      </c>
      <c r="C290" s="96" t="s">
        <v>593</v>
      </c>
      <c r="D290" s="91"/>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row>
    <row r="291" spans="1:36" ht="15.75" customHeight="1" x14ac:dyDescent="0.25">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row>
    <row r="292" spans="1:36" ht="15.75" customHeight="1" x14ac:dyDescent="0.25">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row>
    <row r="293" spans="1:36" ht="15.75" customHeight="1" x14ac:dyDescent="0.35">
      <c r="A293" s="1034" t="s">
        <v>420</v>
      </c>
      <c r="B293" s="962"/>
      <c r="C293" s="964"/>
      <c r="D293" s="107"/>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row>
    <row r="294" spans="1:36" ht="15.75" customHeight="1" x14ac:dyDescent="0.35">
      <c r="A294" s="1034" t="s">
        <v>421</v>
      </c>
      <c r="B294" s="962"/>
      <c r="C294" s="964"/>
      <c r="D294" s="107"/>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row>
    <row r="295" spans="1:36" ht="15.75" customHeight="1" thickBot="1" x14ac:dyDescent="0.3">
      <c r="A295" s="184" t="s">
        <v>130</v>
      </c>
      <c r="B295" s="103" t="s">
        <v>367</v>
      </c>
      <c r="C295" s="103" t="s">
        <v>368</v>
      </c>
      <c r="D295" s="107"/>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row>
    <row r="296" spans="1:36" ht="15.75" customHeight="1" x14ac:dyDescent="0.25">
      <c r="A296" s="30" t="s">
        <v>132</v>
      </c>
      <c r="B296" s="170">
        <f>ROUND(('Entradas_Informações gerais'!B21*Cálculos!B245)*(((('Entradas_Informações gerais'!C42)/100)*(IF('Entradas_Informações gerais'!B42="Lagoa anaeróbica descoberta",Default!$D$211,IF('Entradas_Informações gerais'!B42="Compost barn",Default!$D$226,IF('Entradas_Informações gerais'!B42="Sistema de gerenciamento com cama apresentando mistura",Default!$D$223,IF('Entradas_Informações gerais'!B42="Armazenamento sólido",Default!$D$220,IF('Entradas_Informações gerais'!B42="Lote seco",Default!$D$221,IF('Entradas_Informações gerais'!B42="Espalhamento diário",Default!$D$215,IF('Entradas_Informações gerais'!B42="Compostagem pilha estática (aeração forçada)",Default!$D$225,IF('Entradas_Informações gerais'!B42="Tratamento aeróbico ",Default!$D$229,IF('Entradas_Informações gerais'!B42="Biodigestor (alta tecnologia)",Default!$D$222,IF('Entradas_Informações gerais'!B42="Biodigestor (convencional)",Default!$D$222))))))))))))+((('Entradas_Informações gerais'!E42)/100)*(IF('Entradas_Informações gerais'!D42="Lagoa anaeróbica descoberta",Default!$D$211,IF('Entradas_Informações gerais'!D42="Compost barn",Default!$D$226,IF('Entradas_Informações gerais'!D42="Sistema de gerenciamento com cama apresentando mistura",Default!$D$223,IF('Entradas_Informações gerais'!D42="Armazenamento sólido",Default!$D$220,IF('Entradas_Informações gerais'!D42="Lote seco",Default!$D$221,IF('Entradas_Informações gerais'!D42="Espalhamento diário",Default!$D$215,IF('Entradas_Informações gerais'!D42="Compostagem pilha estática (aeração forçada)",Default!$D$225,IF('Entradas_Informações gerais'!D42="Tratamento aeróbico ",Default!$D$229,IF('Entradas_Informações gerais'!D42="Biodigestor (alta tecnologia)",Default!$D$222,IF('Entradas_Informações gerais'!D42="Biodigestor (convencional)",Default!$D$222))))))))))))+((('Entradas_Informações gerais'!G42)/100)*(IF('Entradas_Informações gerais'!F42="Lagoa anaeróbica descoberta",Default!$D$211,IF('Entradas_Informações gerais'!F42="Compost barn",Default!$D$226,IF('Entradas_Informações gerais'!F42="Sistema de gerenciamento com cama apresentando mistura",Default!$D$223,IF('Entradas_Informações gerais'!F42="Armazenamento sólido",Default!$D$220,IF('Entradas_Informações gerais'!F42="Lote seco",Default!$D$221,IF('Entradas_Informações gerais'!F42="Espalhamento diário",Default!$D$215,IF('Entradas_Informações gerais'!F42="Compostagem pilha estática (aeração forçada)",Default!$D$225,IF('Entradas_Informações gerais'!F42="Tratamento aeróbico ",Default!$D$229,IF('Entradas_Informações gerais'!F42="Biodigestor (alta tecnologia)",Default!$D$222,IF('Entradas_Informações gerais'!F42="Biodigestor (convencional)",Default!$D$222))))))))))))),3)</f>
        <v>0</v>
      </c>
      <c r="C296" s="91" t="s">
        <v>594</v>
      </c>
      <c r="D296" s="91"/>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row>
    <row r="297" spans="1:36" ht="15.75" customHeight="1" x14ac:dyDescent="0.25">
      <c r="A297" s="30" t="s">
        <v>134</v>
      </c>
      <c r="B297" s="170">
        <f>ROUND(('Entradas_Informações gerais'!B22*Cálculos!B246)*(((('Entradas_Informações gerais'!C43)/100)*(IF('Entradas_Informações gerais'!B43="Lagoa anaeróbica descoberta",Default!$D$211,IF('Entradas_Informações gerais'!B43="Compost barn",Default!$D$226,IF('Entradas_Informações gerais'!B43="Sistema de gerenciamento com cama apresentando mistura",Default!$D$223,IF('Entradas_Informações gerais'!B43="Armazenamento sólido",Default!$D$220,IF('Entradas_Informações gerais'!B43="Lote seco",Default!$D$221,IF('Entradas_Informações gerais'!B43="Espalhamento diário",Default!$D$215,IF('Entradas_Informações gerais'!B43="Compostagem pilha estática (aeração forçada)",Default!$D$225,IF('Entradas_Informações gerais'!B43="Tratamento aeróbico ",Default!$D$229,IF('Entradas_Informações gerais'!B43="Biodigestor (alta tecnologia)",Default!$D$222,IF('Entradas_Informações gerais'!B43="Biodigestor (convencional)",Default!$D$222))))))))))))+((('Entradas_Informações gerais'!E43)/100)*(IF('Entradas_Informações gerais'!D43="Lagoa anaeróbica descoberta",Default!$D$211,IF('Entradas_Informações gerais'!D43="Compost barn",Default!$D$226,IF('Entradas_Informações gerais'!D43="Sistema de gerenciamento com cama apresentando mistura",Default!$D$223,IF('Entradas_Informações gerais'!D43="Armazenamento sólido",Default!$D$220,IF('Entradas_Informações gerais'!D43="Lote seco",Default!$D$221,IF('Entradas_Informações gerais'!D43="Espalhamento diário",Default!$D$215,IF('Entradas_Informações gerais'!D43="Compostagem pilha estática (aeração forçada)",Default!$D$225,IF('Entradas_Informações gerais'!D43="Tratamento aeróbico ",Default!$D$229,IF('Entradas_Informações gerais'!D43="Biodigestor (alta tecnologia)",Default!$D$222,IF('Entradas_Informações gerais'!D43="Biodigestor (convencional)",Default!$D$222))))))))))))+((('Entradas_Informações gerais'!G43)/100)*(IF('Entradas_Informações gerais'!F43="Lagoa anaeróbica descoberta",Default!$D$211,IF('Entradas_Informações gerais'!F43="Compost barn",Default!$D$226,IF('Entradas_Informações gerais'!F43="Sistema de gerenciamento com cama apresentando mistura",Default!$D$223,IF('Entradas_Informações gerais'!F43="Armazenamento sólido",Default!$D$220,IF('Entradas_Informações gerais'!F43="Lote seco",Default!$D$221,IF('Entradas_Informações gerais'!F43="Espalhamento diário",Default!$D$215,IF('Entradas_Informações gerais'!F43="Compostagem pilha estática (aeração forçada)",Default!$D$225,IF('Entradas_Informações gerais'!F43="Tratamento aeróbico ",Default!$D$229,IF('Entradas_Informações gerais'!F43="Biodigestor (alta tecnologia)",Default!$D$222,IF('Entradas_Informações gerais'!F43="Biodigestor (convencional)",Default!$D$222))))))))))))),3)</f>
        <v>0</v>
      </c>
      <c r="C297" s="91" t="s">
        <v>594</v>
      </c>
      <c r="D297" s="91"/>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row>
    <row r="298" spans="1:36" ht="15.75" customHeight="1" x14ac:dyDescent="0.25">
      <c r="A298" s="30" t="s">
        <v>25</v>
      </c>
      <c r="B298" s="170">
        <f>ROUND(('Entradas_Informações gerais'!B23*Cálculos!B247)*(((('Entradas_Informações gerais'!C44)/100)*(IF('Entradas_Informações gerais'!B44="Lagoa anaeróbica descoberta",Default!$D$211,IF('Entradas_Informações gerais'!B44="Compost barn",Default!$D$226,IF('Entradas_Informações gerais'!B44="Sistema de gerenciamento com cama apresentando mistura",Default!$D$223,IF('Entradas_Informações gerais'!B44="Armazenamento sólido",Default!$D$220,IF('Entradas_Informações gerais'!B44="Lote seco",Default!$D$221,IF('Entradas_Informações gerais'!B44="Espalhamento diário",Default!$D$215,IF('Entradas_Informações gerais'!B44="Compostagem pilha estática (aeração forçada)",Default!$D$225,IF('Entradas_Informações gerais'!B44="Tratamento aeróbico ",Default!$D$229,IF('Entradas_Informações gerais'!B44="Biodigestor (alta tecnologia)",Default!$D$222,IF('Entradas_Informações gerais'!B44="Biodigestor (convencional)",Default!$D$222))))))))))))+((('Entradas_Informações gerais'!E44)/100)*(IF('Entradas_Informações gerais'!D44="Lagoa anaeróbica descoberta",Default!$D$211,IF('Entradas_Informações gerais'!D44="Compost barn",Default!$D$226,IF('Entradas_Informações gerais'!D44="Sistema de gerenciamento com cama apresentando mistura",Default!$D$223,IF('Entradas_Informações gerais'!D44="Armazenamento sólido",Default!$D$220,IF('Entradas_Informações gerais'!D44="Lote seco",Default!$D$221,IF('Entradas_Informações gerais'!D44="Espalhamento diário",Default!$D$215,IF('Entradas_Informações gerais'!D44="Compostagem pilha estática (aeração forçada)",Default!$D$225,IF('Entradas_Informações gerais'!D44="Tratamento aeróbico ",Default!$D$229,IF('Entradas_Informações gerais'!D44="Biodigestor (alta tecnologia)",Default!$D$222,IF('Entradas_Informações gerais'!D44="Biodigestor (convencional)",Default!$D$222))))))))))))+((('Entradas_Informações gerais'!G44)/100)*(IF('Entradas_Informações gerais'!F44="Lagoa anaeróbica descoberta",Default!$D$211,IF('Entradas_Informações gerais'!F44="Compost barn",Default!$D$226,IF('Entradas_Informações gerais'!F44="Sistema de gerenciamento com cama apresentando mistura",Default!$D$223,IF('Entradas_Informações gerais'!F44="Armazenamento sólido",Default!$D$220,IF('Entradas_Informações gerais'!F44="Lote seco",Default!$D$221,IF('Entradas_Informações gerais'!F44="Espalhamento diário",Default!$D$215,IF('Entradas_Informações gerais'!F44="Compostagem pilha estática (aeração forçada)",Default!$D$225,IF('Entradas_Informações gerais'!F44="Tratamento aeróbico ",Default!$D$229,IF('Entradas_Informações gerais'!F44="Biodigestor (alta tecnologia)",Default!$D$222,IF('Entradas_Informações gerais'!F44="Biodigestor (convencional)",Default!$D$222))))))))))))),3)</f>
        <v>0</v>
      </c>
      <c r="C298" s="91" t="s">
        <v>594</v>
      </c>
      <c r="D298" s="91"/>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row>
    <row r="299" spans="1:36" ht="15.75" customHeight="1" x14ac:dyDescent="0.25">
      <c r="A299" s="30" t="s">
        <v>370</v>
      </c>
      <c r="B299" s="170">
        <f>ROUND(('Entradas_Informações gerais'!B24*Cálculos!B248)*(((('Entradas_Informações gerais'!C45)/100)*(IF('Entradas_Informações gerais'!B45="Lagoa anaeróbica descoberta",Default!$D$211,IF('Entradas_Informações gerais'!B45="Compost barn",Default!$D$226,IF('Entradas_Informações gerais'!B45="Sistema de gerenciamento com cama apresentando mistura",Default!$D$223,IF('Entradas_Informações gerais'!B45="Armazenamento sólido",Default!$D$220,IF('Entradas_Informações gerais'!B45="Lote seco",Default!$D$221,IF('Entradas_Informações gerais'!B45="Espalhamento diário",Default!$D$215,IF('Entradas_Informações gerais'!B45="Compostagem pilha estática (aeração forçada)",Default!$D$225,IF('Entradas_Informações gerais'!B45="Tratamento aeróbico ",Default!$D$229,IF('Entradas_Informações gerais'!B45="Biodigestor (alta tecnologia)",Default!$D$222,IF('Entradas_Informações gerais'!B45="Biodigestor (convencional)",Default!$D$222))))))))))))+((('Entradas_Informações gerais'!E45)/100)*(IF('Entradas_Informações gerais'!D45="Lagoa anaeróbica descoberta",Default!$D$211,IF('Entradas_Informações gerais'!D45="Compost barn",Default!$D$226,IF('Entradas_Informações gerais'!D45="Sistema de gerenciamento com cama apresentando mistura",Default!$D$223,IF('Entradas_Informações gerais'!D45="Armazenamento sólido",Default!$D$220,IF('Entradas_Informações gerais'!D45="Lote seco",Default!$D$221,IF('Entradas_Informações gerais'!D45="Espalhamento diário",Default!$D$215,IF('Entradas_Informações gerais'!D45="Compostagem pilha estática (aeração forçada)",Default!$D$225,IF('Entradas_Informações gerais'!D45="Tratamento aeróbico ",Default!$D$229,IF('Entradas_Informações gerais'!D45="Biodigestor (alta tecnologia)",Default!$D$222,IF('Entradas_Informações gerais'!D45="Biodigestor (convencional)",Default!$D$222))))))))))))+((('Entradas_Informações gerais'!G45)/100)*(IF('Entradas_Informações gerais'!F45="Lagoa anaeróbica descoberta",Default!$D$211,IF('Entradas_Informações gerais'!F45="Compost barn",Default!$D$226,IF('Entradas_Informações gerais'!F45="Sistema de gerenciamento com cama apresentando mistura",Default!$D$223,IF('Entradas_Informações gerais'!F45="Armazenamento sólido",Default!$D$220,IF('Entradas_Informações gerais'!F45="Lote seco",Default!$D$221,IF('Entradas_Informações gerais'!F45="Espalhamento diário",Default!$D$215,IF('Entradas_Informações gerais'!F45="Compostagem pilha estática (aeração forçada)",Default!$D$225,IF('Entradas_Informações gerais'!F45="Tratamento aeróbico ",Default!$D$229,IF('Entradas_Informações gerais'!F45="Biodigestor (alta tecnologia)",Default!$D$222,IF('Entradas_Informações gerais'!F45="Biodigestor (convencional)",Default!$D$222))))))))))))),3)</f>
        <v>0</v>
      </c>
      <c r="C299" s="91" t="s">
        <v>594</v>
      </c>
      <c r="D299" s="91"/>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row>
    <row r="300" spans="1:36" ht="15.75" customHeight="1" x14ac:dyDescent="0.25">
      <c r="A300" s="30" t="s">
        <v>371</v>
      </c>
      <c r="B300" s="170">
        <f>ROUND(('Entradas_Informações gerais'!B25*Cálculos!B249)*(((('Entradas_Informações gerais'!C46)/100)*(IF('Entradas_Informações gerais'!B46="Lagoa anaeróbica descoberta",Default!$D$211,IF('Entradas_Informações gerais'!B46="Compost barn",Default!$D$226,IF('Entradas_Informações gerais'!B46="Sistema de gerenciamento com cama apresentando mistura",Default!$D$223,IF('Entradas_Informações gerais'!B46="Armazenamento sólido",Default!$D$220,IF('Entradas_Informações gerais'!B46="Lote seco",Default!$D$221,IF('Entradas_Informações gerais'!B46="Espalhamento diário",Default!$D$215,IF('Entradas_Informações gerais'!B46="Compostagem pilha estática (aeração forçada)",Default!$D$225,IF('Entradas_Informações gerais'!B46="Tratamento aeróbico ",Default!$D$229,IF('Entradas_Informações gerais'!B46="Biodigestor (alta tecnologia)",Default!$D$222,IF('Entradas_Informações gerais'!B46="Biodigestor (convencional)",Default!$D$222))))))))))))+((('Entradas_Informações gerais'!E46)/100)*(IF('Entradas_Informações gerais'!D46="Lagoa anaeróbica descoberta",Default!$D$211,IF('Entradas_Informações gerais'!D46="Compost barn",Default!$D$226,IF('Entradas_Informações gerais'!D46="Sistema de gerenciamento com cama apresentando mistura",Default!$D$223,IF('Entradas_Informações gerais'!D46="Armazenamento sólido",Default!$D$220,IF('Entradas_Informações gerais'!D46="Lote seco",Default!$D$221,IF('Entradas_Informações gerais'!D46="Espalhamento diário",Default!$D$215,IF('Entradas_Informações gerais'!D46="Compostagem pilha estática (aeração forçada)",Default!$D$225,IF('Entradas_Informações gerais'!D46="Tratamento aeróbico ",Default!$D$229,IF('Entradas_Informações gerais'!D46="Biodigestor (alta tecnologia)",Default!$D$222,IF('Entradas_Informações gerais'!D46="Biodigestor (convencional)",Default!$D$222))))))))))))+((('Entradas_Informações gerais'!G46)/100)*(IF('Entradas_Informações gerais'!F46="Lagoa anaeróbica descoberta",Default!$D$211,IF('Entradas_Informações gerais'!F46="Compost barn",Default!$D$226,IF('Entradas_Informações gerais'!F46="Sistema de gerenciamento com cama apresentando mistura",Default!$D$223,IF('Entradas_Informações gerais'!F46="Armazenamento sólido",Default!$D$220,IF('Entradas_Informações gerais'!F46="Lote seco",Default!$D$221,IF('Entradas_Informações gerais'!F46="Espalhamento diário",Default!$D$215,IF('Entradas_Informações gerais'!F46="Compostagem pilha estática (aeração forçada)",Default!$D$225,IF('Entradas_Informações gerais'!F46="Tratamento aeróbico ",Default!$D$229,IF('Entradas_Informações gerais'!F46="Biodigestor (alta tecnologia)",Default!$D$222,IF('Entradas_Informações gerais'!F46="Biodigestor (convencional)",Default!$D$222))))))))))))),3)</f>
        <v>0</v>
      </c>
      <c r="C300" s="91" t="s">
        <v>594</v>
      </c>
      <c r="D300" s="91"/>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row>
    <row r="301" spans="1:36" ht="15.75" customHeight="1" x14ac:dyDescent="0.25">
      <c r="A301" s="30" t="s">
        <v>28</v>
      </c>
      <c r="B301" s="170">
        <f>ROUND(('Entradas_Informações gerais'!B26*Cálculos!B250)*(((('Entradas_Informações gerais'!C47)/100)*(IF('Entradas_Informações gerais'!B47="Lagoa anaeróbica descoberta",Default!$D$211,IF('Entradas_Informações gerais'!B47="Compost barn",Default!$D$226,IF('Entradas_Informações gerais'!B47="Sistema de gerenciamento com cama apresentando mistura",Default!$D$223,IF('Entradas_Informações gerais'!B47="Armazenamento sólido",Default!$D$220,IF('Entradas_Informações gerais'!B47="Lote seco",Default!$D$221,IF('Entradas_Informações gerais'!B47="Espalhamento diário",Default!$D$215,IF('Entradas_Informações gerais'!B47="Compostagem pilha estática (aeração forçada)",Default!$D$225,IF('Entradas_Informações gerais'!B47="Tratamento aeróbico ",Default!$D$229,IF('Entradas_Informações gerais'!B47="Biodigestor (alta tecnologia)",Default!$D$222,IF('Entradas_Informações gerais'!B47="Biodigestor (convencional)",Default!$D$222))))))))))))+((('Entradas_Informações gerais'!E47)/100)*(IF('Entradas_Informações gerais'!D47="Lagoa anaeróbica descoberta",Default!$D$211,IF('Entradas_Informações gerais'!D47="Compost barn",Default!$D$226,IF('Entradas_Informações gerais'!D47="Sistema de gerenciamento com cama apresentando mistura",Default!$D$223,IF('Entradas_Informações gerais'!D47="Armazenamento sólido",Default!$D$220,IF('Entradas_Informações gerais'!D47="Lote seco",Default!$D$221,IF('Entradas_Informações gerais'!D47="Espalhamento diário",Default!$D$215,IF('Entradas_Informações gerais'!D47="Compostagem pilha estática (aeração forçada)",Default!$D$225,IF('Entradas_Informações gerais'!D47="Tratamento aeróbico ",Default!$D$229,IF('Entradas_Informações gerais'!D47="Biodigestor (alta tecnologia)",Default!$D$222,IF('Entradas_Informações gerais'!D47="Biodigestor (convencional)",Default!$D$222))))))))))))+((('Entradas_Informações gerais'!G47)/100)*(IF('Entradas_Informações gerais'!F47="Lagoa anaeróbica descoberta",Default!$D$211,IF('Entradas_Informações gerais'!F47="Compost barn",Default!$D$226,IF('Entradas_Informações gerais'!F47="Sistema de gerenciamento com cama apresentando mistura",Default!$D$223,IF('Entradas_Informações gerais'!F47="Armazenamento sólido",Default!$D$220,IF('Entradas_Informações gerais'!F47="Lote seco",Default!$D$221,IF('Entradas_Informações gerais'!F47="Espalhamento diário",Default!$D$215,IF('Entradas_Informações gerais'!F47="Compostagem pilha estática (aeração forçada)",Default!$D$225,IF('Entradas_Informações gerais'!F47="Tratamento aeróbico ",Default!$D$229,IF('Entradas_Informações gerais'!F47="Biodigestor (alta tecnologia)",Default!$D$222,IF('Entradas_Informações gerais'!F47="Biodigestor (convencional)",Default!$D$222))))))))))))),3)</f>
        <v>0</v>
      </c>
      <c r="C301" s="91" t="s">
        <v>594</v>
      </c>
      <c r="D301" s="91"/>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row>
    <row r="302" spans="1:36" ht="15.75" customHeight="1" x14ac:dyDescent="0.25">
      <c r="A302" s="129" t="s">
        <v>29</v>
      </c>
      <c r="B302" s="171">
        <f>ROUND(('Entradas_Informações gerais'!B27*Cálculos!B251)*(((('Entradas_Informações gerais'!C48)/100)*(IF('Entradas_Informações gerais'!B48="Lagoa anaeróbica descoberta",Default!$D$211,IF('Entradas_Informações gerais'!B48="Compost barn",Default!$D$226,IF('Entradas_Informações gerais'!B48="Sistema de gerenciamento com cama apresentando mistura",Default!$D$223,IF('Entradas_Informações gerais'!B48="Armazenamento sólido",Default!$D$220,IF('Entradas_Informações gerais'!B48="Lote seco",Default!$D$221,IF('Entradas_Informações gerais'!B48="Espalhamento diário",Default!$D$215,IF('Entradas_Informações gerais'!B48="Compostagem pilha estática (aeração forçada)",Default!$D$225,IF('Entradas_Informações gerais'!B48="Tratamento aeróbico ",Default!$D$229,IF('Entradas_Informações gerais'!B48="Biodigestor (alta tecnologia)",Default!$D$222,IF('Entradas_Informações gerais'!B48="Biodigestor (convencional)",Default!$D$222))))))))))))+((('Entradas_Informações gerais'!E48)/100)*(IF('Entradas_Informações gerais'!D48="Lagoa anaeróbica descoberta",Default!$D$211,IF('Entradas_Informações gerais'!D48="Compost barn",Default!$D$226,IF('Entradas_Informações gerais'!D48="Sistema de gerenciamento com cama apresentando mistura",Default!$D$223,IF('Entradas_Informações gerais'!D48="Armazenamento sólido",Default!$D$220,IF('Entradas_Informações gerais'!D48="Lote seco",Default!$D$221,IF('Entradas_Informações gerais'!D48="Espalhamento diário",Default!$D$215,IF('Entradas_Informações gerais'!D48="Compostagem pilha estática (aeração forçada)",Default!$D$225,IF('Entradas_Informações gerais'!D48="Tratamento aeróbico ",Default!$D$229,IF('Entradas_Informações gerais'!D48="Biodigestor (alta tecnologia)",Default!$D$222,IF('Entradas_Informações gerais'!D48="Biodigestor (convencional)",Default!$D$222))))))))))))+((('Entradas_Informações gerais'!G48)/100)*(IF('Entradas_Informações gerais'!F48="Lagoa anaeróbica descoberta",Default!$D$211,IF('Entradas_Informações gerais'!F48="Compost barn",Default!$D$226,IF('Entradas_Informações gerais'!F48="Sistema de gerenciamento com cama apresentando mistura",Default!$D$223,IF('Entradas_Informações gerais'!F48="Armazenamento sólido",Default!$D$220,IF('Entradas_Informações gerais'!F48="Lote seco",Default!$D$221,IF('Entradas_Informações gerais'!F48="Espalhamento diário",Default!$D$215,IF('Entradas_Informações gerais'!F48="Compostagem pilha estática (aeração forçada)",Default!$D$225,IF('Entradas_Informações gerais'!F48="Tratamento aeróbico ",Default!$D$229,IF('Entradas_Informações gerais'!F48="Biodigestor (alta tecnologia)",Default!$D$222,IF('Entradas_Informações gerais'!F48="Biodigestor (convencional)",Default!$D$222))))))))))))),3)</f>
        <v>0</v>
      </c>
      <c r="C302" s="96" t="s">
        <v>594</v>
      </c>
      <c r="D302" s="91"/>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row>
    <row r="303" spans="1:36" ht="15.75" customHeight="1" x14ac:dyDescent="0.25">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row>
    <row r="304" spans="1:36" ht="15.75" customHeight="1" x14ac:dyDescent="0.25">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row>
    <row r="305" spans="1:36" ht="15.75" customHeight="1" x14ac:dyDescent="0.35">
      <c r="A305" s="1034" t="s">
        <v>422</v>
      </c>
      <c r="B305" s="962"/>
      <c r="C305" s="964"/>
      <c r="D305" s="107"/>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row>
    <row r="306" spans="1:36" ht="15.75" customHeight="1" x14ac:dyDescent="0.35">
      <c r="A306" s="1034" t="s">
        <v>423</v>
      </c>
      <c r="B306" s="962"/>
      <c r="C306" s="964"/>
      <c r="D306" s="107"/>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row>
    <row r="307" spans="1:36" ht="15.75" customHeight="1" x14ac:dyDescent="0.25">
      <c r="A307" s="184" t="s">
        <v>130</v>
      </c>
      <c r="B307" s="103" t="s">
        <v>367</v>
      </c>
      <c r="C307" s="103" t="s">
        <v>368</v>
      </c>
      <c r="D307" s="107"/>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row>
    <row r="308" spans="1:36" ht="15.75" customHeight="1" x14ac:dyDescent="0.25">
      <c r="A308" s="30" t="s">
        <v>132</v>
      </c>
      <c r="B308" s="170">
        <f>ROUND((B296*Default!$B$237)*(44/28),3)</f>
        <v>0</v>
      </c>
      <c r="C308" s="91" t="s">
        <v>593</v>
      </c>
      <c r="D308" s="91"/>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row>
    <row r="309" spans="1:36" ht="15.75" customHeight="1" x14ac:dyDescent="0.25">
      <c r="A309" s="30" t="s">
        <v>134</v>
      </c>
      <c r="B309" s="170">
        <f>ROUND((B297*Default!$B$237)*(44/28),3)</f>
        <v>0</v>
      </c>
      <c r="C309" s="91" t="s">
        <v>593</v>
      </c>
      <c r="D309" s="91"/>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row>
    <row r="310" spans="1:36" ht="15.75" customHeight="1" x14ac:dyDescent="0.25">
      <c r="A310" s="30" t="s">
        <v>25</v>
      </c>
      <c r="B310" s="170">
        <f>ROUND((B298*Default!$B$237)*(44/28),3)</f>
        <v>0</v>
      </c>
      <c r="C310" s="91" t="s">
        <v>593</v>
      </c>
      <c r="D310" s="91"/>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row>
    <row r="311" spans="1:36" ht="15.75" customHeight="1" x14ac:dyDescent="0.25">
      <c r="A311" s="30" t="s">
        <v>370</v>
      </c>
      <c r="B311" s="170">
        <f>ROUND((B299*Default!$B$237)*(44/28),3)</f>
        <v>0</v>
      </c>
      <c r="C311" s="91" t="s">
        <v>593</v>
      </c>
      <c r="D311" s="91"/>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row>
    <row r="312" spans="1:36" ht="15.75" customHeight="1" x14ac:dyDescent="0.25">
      <c r="A312" s="30" t="s">
        <v>371</v>
      </c>
      <c r="B312" s="170">
        <f>ROUND((B300*Default!$B$237)*(44/28),3)</f>
        <v>0</v>
      </c>
      <c r="C312" s="91" t="s">
        <v>593</v>
      </c>
      <c r="D312" s="91"/>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row>
    <row r="313" spans="1:36" ht="15.75" customHeight="1" x14ac:dyDescent="0.25">
      <c r="A313" s="30" t="s">
        <v>28</v>
      </c>
      <c r="B313" s="170">
        <f>ROUND((B301*Default!$B$237)*(44/28),3)</f>
        <v>0</v>
      </c>
      <c r="C313" s="91" t="s">
        <v>593</v>
      </c>
      <c r="D313" s="91"/>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row>
    <row r="314" spans="1:36" ht="15.75" customHeight="1" x14ac:dyDescent="0.25">
      <c r="A314" s="129" t="s">
        <v>29</v>
      </c>
      <c r="B314" s="171">
        <f>ROUND((B302*Default!$B$237)*(44/28),3)</f>
        <v>0</v>
      </c>
      <c r="C314" s="96" t="s">
        <v>593</v>
      </c>
      <c r="D314" s="91"/>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row>
    <row r="315" spans="1:36" ht="15.75" customHeight="1" x14ac:dyDescent="0.25">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row>
    <row r="316" spans="1:36" ht="15.75" customHeight="1" x14ac:dyDescent="0.25">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row>
    <row r="317" spans="1:36" ht="15.75" customHeight="1" x14ac:dyDescent="0.35">
      <c r="A317" s="1034" t="s">
        <v>424</v>
      </c>
      <c r="B317" s="962"/>
      <c r="C317" s="964"/>
      <c r="D317" s="107"/>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row>
    <row r="318" spans="1:36" ht="15.75" customHeight="1" x14ac:dyDescent="0.35">
      <c r="A318" s="1034" t="s">
        <v>425</v>
      </c>
      <c r="B318" s="962"/>
      <c r="C318" s="964"/>
      <c r="D318" s="107"/>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row>
    <row r="319" spans="1:36" ht="15.75" customHeight="1" x14ac:dyDescent="0.25">
      <c r="A319" s="184" t="s">
        <v>130</v>
      </c>
      <c r="B319" s="103" t="s">
        <v>367</v>
      </c>
      <c r="C319" s="103" t="s">
        <v>368</v>
      </c>
      <c r="D319" s="107"/>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row>
    <row r="320" spans="1:36" ht="15.75" customHeight="1" x14ac:dyDescent="0.25">
      <c r="A320" s="30" t="s">
        <v>132</v>
      </c>
      <c r="B320" s="170">
        <f t="shared" ref="B320:B326" si="1">ROUND(B284+B308,3)</f>
        <v>0</v>
      </c>
      <c r="C320" s="91" t="s">
        <v>593</v>
      </c>
      <c r="D320" s="91"/>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row>
    <row r="321" spans="1:36" ht="15.75" customHeight="1" x14ac:dyDescent="0.25">
      <c r="A321" s="30" t="s">
        <v>134</v>
      </c>
      <c r="B321" s="170">
        <f t="shared" si="1"/>
        <v>0</v>
      </c>
      <c r="C321" s="91" t="s">
        <v>593</v>
      </c>
      <c r="D321" s="91"/>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row>
    <row r="322" spans="1:36" ht="15.75" customHeight="1" x14ac:dyDescent="0.25">
      <c r="A322" s="30" t="s">
        <v>25</v>
      </c>
      <c r="B322" s="170">
        <f t="shared" si="1"/>
        <v>0</v>
      </c>
      <c r="C322" s="91" t="s">
        <v>593</v>
      </c>
      <c r="D322" s="91"/>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row>
    <row r="323" spans="1:36" ht="15.75" customHeight="1" x14ac:dyDescent="0.25">
      <c r="A323" s="30" t="s">
        <v>370</v>
      </c>
      <c r="B323" s="170">
        <f t="shared" si="1"/>
        <v>0</v>
      </c>
      <c r="C323" s="91" t="s">
        <v>593</v>
      </c>
      <c r="D323" s="91"/>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row>
    <row r="324" spans="1:36" ht="15.75" customHeight="1" x14ac:dyDescent="0.25">
      <c r="A324" s="30" t="s">
        <v>371</v>
      </c>
      <c r="B324" s="170">
        <f t="shared" si="1"/>
        <v>0</v>
      </c>
      <c r="C324" s="91" t="s">
        <v>593</v>
      </c>
      <c r="D324" s="91"/>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row>
    <row r="325" spans="1:36" ht="15.75" customHeight="1" x14ac:dyDescent="0.25">
      <c r="A325" s="30" t="s">
        <v>28</v>
      </c>
      <c r="B325" s="170">
        <f t="shared" si="1"/>
        <v>0</v>
      </c>
      <c r="C325" s="91" t="s">
        <v>593</v>
      </c>
      <c r="D325" s="91"/>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row>
    <row r="326" spans="1:36" ht="15.75" customHeight="1" x14ac:dyDescent="0.25">
      <c r="A326" s="129" t="s">
        <v>29</v>
      </c>
      <c r="B326" s="171">
        <f t="shared" si="1"/>
        <v>0</v>
      </c>
      <c r="C326" s="96" t="s">
        <v>593</v>
      </c>
      <c r="D326" s="91"/>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row>
    <row r="327" spans="1:36" ht="15.75" customHeight="1" x14ac:dyDescent="0.25">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row>
    <row r="328" spans="1:36" ht="15.75" customHeight="1" x14ac:dyDescent="0.25">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row>
    <row r="329" spans="1:36" ht="15.75" customHeight="1" x14ac:dyDescent="0.25">
      <c r="A329" s="1035" t="s">
        <v>426</v>
      </c>
      <c r="B329" s="962"/>
      <c r="C329" s="964"/>
      <c r="D329" s="236"/>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row>
    <row r="330" spans="1:36" ht="15.75" customHeight="1" x14ac:dyDescent="0.25">
      <c r="A330" s="107"/>
      <c r="B330" s="107"/>
      <c r="C330" s="107"/>
      <c r="D330" s="107"/>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row>
    <row r="331" spans="1:36" ht="15.75" customHeight="1" x14ac:dyDescent="0.25">
      <c r="A331" s="107"/>
      <c r="B331" s="107"/>
      <c r="C331" s="107"/>
      <c r="D331" s="107"/>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row>
    <row r="332" spans="1:36" ht="15.75" customHeight="1" x14ac:dyDescent="0.35">
      <c r="A332" s="1034" t="s">
        <v>427</v>
      </c>
      <c r="B332" s="962"/>
      <c r="C332" s="964"/>
      <c r="D332" s="107"/>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row>
    <row r="333" spans="1:36" ht="15.75" customHeight="1" x14ac:dyDescent="0.35">
      <c r="A333" s="1034" t="s">
        <v>428</v>
      </c>
      <c r="B333" s="962"/>
      <c r="C333" s="964"/>
      <c r="D333" s="107"/>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row>
    <row r="334" spans="1:36" ht="15.75" customHeight="1" x14ac:dyDescent="0.25">
      <c r="A334" s="184" t="s">
        <v>130</v>
      </c>
      <c r="B334" s="103" t="s">
        <v>367</v>
      </c>
      <c r="C334" s="103" t="s">
        <v>368</v>
      </c>
      <c r="D334" s="107"/>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row>
    <row r="335" spans="1:36" ht="15.75" customHeight="1" x14ac:dyDescent="0.25">
      <c r="A335" s="30" t="s">
        <v>132</v>
      </c>
      <c r="B335" s="170">
        <f>ROUND((('Entradas_Informações gerais'!B21*Cálculos!B245)*((IF('Entradas_Informações gerais'!B42="Pastagem/área de pastoreio/piquete",'Entradas_Informações gerais'!C42/100,))+(IF('Entradas_Informações gerais'!D42="Pastagem/área de pastoreio/piquete",'Entradas_Informações gerais'!E42/100,)+(IF('Entradas_Informações gerais'!F42="Pastagem/área de pastoreio/piquete",'Entradas_Informações gerais'!G42/100))))),3)</f>
        <v>146</v>
      </c>
      <c r="C335" s="91" t="s">
        <v>594</v>
      </c>
      <c r="D335" s="91"/>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row>
    <row r="336" spans="1:36" ht="15.75" customHeight="1" x14ac:dyDescent="0.25">
      <c r="A336" s="30" t="s">
        <v>134</v>
      </c>
      <c r="B336" s="170">
        <f>ROUND(('Entradas_Informações gerais'!B22*Cálculos!B246)*((IF('Entradas_Informações gerais'!B43="Pastagem/área de pastoreio/piquete",'Entradas_Informações gerais'!C43/100,))+(IF('Entradas_Informações gerais'!D43="Pastagem/área de pastoreio/piquete",'Entradas_Informações gerais'!E43/100,)+(IF('Entradas_Informações gerais'!F43="Pastagem/área de pastoreio/piquete",'Entradas_Informações gerais'!G43/100)))),3)</f>
        <v>160.6</v>
      </c>
      <c r="C336" s="91" t="s">
        <v>594</v>
      </c>
      <c r="D336" s="91"/>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row>
    <row r="337" spans="1:36" ht="15.75" customHeight="1" x14ac:dyDescent="0.25">
      <c r="A337" s="30" t="s">
        <v>25</v>
      </c>
      <c r="B337" s="170">
        <f>ROUND(('Entradas_Informações gerais'!B23*Cálculos!B247)*((IF('Entradas_Informações gerais'!B44="Pastagem/área de pastoreio/piquete",'Entradas_Informações gerais'!C44/100,))+(IF('Entradas_Informações gerais'!D44="Pastagem/área de pastoreio/piquete",'Entradas_Informações gerais'!E44/100,)+(IF('Entradas_Informações gerais'!F44="Pastagem/área de pastoreio/piquete",'Entradas_Informações gerais'!G44/100)))),3)</f>
        <v>627.79999999999995</v>
      </c>
      <c r="C337" s="91" t="s">
        <v>594</v>
      </c>
      <c r="D337" s="91"/>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row>
    <row r="338" spans="1:36" ht="15.75" customHeight="1" x14ac:dyDescent="0.25">
      <c r="A338" s="30" t="s">
        <v>370</v>
      </c>
      <c r="B338" s="170">
        <f>ROUND(('Entradas_Informações gerais'!B24*Cálculos!B248)*((IF('Entradas_Informações gerais'!B45="Pastagem/área de pastoreio/piquete",'Entradas_Informações gerais'!C45/100,))+(IF('Entradas_Informações gerais'!D45="Pastagem/área de pastoreio/piquete",'Entradas_Informações gerais'!E45/100,)+(IF('Entradas_Informações gerais'!F45="Pastagem/área de pastoreio/piquete",'Entradas_Informações gerais'!G45/100)))),3)</f>
        <v>3394.5</v>
      </c>
      <c r="C338" s="91" t="s">
        <v>594</v>
      </c>
      <c r="D338" s="91"/>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row>
    <row r="339" spans="1:36" ht="15.75" customHeight="1" x14ac:dyDescent="0.25">
      <c r="A339" s="30" t="s">
        <v>371</v>
      </c>
      <c r="B339" s="170">
        <f>ROUND(('Entradas_Informações gerais'!B25*Cálculos!B249)*((IF('Entradas_Informações gerais'!B46="Pastagem/área de pastoreio/piquete",'Entradas_Informações gerais'!C46/100,))+(IF('Entradas_Informações gerais'!D46="Pastagem/área de pastoreio/piquete",'Entradas_Informações gerais'!E46/100,)+(IF('Entradas_Informações gerais'!F46="Pastagem/área de pastoreio/piquete",'Entradas_Informações gerais'!G46/100)))),3)</f>
        <v>2003.85</v>
      </c>
      <c r="C339" s="91" t="s">
        <v>594</v>
      </c>
      <c r="D339" s="91"/>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row>
    <row r="340" spans="1:36" ht="15.75" customHeight="1" x14ac:dyDescent="0.25">
      <c r="A340" s="30" t="s">
        <v>28</v>
      </c>
      <c r="B340" s="170">
        <f>ROUND(('Entradas_Informações gerais'!B26*Cálculos!B250)*((IF('Entradas_Informações gerais'!B47="Pastagem/área de pastoreio/piquete",'Entradas_Informações gerais'!C47/100,))+(IF('Entradas_Informações gerais'!D47="Pastagem/área de pastoreio/piquete",'Entradas_Informações gerais'!E47/100,)+(IF('Entradas_Informações gerais'!F47="Pastagem/área de pastoreio/piquete",'Entradas_Informações gerais'!G47/100)))),3)</f>
        <v>157.68</v>
      </c>
      <c r="C340" s="91" t="s">
        <v>594</v>
      </c>
      <c r="D340" s="91"/>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row>
    <row r="341" spans="1:36" ht="15.75" customHeight="1" x14ac:dyDescent="0.25">
      <c r="A341" s="129" t="s">
        <v>29</v>
      </c>
      <c r="B341" s="171">
        <f>ROUND(('Entradas_Informações gerais'!B27*Cálculos!B251)*((IF('Entradas_Informações gerais'!B48="Pastagem/área de pastoreio/piquete",'Entradas_Informações gerais'!C48/100,))+(IF('Entradas_Informações gerais'!D48="Pastagem/área de pastoreio/piquete",'Entradas_Informações gerais'!E48/100,)+(IF('Entradas_Informações gerais'!F48="Pastagem/área de pastoreio/piquete",'Entradas_Informações gerais'!G48/100)))),3)</f>
        <v>79.569999999999993</v>
      </c>
      <c r="C341" s="96" t="s">
        <v>594</v>
      </c>
      <c r="D341" s="91"/>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row>
    <row r="342" spans="1:36" ht="15.75" customHeight="1" x14ac:dyDescent="0.25">
      <c r="A342" s="132"/>
      <c r="B342" s="107"/>
      <c r="C342" s="107"/>
      <c r="D342" s="107"/>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row>
    <row r="343" spans="1:36" ht="15.75" customHeight="1" x14ac:dyDescent="0.25">
      <c r="A343" s="107"/>
      <c r="B343" s="107"/>
      <c r="C343" s="107"/>
      <c r="D343" s="107"/>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row>
    <row r="344" spans="1:36" ht="15.75" customHeight="1" x14ac:dyDescent="0.35">
      <c r="A344" s="1034" t="s">
        <v>429</v>
      </c>
      <c r="B344" s="962"/>
      <c r="C344" s="964"/>
      <c r="D344" s="107"/>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row>
    <row r="345" spans="1:36" ht="15.75" customHeight="1" x14ac:dyDescent="0.35">
      <c r="A345" s="1034" t="s">
        <v>430</v>
      </c>
      <c r="B345" s="962"/>
      <c r="C345" s="964"/>
      <c r="D345" s="107"/>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row>
    <row r="346" spans="1:36" ht="15.75" customHeight="1" x14ac:dyDescent="0.25">
      <c r="A346" s="184" t="s">
        <v>130</v>
      </c>
      <c r="B346" s="103" t="s">
        <v>367</v>
      </c>
      <c r="C346" s="103" t="s">
        <v>368</v>
      </c>
      <c r="D346" s="107"/>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row>
    <row r="347" spans="1:36" ht="15.75" customHeight="1" x14ac:dyDescent="0.25">
      <c r="A347" s="30" t="s">
        <v>132</v>
      </c>
      <c r="B347" s="170">
        <f>ROUND((B335*Default!$B$245)*(44/28),3)</f>
        <v>0.91800000000000004</v>
      </c>
      <c r="C347" s="91" t="s">
        <v>593</v>
      </c>
      <c r="D347" s="91"/>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row>
    <row r="348" spans="1:36" ht="15.75" customHeight="1" x14ac:dyDescent="0.25">
      <c r="A348" s="30" t="s">
        <v>134</v>
      </c>
      <c r="B348" s="170">
        <f>ROUND((B336*Default!$B$245)*(44/28),3)</f>
        <v>1.0089999999999999</v>
      </c>
      <c r="C348" s="91" t="s">
        <v>593</v>
      </c>
      <c r="D348" s="91"/>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row>
    <row r="349" spans="1:36" ht="15.75" customHeight="1" x14ac:dyDescent="0.25">
      <c r="A349" s="30" t="s">
        <v>25</v>
      </c>
      <c r="B349" s="170">
        <f>ROUND((B337*Default!$B$245)*(44/28),3)</f>
        <v>3.9460000000000002</v>
      </c>
      <c r="C349" s="91" t="s">
        <v>593</v>
      </c>
      <c r="D349" s="91"/>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row>
    <row r="350" spans="1:36" ht="15.75" customHeight="1" x14ac:dyDescent="0.25">
      <c r="A350" s="30" t="s">
        <v>370</v>
      </c>
      <c r="B350" s="170">
        <f>ROUND((B338*Default!$B$245)*(44/28),3)</f>
        <v>21.337</v>
      </c>
      <c r="C350" s="91" t="s">
        <v>593</v>
      </c>
      <c r="D350" s="91"/>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row>
    <row r="351" spans="1:36" ht="15.75" customHeight="1" x14ac:dyDescent="0.25">
      <c r="A351" s="30" t="s">
        <v>371</v>
      </c>
      <c r="B351" s="170">
        <f>ROUND((B339*Default!$B$245)*(44/28),3)</f>
        <v>12.596</v>
      </c>
      <c r="C351" s="91" t="s">
        <v>593</v>
      </c>
      <c r="D351" s="91"/>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row>
    <row r="352" spans="1:36" ht="15.75" customHeight="1" x14ac:dyDescent="0.25">
      <c r="A352" s="30" t="s">
        <v>28</v>
      </c>
      <c r="B352" s="170">
        <f>ROUND((B340*Default!$B$245)*(44/28),3)</f>
        <v>0.99099999999999999</v>
      </c>
      <c r="C352" s="91" t="s">
        <v>593</v>
      </c>
      <c r="D352" s="91"/>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row>
    <row r="353" spans="1:36" ht="15.75" customHeight="1" x14ac:dyDescent="0.25">
      <c r="A353" s="129" t="s">
        <v>29</v>
      </c>
      <c r="B353" s="171">
        <f>ROUND((B341*Default!$B$245)*(44/28),3)</f>
        <v>0.5</v>
      </c>
      <c r="C353" s="96" t="s">
        <v>593</v>
      </c>
      <c r="D353" s="91"/>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row>
    <row r="354" spans="1:36" ht="15.75" customHeight="1" x14ac:dyDescent="0.25">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row>
    <row r="355" spans="1:36" ht="15.75" customHeight="1" x14ac:dyDescent="0.25">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row>
    <row r="356" spans="1:36" ht="15.75" customHeight="1" x14ac:dyDescent="0.35">
      <c r="A356" s="1034" t="s">
        <v>431</v>
      </c>
      <c r="B356" s="962"/>
      <c r="C356" s="964"/>
      <c r="D356" s="107"/>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row>
    <row r="357" spans="1:36" ht="15.75" customHeight="1" x14ac:dyDescent="0.35">
      <c r="A357" s="1034" t="s">
        <v>432</v>
      </c>
      <c r="B357" s="962"/>
      <c r="C357" s="964"/>
      <c r="D357" s="107"/>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row>
    <row r="358" spans="1:36" ht="15.75" customHeight="1" x14ac:dyDescent="0.25">
      <c r="A358" s="184" t="s">
        <v>130</v>
      </c>
      <c r="B358" s="103" t="s">
        <v>367</v>
      </c>
      <c r="C358" s="103" t="s">
        <v>368</v>
      </c>
      <c r="D358" s="107"/>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row>
    <row r="359" spans="1:36" ht="15.75" customHeight="1" x14ac:dyDescent="0.25">
      <c r="A359" s="30" t="s">
        <v>132</v>
      </c>
      <c r="B359" s="170">
        <f>ROUND((B335*Default!$B$238*Default!$B$235)*(44/28),3)</f>
        <v>0.48199999999999998</v>
      </c>
      <c r="C359" s="91" t="s">
        <v>593</v>
      </c>
      <c r="D359" s="91"/>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row>
    <row r="360" spans="1:36" ht="15.75" customHeight="1" x14ac:dyDescent="0.25">
      <c r="A360" s="30" t="s">
        <v>134</v>
      </c>
      <c r="B360" s="170">
        <f>ROUND((B336*Default!$B$238*Default!$B$235)*(44/28),3)</f>
        <v>0.53</v>
      </c>
      <c r="C360" s="91" t="s">
        <v>593</v>
      </c>
      <c r="D360" s="91"/>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row>
    <row r="361" spans="1:36" ht="15.75" customHeight="1" x14ac:dyDescent="0.25">
      <c r="A361" s="30" t="s">
        <v>25</v>
      </c>
      <c r="B361" s="170">
        <f>ROUND((B337*Default!$B$238*Default!$B$235)*(44/28),3)</f>
        <v>2.0720000000000001</v>
      </c>
      <c r="C361" s="91" t="s">
        <v>593</v>
      </c>
      <c r="D361" s="91"/>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row>
    <row r="362" spans="1:36" ht="15.75" customHeight="1" x14ac:dyDescent="0.25">
      <c r="A362" s="30" t="s">
        <v>370</v>
      </c>
      <c r="B362" s="170">
        <f>ROUND((B338*Default!$B$238*Default!$B$235)*(44/28),3)</f>
        <v>11.202</v>
      </c>
      <c r="C362" s="91" t="s">
        <v>593</v>
      </c>
      <c r="D362" s="91"/>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row>
    <row r="363" spans="1:36" ht="15.75" customHeight="1" x14ac:dyDescent="0.25">
      <c r="A363" s="30" t="s">
        <v>371</v>
      </c>
      <c r="B363" s="170">
        <f>ROUND((B339*Default!$B$238*Default!$B$235)*(44/28),3)</f>
        <v>6.6130000000000004</v>
      </c>
      <c r="C363" s="91" t="s">
        <v>593</v>
      </c>
      <c r="D363" s="91"/>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row>
    <row r="364" spans="1:36" ht="15.75" customHeight="1" x14ac:dyDescent="0.25">
      <c r="A364" s="30" t="s">
        <v>28</v>
      </c>
      <c r="B364" s="170">
        <f>ROUND((B340*Default!$B$238*Default!$B$235)*(44/28),3)</f>
        <v>0.52</v>
      </c>
      <c r="C364" s="91" t="s">
        <v>593</v>
      </c>
      <c r="D364" s="91"/>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row>
    <row r="365" spans="1:36" ht="15.75" customHeight="1" x14ac:dyDescent="0.25">
      <c r="A365" s="129" t="s">
        <v>29</v>
      </c>
      <c r="B365" s="171">
        <f>ROUND((B341*Default!$B$238*Default!$B$235)*(44/28),3)</f>
        <v>0.26300000000000001</v>
      </c>
      <c r="C365" s="96" t="s">
        <v>593</v>
      </c>
      <c r="D365" s="91"/>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row>
    <row r="366" spans="1:36" ht="15.75" customHeight="1" x14ac:dyDescent="0.25">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row>
    <row r="367" spans="1:36" ht="15.75" customHeight="1" x14ac:dyDescent="0.25">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row>
    <row r="368" spans="1:36" ht="15.75" customHeight="1" x14ac:dyDescent="0.35">
      <c r="A368" s="1034" t="s">
        <v>433</v>
      </c>
      <c r="B368" s="962"/>
      <c r="C368" s="964"/>
      <c r="D368" s="107"/>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row>
    <row r="369" spans="1:36" ht="15.75" customHeight="1" x14ac:dyDescent="0.35">
      <c r="A369" s="1034" t="s">
        <v>434</v>
      </c>
      <c r="B369" s="962"/>
      <c r="C369" s="964"/>
      <c r="D369" s="107"/>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row>
    <row r="370" spans="1:36" ht="15.75" customHeight="1" x14ac:dyDescent="0.25">
      <c r="A370" s="184" t="s">
        <v>130</v>
      </c>
      <c r="B370" s="103" t="s">
        <v>367</v>
      </c>
      <c r="C370" s="103" t="s">
        <v>368</v>
      </c>
      <c r="D370" s="107"/>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row>
    <row r="371" spans="1:36" ht="15.75" customHeight="1" x14ac:dyDescent="0.25">
      <c r="A371" s="30" t="s">
        <v>132</v>
      </c>
      <c r="B371" s="170">
        <f>ROUND((B335*Default!$B$239*Default!$B$237)*(44/28),3)</f>
        <v>0.60599999999999998</v>
      </c>
      <c r="C371" s="91" t="s">
        <v>593</v>
      </c>
      <c r="D371" s="91"/>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row>
    <row r="372" spans="1:36" ht="15.75" customHeight="1" x14ac:dyDescent="0.25">
      <c r="A372" s="30" t="s">
        <v>134</v>
      </c>
      <c r="B372" s="170">
        <f>ROUND((B336*Default!$B$239*Default!$B$237)*(44/28),3)</f>
        <v>0.66600000000000004</v>
      </c>
      <c r="C372" s="91" t="s">
        <v>593</v>
      </c>
      <c r="D372" s="91"/>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row>
    <row r="373" spans="1:36" ht="15.75" customHeight="1" x14ac:dyDescent="0.25">
      <c r="A373" s="30" t="s">
        <v>25</v>
      </c>
      <c r="B373" s="170">
        <f>ROUND((B337*Default!$B$239*Default!$B$237)*(44/28),3)</f>
        <v>2.6040000000000001</v>
      </c>
      <c r="C373" s="91" t="s">
        <v>593</v>
      </c>
      <c r="D373" s="91"/>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row>
    <row r="374" spans="1:36" ht="15.75" customHeight="1" x14ac:dyDescent="0.25">
      <c r="A374" s="30" t="s">
        <v>370</v>
      </c>
      <c r="B374" s="170">
        <f>ROUND((B338*Default!$B$239*Default!$B$237)*(44/28),3)</f>
        <v>14.082000000000001</v>
      </c>
      <c r="C374" s="91" t="s">
        <v>593</v>
      </c>
      <c r="D374" s="91"/>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row>
    <row r="375" spans="1:36" ht="15.75" customHeight="1" x14ac:dyDescent="0.25">
      <c r="A375" s="30" t="s">
        <v>371</v>
      </c>
      <c r="B375" s="170">
        <f>ROUND((B339*Default!$B$239*Default!$B$237)*(44/28),3)</f>
        <v>8.3130000000000006</v>
      </c>
      <c r="C375" s="91" t="s">
        <v>593</v>
      </c>
      <c r="D375" s="91"/>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row>
    <row r="376" spans="1:36" ht="15.75" customHeight="1" x14ac:dyDescent="0.25">
      <c r="A376" s="30" t="s">
        <v>28</v>
      </c>
      <c r="B376" s="170">
        <f>ROUND((B340*Default!$B$239*Default!$B$237)*(44/28),3)</f>
        <v>0.65400000000000003</v>
      </c>
      <c r="C376" s="91" t="s">
        <v>593</v>
      </c>
      <c r="D376" s="91"/>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row>
    <row r="377" spans="1:36" ht="15.75" customHeight="1" x14ac:dyDescent="0.25">
      <c r="A377" s="129" t="s">
        <v>29</v>
      </c>
      <c r="B377" s="171">
        <f>ROUND((B341*Default!$B$239*Default!$B$237)*(44/28),3)</f>
        <v>0.33</v>
      </c>
      <c r="C377" s="96" t="s">
        <v>593</v>
      </c>
      <c r="D377" s="91"/>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row>
    <row r="378" spans="1:36" ht="15.75" customHeight="1" x14ac:dyDescent="0.25">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row>
    <row r="379" spans="1:36" ht="15.75" customHeight="1" x14ac:dyDescent="0.25">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row>
    <row r="380" spans="1:36" ht="15.75" customHeight="1" x14ac:dyDescent="0.35">
      <c r="A380" s="1034" t="s">
        <v>435</v>
      </c>
      <c r="B380" s="962"/>
      <c r="C380" s="964"/>
      <c r="D380" s="107"/>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row>
    <row r="381" spans="1:36" ht="15.75" customHeight="1" x14ac:dyDescent="0.35">
      <c r="A381" s="1034" t="s">
        <v>436</v>
      </c>
      <c r="B381" s="962"/>
      <c r="C381" s="964"/>
      <c r="D381" s="107"/>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row>
    <row r="382" spans="1:36" ht="15.75" customHeight="1" x14ac:dyDescent="0.25">
      <c r="A382" s="184" t="s">
        <v>130</v>
      </c>
      <c r="B382" s="103" t="s">
        <v>367</v>
      </c>
      <c r="C382" s="103" t="s">
        <v>368</v>
      </c>
      <c r="D382" s="107"/>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row>
    <row r="383" spans="1:36" ht="15.75" customHeight="1" x14ac:dyDescent="0.25">
      <c r="A383" s="30" t="s">
        <v>132</v>
      </c>
      <c r="B383" s="170">
        <f t="shared" ref="B383:B389" si="2">ROUND(SUM(B359+B371),3)</f>
        <v>1.0880000000000001</v>
      </c>
      <c r="C383" s="91" t="s">
        <v>593</v>
      </c>
      <c r="D383" s="91"/>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row>
    <row r="384" spans="1:36" ht="15.75" customHeight="1" x14ac:dyDescent="0.25">
      <c r="A384" s="30" t="s">
        <v>134</v>
      </c>
      <c r="B384" s="170">
        <f t="shared" si="2"/>
        <v>1.196</v>
      </c>
      <c r="C384" s="91" t="s">
        <v>593</v>
      </c>
      <c r="D384" s="91"/>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row>
    <row r="385" spans="1:36" ht="15.75" customHeight="1" x14ac:dyDescent="0.25">
      <c r="A385" s="30" t="s">
        <v>25</v>
      </c>
      <c r="B385" s="170">
        <f t="shared" si="2"/>
        <v>4.6760000000000002</v>
      </c>
      <c r="C385" s="91" t="s">
        <v>593</v>
      </c>
      <c r="D385" s="91"/>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row>
    <row r="386" spans="1:36" ht="15.75" customHeight="1" x14ac:dyDescent="0.25">
      <c r="A386" s="30" t="s">
        <v>370</v>
      </c>
      <c r="B386" s="170">
        <f t="shared" si="2"/>
        <v>25.283999999999999</v>
      </c>
      <c r="C386" s="91" t="s">
        <v>593</v>
      </c>
      <c r="D386" s="91"/>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row>
    <row r="387" spans="1:36" ht="15.75" customHeight="1" x14ac:dyDescent="0.25">
      <c r="A387" s="30" t="s">
        <v>371</v>
      </c>
      <c r="B387" s="170">
        <f t="shared" si="2"/>
        <v>14.926</v>
      </c>
      <c r="C387" s="91" t="s">
        <v>593</v>
      </c>
      <c r="D387" s="91"/>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row>
    <row r="388" spans="1:36" ht="15.75" customHeight="1" x14ac:dyDescent="0.25">
      <c r="A388" s="30" t="s">
        <v>28</v>
      </c>
      <c r="B388" s="170">
        <f t="shared" si="2"/>
        <v>1.1739999999999999</v>
      </c>
      <c r="C388" s="91" t="s">
        <v>593</v>
      </c>
      <c r="D388" s="91"/>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row>
    <row r="389" spans="1:36" ht="15.75" customHeight="1" x14ac:dyDescent="0.25">
      <c r="A389" s="129" t="s">
        <v>29</v>
      </c>
      <c r="B389" s="171">
        <f t="shared" si="2"/>
        <v>0.59299999999999997</v>
      </c>
      <c r="C389" s="96" t="s">
        <v>593</v>
      </c>
      <c r="D389" s="91"/>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row>
    <row r="390" spans="1:36" ht="15.75" customHeight="1" x14ac:dyDescent="0.25">
      <c r="A390" s="30"/>
      <c r="B390" s="30"/>
      <c r="C390" s="91"/>
      <c r="D390" s="91"/>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row>
    <row r="391" spans="1:36" ht="15.75" customHeight="1" x14ac:dyDescent="0.25">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row>
    <row r="392" spans="1:36" ht="15.75" customHeight="1" x14ac:dyDescent="0.35">
      <c r="A392" s="1039" t="s">
        <v>437</v>
      </c>
      <c r="B392" s="962"/>
      <c r="C392" s="964"/>
      <c r="D392" s="226"/>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row>
    <row r="393" spans="1:36" ht="15.75" customHeight="1" x14ac:dyDescent="0.25">
      <c r="A393" s="1039"/>
      <c r="B393" s="962"/>
      <c r="C393" s="964"/>
      <c r="D393" s="226"/>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row>
    <row r="394" spans="1:36" ht="15.75" customHeight="1" x14ac:dyDescent="0.25">
      <c r="A394" s="185" t="s">
        <v>438</v>
      </c>
      <c r="B394" s="186" t="s">
        <v>497</v>
      </c>
      <c r="C394" s="186" t="s">
        <v>368</v>
      </c>
      <c r="D394" s="226"/>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row>
    <row r="395" spans="1:36" ht="15.75" customHeight="1" x14ac:dyDescent="0.25">
      <c r="A395" s="30" t="s">
        <v>132</v>
      </c>
      <c r="B395" s="170">
        <f t="shared" ref="B395:B401" si="3">ROUND(B260+B347,3)</f>
        <v>0.91800000000000004</v>
      </c>
      <c r="C395" s="91" t="s">
        <v>593</v>
      </c>
      <c r="D395" s="91"/>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row>
    <row r="396" spans="1:36" ht="15.75" customHeight="1" x14ac:dyDescent="0.25">
      <c r="A396" s="30" t="s">
        <v>134</v>
      </c>
      <c r="B396" s="170">
        <f t="shared" si="3"/>
        <v>1.0089999999999999</v>
      </c>
      <c r="C396" s="91" t="s">
        <v>593</v>
      </c>
      <c r="D396" s="91"/>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row>
    <row r="397" spans="1:36" ht="15.75" customHeight="1" x14ac:dyDescent="0.25">
      <c r="A397" s="30" t="s">
        <v>25</v>
      </c>
      <c r="B397" s="170">
        <f t="shared" si="3"/>
        <v>3.9460000000000002</v>
      </c>
      <c r="C397" s="91" t="s">
        <v>593</v>
      </c>
      <c r="D397" s="91"/>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row>
    <row r="398" spans="1:36" ht="15.75" customHeight="1" x14ac:dyDescent="0.25">
      <c r="A398" s="30" t="s">
        <v>370</v>
      </c>
      <c r="B398" s="170">
        <f t="shared" si="3"/>
        <v>21.337</v>
      </c>
      <c r="C398" s="91" t="s">
        <v>593</v>
      </c>
      <c r="D398" s="91"/>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row>
    <row r="399" spans="1:36" ht="15.75" customHeight="1" x14ac:dyDescent="0.25">
      <c r="A399" s="30" t="s">
        <v>371</v>
      </c>
      <c r="B399" s="170">
        <f t="shared" si="3"/>
        <v>12.596</v>
      </c>
      <c r="C399" s="91" t="s">
        <v>593</v>
      </c>
      <c r="D399" s="91"/>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row>
    <row r="400" spans="1:36" ht="15.75" customHeight="1" x14ac:dyDescent="0.25">
      <c r="A400" s="30" t="s">
        <v>28</v>
      </c>
      <c r="B400" s="170">
        <f t="shared" si="3"/>
        <v>0.99099999999999999</v>
      </c>
      <c r="C400" s="91" t="s">
        <v>593</v>
      </c>
      <c r="D400" s="91"/>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row>
    <row r="401" spans="1:36" ht="15.75" customHeight="1" thickBot="1" x14ac:dyDescent="0.3">
      <c r="A401" s="129" t="s">
        <v>29</v>
      </c>
      <c r="B401" s="171">
        <f t="shared" si="3"/>
        <v>0.5</v>
      </c>
      <c r="C401" s="96" t="s">
        <v>593</v>
      </c>
      <c r="D401" s="91"/>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row>
    <row r="402" spans="1:36" ht="15.75" customHeight="1" thickBot="1" x14ac:dyDescent="0.4">
      <c r="A402" s="455" t="s">
        <v>439</v>
      </c>
      <c r="B402" s="456">
        <f>ROUND(SUM(B395:B401),3)</f>
        <v>41.296999999999997</v>
      </c>
      <c r="C402" s="457" t="s">
        <v>593</v>
      </c>
      <c r="D402" s="228"/>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row>
    <row r="403" spans="1:36" ht="15.75" customHeight="1" thickBot="1" x14ac:dyDescent="0.4">
      <c r="A403" s="193" t="s">
        <v>394</v>
      </c>
      <c r="B403" s="195" t="s">
        <v>440</v>
      </c>
      <c r="C403" s="195" t="s">
        <v>595</v>
      </c>
      <c r="D403" s="229"/>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row>
    <row r="404" spans="1:36" ht="15.75" customHeight="1" x14ac:dyDescent="0.25">
      <c r="A404" s="30"/>
      <c r="B404" s="30"/>
      <c r="C404" s="30"/>
      <c r="D404" s="237"/>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row>
    <row r="405" spans="1:36" ht="15.75" customHeight="1" x14ac:dyDescent="0.25">
      <c r="A405" s="30"/>
      <c r="B405" s="30"/>
      <c r="C405" s="30"/>
      <c r="D405" s="237"/>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row>
    <row r="406" spans="1:36" ht="15.75" customHeight="1" x14ac:dyDescent="0.35">
      <c r="A406" s="1039" t="s">
        <v>441</v>
      </c>
      <c r="B406" s="962"/>
      <c r="C406" s="964"/>
      <c r="D406" s="226"/>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row>
    <row r="407" spans="1:36" ht="15.75" customHeight="1" x14ac:dyDescent="0.25">
      <c r="A407" s="1039"/>
      <c r="B407" s="962"/>
      <c r="C407" s="964"/>
      <c r="D407" s="226"/>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row>
    <row r="408" spans="1:36" ht="15.75" customHeight="1" x14ac:dyDescent="0.25">
      <c r="A408" s="185" t="s">
        <v>438</v>
      </c>
      <c r="B408" s="186" t="s">
        <v>367</v>
      </c>
      <c r="C408" s="186" t="s">
        <v>368</v>
      </c>
      <c r="D408" s="226"/>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row>
    <row r="409" spans="1:36" ht="15.75" customHeight="1" x14ac:dyDescent="0.25">
      <c r="A409" s="30" t="s">
        <v>132</v>
      </c>
      <c r="B409" s="170">
        <f t="shared" ref="B409:B415" si="4">ROUND(SUM(B320+B383),3)</f>
        <v>1.0880000000000001</v>
      </c>
      <c r="C409" s="91" t="s">
        <v>593</v>
      </c>
      <c r="D409" s="91"/>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row>
    <row r="410" spans="1:36" ht="15.75" customHeight="1" x14ac:dyDescent="0.25">
      <c r="A410" s="30" t="s">
        <v>134</v>
      </c>
      <c r="B410" s="170">
        <f t="shared" si="4"/>
        <v>1.196</v>
      </c>
      <c r="C410" s="91" t="s">
        <v>593</v>
      </c>
      <c r="D410" s="91"/>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row>
    <row r="411" spans="1:36" ht="15.75" customHeight="1" x14ac:dyDescent="0.25">
      <c r="A411" s="30" t="s">
        <v>25</v>
      </c>
      <c r="B411" s="170">
        <f t="shared" si="4"/>
        <v>4.6760000000000002</v>
      </c>
      <c r="C411" s="91" t="s">
        <v>593</v>
      </c>
      <c r="D411" s="91"/>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row>
    <row r="412" spans="1:36" ht="15.75" customHeight="1" x14ac:dyDescent="0.25">
      <c r="A412" s="30" t="s">
        <v>370</v>
      </c>
      <c r="B412" s="170">
        <f t="shared" si="4"/>
        <v>25.283999999999999</v>
      </c>
      <c r="C412" s="91" t="s">
        <v>593</v>
      </c>
      <c r="D412" s="91"/>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row>
    <row r="413" spans="1:36" ht="15.75" customHeight="1" x14ac:dyDescent="0.25">
      <c r="A413" s="30" t="s">
        <v>371</v>
      </c>
      <c r="B413" s="170">
        <f t="shared" si="4"/>
        <v>14.926</v>
      </c>
      <c r="C413" s="91" t="s">
        <v>593</v>
      </c>
      <c r="D413" s="91"/>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row>
    <row r="414" spans="1:36" ht="15.75" customHeight="1" x14ac:dyDescent="0.25">
      <c r="A414" s="30" t="s">
        <v>28</v>
      </c>
      <c r="B414" s="170">
        <f t="shared" si="4"/>
        <v>1.1739999999999999</v>
      </c>
      <c r="C414" s="91" t="s">
        <v>593</v>
      </c>
      <c r="D414" s="91"/>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row>
    <row r="415" spans="1:36" ht="15.75" customHeight="1" thickBot="1" x14ac:dyDescent="0.3">
      <c r="A415" s="129" t="s">
        <v>29</v>
      </c>
      <c r="B415" s="171">
        <f t="shared" si="4"/>
        <v>0.59299999999999997</v>
      </c>
      <c r="C415" s="96" t="s">
        <v>593</v>
      </c>
      <c r="D415" s="91"/>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row>
    <row r="416" spans="1:36" ht="15.75" customHeight="1" thickBot="1" x14ac:dyDescent="0.4">
      <c r="A416" s="455" t="s">
        <v>442</v>
      </c>
      <c r="B416" s="456">
        <f>ROUND(SUM(B409:B415),3)</f>
        <v>48.936999999999998</v>
      </c>
      <c r="C416" s="457" t="s">
        <v>593</v>
      </c>
      <c r="D416" s="228"/>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row>
    <row r="417" spans="1:36" ht="15.75" customHeight="1" thickBot="1" x14ac:dyDescent="0.4">
      <c r="A417" s="193" t="s">
        <v>394</v>
      </c>
      <c r="B417" s="195" t="s">
        <v>443</v>
      </c>
      <c r="C417" s="195" t="s">
        <v>595</v>
      </c>
      <c r="D417" s="229"/>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row>
    <row r="418" spans="1:36" ht="15.75" customHeight="1" x14ac:dyDescent="0.25">
      <c r="A418" s="380"/>
      <c r="B418" s="381"/>
      <c r="C418" s="381"/>
      <c r="D418" s="379"/>
      <c r="E418" s="224"/>
      <c r="F418" s="224"/>
      <c r="G418" s="224"/>
      <c r="H418" s="224"/>
      <c r="I418" s="224"/>
      <c r="J418" s="224"/>
      <c r="K418" s="224"/>
      <c r="L418" s="224"/>
      <c r="M418" s="224"/>
      <c r="N418" s="224"/>
      <c r="O418" s="224"/>
      <c r="P418" s="224"/>
      <c r="Q418" s="224"/>
      <c r="R418" s="224"/>
      <c r="S418" s="224"/>
      <c r="T418" s="224"/>
      <c r="U418" s="224"/>
      <c r="V418" s="224"/>
      <c r="W418" s="224"/>
      <c r="X418" s="224"/>
      <c r="Y418" s="224"/>
      <c r="Z418" s="224"/>
      <c r="AA418" s="224"/>
      <c r="AB418" s="224"/>
      <c r="AC418" s="224"/>
      <c r="AD418" s="224"/>
      <c r="AE418" s="224"/>
      <c r="AF418" s="224"/>
      <c r="AG418" s="224"/>
      <c r="AH418" s="224"/>
      <c r="AI418" s="224"/>
      <c r="AJ418" s="224"/>
    </row>
    <row r="419" spans="1:36" ht="15.75" customHeight="1" thickBot="1" x14ac:dyDescent="0.3">
      <c r="A419" s="380"/>
      <c r="B419" s="381"/>
      <c r="C419" s="381"/>
      <c r="D419" s="379"/>
      <c r="E419" s="224"/>
      <c r="F419" s="224"/>
      <c r="G419" s="224"/>
      <c r="H419" s="224"/>
      <c r="I419" s="224"/>
      <c r="J419" s="224"/>
      <c r="K419" s="224"/>
      <c r="L419" s="224"/>
      <c r="M419" s="224"/>
      <c r="N419" s="224"/>
      <c r="O419" s="224"/>
      <c r="P419" s="224"/>
      <c r="Q419" s="224"/>
      <c r="R419" s="224"/>
      <c r="S419" s="224"/>
      <c r="T419" s="224"/>
      <c r="U419" s="224"/>
      <c r="V419" s="224"/>
      <c r="W419" s="224"/>
      <c r="X419" s="224"/>
      <c r="Y419" s="224"/>
      <c r="Z419" s="224"/>
      <c r="AA419" s="224"/>
      <c r="AB419" s="224"/>
      <c r="AC419" s="224"/>
      <c r="AD419" s="224"/>
      <c r="AE419" s="224"/>
      <c r="AF419" s="224"/>
      <c r="AG419" s="224"/>
      <c r="AH419" s="224"/>
      <c r="AI419" s="224"/>
      <c r="AJ419" s="224"/>
    </row>
    <row r="420" spans="1:36" ht="15.75" customHeight="1" thickBot="1" x14ac:dyDescent="0.3">
      <c r="A420" s="1054" t="s">
        <v>448</v>
      </c>
      <c r="B420" s="1055"/>
      <c r="C420" s="1056"/>
      <c r="D420" s="379"/>
      <c r="E420" s="224"/>
      <c r="F420" s="224"/>
      <c r="G420" s="224"/>
      <c r="H420" s="464"/>
      <c r="I420" s="224"/>
      <c r="J420" s="224"/>
      <c r="K420" s="224"/>
      <c r="L420" s="224"/>
      <c r="M420" s="224"/>
      <c r="N420" s="224"/>
      <c r="O420" s="224"/>
      <c r="P420" s="224"/>
      <c r="Q420" s="224"/>
      <c r="R420" s="224"/>
      <c r="S420" s="224"/>
      <c r="T420" s="224"/>
      <c r="U420" s="224"/>
      <c r="V420" s="224"/>
      <c r="W420" s="224"/>
      <c r="X420" s="224"/>
      <c r="Y420" s="224"/>
      <c r="Z420" s="224"/>
      <c r="AA420" s="224"/>
      <c r="AB420" s="224"/>
      <c r="AC420" s="224"/>
      <c r="AD420" s="224"/>
      <c r="AE420" s="224"/>
      <c r="AF420" s="224"/>
      <c r="AG420" s="224"/>
      <c r="AH420" s="224"/>
      <c r="AI420" s="224"/>
      <c r="AJ420" s="224"/>
    </row>
    <row r="421" spans="1:36" ht="15.75" customHeight="1" thickBot="1" x14ac:dyDescent="0.3">
      <c r="A421" s="209" t="s">
        <v>449</v>
      </c>
      <c r="B421" s="210" t="s">
        <v>368</v>
      </c>
      <c r="C421" s="211" t="s">
        <v>393</v>
      </c>
      <c r="D421" s="379"/>
      <c r="E421" s="224"/>
      <c r="F421" s="224"/>
      <c r="G421" s="224"/>
      <c r="H421" s="465"/>
      <c r="I421" s="224"/>
      <c r="J421" s="224"/>
      <c r="K421" s="224"/>
      <c r="L421" s="224"/>
      <c r="M421" s="224"/>
      <c r="N421" s="224"/>
      <c r="O421" s="224"/>
      <c r="P421" s="224"/>
      <c r="Q421" s="224"/>
      <c r="R421" s="224"/>
      <c r="S421" s="224"/>
      <c r="T421" s="224"/>
      <c r="U421" s="224"/>
      <c r="V421" s="224"/>
      <c r="W421" s="224"/>
      <c r="X421" s="224"/>
      <c r="Y421" s="224"/>
      <c r="Z421" s="224"/>
      <c r="AA421" s="224"/>
      <c r="AB421" s="224"/>
      <c r="AC421" s="224"/>
      <c r="AD421" s="224"/>
      <c r="AE421" s="224"/>
      <c r="AF421" s="224"/>
      <c r="AG421" s="224"/>
      <c r="AH421" s="224"/>
      <c r="AI421" s="224"/>
      <c r="AJ421" s="224"/>
    </row>
    <row r="422" spans="1:36" ht="15.75" customHeight="1" x14ac:dyDescent="0.25">
      <c r="A422" s="212" t="s">
        <v>132</v>
      </c>
      <c r="B422" s="213" t="s">
        <v>450</v>
      </c>
      <c r="C422" s="214">
        <f>ROUND((((Entradas_Alimentação!C36*'Entradas_Informações gerais'!B21)*Entradas_Alimentação!G36)),5)</f>
        <v>24.113849999999999</v>
      </c>
      <c r="D422" s="379"/>
      <c r="E422" s="224"/>
      <c r="F422" s="224"/>
      <c r="G422" s="224"/>
      <c r="H422" s="464"/>
      <c r="I422" s="224"/>
      <c r="J422" s="224"/>
      <c r="K422" s="224"/>
      <c r="L422" s="224"/>
      <c r="M422" s="224"/>
      <c r="N422" s="224"/>
      <c r="O422" s="224"/>
      <c r="P422" s="224"/>
      <c r="Q422" s="224"/>
      <c r="R422" s="224"/>
      <c r="S422" s="224"/>
      <c r="T422" s="224"/>
      <c r="U422" s="224"/>
      <c r="V422" s="224"/>
      <c r="W422" s="224"/>
      <c r="X422" s="224"/>
      <c r="Y422" s="224"/>
      <c r="Z422" s="224"/>
      <c r="AA422" s="224"/>
      <c r="AB422" s="224"/>
      <c r="AC422" s="224"/>
      <c r="AD422" s="224"/>
      <c r="AE422" s="224"/>
      <c r="AF422" s="224"/>
      <c r="AG422" s="224"/>
      <c r="AH422" s="224"/>
      <c r="AI422" s="224"/>
      <c r="AJ422" s="224"/>
    </row>
    <row r="423" spans="1:36" ht="15.75" customHeight="1" x14ac:dyDescent="0.25">
      <c r="A423" s="212" t="s">
        <v>134</v>
      </c>
      <c r="B423" s="213" t="s">
        <v>450</v>
      </c>
      <c r="C423" s="214">
        <f>ROUND((((Entradas_Alimentação!I36*'Entradas_Informações gerais'!B22)*Entradas_Alimentação!M36)),5)</f>
        <v>24.113849999999999</v>
      </c>
      <c r="D423" s="379"/>
      <c r="E423" s="224"/>
      <c r="F423" s="224"/>
      <c r="G423" s="224"/>
      <c r="H423" s="465"/>
      <c r="I423" s="224"/>
      <c r="J423" s="224"/>
      <c r="K423" s="224"/>
      <c r="L423" s="224"/>
      <c r="M423" s="224"/>
      <c r="N423" s="224"/>
      <c r="O423" s="224"/>
      <c r="P423" s="224"/>
      <c r="Q423" s="224"/>
      <c r="R423" s="224"/>
      <c r="S423" s="224"/>
      <c r="T423" s="224"/>
      <c r="U423" s="224"/>
      <c r="V423" s="224"/>
      <c r="W423" s="224"/>
      <c r="X423" s="224"/>
      <c r="Y423" s="224"/>
      <c r="Z423" s="224"/>
      <c r="AA423" s="224"/>
      <c r="AB423" s="224"/>
      <c r="AC423" s="224"/>
      <c r="AD423" s="224"/>
      <c r="AE423" s="224"/>
      <c r="AF423" s="224"/>
      <c r="AG423" s="224"/>
      <c r="AH423" s="224"/>
      <c r="AI423" s="224"/>
      <c r="AJ423" s="224"/>
    </row>
    <row r="424" spans="1:36" ht="15.75" customHeight="1" x14ac:dyDescent="0.25">
      <c r="A424" s="212" t="s">
        <v>25</v>
      </c>
      <c r="B424" s="213" t="s">
        <v>450</v>
      </c>
      <c r="C424" s="214">
        <f>ROUND((((Entradas_Alimentação!O36*'Entradas_Informações gerais'!B23)*Entradas_Alimentação!S36)),5)</f>
        <v>48.227699999999999</v>
      </c>
      <c r="D424" s="379"/>
      <c r="E424" s="224"/>
      <c r="F424" s="224"/>
      <c r="G424" s="224"/>
      <c r="H424" s="466"/>
      <c r="I424" s="224"/>
      <c r="J424" s="224"/>
      <c r="K424" s="224"/>
      <c r="L424" s="224"/>
      <c r="M424" s="224"/>
      <c r="N424" s="224"/>
      <c r="O424" s="224"/>
      <c r="P424" s="224"/>
      <c r="Q424" s="224"/>
      <c r="R424" s="224"/>
      <c r="S424" s="224"/>
      <c r="T424" s="224"/>
      <c r="U424" s="224"/>
      <c r="V424" s="224"/>
      <c r="W424" s="224"/>
      <c r="X424" s="224"/>
      <c r="Y424" s="224"/>
      <c r="Z424" s="224"/>
      <c r="AA424" s="224"/>
      <c r="AB424" s="224"/>
      <c r="AC424" s="224"/>
      <c r="AD424" s="224"/>
      <c r="AE424" s="224"/>
      <c r="AF424" s="224"/>
      <c r="AG424" s="224"/>
      <c r="AH424" s="224"/>
      <c r="AI424" s="224"/>
      <c r="AJ424" s="224"/>
    </row>
    <row r="425" spans="1:36" ht="15.75" customHeight="1" x14ac:dyDescent="0.25">
      <c r="A425" s="212" t="s">
        <v>370</v>
      </c>
      <c r="B425" s="213" t="s">
        <v>450</v>
      </c>
      <c r="C425" s="214">
        <f>ROUND((((Entradas_Alimentação!U36*'Entradas_Informações gerais'!B24)*Entradas_Alimentação!Y36)),5)</f>
        <v>72.341539999999995</v>
      </c>
      <c r="D425" s="379"/>
      <c r="E425" s="224"/>
      <c r="F425" s="224"/>
      <c r="G425" s="224"/>
      <c r="H425" s="224"/>
      <c r="I425" s="224"/>
      <c r="J425" s="224"/>
      <c r="K425" s="224"/>
      <c r="L425" s="224"/>
      <c r="M425" s="224"/>
      <c r="N425" s="224"/>
      <c r="O425" s="224"/>
      <c r="P425" s="224"/>
      <c r="Q425" s="224"/>
      <c r="R425" s="224"/>
      <c r="S425" s="224"/>
      <c r="T425" s="224"/>
      <c r="U425" s="224"/>
      <c r="V425" s="224"/>
      <c r="W425" s="224"/>
      <c r="X425" s="224"/>
      <c r="Y425" s="224"/>
      <c r="Z425" s="224"/>
      <c r="AA425" s="224"/>
      <c r="AB425" s="224"/>
      <c r="AC425" s="224"/>
      <c r="AD425" s="224"/>
      <c r="AE425" s="224"/>
      <c r="AF425" s="224"/>
      <c r="AG425" s="224"/>
      <c r="AH425" s="224"/>
      <c r="AI425" s="224"/>
      <c r="AJ425" s="224"/>
    </row>
    <row r="426" spans="1:36" ht="15.75" customHeight="1" x14ac:dyDescent="0.25">
      <c r="A426" s="212" t="s">
        <v>371</v>
      </c>
      <c r="B426" s="213" t="s">
        <v>450</v>
      </c>
      <c r="C426" s="214">
        <f>ROUND((((Entradas_Alimentação!AA36*'Entradas_Informações gerais'!B25)*Entradas_Alimentação!AE36)),5)</f>
        <v>36.170769999999997</v>
      </c>
      <c r="D426" s="379"/>
      <c r="E426" s="224"/>
      <c r="F426" s="224"/>
      <c r="G426" s="224"/>
      <c r="H426" s="224"/>
      <c r="I426" s="224"/>
      <c r="J426" s="224"/>
      <c r="K426" s="224"/>
      <c r="L426" s="224"/>
      <c r="M426" s="224"/>
      <c r="N426" s="224"/>
      <c r="O426" s="224"/>
      <c r="P426" s="224"/>
      <c r="Q426" s="224"/>
      <c r="R426" s="224"/>
      <c r="S426" s="224"/>
      <c r="T426" s="224"/>
      <c r="U426" s="224"/>
      <c r="V426" s="224"/>
      <c r="W426" s="224"/>
      <c r="X426" s="224"/>
      <c r="Y426" s="224"/>
      <c r="Z426" s="224"/>
      <c r="AA426" s="224"/>
      <c r="AB426" s="224"/>
      <c r="AC426" s="224"/>
      <c r="AD426" s="224"/>
      <c r="AE426" s="224"/>
      <c r="AF426" s="224"/>
      <c r="AG426" s="224"/>
      <c r="AH426" s="224"/>
      <c r="AI426" s="224"/>
      <c r="AJ426" s="224"/>
    </row>
    <row r="427" spans="1:36" ht="15.75" customHeight="1" x14ac:dyDescent="0.25">
      <c r="A427" s="212" t="s">
        <v>28</v>
      </c>
      <c r="B427" s="213" t="s">
        <v>450</v>
      </c>
      <c r="C427" s="214">
        <f>ROUND((((Entradas_Alimentação!AG36*'Entradas_Informações gerais'!B26)*Entradas_Alimentação!AK36)),5)</f>
        <v>1.2056899999999999</v>
      </c>
      <c r="D427" s="379"/>
      <c r="E427" s="224"/>
      <c r="F427" s="224"/>
      <c r="G427" s="224"/>
      <c r="H427" s="224"/>
      <c r="I427" s="224"/>
      <c r="J427" s="224"/>
      <c r="K427" s="224"/>
      <c r="L427" s="224"/>
      <c r="M427" s="224"/>
      <c r="N427" s="224"/>
      <c r="O427" s="224"/>
      <c r="P427" s="224"/>
      <c r="Q427" s="224"/>
      <c r="R427" s="224"/>
      <c r="S427" s="224"/>
      <c r="T427" s="224"/>
      <c r="U427" s="224"/>
      <c r="V427" s="224"/>
      <c r="W427" s="224"/>
      <c r="X427" s="224"/>
      <c r="Y427" s="224"/>
      <c r="Z427" s="224"/>
      <c r="AA427" s="224"/>
      <c r="AB427" s="224"/>
      <c r="AC427" s="224"/>
      <c r="AD427" s="224"/>
      <c r="AE427" s="224"/>
      <c r="AF427" s="224"/>
      <c r="AG427" s="224"/>
      <c r="AH427" s="224"/>
      <c r="AI427" s="224"/>
      <c r="AJ427" s="224"/>
    </row>
    <row r="428" spans="1:36" ht="15.75" customHeight="1" x14ac:dyDescent="0.25">
      <c r="A428" s="215" t="s">
        <v>29</v>
      </c>
      <c r="B428" s="213" t="s">
        <v>450</v>
      </c>
      <c r="C428" s="216">
        <f>ROUND((((Entradas_Alimentação!AM36*'Entradas_Informações gerais'!B27)*Entradas_Alimentação!AQ36)),5)</f>
        <v>1.2056899999999999</v>
      </c>
      <c r="D428" s="379"/>
      <c r="E428" s="224"/>
      <c r="F428" s="224"/>
      <c r="G428" s="224"/>
      <c r="H428" s="224"/>
      <c r="I428" s="224"/>
      <c r="J428" s="224"/>
      <c r="K428" s="224"/>
      <c r="L428" s="224"/>
      <c r="M428" s="224"/>
      <c r="N428" s="224"/>
      <c r="O428" s="224"/>
      <c r="P428" s="224"/>
      <c r="Q428" s="224"/>
      <c r="R428" s="224"/>
      <c r="S428" s="224"/>
      <c r="T428" s="224"/>
      <c r="U428" s="224"/>
      <c r="V428" s="224"/>
      <c r="W428" s="224"/>
      <c r="X428" s="224"/>
      <c r="Y428" s="224"/>
      <c r="Z428" s="224"/>
      <c r="AA428" s="224"/>
      <c r="AB428" s="224"/>
      <c r="AC428" s="224"/>
      <c r="AD428" s="224"/>
      <c r="AE428" s="224"/>
      <c r="AF428" s="224"/>
      <c r="AG428" s="224"/>
      <c r="AH428" s="224"/>
      <c r="AI428" s="224"/>
      <c r="AJ428" s="224"/>
    </row>
    <row r="429" spans="1:36" ht="15.75" customHeight="1" x14ac:dyDescent="0.25">
      <c r="A429" s="217" t="s">
        <v>447</v>
      </c>
      <c r="B429" s="218" t="s">
        <v>601</v>
      </c>
      <c r="C429" s="219">
        <f>ROUND((SUM(C422:C428)*'Entradas_Informações gerais'!D10),5)</f>
        <v>75693.367849999995</v>
      </c>
      <c r="D429" s="379"/>
      <c r="E429" s="224"/>
      <c r="F429" s="224"/>
      <c r="G429" s="224"/>
      <c r="H429" s="224"/>
      <c r="I429" s="224"/>
      <c r="J429" s="224"/>
      <c r="K429" s="224"/>
      <c r="L429" s="224"/>
      <c r="M429" s="224"/>
      <c r="N429" s="224"/>
      <c r="O429" s="224"/>
      <c r="P429" s="224"/>
      <c r="Q429" s="224"/>
      <c r="R429" s="224"/>
      <c r="S429" s="224"/>
      <c r="T429" s="224"/>
      <c r="U429" s="224"/>
      <c r="V429" s="224"/>
      <c r="W429" s="224"/>
      <c r="X429" s="224"/>
      <c r="Y429" s="224"/>
      <c r="Z429" s="224"/>
      <c r="AA429" s="224"/>
      <c r="AB429" s="224"/>
      <c r="AC429" s="224"/>
      <c r="AD429" s="224"/>
      <c r="AE429" s="224"/>
      <c r="AF429" s="224"/>
      <c r="AG429" s="224"/>
      <c r="AH429" s="224"/>
      <c r="AI429" s="224"/>
      <c r="AJ429" s="224"/>
    </row>
    <row r="430" spans="1:36" ht="15.75" customHeight="1" x14ac:dyDescent="0.25">
      <c r="A430" s="1051" t="s">
        <v>58</v>
      </c>
      <c r="B430" s="1052"/>
      <c r="C430" s="1053"/>
      <c r="D430" s="379"/>
      <c r="E430" s="224"/>
      <c r="F430" s="224"/>
      <c r="G430" s="224"/>
      <c r="H430" s="224"/>
      <c r="I430" s="224"/>
      <c r="J430" s="224"/>
      <c r="K430" s="224"/>
      <c r="L430" s="224"/>
      <c r="M430" s="224"/>
      <c r="N430" s="224"/>
      <c r="O430" s="224"/>
      <c r="P430" s="224"/>
      <c r="Q430" s="224"/>
      <c r="R430" s="224"/>
      <c r="S430" s="224"/>
      <c r="T430" s="224"/>
      <c r="U430" s="224"/>
      <c r="V430" s="224"/>
      <c r="W430" s="224"/>
      <c r="X430" s="224"/>
      <c r="Y430" s="224"/>
      <c r="Z430" s="224"/>
      <c r="AA430" s="224"/>
      <c r="AB430" s="224"/>
      <c r="AC430" s="224"/>
      <c r="AD430" s="224"/>
      <c r="AE430" s="224"/>
      <c r="AF430" s="224"/>
      <c r="AG430" s="224"/>
      <c r="AH430" s="224"/>
      <c r="AI430" s="224"/>
      <c r="AJ430" s="224"/>
    </row>
    <row r="431" spans="1:36" ht="15.75" customHeight="1" x14ac:dyDescent="0.25">
      <c r="A431" s="241" t="str">
        <f>Entradas_Alimentação!AS3</f>
        <v>Dia</v>
      </c>
      <c r="B431" s="242" t="s">
        <v>451</v>
      </c>
      <c r="C431" s="243">
        <f>ROUND((Entradas_Alimentação!AS36*Entradas_Alimentação!AU36),5)</f>
        <v>0</v>
      </c>
      <c r="D431" s="379"/>
      <c r="E431" s="224"/>
      <c r="F431" s="224"/>
      <c r="G431" s="224"/>
      <c r="H431" s="224"/>
      <c r="I431" s="224"/>
      <c r="J431" s="224"/>
      <c r="K431" s="224"/>
      <c r="L431" s="224"/>
      <c r="M431" s="224"/>
      <c r="N431" s="224"/>
      <c r="O431" s="224"/>
      <c r="P431" s="224"/>
      <c r="Q431" s="224"/>
      <c r="R431" s="224"/>
      <c r="S431" s="224"/>
      <c r="T431" s="224"/>
      <c r="U431" s="224"/>
      <c r="V431" s="224"/>
      <c r="W431" s="224"/>
      <c r="X431" s="224"/>
      <c r="Y431" s="224"/>
      <c r="Z431" s="224"/>
      <c r="AA431" s="224"/>
      <c r="AB431" s="224"/>
      <c r="AC431" s="224"/>
      <c r="AD431" s="224"/>
      <c r="AE431" s="224"/>
      <c r="AF431" s="224"/>
      <c r="AG431" s="224"/>
      <c r="AH431" s="224"/>
      <c r="AI431" s="224"/>
      <c r="AJ431" s="224"/>
    </row>
    <row r="432" spans="1:36" ht="15.75" customHeight="1" x14ac:dyDescent="0.25">
      <c r="A432" s="359"/>
      <c r="B432" s="360" t="s">
        <v>601</v>
      </c>
      <c r="C432" s="361">
        <f>ROUND(C433,5)</f>
        <v>0</v>
      </c>
      <c r="D432" s="379"/>
      <c r="E432" s="224"/>
      <c r="F432" s="224"/>
      <c r="G432" s="224"/>
      <c r="H432" s="224"/>
      <c r="I432" s="224"/>
      <c r="J432" s="224"/>
      <c r="K432" s="224"/>
      <c r="L432" s="224"/>
      <c r="M432" s="224"/>
      <c r="N432" s="224"/>
      <c r="O432" s="224"/>
      <c r="P432" s="224"/>
      <c r="Q432" s="224"/>
      <c r="R432" s="224"/>
      <c r="S432" s="224"/>
      <c r="T432" s="224"/>
      <c r="U432" s="224"/>
      <c r="V432" s="224"/>
      <c r="W432" s="224"/>
      <c r="X432" s="224"/>
      <c r="Y432" s="224"/>
      <c r="Z432" s="224"/>
      <c r="AA432" s="224"/>
      <c r="AB432" s="224"/>
      <c r="AC432" s="224"/>
      <c r="AD432" s="224"/>
      <c r="AE432" s="224"/>
      <c r="AF432" s="224"/>
      <c r="AG432" s="224"/>
      <c r="AH432" s="224"/>
      <c r="AI432" s="224"/>
      <c r="AJ432" s="224"/>
    </row>
    <row r="433" spans="1:36" ht="15.75" customHeight="1" thickBot="1" x14ac:dyDescent="0.3">
      <c r="A433" s="362"/>
      <c r="B433" s="363" t="s">
        <v>601</v>
      </c>
      <c r="C433" s="364">
        <f>IF(Entradas_Alimentação!$AS$3="MÊS",C431*12,IF(Entradas_Alimentação!$AS$3="DIA",C431*365,IF(Entradas_Alimentação!$AS$3="período",C431)
))</f>
        <v>0</v>
      </c>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row>
    <row r="434" spans="1:36" ht="17.25" customHeight="1" x14ac:dyDescent="0.25">
      <c r="A434" s="239"/>
      <c r="B434" s="224"/>
      <c r="C434" s="224"/>
      <c r="D434" s="240"/>
      <c r="E434" s="224"/>
      <c r="F434" s="811"/>
      <c r="G434" s="811"/>
      <c r="H434" s="812"/>
      <c r="I434" s="813"/>
      <c r="J434" s="813"/>
      <c r="K434" s="813"/>
      <c r="L434" s="813"/>
      <c r="M434" s="813"/>
      <c r="N434" s="813"/>
      <c r="P434" s="208"/>
    </row>
    <row r="435" spans="1:36" ht="15.75" customHeight="1" thickBot="1" x14ac:dyDescent="0.3">
      <c r="A435" s="706"/>
      <c r="B435" s="706"/>
      <c r="C435" s="706"/>
      <c r="D435" s="30"/>
      <c r="E435" s="224"/>
      <c r="F435" s="811"/>
      <c r="G435" s="811"/>
      <c r="H435" s="812"/>
      <c r="I435" s="813"/>
      <c r="J435" s="813"/>
      <c r="K435" s="813"/>
      <c r="L435" s="813"/>
      <c r="M435" s="813"/>
      <c r="N435" s="813"/>
    </row>
    <row r="436" spans="1:36" ht="15.75" customHeight="1" thickBot="1" x14ac:dyDescent="0.3">
      <c r="A436" s="1048" t="s">
        <v>534</v>
      </c>
      <c r="B436" s="1049"/>
      <c r="C436" s="1049"/>
      <c r="D436" s="1050"/>
      <c r="E436" s="224"/>
      <c r="F436" s="814"/>
      <c r="G436" s="814"/>
      <c r="H436" s="814"/>
      <c r="I436" s="814"/>
      <c r="J436" s="814"/>
      <c r="K436" s="814"/>
      <c r="L436" s="814"/>
      <c r="M436" s="814"/>
      <c r="N436" s="814"/>
    </row>
    <row r="437" spans="1:36" ht="46.5" customHeight="1" thickBot="1" x14ac:dyDescent="0.3">
      <c r="A437" s="251" t="s">
        <v>55</v>
      </c>
      <c r="B437" s="251" t="s">
        <v>57</v>
      </c>
      <c r="C437" s="251" t="s">
        <v>602</v>
      </c>
      <c r="D437" s="378" t="s">
        <v>603</v>
      </c>
      <c r="E437" s="224"/>
      <c r="F437" s="814"/>
      <c r="G437" s="814"/>
      <c r="H437" s="814"/>
      <c r="I437" s="814"/>
      <c r="J437" s="814"/>
      <c r="K437" s="814"/>
      <c r="L437" s="814"/>
      <c r="M437" s="814"/>
      <c r="N437" s="814"/>
    </row>
    <row r="438" spans="1:36" ht="15.75" customHeight="1" thickBot="1" x14ac:dyDescent="0.3">
      <c r="A438" s="272" t="str">
        <f>'Entradas_Informações gerais'!A81</f>
        <v>Eucalyptus urograndis</v>
      </c>
      <c r="B438" s="245">
        <f>'Entradas_Informações gerais'!D81</f>
        <v>50</v>
      </c>
      <c r="C438" s="385">
        <f>IF(A438="Eucalyptus urograndis",Default!$I$269,IF(A438="Corymbia citriodora (Eucalipto citriodora)",Default!$I$272,IF(A438="Grevillea robusta",Default!$I$274,0)))</f>
        <v>26.24</v>
      </c>
      <c r="D438" s="382">
        <f>C438*B438</f>
        <v>1312</v>
      </c>
      <c r="E438" s="224"/>
      <c r="F438" s="814"/>
      <c r="G438" s="814"/>
      <c r="H438" s="814"/>
      <c r="I438" s="814"/>
      <c r="J438" s="814"/>
      <c r="K438" s="814"/>
      <c r="L438" s="814"/>
      <c r="M438" s="814"/>
      <c r="N438" s="814"/>
    </row>
    <row r="439" spans="1:36" ht="15.75" customHeight="1" thickBot="1" x14ac:dyDescent="0.3">
      <c r="A439" s="358">
        <f>'Entradas_Informações gerais'!A82</f>
        <v>0</v>
      </c>
      <c r="B439" s="304">
        <f>'Entradas_Informações gerais'!D82</f>
        <v>0</v>
      </c>
      <c r="C439" s="386">
        <f>IF(A439="Eucalyptus urograndis",Default!$I$269,IF(A439="Corymbia citriodora (Eucalipto citriodora)",Default!$I$272,IF(A439="Grevillea robusta",Default!$I$274,0)))</f>
        <v>0</v>
      </c>
      <c r="D439" s="383">
        <f>ROUND(C439*B439,3)</f>
        <v>0</v>
      </c>
      <c r="E439" s="224"/>
      <c r="F439" s="814"/>
      <c r="G439" s="814"/>
      <c r="H439" s="814"/>
      <c r="I439" s="814"/>
      <c r="J439" s="814"/>
      <c r="K439" s="814"/>
      <c r="L439" s="814"/>
      <c r="M439" s="814"/>
      <c r="N439" s="814"/>
    </row>
    <row r="440" spans="1:36" ht="15.75" customHeight="1" thickBot="1" x14ac:dyDescent="0.3">
      <c r="A440" s="272">
        <f>'Entradas_Informações gerais'!A83</f>
        <v>0</v>
      </c>
      <c r="B440" s="245">
        <f>'Entradas_Informações gerais'!D83</f>
        <v>0</v>
      </c>
      <c r="C440" s="385">
        <f>IF(A440="Eucalyptus urograndis",Default!$I$269,IF(A440="Corymbia citriodora (Eucalipto citriodora)",Default!$I$272,IF(A440="Grevillea robusta",Default!$I$274,0)))</f>
        <v>0</v>
      </c>
      <c r="D440" s="382">
        <f>ROUND(C440*B440,3)</f>
        <v>0</v>
      </c>
      <c r="E440" s="224"/>
      <c r="F440" s="814"/>
      <c r="G440" s="814"/>
      <c r="H440" s="814"/>
      <c r="I440" s="814"/>
      <c r="J440" s="814"/>
      <c r="K440" s="814"/>
      <c r="L440" s="814"/>
      <c r="M440" s="814"/>
      <c r="N440" s="814"/>
    </row>
    <row r="441" spans="1:36" ht="15.75" customHeight="1" thickBot="1" x14ac:dyDescent="0.3">
      <c r="A441" s="358">
        <f>'Entradas_Informações gerais'!A84</f>
        <v>0</v>
      </c>
      <c r="B441" s="304">
        <f>'Entradas_Informações gerais'!D84</f>
        <v>0</v>
      </c>
      <c r="C441" s="386">
        <f>IF(A441="Eucalyptus urograndis",Default!$I$269,IF(A441="Corymbia citriodora (Eucalipto citriodora)",Default!$I$272,IF(A441="Grevillea robusta",Default!$I$274,0)))</f>
        <v>0</v>
      </c>
      <c r="D441" s="383">
        <f>ROUND(C441*B441,3)</f>
        <v>0</v>
      </c>
      <c r="E441" s="224"/>
      <c r="F441" s="814"/>
      <c r="G441" s="814"/>
      <c r="H441" s="814"/>
      <c r="I441" s="814"/>
      <c r="J441" s="814"/>
      <c r="K441" s="814"/>
      <c r="L441" s="814"/>
      <c r="M441" s="814"/>
      <c r="N441" s="814"/>
    </row>
    <row r="442" spans="1:36" ht="15.75" customHeight="1" thickBot="1" x14ac:dyDescent="0.3">
      <c r="A442" s="272">
        <f>'Entradas_Informações gerais'!A85</f>
        <v>0</v>
      </c>
      <c r="B442" s="245">
        <f>'Entradas_Informações gerais'!D85</f>
        <v>0</v>
      </c>
      <c r="C442" s="385">
        <f>IF(A442="Eucalyptus urograndis",Default!$I$269,IF(A442="Corymbia citriodora (Eucalipto citriodora)",Default!$I$272,IF(A442="Grevillea robusta",Default!$I$274,0)))</f>
        <v>0</v>
      </c>
      <c r="D442" s="382">
        <f>ROUND(C442*B442,3)</f>
        <v>0</v>
      </c>
      <c r="E442" s="224"/>
      <c r="F442" s="814"/>
      <c r="G442" s="814"/>
      <c r="H442" s="814"/>
      <c r="I442" s="814"/>
      <c r="J442" s="814"/>
      <c r="K442" s="814"/>
      <c r="L442" s="814"/>
      <c r="M442" s="814"/>
      <c r="N442" s="814"/>
    </row>
    <row r="443" spans="1:36" ht="15.75" customHeight="1" thickBot="1" x14ac:dyDescent="0.3">
      <c r="A443" s="365">
        <f>'Entradas_Informações gerais'!A86</f>
        <v>0</v>
      </c>
      <c r="B443" s="366">
        <f>'Entradas_Informações gerais'!D86</f>
        <v>0</v>
      </c>
      <c r="C443" s="538">
        <f>IF(A443="Eucalyptus urograndis",Default!$I$269,IF(A443="Corymbia citriodora (Eucalipto citriodora)",Default!$I$272,IF(A443="Grevillea robusta",Default!$I$274,0)))</f>
        <v>0</v>
      </c>
      <c r="D443" s="384">
        <f>ROUND(C443*B443,3)</f>
        <v>0</v>
      </c>
      <c r="E443" s="224"/>
      <c r="F443" s="814"/>
      <c r="G443" s="814"/>
      <c r="H443" s="814"/>
      <c r="I443" s="814"/>
      <c r="J443" s="814"/>
      <c r="K443" s="814"/>
      <c r="L443" s="814"/>
      <c r="M443" s="814"/>
      <c r="N443" s="814"/>
    </row>
    <row r="444" spans="1:36" ht="15.75" customHeight="1" thickBot="1" x14ac:dyDescent="0.3">
      <c r="A444" s="446" t="s">
        <v>535</v>
      </c>
      <c r="B444" s="467"/>
      <c r="C444" s="468"/>
      <c r="D444" s="468">
        <f>ROUND(SUM(D438:D443)/1000,3)</f>
        <v>1.3120000000000001</v>
      </c>
      <c r="E444" s="224"/>
      <c r="F444" s="814"/>
      <c r="G444" s="814"/>
      <c r="H444" s="814"/>
      <c r="I444" s="814"/>
      <c r="J444" s="814"/>
      <c r="K444" s="814"/>
      <c r="L444" s="814"/>
      <c r="M444" s="814"/>
      <c r="N444" s="814"/>
    </row>
    <row r="445" spans="1:36" ht="15.75" customHeight="1" thickBot="1" x14ac:dyDescent="0.3">
      <c r="A445" s="446" t="s">
        <v>604</v>
      </c>
      <c r="B445" s="467"/>
      <c r="C445" s="468"/>
      <c r="D445" s="468">
        <f>(D444/365)*'Entradas_Informações gerais'!D10</f>
        <v>1.3120000000000001</v>
      </c>
      <c r="E445" s="224"/>
      <c r="F445" s="814"/>
      <c r="G445" s="814"/>
      <c r="H445" s="814"/>
      <c r="I445" s="814"/>
      <c r="J445" s="814"/>
      <c r="K445" s="814"/>
      <c r="L445" s="814"/>
      <c r="M445" s="814"/>
      <c r="N445" s="814"/>
    </row>
    <row r="446" spans="1:36" ht="15.75" customHeight="1" x14ac:dyDescent="0.25">
      <c r="A446" s="815"/>
      <c r="B446" s="816"/>
      <c r="C446" s="817"/>
      <c r="D446" s="817"/>
      <c r="E446" s="224"/>
      <c r="F446" s="814"/>
      <c r="G446" s="814"/>
      <c r="H446" s="814"/>
      <c r="I446" s="814"/>
      <c r="J446" s="814"/>
      <c r="K446" s="814"/>
      <c r="L446" s="814"/>
      <c r="M446" s="814"/>
      <c r="N446" s="814"/>
    </row>
    <row r="447" spans="1:36" ht="15.75" customHeight="1" thickBot="1" x14ac:dyDescent="0.3">
      <c r="A447" s="451"/>
      <c r="B447" s="451"/>
      <c r="C447" s="451"/>
      <c r="D447" s="223"/>
      <c r="E447" s="224"/>
      <c r="F447" s="706"/>
      <c r="G447" s="706"/>
      <c r="H447" s="706"/>
      <c r="I447" s="706"/>
      <c r="J447" s="706"/>
      <c r="K447" s="706"/>
      <c r="L447" s="706"/>
      <c r="M447" s="706"/>
      <c r="N447" s="706"/>
    </row>
    <row r="448" spans="1:36" ht="15.75" customHeight="1" thickBot="1" x14ac:dyDescent="0.3">
      <c r="A448" s="1041" t="s">
        <v>746</v>
      </c>
      <c r="B448" s="1042"/>
      <c r="C448" s="1042"/>
      <c r="D448" s="1042"/>
      <c r="E448" s="1043"/>
      <c r="F448" s="224"/>
      <c r="G448" s="224"/>
      <c r="H448" s="224"/>
      <c r="I448" s="224"/>
      <c r="J448" s="224"/>
      <c r="K448" s="224"/>
      <c r="L448" s="224"/>
      <c r="M448" s="224"/>
      <c r="N448" s="224"/>
      <c r="O448" s="30"/>
      <c r="P448" s="30"/>
      <c r="Q448" s="30"/>
      <c r="R448" s="30"/>
      <c r="S448" s="30"/>
      <c r="T448" s="30"/>
      <c r="U448" s="30"/>
      <c r="V448" s="30"/>
      <c r="W448" s="30"/>
      <c r="X448" s="30"/>
      <c r="Y448" s="30"/>
      <c r="Z448" s="30"/>
      <c r="AA448" s="30"/>
      <c r="AB448" s="30"/>
      <c r="AC448" s="30"/>
      <c r="AD448" s="30"/>
      <c r="AE448" s="30"/>
      <c r="AF448" s="30"/>
      <c r="AG448" s="30"/>
      <c r="AH448" s="30"/>
      <c r="AI448" s="30"/>
      <c r="AJ448" s="30"/>
    </row>
    <row r="449" spans="1:36" ht="30.75" thickBot="1" x14ac:dyDescent="0.3">
      <c r="A449" s="755"/>
      <c r="B449" s="756" t="s">
        <v>747</v>
      </c>
      <c r="C449" s="757" t="s">
        <v>748</v>
      </c>
      <c r="D449" s="757" t="s">
        <v>749</v>
      </c>
      <c r="E449" s="758" t="s">
        <v>750</v>
      </c>
      <c r="F449" s="224"/>
      <c r="G449" s="224"/>
      <c r="H449" s="224"/>
      <c r="I449" s="224"/>
      <c r="J449" s="224"/>
      <c r="K449" s="224"/>
      <c r="L449" s="224"/>
      <c r="M449" s="224"/>
      <c r="N449" s="224"/>
      <c r="O449" s="30"/>
      <c r="P449" s="30"/>
      <c r="Q449" s="30"/>
      <c r="R449" s="30"/>
      <c r="S449" s="30"/>
      <c r="T449" s="30"/>
      <c r="U449" s="30"/>
      <c r="V449" s="30"/>
      <c r="W449" s="30"/>
      <c r="X449" s="30"/>
      <c r="Y449" s="30"/>
      <c r="Z449" s="30"/>
      <c r="AA449" s="30"/>
      <c r="AB449" s="30"/>
      <c r="AC449" s="30"/>
      <c r="AD449" s="30"/>
      <c r="AE449" s="30"/>
      <c r="AF449" s="30"/>
      <c r="AG449" s="30"/>
      <c r="AH449" s="30"/>
      <c r="AI449" s="30"/>
      <c r="AJ449" s="30"/>
    </row>
    <row r="450" spans="1:36" ht="15.75" customHeight="1" thickBot="1" x14ac:dyDescent="0.3">
      <c r="A450" s="759" t="s">
        <v>751</v>
      </c>
      <c r="B450" s="678">
        <v>1</v>
      </c>
      <c r="C450" s="679">
        <f>'Entradas_Informações gerais'!B90</f>
        <v>100</v>
      </c>
      <c r="D450" s="754" t="s">
        <v>346</v>
      </c>
      <c r="E450" s="760" t="s">
        <v>346</v>
      </c>
      <c r="F450" s="224"/>
      <c r="G450" s="224"/>
      <c r="H450" s="224"/>
      <c r="I450" s="224"/>
      <c r="J450" s="224"/>
      <c r="K450" s="224"/>
      <c r="L450" s="224"/>
      <c r="M450" s="224"/>
      <c r="N450" s="224"/>
      <c r="O450" s="30"/>
      <c r="P450" s="30"/>
      <c r="Q450" s="30"/>
      <c r="R450" s="30"/>
      <c r="S450" s="30"/>
      <c r="T450" s="30"/>
      <c r="U450" s="30"/>
      <c r="V450" s="30"/>
      <c r="W450" s="30"/>
      <c r="X450" s="30"/>
      <c r="Y450" s="30"/>
      <c r="Z450" s="30"/>
      <c r="AA450" s="30"/>
      <c r="AB450" s="30"/>
      <c r="AC450" s="30"/>
      <c r="AD450" s="30"/>
      <c r="AE450" s="30"/>
      <c r="AF450" s="30"/>
      <c r="AG450" s="30"/>
      <c r="AH450" s="30"/>
      <c r="AI450" s="30"/>
      <c r="AJ450" s="30"/>
    </row>
    <row r="451" spans="1:36" ht="15.75" customHeight="1" x14ac:dyDescent="0.25">
      <c r="A451" s="761" t="s">
        <v>717</v>
      </c>
      <c r="B451" s="680">
        <f>'Entradas_Informações gerais'!B92</f>
        <v>40</v>
      </c>
      <c r="C451" s="681">
        <f>(B451*$C$450)/100</f>
        <v>40</v>
      </c>
      <c r="D451" s="681">
        <f>IF(OR('Entradas_Informações gerais'!C4="PR",'Entradas_Informações gerais'!C4="SC",'Entradas_Informações gerais'!C4="RS"),Default!C293,
IF(OR('Entradas_Informações gerais'!C4="AC",'Entradas_Informações gerais'!C4="AP",'Entradas_Informações gerais'!C4="AM",'Entradas_Informações gerais'!C4="PA",'Entradas_Informações gerais'!C4="RO",'Entradas_Informações gerais'!C4="RR",'Entradas_Informações gerais'!C4="TO"),Default!C294,
IF(OR('Entradas_Informações gerais'!C4="AL",'Entradas_Informações gerais'!C4="BA",'Entradas_Informações gerais'!C4="CE",'Entradas_Informações gerais'!C4="MA",'Entradas_Informações gerais'!C4="SE",'Entradas_Informações gerais'!C4="PB",'Entradas_Informações gerais'!C4="PE",'Entradas_Informações gerais'!C4="PI",'Entradas_Informações gerais'!C4="RN"),Default!C295,
IF(OR('Entradas_Informações gerais'!C4="SP",'Entradas_Informações gerais'!C4="RJ",'Entradas_Informações gerais'!C4="MG",'Entradas_Informações gerais'!C4="ES",'Entradas_Informações gerais'!C4="MT",'Entradas_Informações gerais'!C4="MS",'Entradas_Informações gerais'!C4="GO",'Entradas_Informações gerais'!C4="DF"),Default!C296,""))))</f>
        <v>6.3700000000000007E-2</v>
      </c>
      <c r="E451" s="1066">
        <f>C451*D451</f>
        <v>2.548</v>
      </c>
      <c r="F451" s="224"/>
      <c r="G451" s="224"/>
      <c r="H451" s="224"/>
      <c r="I451" s="224"/>
      <c r="J451" s="224"/>
      <c r="K451" s="224"/>
      <c r="L451" s="224"/>
      <c r="M451" s="224"/>
      <c r="N451" s="224"/>
      <c r="O451" s="30"/>
      <c r="P451" s="30"/>
      <c r="Q451" s="30"/>
      <c r="R451" s="30"/>
      <c r="S451" s="30"/>
      <c r="T451" s="30"/>
      <c r="U451" s="30"/>
      <c r="V451" s="30"/>
      <c r="W451" s="30"/>
      <c r="X451" s="30"/>
      <c r="Y451" s="30"/>
      <c r="Z451" s="30"/>
      <c r="AA451" s="30"/>
      <c r="AB451" s="30"/>
      <c r="AC451" s="30"/>
      <c r="AD451" s="30"/>
      <c r="AE451" s="30"/>
      <c r="AF451" s="30"/>
      <c r="AG451" s="30"/>
      <c r="AH451" s="30"/>
      <c r="AI451" s="30"/>
      <c r="AJ451" s="30"/>
    </row>
    <row r="452" spans="1:36" ht="15.75" customHeight="1" x14ac:dyDescent="0.25">
      <c r="A452" s="761" t="s">
        <v>752</v>
      </c>
      <c r="B452" s="680">
        <f>'Entradas_Informações gerais'!B93</f>
        <v>30</v>
      </c>
      <c r="C452" s="681">
        <f t="shared" ref="C452:C454" si="5">(B452*$C$450)/100</f>
        <v>30</v>
      </c>
      <c r="D452" s="681">
        <f>IF(OR('Entradas_Informações gerais'!C4="PR",'Entradas_Informações gerais'!C4="SC",'Entradas_Informações gerais'!C4="RS"),Default!C301,
IF(OR('Entradas_Informações gerais'!C4="AC",'Entradas_Informações gerais'!C4="AP",'Entradas_Informações gerais'!C4="AM",'Entradas_Informações gerais'!C4="PA",'Entradas_Informações gerais'!C4="RO",'Entradas_Informações gerais'!C4="RR",'Entradas_Informações gerais'!C4="TO"),Default!C302,
IF(OR('Entradas_Informações gerais'!C4="AL",'Entradas_Informações gerais'!C4="BA",'Entradas_Informações gerais'!C4="CE",'Entradas_Informações gerais'!C4="MA",'Entradas_Informações gerais'!C4="SE",'Entradas_Informações gerais'!C4="PB",'Entradas_Informações gerais'!C4="PE",'Entradas_Informações gerais'!C4="PI",'Entradas_Informações gerais'!C4="RN"),Default!C303,
IF(OR('Entradas_Informações gerais'!C4="SP",'Entradas_Informações gerais'!C4="RJ",'Entradas_Informações gerais'!C4="MG",'Entradas_Informações gerais'!C4="ES",'Entradas_Informações gerais'!C4="MT",'Entradas_Informações gerais'!C4="MS",'Entradas_Informações gerais'!C4="GO",'Entradas_Informações gerais'!C4="DF"),Default!C304,""))))</f>
        <v>1.8100000000000002E-2</v>
      </c>
      <c r="E452" s="1066">
        <f t="shared" ref="E452:E454" si="6">C452*D452</f>
        <v>0.54300000000000004</v>
      </c>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row>
    <row r="453" spans="1:36" ht="15.75" customHeight="1" x14ac:dyDescent="0.25">
      <c r="A453" s="762" t="s">
        <v>753</v>
      </c>
      <c r="B453" s="680">
        <f>'Entradas_Informações gerais'!B94</f>
        <v>20</v>
      </c>
      <c r="C453" s="681">
        <f t="shared" si="5"/>
        <v>20</v>
      </c>
      <c r="D453" s="681">
        <f>IF(OR('Entradas_Informações gerais'!C4="PR",'Entradas_Informações gerais'!C4="SC",'Entradas_Informações gerais'!C4="RS"),Default!C305,
IF(OR('Entradas_Informações gerais'!C4="AC",'Entradas_Informações gerais'!C4="AP",'Entradas_Informações gerais'!C4="AM",'Entradas_Informações gerais'!C4="PA",'Entradas_Informações gerais'!C4="RO",'Entradas_Informações gerais'!C4="RR",'Entradas_Informações gerais'!C4="TO"),Default!C306,
IF(OR('Entradas_Informações gerais'!C4="AL",'Entradas_Informações gerais'!C4="BA",'Entradas_Informações gerais'!C4="CE",'Entradas_Informações gerais'!C4="MA",'Entradas_Informações gerais'!C4="SE",'Entradas_Informações gerais'!C4="PB",'Entradas_Informações gerais'!C4="PE",'Entradas_Informações gerais'!C4="PI",'Entradas_Informações gerais'!C4="RN"),Default!C307,
IF(OR('Entradas_Informações gerais'!C4="SP",'Entradas_Informações gerais'!C4="RJ",'Entradas_Informações gerais'!C4="MG",'Entradas_Informações gerais'!C4="ES",'Entradas_Informações gerais'!C4="MT",'Entradas_Informações gerais'!C4="MS",'Entradas_Informações gerais'!C4="GO",'Entradas_Informações gerais'!C4="DF"),Default!C308,""))))</f>
        <v>0.20100000000000001</v>
      </c>
      <c r="E453" s="1066">
        <f t="shared" si="6"/>
        <v>4.0200000000000005</v>
      </c>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row>
    <row r="454" spans="1:36" ht="15.75" customHeight="1" thickBot="1" x14ac:dyDescent="0.3">
      <c r="A454" s="763" t="s">
        <v>754</v>
      </c>
      <c r="B454" s="747">
        <f>'Entradas_Informações gerais'!B95</f>
        <v>10</v>
      </c>
      <c r="C454" s="699">
        <f t="shared" si="5"/>
        <v>10</v>
      </c>
      <c r="D454" s="699">
        <f>IF(OR('Entradas_Informações gerais'!C4="PR",'Entradas_Informações gerais'!C4="SC",'Entradas_Informações gerais'!C4="RS"),Default!C297,
IF(OR('Entradas_Informações gerais'!C4="AC",'Entradas_Informações gerais'!C4="AP",'Entradas_Informações gerais'!C4="AM",'Entradas_Informações gerais'!C4="PA",'Entradas_Informações gerais'!C4="RO",'Entradas_Informações gerais'!C4="RR",'Entradas_Informações gerais'!C4="TO"),Default!C298,
IF(OR('Entradas_Informações gerais'!C4="AL",'Entradas_Informações gerais'!C4="BA",'Entradas_Informações gerais'!C4="CE",'Entradas_Informações gerais'!C4="MA",'Entradas_Informações gerais'!C4="SE",'Entradas_Informações gerais'!C4="PB",'Entradas_Informações gerais'!C4="PE",'Entradas_Informações gerais'!C4="PI",'Entradas_Informações gerais'!C4="RN"),Default!C299,
IF(OR('Entradas_Informações gerais'!C4="SP",'Entradas_Informações gerais'!C4="RJ",'Entradas_Informações gerais'!C4="MG",'Entradas_Informações gerais'!C4="ES",'Entradas_Informações gerais'!C4="MT",'Entradas_Informações gerais'!C4="MS",'Entradas_Informações gerais'!C4="GO",'Entradas_Informações gerais'!C4="DF"),Default!C300,""))))</f>
        <v>8.2099999999999995E-7</v>
      </c>
      <c r="E454" s="1065">
        <f t="shared" si="6"/>
        <v>8.2099999999999993E-6</v>
      </c>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row>
    <row r="455" spans="1:36" ht="15.75" customHeight="1" x14ac:dyDescent="0.25">
      <c r="A455" s="764" t="s">
        <v>724</v>
      </c>
      <c r="B455" s="682" t="s">
        <v>346</v>
      </c>
      <c r="C455" s="681">
        <f>'Entradas_Informações gerais'!B97</f>
        <v>20</v>
      </c>
      <c r="D455" s="681" t="str">
        <f>Default!C286</f>
        <v>0,056</v>
      </c>
      <c r="E455" s="1066">
        <f>C455*D455</f>
        <v>1.1200000000000001</v>
      </c>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row>
    <row r="456" spans="1:36" ht="15.75" customHeight="1" x14ac:dyDescent="0.25">
      <c r="A456" s="764" t="s">
        <v>725</v>
      </c>
      <c r="B456" s="682" t="s">
        <v>346</v>
      </c>
      <c r="C456" s="681">
        <f>'Entradas_Informações gerais'!B98</f>
        <v>20</v>
      </c>
      <c r="D456" s="681">
        <f>Default!C287</f>
        <v>2.1700000000000001E-3</v>
      </c>
      <c r="E456" s="1066">
        <f t="shared" ref="E456:E458" si="7">C456*D456</f>
        <v>4.3400000000000001E-2</v>
      </c>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row>
    <row r="457" spans="1:36" ht="15.75" customHeight="1" x14ac:dyDescent="0.25">
      <c r="A457" s="764" t="s">
        <v>726</v>
      </c>
      <c r="B457" s="682" t="s">
        <v>346</v>
      </c>
      <c r="C457" s="681">
        <f>'Entradas_Informações gerais'!B99</f>
        <v>20</v>
      </c>
      <c r="D457" s="681" t="str">
        <f>Default!C286</f>
        <v>0,056</v>
      </c>
      <c r="E457" s="1066">
        <f t="shared" si="7"/>
        <v>1.1200000000000001</v>
      </c>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row>
    <row r="458" spans="1:36" ht="15.75" customHeight="1" thickBot="1" x14ac:dyDescent="0.3">
      <c r="A458" s="765" t="s">
        <v>727</v>
      </c>
      <c r="B458" s="685" t="s">
        <v>346</v>
      </c>
      <c r="C458" s="699">
        <f>'Entradas_Informações gerais'!B100</f>
        <v>20</v>
      </c>
      <c r="D458" s="766" t="str">
        <f>Default!C291</f>
        <v>0,703</v>
      </c>
      <c r="E458" s="1065">
        <f t="shared" si="7"/>
        <v>14.059999999999999</v>
      </c>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row>
    <row r="459" spans="1:36" ht="15.75" customHeight="1" x14ac:dyDescent="0.25">
      <c r="A459" s="701"/>
      <c r="B459" s="701"/>
      <c r="C459" s="701"/>
      <c r="D459" s="701"/>
      <c r="E459" s="701"/>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row>
    <row r="460" spans="1:36" ht="15.75" customHeight="1" thickBot="1" x14ac:dyDescent="0.3">
      <c r="A460" s="701"/>
      <c r="B460" s="701"/>
      <c r="C460" s="701"/>
      <c r="D460" s="701"/>
      <c r="E460" s="701"/>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row>
    <row r="461" spans="1:36" ht="30.75" thickBot="1" x14ac:dyDescent="0.3">
      <c r="A461" s="767" t="s">
        <v>755</v>
      </c>
      <c r="B461" s="1044"/>
      <c r="C461" s="1044"/>
      <c r="D461" s="768"/>
      <c r="E461" s="769"/>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row>
    <row r="462" spans="1:36" ht="45.75" thickBot="1" x14ac:dyDescent="0.3">
      <c r="A462" s="770"/>
      <c r="B462" s="683" t="s">
        <v>756</v>
      </c>
      <c r="C462" s="683" t="s">
        <v>757</v>
      </c>
      <c r="D462" s="683" t="s">
        <v>758</v>
      </c>
      <c r="E462" s="771" t="s">
        <v>759</v>
      </c>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row>
    <row r="463" spans="1:36" ht="15.75" customHeight="1" x14ac:dyDescent="0.25">
      <c r="A463" s="761" t="s">
        <v>760</v>
      </c>
      <c r="B463" s="684" t="s">
        <v>346</v>
      </c>
      <c r="C463" s="684" t="s">
        <v>346</v>
      </c>
      <c r="D463" s="684" t="s">
        <v>346</v>
      </c>
      <c r="E463" s="772" t="s">
        <v>346</v>
      </c>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row>
    <row r="464" spans="1:36" ht="15.75" customHeight="1" x14ac:dyDescent="0.25">
      <c r="A464" s="761" t="s">
        <v>761</v>
      </c>
      <c r="B464" s="682" t="s">
        <v>346</v>
      </c>
      <c r="C464" s="682" t="s">
        <v>346</v>
      </c>
      <c r="D464" s="682" t="s">
        <v>346</v>
      </c>
      <c r="E464" s="773" t="s">
        <v>346</v>
      </c>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row>
    <row r="465" spans="1:36" ht="15.75" customHeight="1" x14ac:dyDescent="0.25">
      <c r="A465" s="762" t="s">
        <v>762</v>
      </c>
      <c r="B465" s="682" t="s">
        <v>346</v>
      </c>
      <c r="C465" s="682" t="s">
        <v>346</v>
      </c>
      <c r="D465" s="682" t="s">
        <v>346</v>
      </c>
      <c r="E465" s="773" t="s">
        <v>346</v>
      </c>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row>
    <row r="466" spans="1:36" ht="15.75" customHeight="1" thickBot="1" x14ac:dyDescent="0.3">
      <c r="A466" s="763" t="s">
        <v>763</v>
      </c>
      <c r="B466" s="685" t="s">
        <v>346</v>
      </c>
      <c r="C466" s="685" t="s">
        <v>346</v>
      </c>
      <c r="D466" s="685" t="s">
        <v>346</v>
      </c>
      <c r="E466" s="774" t="s">
        <v>346</v>
      </c>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row>
    <row r="467" spans="1:36" ht="15.75" customHeight="1" x14ac:dyDescent="0.25">
      <c r="A467" s="764" t="s">
        <v>724</v>
      </c>
      <c r="B467" s="686">
        <f>(('Entradas_Informações gerais'!B97*Default!F321)/1000000)*0</f>
        <v>0</v>
      </c>
      <c r="C467" s="687">
        <f>(('Entradas_Informações gerais'!B97*Default!F321)/1000000)*Default!D321</f>
        <v>7.8E-2</v>
      </c>
      <c r="D467" s="687">
        <f>(('Entradas_Informações gerais'!B97*Default!F321)/1000000)*Default!E321</f>
        <v>1.0399999999999999E-3</v>
      </c>
      <c r="E467" s="775">
        <f>((B467)+(C467*27)+(D467*273))</f>
        <v>2.38992</v>
      </c>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row>
    <row r="468" spans="1:36" ht="15.75" customHeight="1" x14ac:dyDescent="0.25">
      <c r="A468" s="764" t="s">
        <v>725</v>
      </c>
      <c r="B468" s="686">
        <f>(('Entradas_Informações gerais'!B98*Default!F322)/1000000)*0</f>
        <v>0</v>
      </c>
      <c r="C468" s="687">
        <f>(('Entradas_Informações gerais'!B98*Default!F322)/1000000)*Default!D322</f>
        <v>5.3399999999999996E-2</v>
      </c>
      <c r="D468" s="687">
        <f>(('Entradas_Informações gerais'!B98*Default!F322)/1000000*Default!E322)</f>
        <v>7.1199999999999996E-4</v>
      </c>
      <c r="E468" s="775">
        <f>((B468)+(C468*27)+(D468*273))</f>
        <v>1.6361759999999999</v>
      </c>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row>
    <row r="469" spans="1:36" ht="15.75" customHeight="1" x14ac:dyDescent="0.25">
      <c r="A469" s="764" t="s">
        <v>726</v>
      </c>
      <c r="B469" s="686">
        <f>(('Entradas_Informações gerais'!B99*Default!F321)/1000000)*0</f>
        <v>0</v>
      </c>
      <c r="C469" s="688">
        <f>(('Entradas_Informações gerais'!B99*Default!F321)/1000000)*Default!D321</f>
        <v>7.8E-2</v>
      </c>
      <c r="D469" s="688">
        <f>(('Entradas_Informações gerais'!B99*Default!F321)/1000000)*Default!E321</f>
        <v>1.0399999999999999E-3</v>
      </c>
      <c r="E469" s="775">
        <f t="shared" ref="E468:E470" si="8">((B469)+(C469*27)+(D469*273))</f>
        <v>2.38992</v>
      </c>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row>
    <row r="470" spans="1:36" ht="15.75" customHeight="1" thickBot="1" x14ac:dyDescent="0.3">
      <c r="A470" s="765" t="s">
        <v>727</v>
      </c>
      <c r="B470" s="747">
        <f>(('Entradas_Informações gerais'!B100*Default!G315*Default!F315)/1000000)*Default!C315</f>
        <v>52.658424000000004</v>
      </c>
      <c r="C470" s="776">
        <f>(('Entradas_Informações gerais'!B100*Default!G315*Default!F315)/1000000)*Default!D315</f>
        <v>7.1064000000000006E-3</v>
      </c>
      <c r="D470" s="776">
        <f>(('Entradas_Informações gerais'!B100*Default!G315*Default!F315)/1000000)*Default!E315</f>
        <v>4.2638399999999998E-4</v>
      </c>
      <c r="E470" s="777">
        <f t="shared" si="8"/>
        <v>52.966699632000001</v>
      </c>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row>
    <row r="471" spans="1:36" ht="15.75" customHeight="1" x14ac:dyDescent="0.25">
      <c r="A471" s="702"/>
      <c r="B471" s="702"/>
      <c r="C471" s="702"/>
      <c r="D471" s="703"/>
      <c r="E471" s="701"/>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row>
    <row r="472" spans="1:36" ht="15.75" customHeight="1" thickBot="1" x14ac:dyDescent="0.3">
      <c r="A472" s="702"/>
      <c r="B472" s="702"/>
      <c r="C472" s="702"/>
      <c r="D472" s="703"/>
      <c r="E472" s="701"/>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row>
    <row r="473" spans="1:36" ht="15.75" customHeight="1" thickBot="1" x14ac:dyDescent="0.3">
      <c r="A473" s="1045" t="s">
        <v>764</v>
      </c>
      <c r="B473" s="1046"/>
      <c r="C473" s="1046"/>
      <c r="D473" s="1046"/>
      <c r="E473" s="1046"/>
      <c r="F473" s="1047"/>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row>
    <row r="474" spans="1:36" ht="42" customHeight="1" thickBot="1" x14ac:dyDescent="0.3">
      <c r="A474" s="778" t="s">
        <v>765</v>
      </c>
      <c r="B474" s="689" t="s">
        <v>766</v>
      </c>
      <c r="C474" s="683" t="s">
        <v>734</v>
      </c>
      <c r="D474" s="683" t="s">
        <v>767</v>
      </c>
      <c r="E474" s="683" t="s">
        <v>768</v>
      </c>
      <c r="F474" s="771" t="s">
        <v>1496</v>
      </c>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row>
    <row r="475" spans="1:36" ht="65.25" customHeight="1" x14ac:dyDescent="0.25">
      <c r="A475" s="779" t="s">
        <v>769</v>
      </c>
      <c r="B475" s="681">
        <f>'Entradas_Informações gerais'!B116</f>
        <v>500</v>
      </c>
      <c r="C475" s="681">
        <f>'Entradas_Informações gerais'!B117</f>
        <v>50</v>
      </c>
      <c r="D475" s="792" t="str">
        <f>Default!B290</f>
        <v>Transport, freight, lorry 16-32 metric ton, EURO3 {BR}| market for transport, freight, lorry 16-32 metric ton, EURO3 | Cut-off, U</v>
      </c>
      <c r="E475" s="690">
        <f>Default!C290</f>
        <v>0.10299999999999999</v>
      </c>
      <c r="F475" s="1066">
        <f>B475*C475*E475</f>
        <v>2575</v>
      </c>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row>
    <row r="476" spans="1:36" ht="60" x14ac:dyDescent="0.25">
      <c r="A476" s="779" t="s">
        <v>739</v>
      </c>
      <c r="B476" s="681">
        <f>'Entradas_Informações gerais'!B119</f>
        <v>500</v>
      </c>
      <c r="C476" s="681">
        <f>'Entradas_Informações gerais'!B120</f>
        <v>50</v>
      </c>
      <c r="D476" s="793" t="str">
        <f>Default!B290</f>
        <v>Transport, freight, lorry 16-32 metric ton, EURO3 {BR}| market for transport, freight, lorry 16-32 metric ton, EURO3 | Cut-off, U</v>
      </c>
      <c r="E476" s="690">
        <f>Default!C290</f>
        <v>0.10299999999999999</v>
      </c>
      <c r="F476" s="1066">
        <f t="shared" ref="F476:F478" si="9">B476*C476*E476</f>
        <v>2575</v>
      </c>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row>
    <row r="477" spans="1:36" ht="60" x14ac:dyDescent="0.25">
      <c r="A477" s="779" t="s">
        <v>770</v>
      </c>
      <c r="B477" s="681">
        <f>'Entradas_Informações gerais'!B110</f>
        <v>100</v>
      </c>
      <c r="C477" s="681">
        <f>'Entradas_Informações gerais'!B111</f>
        <v>100</v>
      </c>
      <c r="D477" s="793" t="str">
        <f>Default!B289</f>
        <v>Transport, freight, lorry 7.5-16 metric ton, EURO3 {BR}| market for transport, freight, lorry 7.5-16 metric ton, EURO3 | Cut-off, U</v>
      </c>
      <c r="E477" s="690">
        <f>Default!C289</f>
        <v>9.8699999999999996E-2</v>
      </c>
      <c r="F477" s="1066">
        <f t="shared" si="9"/>
        <v>987</v>
      </c>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row>
    <row r="478" spans="1:36" ht="60.75" thickBot="1" x14ac:dyDescent="0.3">
      <c r="A478" s="780" t="s">
        <v>771</v>
      </c>
      <c r="B478" s="699">
        <f>'Entradas_Informações gerais'!B112</f>
        <v>100</v>
      </c>
      <c r="C478" s="699">
        <f>'Entradas_Informações gerais'!B113</f>
        <v>100</v>
      </c>
      <c r="D478" s="794" t="str">
        <f>Default!B289</f>
        <v>Transport, freight, lorry 7.5-16 metric ton, EURO3 {BR}| market for transport, freight, lorry 7.5-16 metric ton, EURO3 | Cut-off, U</v>
      </c>
      <c r="E478" s="700">
        <f>Default!C289</f>
        <v>9.8699999999999996E-2</v>
      </c>
      <c r="F478" s="1065">
        <f t="shared" si="9"/>
        <v>987</v>
      </c>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row>
    <row r="479" spans="1:36" ht="15.75" customHeight="1" x14ac:dyDescent="0.25">
      <c r="A479" s="451"/>
      <c r="B479" s="451"/>
      <c r="C479" s="451"/>
      <c r="D479" s="451"/>
      <c r="E479" s="701"/>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row>
    <row r="480" spans="1:36" ht="15.75" customHeight="1" thickBot="1" x14ac:dyDescent="0.3">
      <c r="A480" s="451"/>
      <c r="B480" s="451"/>
      <c r="C480" s="451"/>
      <c r="D480" s="451"/>
      <c r="E480" s="701"/>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row>
    <row r="481" spans="1:36" ht="30" x14ac:dyDescent="0.25">
      <c r="A481" s="691" t="s">
        <v>772</v>
      </c>
      <c r="B481" s="692"/>
      <c r="C481" s="692"/>
      <c r="D481" s="692"/>
      <c r="E481" s="692"/>
      <c r="F481" s="692"/>
      <c r="G481" s="692"/>
      <c r="H481" s="692"/>
      <c r="I481" s="692"/>
      <c r="J481" s="692"/>
      <c r="K481" s="692"/>
      <c r="L481" s="692"/>
      <c r="M481" s="692"/>
      <c r="N481" s="692"/>
      <c r="O481" s="692"/>
      <c r="P481" s="692"/>
      <c r="Q481" s="692"/>
      <c r="R481" s="692"/>
      <c r="S481" s="692"/>
      <c r="T481" s="692"/>
      <c r="U481" s="692"/>
      <c r="V481" s="692"/>
      <c r="W481" s="781"/>
      <c r="X481" s="30"/>
      <c r="Y481" s="30"/>
      <c r="Z481" s="30"/>
      <c r="AA481" s="30"/>
      <c r="AB481" s="30"/>
      <c r="AC481" s="30"/>
      <c r="AD481" s="30"/>
      <c r="AE481" s="30"/>
      <c r="AF481" s="30"/>
      <c r="AG481" s="30"/>
      <c r="AH481" s="30"/>
      <c r="AI481" s="30"/>
      <c r="AJ481" s="30"/>
    </row>
    <row r="482" spans="1:36" ht="15.75" customHeight="1" thickBot="1" x14ac:dyDescent="0.3">
      <c r="A482" s="693" t="s">
        <v>392</v>
      </c>
      <c r="B482" s="694"/>
      <c r="C482" s="694"/>
      <c r="D482" s="694"/>
      <c r="E482" s="694"/>
      <c r="F482" s="694"/>
      <c r="G482" s="694"/>
      <c r="H482" s="694"/>
      <c r="I482" s="782"/>
      <c r="J482" s="782"/>
      <c r="K482" s="782"/>
      <c r="L482" s="782"/>
      <c r="M482" s="782"/>
      <c r="N482" s="782"/>
      <c r="O482" s="782"/>
      <c r="P482" s="694"/>
      <c r="Q482" s="694"/>
      <c r="R482" s="694"/>
      <c r="S482" s="694"/>
      <c r="T482" s="694"/>
      <c r="U482" s="694"/>
      <c r="V482" s="694"/>
      <c r="W482" s="783"/>
      <c r="X482" s="30"/>
      <c r="Y482" s="30"/>
      <c r="Z482" s="30"/>
      <c r="AA482" s="30"/>
      <c r="AB482" s="30"/>
      <c r="AC482" s="30"/>
      <c r="AD482" s="30"/>
      <c r="AE482" s="30"/>
      <c r="AF482" s="30"/>
      <c r="AG482" s="30"/>
      <c r="AH482" s="30"/>
      <c r="AI482" s="30"/>
      <c r="AJ482" s="30"/>
    </row>
    <row r="483" spans="1:36" ht="64.5" thickBot="1" x14ac:dyDescent="0.3">
      <c r="A483" s="695" t="s">
        <v>773</v>
      </c>
      <c r="B483" s="696" t="s">
        <v>774</v>
      </c>
      <c r="C483" s="696" t="s">
        <v>775</v>
      </c>
      <c r="D483" s="696" t="s">
        <v>776</v>
      </c>
      <c r="E483" s="696" t="s">
        <v>777</v>
      </c>
      <c r="F483" s="696" t="s">
        <v>1497</v>
      </c>
      <c r="G483" s="784" t="s">
        <v>1498</v>
      </c>
      <c r="H483" s="785" t="s">
        <v>1499</v>
      </c>
      <c r="I483" s="785" t="s">
        <v>1500</v>
      </c>
      <c r="J483" s="785" t="s">
        <v>1501</v>
      </c>
      <c r="K483" s="785" t="s">
        <v>1502</v>
      </c>
      <c r="L483" s="785" t="s">
        <v>1503</v>
      </c>
      <c r="M483" s="785" t="s">
        <v>1504</v>
      </c>
      <c r="N483" s="785" t="s">
        <v>1505</v>
      </c>
      <c r="O483" s="785" t="s">
        <v>1506</v>
      </c>
      <c r="P483" s="696" t="s">
        <v>1507</v>
      </c>
      <c r="Q483" s="785" t="s">
        <v>1508</v>
      </c>
      <c r="R483" s="785" t="s">
        <v>1509</v>
      </c>
      <c r="S483" s="785" t="s">
        <v>1510</v>
      </c>
      <c r="T483" s="785" t="s">
        <v>1511</v>
      </c>
      <c r="U483" s="785" t="s">
        <v>1512</v>
      </c>
      <c r="V483" s="785" t="s">
        <v>1513</v>
      </c>
      <c r="W483" s="786" t="s">
        <v>1514</v>
      </c>
      <c r="X483" s="30"/>
      <c r="Y483" s="30"/>
      <c r="Z483" s="30"/>
      <c r="AA483" s="30"/>
      <c r="AB483" s="30"/>
      <c r="AC483" s="30"/>
      <c r="AD483" s="30"/>
      <c r="AE483" s="30"/>
      <c r="AF483" s="30"/>
      <c r="AG483" s="30"/>
      <c r="AH483" s="30"/>
      <c r="AI483" s="30"/>
      <c r="AJ483" s="30"/>
    </row>
    <row r="484" spans="1:36" ht="15.75" customHeight="1" x14ac:dyDescent="0.25">
      <c r="A484" s="697" t="str">
        <f>'Entradas_Informações gerais'!A122</f>
        <v>Diesel S10 (litros)</v>
      </c>
      <c r="B484" s="681">
        <v>85</v>
      </c>
      <c r="C484" s="690" t="s">
        <v>778</v>
      </c>
      <c r="D484" s="690">
        <v>15</v>
      </c>
      <c r="E484" s="681">
        <f>'Entradas_Informações gerais'!B122</f>
        <v>10</v>
      </c>
      <c r="F484" s="682">
        <f>(E484*B484)/100</f>
        <v>8.5</v>
      </c>
      <c r="G484" s="684">
        <f>(E484*D484)/100</f>
        <v>1.5</v>
      </c>
      <c r="H484" s="787">
        <f>Default!F332</f>
        <v>2.6030000000000002</v>
      </c>
      <c r="I484" s="787">
        <f>Default!F346</f>
        <v>2.431</v>
      </c>
      <c r="J484" s="787">
        <f>Default!G332</f>
        <v>1.3853116368000001E-4</v>
      </c>
      <c r="K484" s="787">
        <f>Default!G346</f>
        <v>3.3159455999999993E-4</v>
      </c>
      <c r="L484" s="615">
        <f>Default!H332</f>
        <v>1.3853116368000001E-4</v>
      </c>
      <c r="M484" s="787">
        <f>Default!H346</f>
        <v>1.9895673599999999E-5</v>
      </c>
      <c r="N484" s="1071">
        <f>F484*Cálculos!H484</f>
        <v>22.125500000000002</v>
      </c>
      <c r="O484" s="1071">
        <f>G484*0</f>
        <v>0</v>
      </c>
      <c r="P484" s="1072">
        <f>SUM(N484:O484)</f>
        <v>22.125500000000002</v>
      </c>
      <c r="Q484" s="1072">
        <f>F484*Cálculos!J484</f>
        <v>1.1775148912800001E-3</v>
      </c>
      <c r="R484" s="1072">
        <f>G484*Cálculos!K484</f>
        <v>4.9739183999999992E-4</v>
      </c>
      <c r="S484" s="1072">
        <f>SUM(Q484:R484)</f>
        <v>1.67490673128E-3</v>
      </c>
      <c r="T484" s="1072">
        <f>F484*Cálculos!L484</f>
        <v>1.1775148912800001E-3</v>
      </c>
      <c r="U484" s="1072">
        <f>G484*Cálculos!M484</f>
        <v>2.98435104E-5</v>
      </c>
      <c r="V484" s="1072">
        <f>SUM(T484:U484)</f>
        <v>1.20735840168E-3</v>
      </c>
      <c r="W484" s="1067">
        <f>(P484+(S484*27)+(V484*273))</f>
        <v>22.500331325403202</v>
      </c>
      <c r="X484" s="30"/>
      <c r="Y484" s="30"/>
      <c r="Z484" s="30"/>
      <c r="AA484" s="30"/>
      <c r="AB484" s="30"/>
      <c r="AC484" s="30"/>
      <c r="AD484" s="30"/>
      <c r="AE484" s="30"/>
      <c r="AF484" s="30"/>
      <c r="AG484" s="30"/>
      <c r="AH484" s="30"/>
      <c r="AI484" s="30"/>
      <c r="AJ484" s="30"/>
    </row>
    <row r="485" spans="1:36" ht="15.75" customHeight="1" x14ac:dyDescent="0.25">
      <c r="A485" s="697" t="str">
        <f>'Entradas_Informações gerais'!A123</f>
        <v>Diesel S500 (litros)</v>
      </c>
      <c r="B485" s="681">
        <f t="shared" ref="B485" si="10">100-D485</f>
        <v>85</v>
      </c>
      <c r="C485" s="690" t="s">
        <v>778</v>
      </c>
      <c r="D485" s="690">
        <v>15</v>
      </c>
      <c r="E485" s="681">
        <f>'Entradas_Informações gerais'!B123</f>
        <v>10</v>
      </c>
      <c r="F485" s="682">
        <f t="shared" ref="F485:F487" si="11">(E485*B485)/100</f>
        <v>8.5</v>
      </c>
      <c r="G485" s="684">
        <f t="shared" ref="G485:G487" si="12">(E485*D485)/100</f>
        <v>1.5</v>
      </c>
      <c r="H485" s="787">
        <f>Default!F332</f>
        <v>2.6030000000000002</v>
      </c>
      <c r="I485" s="787">
        <f>Default!F346</f>
        <v>2.431</v>
      </c>
      <c r="J485" s="787">
        <f>Default!G332</f>
        <v>1.3853116368000001E-4</v>
      </c>
      <c r="K485" s="787">
        <f>Default!G346</f>
        <v>3.3159455999999993E-4</v>
      </c>
      <c r="L485" s="615">
        <f>Default!H332</f>
        <v>1.3853116368000001E-4</v>
      </c>
      <c r="M485" s="787">
        <f>Default!H346</f>
        <v>1.9895673599999999E-5</v>
      </c>
      <c r="N485" s="1071">
        <f>F485*Cálculos!H485</f>
        <v>22.125500000000002</v>
      </c>
      <c r="O485" s="1071">
        <f>G485*0</f>
        <v>0</v>
      </c>
      <c r="P485" s="1072">
        <f t="shared" ref="P485:P487" si="13">SUM(N485:O485)</f>
        <v>22.125500000000002</v>
      </c>
      <c r="Q485" s="1070">
        <f>F485*Cálculos!J485</f>
        <v>1.1775148912800001E-3</v>
      </c>
      <c r="R485" s="1072">
        <f>G485*Cálculos!K485</f>
        <v>4.9739183999999992E-4</v>
      </c>
      <c r="S485" s="1069">
        <f t="shared" ref="S485:S487" si="14">SUM(Q485:R485)</f>
        <v>1.67490673128E-3</v>
      </c>
      <c r="T485" s="1072">
        <f>F485*Cálculos!L485</f>
        <v>1.1775148912800001E-3</v>
      </c>
      <c r="U485" s="1072">
        <f>G485*Cálculos!M485</f>
        <v>2.98435104E-5</v>
      </c>
      <c r="V485" s="1072">
        <f t="shared" ref="V485:V487" si="15">SUM(T485:U485)</f>
        <v>1.20735840168E-3</v>
      </c>
      <c r="W485" s="1067">
        <f t="shared" ref="W485:W487" si="16">(P485+(S485*27)+(V485*273))</f>
        <v>22.500331325403202</v>
      </c>
      <c r="X485" s="30"/>
      <c r="Y485" s="30"/>
      <c r="Z485" s="30"/>
      <c r="AA485" s="30"/>
      <c r="AB485" s="30"/>
      <c r="AC485" s="30"/>
      <c r="AD485" s="30"/>
      <c r="AE485" s="30"/>
      <c r="AF485" s="30"/>
      <c r="AG485" s="30"/>
      <c r="AH485" s="30"/>
      <c r="AI485" s="30"/>
      <c r="AJ485" s="30"/>
    </row>
    <row r="486" spans="1:36" ht="15.75" customHeight="1" x14ac:dyDescent="0.25">
      <c r="A486" s="697" t="str">
        <f>'Entradas_Informações gerais'!A124</f>
        <v>Etanol (litros)</v>
      </c>
      <c r="B486" s="681">
        <v>0</v>
      </c>
      <c r="C486" s="690" t="s">
        <v>779</v>
      </c>
      <c r="D486" s="690">
        <v>100</v>
      </c>
      <c r="E486" s="681">
        <f>'Entradas_Informações gerais'!B124</f>
        <v>10</v>
      </c>
      <c r="F486" s="682">
        <f t="shared" si="11"/>
        <v>0</v>
      </c>
      <c r="G486" s="684">
        <f t="shared" si="12"/>
        <v>10</v>
      </c>
      <c r="H486" s="787" t="s">
        <v>346</v>
      </c>
      <c r="I486" s="787">
        <f>Default!F345</f>
        <v>1.4570000000000001</v>
      </c>
      <c r="J486" s="787" t="s">
        <v>346</v>
      </c>
      <c r="K486" s="787">
        <f>Default!G345</f>
        <v>3.8409954408000002E-4</v>
      </c>
      <c r="L486" s="791" t="s">
        <v>346</v>
      </c>
      <c r="M486" s="787">
        <f>Default!H345</f>
        <v>1.2803318136000002E-5</v>
      </c>
      <c r="N486" s="1071" t="s">
        <v>346</v>
      </c>
      <c r="O486" s="1071">
        <f>G486*0</f>
        <v>0</v>
      </c>
      <c r="P486" s="1072">
        <f t="shared" si="13"/>
        <v>0</v>
      </c>
      <c r="Q486" s="1072" t="s">
        <v>346</v>
      </c>
      <c r="R486" s="1072">
        <f>G486*Cálculos!K486</f>
        <v>3.8409954408000001E-3</v>
      </c>
      <c r="S486" s="1072">
        <f t="shared" si="14"/>
        <v>3.8409954408000001E-3</v>
      </c>
      <c r="T486" s="1072" t="s">
        <v>346</v>
      </c>
      <c r="U486" s="1072">
        <f>G486*Cálculos!M486</f>
        <v>1.2803318136000001E-4</v>
      </c>
      <c r="V486" s="1072">
        <f t="shared" si="15"/>
        <v>1.2803318136000001E-4</v>
      </c>
      <c r="W486" s="1067">
        <f t="shared" si="16"/>
        <v>0.13865993541288002</v>
      </c>
      <c r="X486" s="30"/>
      <c r="Y486" s="30"/>
      <c r="Z486" s="30"/>
      <c r="AA486" s="30"/>
      <c r="AB486" s="30"/>
      <c r="AC486" s="30"/>
      <c r="AD486" s="30"/>
      <c r="AE486" s="30"/>
      <c r="AF486" s="30"/>
      <c r="AG486" s="30"/>
      <c r="AH486" s="30"/>
      <c r="AI486" s="30"/>
      <c r="AJ486" s="30"/>
    </row>
    <row r="487" spans="1:36" ht="15.75" customHeight="1" thickBot="1" x14ac:dyDescent="0.3">
      <c r="A487" s="698" t="str">
        <f>'Entradas_Informações gerais'!A125</f>
        <v>Gasolina convencional (litros)</v>
      </c>
      <c r="B487" s="699">
        <v>73</v>
      </c>
      <c r="C487" s="700" t="s">
        <v>780</v>
      </c>
      <c r="D487" s="700">
        <v>27</v>
      </c>
      <c r="E487" s="699">
        <f>'Entradas_Informações gerais'!B125</f>
        <v>10</v>
      </c>
      <c r="F487" s="685">
        <f t="shared" si="11"/>
        <v>7.3</v>
      </c>
      <c r="G487" s="788">
        <f t="shared" si="12"/>
        <v>2.7</v>
      </c>
      <c r="H487" s="789">
        <f>Default!F331</f>
        <v>2.2120000000000002</v>
      </c>
      <c r="I487" s="789">
        <f>Default!F351</f>
        <v>1.526</v>
      </c>
      <c r="J487" s="789">
        <f>Default!G331</f>
        <v>8.0771745600000003E-4</v>
      </c>
      <c r="K487" s="789">
        <f>Default!G351</f>
        <v>2.2354371899999998E-4</v>
      </c>
      <c r="L487" s="790">
        <f>Default!H331</f>
        <v>2.5846958592000001E-4</v>
      </c>
      <c r="M487" s="789">
        <f>Default!H351</f>
        <v>1.3412623140000001E-5</v>
      </c>
      <c r="N487" s="1073">
        <f>F487*Cálculos!H487</f>
        <v>16.147600000000001</v>
      </c>
      <c r="O487" s="1073">
        <f>G487*0</f>
        <v>0</v>
      </c>
      <c r="P487" s="1074">
        <f t="shared" si="13"/>
        <v>16.147600000000001</v>
      </c>
      <c r="Q487" s="1074">
        <f>F487*Cálculos!J487</f>
        <v>5.8963374288000005E-3</v>
      </c>
      <c r="R487" s="1074">
        <f>G487*Cálculos!K487</f>
        <v>6.0356804129999995E-4</v>
      </c>
      <c r="S487" s="1074">
        <f t="shared" si="14"/>
        <v>6.4999054701000009E-3</v>
      </c>
      <c r="T487" s="1074">
        <f>F487*Cálculos!L487</f>
        <v>1.886827977216E-3</v>
      </c>
      <c r="U487" s="1074">
        <f>G487*Cálculos!M487</f>
        <v>3.6214082478000005E-5</v>
      </c>
      <c r="V487" s="1074">
        <f t="shared" si="15"/>
        <v>1.923042059694E-3</v>
      </c>
      <c r="W487" s="1068">
        <f t="shared" si="16"/>
        <v>16.848087929989163</v>
      </c>
      <c r="X487" s="30"/>
      <c r="Y487" s="30"/>
      <c r="Z487" s="30"/>
      <c r="AA487" s="30"/>
      <c r="AB487" s="30"/>
      <c r="AC487" s="30"/>
      <c r="AD487" s="30"/>
      <c r="AE487" s="30"/>
      <c r="AF487" s="30"/>
      <c r="AG487" s="30"/>
      <c r="AH487" s="30"/>
      <c r="AI487" s="30"/>
      <c r="AJ487" s="30"/>
    </row>
    <row r="488" spans="1:36" ht="15.75" customHeight="1" x14ac:dyDescent="0.25">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row>
    <row r="489" spans="1:36" ht="15.75" customHeight="1" x14ac:dyDescent="0.25">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row>
    <row r="490" spans="1:36" ht="15.75" customHeight="1" x14ac:dyDescent="0.25">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row>
    <row r="491" spans="1:36" ht="15.75" customHeight="1" x14ac:dyDescent="0.25">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row>
    <row r="492" spans="1:36" ht="15.75" customHeight="1" x14ac:dyDescent="0.25">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row>
    <row r="493" spans="1:36" ht="15.75" customHeight="1" x14ac:dyDescent="0.25">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row>
    <row r="494" spans="1:36" ht="15.75" customHeight="1" x14ac:dyDescent="0.25">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row>
    <row r="495" spans="1:36" ht="15.75" customHeight="1" x14ac:dyDescent="0.2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row>
    <row r="496" spans="1:36" ht="15.75" customHeight="1" x14ac:dyDescent="0.25">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row>
    <row r="497" spans="1:36" ht="15.75" customHeight="1" x14ac:dyDescent="0.25">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row>
    <row r="498" spans="1:36" ht="15.75" customHeight="1" x14ac:dyDescent="0.25">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row>
    <row r="499" spans="1:36" ht="15.75" customHeight="1" x14ac:dyDescent="0.25">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row>
    <row r="500" spans="1:36" ht="15.75" customHeight="1" x14ac:dyDescent="0.25">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row>
    <row r="501" spans="1:36" ht="15.75" customHeight="1" x14ac:dyDescent="0.25">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row>
    <row r="502" spans="1:36" ht="15.75" customHeight="1" x14ac:dyDescent="0.25">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row>
    <row r="503" spans="1:36" ht="15.75" customHeight="1" x14ac:dyDescent="0.25">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row>
    <row r="504" spans="1:36" ht="15.75" customHeight="1" x14ac:dyDescent="0.25">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row>
    <row r="505" spans="1:36" ht="15.75" customHeight="1" x14ac:dyDescent="0.2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row>
    <row r="506" spans="1:36" ht="15.75" customHeight="1" x14ac:dyDescent="0.25">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row>
    <row r="507" spans="1:36" ht="15.75" customHeight="1" x14ac:dyDescent="0.25">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row>
    <row r="508" spans="1:36" ht="15.75" customHeight="1" x14ac:dyDescent="0.25">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row>
    <row r="509" spans="1:36" ht="15.75" customHeight="1" x14ac:dyDescent="0.25">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row>
    <row r="510" spans="1:36" ht="15.75" customHeight="1" x14ac:dyDescent="0.25">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row>
    <row r="511" spans="1:36" ht="15.75" customHeight="1" x14ac:dyDescent="0.25">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row>
    <row r="512" spans="1:36" ht="15.75" customHeight="1" x14ac:dyDescent="0.25">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row>
    <row r="513" spans="1:36" ht="15.75" customHeight="1" x14ac:dyDescent="0.25">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row>
    <row r="514" spans="1:36" ht="15.75" customHeight="1" x14ac:dyDescent="0.25">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row>
    <row r="515" spans="1:36" ht="15.75" customHeight="1" x14ac:dyDescent="0.2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row>
    <row r="516" spans="1:36" ht="15.75" customHeight="1" x14ac:dyDescent="0.25">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row>
    <row r="517" spans="1:36" ht="15.75" customHeight="1" x14ac:dyDescent="0.25">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row>
    <row r="518" spans="1:36" ht="15.75" customHeight="1" x14ac:dyDescent="0.25">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row>
    <row r="519" spans="1:36" ht="15.75" customHeight="1" x14ac:dyDescent="0.25">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row>
    <row r="520" spans="1:36" ht="15.75" customHeight="1" x14ac:dyDescent="0.25">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row>
    <row r="521" spans="1:36" ht="15.75" customHeight="1" x14ac:dyDescent="0.25">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row>
    <row r="522" spans="1:36" ht="15.75" customHeight="1" x14ac:dyDescent="0.25">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row>
    <row r="523" spans="1:36" ht="15.75" customHeight="1" x14ac:dyDescent="0.25">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row>
    <row r="524" spans="1:36" ht="15.75" customHeight="1" x14ac:dyDescent="0.25">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row>
    <row r="525" spans="1:36" ht="15.75" customHeight="1" x14ac:dyDescent="0.2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row>
    <row r="526" spans="1:36" ht="15.75" customHeight="1" x14ac:dyDescent="0.25">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row>
    <row r="527" spans="1:36" ht="15.75" customHeight="1" x14ac:dyDescent="0.25">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row>
    <row r="528" spans="1:36" ht="15.75" customHeight="1" x14ac:dyDescent="0.25">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row>
    <row r="529" spans="1:36" ht="15.75" customHeight="1" x14ac:dyDescent="0.25">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row>
    <row r="530" spans="1:36" ht="15.75" customHeight="1" x14ac:dyDescent="0.25">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row>
    <row r="531" spans="1:36" ht="15.75" customHeight="1" x14ac:dyDescent="0.25">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row>
    <row r="532" spans="1:36" ht="15.75" customHeight="1" x14ac:dyDescent="0.25">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row>
    <row r="533" spans="1:36" ht="15.75" customHeight="1" x14ac:dyDescent="0.25">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row>
    <row r="534" spans="1:36" ht="15.75" customHeight="1" x14ac:dyDescent="0.25">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row>
    <row r="535" spans="1:36" ht="15.75" customHeight="1" x14ac:dyDescent="0.2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row>
    <row r="536" spans="1:36" ht="15.75" customHeight="1" x14ac:dyDescent="0.25">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row>
    <row r="537" spans="1:36" ht="15.75" customHeight="1" x14ac:dyDescent="0.25">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row>
    <row r="538" spans="1:36" ht="15.75" customHeight="1" x14ac:dyDescent="0.25">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row>
    <row r="539" spans="1:36" ht="15.75" customHeight="1" x14ac:dyDescent="0.25">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row>
    <row r="540" spans="1:36" ht="15.75" customHeight="1" x14ac:dyDescent="0.25">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row>
    <row r="541" spans="1:36" ht="15.75" customHeight="1" x14ac:dyDescent="0.25">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row>
    <row r="542" spans="1:36" ht="15.75" customHeight="1" x14ac:dyDescent="0.25">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row>
    <row r="543" spans="1:36" ht="15.75" customHeight="1" x14ac:dyDescent="0.25">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row>
    <row r="544" spans="1:36" ht="15.75" customHeight="1" x14ac:dyDescent="0.25">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row>
    <row r="545" spans="1:36" ht="15.75" customHeight="1" x14ac:dyDescent="0.2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row>
    <row r="546" spans="1:36" ht="15.75" customHeight="1" x14ac:dyDescent="0.25">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row>
    <row r="547" spans="1:36" ht="15.75" customHeight="1" x14ac:dyDescent="0.25">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row>
    <row r="548" spans="1:36" ht="15.75" customHeight="1" x14ac:dyDescent="0.25">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row>
    <row r="549" spans="1:36" ht="15.75" customHeight="1" x14ac:dyDescent="0.25">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row>
    <row r="550" spans="1:36" ht="15.75" customHeight="1" x14ac:dyDescent="0.25">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row>
    <row r="551" spans="1:36" ht="15.75" customHeight="1" x14ac:dyDescent="0.25">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row>
    <row r="552" spans="1:36" ht="15.75" customHeight="1" x14ac:dyDescent="0.25">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row>
    <row r="553" spans="1:36" ht="15.75" customHeight="1" x14ac:dyDescent="0.25">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row>
    <row r="554" spans="1:36" ht="15.75" customHeight="1" x14ac:dyDescent="0.25">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row>
    <row r="555" spans="1:36" ht="15.75" customHeight="1" x14ac:dyDescent="0.2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row>
    <row r="556" spans="1:36" ht="15.75" customHeight="1" x14ac:dyDescent="0.25">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row>
    <row r="557" spans="1:36" ht="15.75" customHeight="1" x14ac:dyDescent="0.25">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row>
    <row r="558" spans="1:36" ht="15.75" customHeight="1" x14ac:dyDescent="0.25">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row>
    <row r="559" spans="1:36" ht="15.75" customHeight="1" x14ac:dyDescent="0.25">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row>
    <row r="560" spans="1:36" ht="15.75" customHeight="1" x14ac:dyDescent="0.25">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row>
    <row r="561" spans="1:36" ht="15.75" customHeight="1" x14ac:dyDescent="0.25">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row>
    <row r="562" spans="1:36" ht="15.75" customHeight="1" x14ac:dyDescent="0.25">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row>
    <row r="563" spans="1:36" ht="15.75" customHeight="1" x14ac:dyDescent="0.25">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row>
    <row r="564" spans="1:36" ht="15.75" customHeight="1" x14ac:dyDescent="0.25">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row>
    <row r="565" spans="1:36" ht="15.75" customHeight="1" x14ac:dyDescent="0.2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row>
    <row r="566" spans="1:36" ht="15.75" customHeight="1" x14ac:dyDescent="0.25">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row>
    <row r="567" spans="1:36" ht="15.75" customHeight="1" x14ac:dyDescent="0.25">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row>
    <row r="568" spans="1:36" ht="15.75" customHeight="1" x14ac:dyDescent="0.25">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row>
    <row r="569" spans="1:36" ht="15.75" customHeight="1" x14ac:dyDescent="0.25">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row>
    <row r="570" spans="1:36" ht="15.75" customHeight="1" x14ac:dyDescent="0.25">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row>
    <row r="571" spans="1:36" ht="15.75" customHeight="1" x14ac:dyDescent="0.25">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row>
    <row r="572" spans="1:36" ht="15.75" customHeight="1" x14ac:dyDescent="0.25">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row>
    <row r="573" spans="1:36" ht="15.75" customHeight="1" x14ac:dyDescent="0.25">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row>
    <row r="574" spans="1:36" ht="15.75" customHeight="1" x14ac:dyDescent="0.25">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row>
    <row r="575" spans="1:36" ht="15.75" customHeight="1" x14ac:dyDescent="0.2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row>
    <row r="576" spans="1:36" ht="15.75" customHeight="1" x14ac:dyDescent="0.25">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row>
    <row r="577" spans="1:36" ht="15.75" customHeight="1" x14ac:dyDescent="0.25">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row>
    <row r="578" spans="1:36" ht="15.75" customHeight="1" x14ac:dyDescent="0.25">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row>
    <row r="579" spans="1:36" ht="15.75" customHeight="1" x14ac:dyDescent="0.25">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row>
    <row r="580" spans="1:36" ht="15.75" customHeight="1" x14ac:dyDescent="0.25">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row>
    <row r="581" spans="1:36" ht="15.75" customHeight="1" x14ac:dyDescent="0.25">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row>
    <row r="582" spans="1:36" ht="15.75" customHeight="1" x14ac:dyDescent="0.25">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row>
    <row r="583" spans="1:36" ht="15.75" customHeight="1" x14ac:dyDescent="0.25">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row>
    <row r="584" spans="1:36" ht="15.75" customHeight="1" x14ac:dyDescent="0.25">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row>
    <row r="585" spans="1:36" ht="15.75" customHeight="1" x14ac:dyDescent="0.2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row>
    <row r="586" spans="1:36" ht="15.75" customHeight="1" x14ac:dyDescent="0.25">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row>
    <row r="587" spans="1:36" ht="15.75" customHeight="1" x14ac:dyDescent="0.25">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row>
    <row r="588" spans="1:36" ht="15.75" customHeight="1" x14ac:dyDescent="0.25">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row>
    <row r="589" spans="1:36" ht="15.75" customHeight="1" x14ac:dyDescent="0.25">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row>
    <row r="590" spans="1:36" ht="15.75" customHeight="1" x14ac:dyDescent="0.25">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row>
    <row r="591" spans="1:36" ht="15.75" customHeight="1" x14ac:dyDescent="0.25">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row>
    <row r="592" spans="1:36" ht="15.75" customHeight="1" x14ac:dyDescent="0.25">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row>
    <row r="593" spans="1:36" ht="15.75" customHeight="1" x14ac:dyDescent="0.25">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row>
    <row r="594" spans="1:36" ht="15.75" customHeight="1" x14ac:dyDescent="0.25">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row>
    <row r="595" spans="1:36" ht="15.75" customHeight="1" x14ac:dyDescent="0.2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row>
    <row r="596" spans="1:36" ht="15.75" customHeight="1" x14ac:dyDescent="0.25">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row>
    <row r="597" spans="1:36" ht="15.75" customHeight="1" x14ac:dyDescent="0.25">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row>
    <row r="598" spans="1:36" ht="15.75" customHeight="1" x14ac:dyDescent="0.25">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row>
    <row r="599" spans="1:36" ht="15.75" customHeight="1" x14ac:dyDescent="0.25">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row>
    <row r="600" spans="1:36" ht="15.75" customHeight="1" x14ac:dyDescent="0.25">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row>
    <row r="601" spans="1:36" ht="15.75" customHeight="1" x14ac:dyDescent="0.25">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row>
    <row r="602" spans="1:36" ht="15.75" customHeight="1" x14ac:dyDescent="0.25">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row>
    <row r="603" spans="1:36" ht="15.75" customHeight="1" x14ac:dyDescent="0.25">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row>
    <row r="604" spans="1:36" ht="15.75" customHeight="1" x14ac:dyDescent="0.25">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row>
    <row r="605" spans="1:36" ht="15.75" customHeight="1" x14ac:dyDescent="0.2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row>
    <row r="606" spans="1:36" ht="15.75" customHeight="1" x14ac:dyDescent="0.25">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row>
    <row r="607" spans="1:36" ht="15.75" customHeight="1" x14ac:dyDescent="0.25">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row>
    <row r="608" spans="1:36" ht="15.75" customHeight="1" x14ac:dyDescent="0.25">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row>
    <row r="609" spans="1:36" ht="15.75" customHeight="1" x14ac:dyDescent="0.25">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row>
    <row r="610" spans="1:36" ht="15.75" customHeight="1" x14ac:dyDescent="0.25">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row>
    <row r="611" spans="1:36" ht="15.75" customHeight="1" x14ac:dyDescent="0.25">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row>
    <row r="612" spans="1:36" ht="15.75" customHeight="1" x14ac:dyDescent="0.25">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row>
    <row r="613" spans="1:36" ht="15.75" customHeight="1" x14ac:dyDescent="0.25">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row>
    <row r="614" spans="1:36" ht="15.75" customHeight="1" x14ac:dyDescent="0.25">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row>
    <row r="615" spans="1:36" ht="15.75" customHeight="1" x14ac:dyDescent="0.2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row>
    <row r="616" spans="1:36" ht="15.75" customHeight="1" x14ac:dyDescent="0.25">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row>
    <row r="617" spans="1:36" ht="15.75" customHeight="1" x14ac:dyDescent="0.25">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row>
    <row r="618" spans="1:36" ht="15.75" customHeight="1" x14ac:dyDescent="0.25">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row>
    <row r="619" spans="1:36" ht="15.75" customHeight="1" x14ac:dyDescent="0.25">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row>
    <row r="620" spans="1:36" ht="15.75" customHeight="1" x14ac:dyDescent="0.25">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row>
    <row r="621" spans="1:36" ht="15.75" customHeight="1" x14ac:dyDescent="0.25">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row>
    <row r="622" spans="1:36" ht="15.75" customHeight="1" x14ac:dyDescent="0.25">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row>
    <row r="623" spans="1:36" ht="15.75" customHeight="1" x14ac:dyDescent="0.25">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row>
    <row r="624" spans="1:36" ht="15.75" customHeight="1" x14ac:dyDescent="0.25">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row>
    <row r="625" spans="1:36" ht="15.75" customHeight="1" x14ac:dyDescent="0.2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row>
    <row r="626" spans="1:36" ht="15.75" customHeight="1" x14ac:dyDescent="0.25">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row>
    <row r="627" spans="1:36" ht="15.75" customHeight="1" x14ac:dyDescent="0.25">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row>
    <row r="628" spans="1:36" ht="15.75" customHeight="1" x14ac:dyDescent="0.25">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row>
    <row r="629" spans="1:36" ht="15.75" customHeight="1" x14ac:dyDescent="0.25">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row>
    <row r="630" spans="1:36" ht="15.75" customHeight="1" x14ac:dyDescent="0.25">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row>
    <row r="631" spans="1:36" ht="15.75" customHeight="1" x14ac:dyDescent="0.25">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row>
    <row r="632" spans="1:36" ht="15.75" customHeight="1" x14ac:dyDescent="0.25">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row>
    <row r="633" spans="1:36" ht="15.75" customHeight="1" x14ac:dyDescent="0.25">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row>
    <row r="634" spans="1:36" ht="15.75" customHeight="1" x14ac:dyDescent="0.25">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row>
    <row r="635" spans="1:36" ht="15.75" customHeight="1" x14ac:dyDescent="0.2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row>
    <row r="636" spans="1:36" ht="15.75" customHeight="1" x14ac:dyDescent="0.25">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row>
    <row r="637" spans="1:36" ht="15.75" customHeight="1" x14ac:dyDescent="0.25">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row>
    <row r="638" spans="1:36" ht="15.75" customHeight="1" x14ac:dyDescent="0.25">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row>
    <row r="639" spans="1:36" ht="15.75" customHeight="1" x14ac:dyDescent="0.25">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row>
    <row r="640" spans="1:36" ht="15.75" customHeight="1" x14ac:dyDescent="0.25">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row>
    <row r="641" spans="1:36" ht="15.75" customHeight="1" x14ac:dyDescent="0.25">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row>
    <row r="642" spans="1:36" ht="15.75" customHeight="1" x14ac:dyDescent="0.25">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row>
    <row r="643" spans="1:36" ht="15.75" customHeight="1" x14ac:dyDescent="0.25">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row>
    <row r="644" spans="1:36" ht="15.75" customHeight="1" x14ac:dyDescent="0.25">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row>
    <row r="645" spans="1:36" ht="15.75" customHeight="1" x14ac:dyDescent="0.2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row>
    <row r="646" spans="1:36" ht="15.75" customHeight="1" x14ac:dyDescent="0.25">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row>
    <row r="647" spans="1:36" ht="15.75" customHeight="1" x14ac:dyDescent="0.25">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row>
    <row r="648" spans="1:36" ht="15.75" customHeight="1" x14ac:dyDescent="0.25">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row>
    <row r="649" spans="1:36" ht="15.75" customHeight="1" x14ac:dyDescent="0.25">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row>
    <row r="650" spans="1:36" ht="15.75" customHeight="1" x14ac:dyDescent="0.25">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row>
    <row r="651" spans="1:36" ht="15.75" customHeight="1" x14ac:dyDescent="0.25">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row>
    <row r="652" spans="1:36" ht="15.75" customHeight="1" x14ac:dyDescent="0.25">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row>
    <row r="653" spans="1:36" ht="15.75" customHeight="1" x14ac:dyDescent="0.25">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row>
    <row r="654" spans="1:36" ht="15.75" customHeight="1" x14ac:dyDescent="0.25">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row>
    <row r="655" spans="1:36" ht="15.75" customHeight="1" x14ac:dyDescent="0.2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row>
    <row r="656" spans="1:36" ht="15.75" customHeight="1" x14ac:dyDescent="0.25">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row>
    <row r="657" spans="1:36" ht="15.75" customHeight="1" x14ac:dyDescent="0.25">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row>
    <row r="658" spans="1:36" ht="15.75" customHeight="1" x14ac:dyDescent="0.25">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row>
    <row r="659" spans="1:36" ht="15.75" customHeight="1" x14ac:dyDescent="0.25">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row>
    <row r="660" spans="1:36" ht="15.75" customHeight="1" x14ac:dyDescent="0.25">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row>
    <row r="661" spans="1:36" ht="15.75" customHeight="1" x14ac:dyDescent="0.25">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row>
    <row r="662" spans="1:36" ht="15.75" customHeight="1" x14ac:dyDescent="0.25">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row>
    <row r="663" spans="1:36" ht="15.75" customHeight="1" x14ac:dyDescent="0.25">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row>
    <row r="664" spans="1:36" ht="15.75" customHeight="1" x14ac:dyDescent="0.25">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row>
    <row r="665" spans="1:36" ht="15.75" customHeight="1" x14ac:dyDescent="0.2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row>
    <row r="666" spans="1:36" ht="15.75" customHeight="1" x14ac:dyDescent="0.25">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row>
    <row r="667" spans="1:36" ht="15.75" customHeight="1" x14ac:dyDescent="0.25">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row>
    <row r="668" spans="1:36" ht="15.75" customHeight="1" x14ac:dyDescent="0.25">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row>
    <row r="669" spans="1:36" ht="15.75" customHeight="1" x14ac:dyDescent="0.25">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row>
    <row r="670" spans="1:36" ht="15.75" customHeight="1" x14ac:dyDescent="0.25">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row>
    <row r="671" spans="1:36" ht="15.75" customHeight="1" x14ac:dyDescent="0.25">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row>
    <row r="672" spans="1:36" ht="15.75" customHeight="1" x14ac:dyDescent="0.25">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row>
    <row r="673" spans="1:36" ht="15.75" customHeight="1" x14ac:dyDescent="0.25">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row>
    <row r="674" spans="1:36" ht="15.75" customHeight="1" x14ac:dyDescent="0.25">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row>
    <row r="675" spans="1:36" ht="15.75" customHeight="1" x14ac:dyDescent="0.2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row>
    <row r="676" spans="1:36" ht="15.75" customHeight="1" x14ac:dyDescent="0.25">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row>
    <row r="677" spans="1:36" ht="15.75" customHeight="1" x14ac:dyDescent="0.25">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row>
    <row r="678" spans="1:36" ht="15.75" customHeight="1" x14ac:dyDescent="0.25">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row>
    <row r="679" spans="1:36" ht="15.75" customHeight="1" x14ac:dyDescent="0.25">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row>
    <row r="680" spans="1:36" ht="15.75" customHeight="1" x14ac:dyDescent="0.25">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row>
    <row r="681" spans="1:36" ht="15.75" customHeight="1" x14ac:dyDescent="0.25">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row>
    <row r="682" spans="1:36" ht="15.75" customHeight="1" x14ac:dyDescent="0.25">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row>
    <row r="683" spans="1:36" ht="15.75" customHeight="1" x14ac:dyDescent="0.25">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row>
    <row r="684" spans="1:36" ht="15.75" customHeight="1" x14ac:dyDescent="0.25">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row>
    <row r="685" spans="1:36" ht="15.75" customHeight="1" x14ac:dyDescent="0.2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row>
    <row r="686" spans="1:36" ht="15.75" customHeight="1" x14ac:dyDescent="0.25">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row>
    <row r="687" spans="1:36" ht="15.75" customHeight="1" x14ac:dyDescent="0.25">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row>
    <row r="688" spans="1:36" ht="15.75" customHeight="1" x14ac:dyDescent="0.25">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row>
    <row r="689" spans="1:36" ht="15.75" customHeight="1" x14ac:dyDescent="0.25">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row>
    <row r="690" spans="1:36" ht="15.75" customHeight="1" x14ac:dyDescent="0.25">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row>
    <row r="691" spans="1:36" ht="15.75" customHeight="1" x14ac:dyDescent="0.25">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row>
    <row r="692" spans="1:36" ht="15.75" customHeight="1" x14ac:dyDescent="0.25">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row>
    <row r="693" spans="1:36" ht="15.75" customHeight="1" x14ac:dyDescent="0.25">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row>
    <row r="694" spans="1:36" ht="15.75" customHeight="1" x14ac:dyDescent="0.25">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row>
    <row r="695" spans="1:36" ht="15.75" customHeight="1" x14ac:dyDescent="0.2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row>
    <row r="696" spans="1:36" ht="15.75" customHeight="1" x14ac:dyDescent="0.25">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row>
    <row r="697" spans="1:36" ht="15.75" customHeight="1" x14ac:dyDescent="0.25">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row>
    <row r="698" spans="1:36" ht="15.75" customHeight="1" x14ac:dyDescent="0.25">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row>
    <row r="699" spans="1:36" ht="15.75" customHeight="1" x14ac:dyDescent="0.25">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row>
    <row r="700" spans="1:36" ht="15.75" customHeight="1" x14ac:dyDescent="0.25">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row>
    <row r="701" spans="1:36" ht="15.75" customHeight="1" x14ac:dyDescent="0.25">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row>
    <row r="702" spans="1:36" ht="15.75" customHeight="1" x14ac:dyDescent="0.25">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row>
    <row r="703" spans="1:36" ht="15.75" customHeight="1" x14ac:dyDescent="0.25">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row>
    <row r="704" spans="1:36" ht="15.75" customHeight="1" x14ac:dyDescent="0.25">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row>
    <row r="705" spans="1:36" ht="15.75" customHeight="1" x14ac:dyDescent="0.2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row>
    <row r="706" spans="1:36" ht="15.75" customHeight="1" x14ac:dyDescent="0.25">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row>
    <row r="707" spans="1:36" ht="15.75" customHeight="1" x14ac:dyDescent="0.25">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row>
    <row r="708" spans="1:36" ht="15.75" customHeight="1" x14ac:dyDescent="0.25">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row>
    <row r="709" spans="1:36" ht="15.75" customHeight="1" x14ac:dyDescent="0.25">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row>
    <row r="710" spans="1:36" ht="15.75" customHeight="1" x14ac:dyDescent="0.25">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row>
    <row r="711" spans="1:36" ht="15.75" customHeight="1" x14ac:dyDescent="0.25">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row>
    <row r="712" spans="1:36" ht="15.75" customHeight="1" x14ac:dyDescent="0.25">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row>
    <row r="713" spans="1:36" ht="15.75" customHeight="1" x14ac:dyDescent="0.25">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row>
    <row r="714" spans="1:36" ht="15.75" customHeight="1" x14ac:dyDescent="0.25">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row>
    <row r="715" spans="1:36" ht="15.75" customHeight="1" x14ac:dyDescent="0.2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row>
    <row r="716" spans="1:36" ht="15.75" customHeight="1" x14ac:dyDescent="0.25">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row>
    <row r="717" spans="1:36" ht="15.75" customHeight="1" x14ac:dyDescent="0.25">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row>
    <row r="718" spans="1:36" ht="15.75" customHeight="1" x14ac:dyDescent="0.25">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row>
    <row r="719" spans="1:36" ht="15.75" customHeight="1" x14ac:dyDescent="0.25">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row>
    <row r="720" spans="1:36" ht="15.75" customHeight="1" x14ac:dyDescent="0.25">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row>
    <row r="721" spans="1:36" ht="15.75" customHeight="1" x14ac:dyDescent="0.25">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row>
    <row r="722" spans="1:36" ht="15.75" customHeight="1" x14ac:dyDescent="0.25">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row>
    <row r="723" spans="1:36" ht="15.75" customHeight="1" x14ac:dyDescent="0.25">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row>
    <row r="724" spans="1:36" ht="15.75" customHeight="1" x14ac:dyDescent="0.25">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row>
    <row r="725" spans="1:36" ht="15.75" customHeight="1" x14ac:dyDescent="0.2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row>
    <row r="726" spans="1:36" ht="15.75" customHeight="1" x14ac:dyDescent="0.25">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row>
    <row r="727" spans="1:36" ht="15.75" customHeight="1" x14ac:dyDescent="0.25">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row>
    <row r="728" spans="1:36" ht="15.75" customHeight="1" x14ac:dyDescent="0.25">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row>
    <row r="729" spans="1:36" ht="15.75" customHeight="1" x14ac:dyDescent="0.25">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row>
    <row r="730" spans="1:36" ht="15.75" customHeight="1" x14ac:dyDescent="0.25">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row>
    <row r="731" spans="1:36" ht="15.75" customHeight="1" x14ac:dyDescent="0.25">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row>
    <row r="732" spans="1:36" ht="15.75" customHeight="1" x14ac:dyDescent="0.25">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row>
    <row r="733" spans="1:36" ht="15.75" customHeight="1" x14ac:dyDescent="0.25">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row>
    <row r="734" spans="1:36" ht="15.75" customHeight="1" x14ac:dyDescent="0.25">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row>
    <row r="735" spans="1:36" ht="15.75" customHeight="1" x14ac:dyDescent="0.2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row>
    <row r="736" spans="1:36" ht="15.75" customHeight="1" x14ac:dyDescent="0.25">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row>
    <row r="737" spans="1:36" ht="15.75" customHeight="1" x14ac:dyDescent="0.25">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row>
    <row r="738" spans="1:36" ht="15.75" customHeight="1" x14ac:dyDescent="0.25">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row>
    <row r="739" spans="1:36" ht="15.75" customHeight="1" x14ac:dyDescent="0.25">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row>
    <row r="740" spans="1:36" ht="15.75" customHeight="1" x14ac:dyDescent="0.25">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row>
    <row r="741" spans="1:36" ht="15.75" customHeight="1" x14ac:dyDescent="0.25">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row>
    <row r="742" spans="1:36" ht="15.75" customHeight="1" x14ac:dyDescent="0.25">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row>
    <row r="743" spans="1:36" ht="15.75" customHeight="1" x14ac:dyDescent="0.25">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row>
    <row r="744" spans="1:36" ht="15.75" customHeight="1" x14ac:dyDescent="0.25">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row>
    <row r="745" spans="1:36" ht="15.75" customHeight="1" x14ac:dyDescent="0.2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row>
    <row r="746" spans="1:36" ht="15.75" customHeight="1" x14ac:dyDescent="0.25">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row>
    <row r="747" spans="1:36" ht="15.75" customHeight="1" x14ac:dyDescent="0.25">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row>
    <row r="748" spans="1:36" ht="15.75" customHeight="1" x14ac:dyDescent="0.25">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row>
    <row r="749" spans="1:36" ht="15.75" customHeight="1" x14ac:dyDescent="0.25">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row>
    <row r="750" spans="1:36" ht="15.75" customHeight="1" x14ac:dyDescent="0.25">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row>
    <row r="751" spans="1:36" ht="15.75" customHeight="1" x14ac:dyDescent="0.25">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row>
    <row r="752" spans="1:36" ht="15.75" customHeight="1" x14ac:dyDescent="0.25">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row>
    <row r="753" spans="1:36" ht="15.75" customHeight="1" x14ac:dyDescent="0.25">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row>
    <row r="754" spans="1:36" ht="15.75" customHeight="1" x14ac:dyDescent="0.25">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row>
    <row r="755" spans="1:36" ht="15.75" customHeight="1" x14ac:dyDescent="0.2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row>
    <row r="756" spans="1:36" ht="15.75" customHeight="1" x14ac:dyDescent="0.25">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row>
    <row r="757" spans="1:36" ht="15.75" customHeight="1" x14ac:dyDescent="0.25">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row>
    <row r="758" spans="1:36" ht="15.75" customHeight="1" x14ac:dyDescent="0.25">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row>
    <row r="759" spans="1:36" ht="15.75" customHeight="1" x14ac:dyDescent="0.25">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row>
    <row r="760" spans="1:36" ht="15.75" customHeight="1" x14ac:dyDescent="0.25">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row>
    <row r="761" spans="1:36" ht="15.75" customHeight="1" x14ac:dyDescent="0.25">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row>
    <row r="762" spans="1:36" ht="15.75" customHeight="1" x14ac:dyDescent="0.25">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row>
    <row r="763" spans="1:36" ht="15.75" customHeight="1" x14ac:dyDescent="0.25">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row>
    <row r="764" spans="1:36" ht="15.75" customHeight="1" x14ac:dyDescent="0.25">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row>
    <row r="765" spans="1:36" ht="15.75" customHeight="1" x14ac:dyDescent="0.2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row>
    <row r="766" spans="1:36" ht="15.75" customHeight="1" x14ac:dyDescent="0.25">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row>
    <row r="767" spans="1:36" ht="15.75" customHeight="1" x14ac:dyDescent="0.25">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row>
    <row r="768" spans="1:36" ht="15.75" customHeight="1" x14ac:dyDescent="0.25">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row>
    <row r="769" spans="1:36" ht="15.75" customHeight="1" x14ac:dyDescent="0.25">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row>
    <row r="770" spans="1:36" ht="15.75" customHeight="1" x14ac:dyDescent="0.25">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row>
    <row r="771" spans="1:36" ht="15.75" customHeight="1" x14ac:dyDescent="0.25">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row>
    <row r="772" spans="1:36" ht="15.75" customHeight="1" x14ac:dyDescent="0.25">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row>
    <row r="773" spans="1:36" ht="15.75" customHeight="1" x14ac:dyDescent="0.25">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row>
    <row r="774" spans="1:36" ht="15.75" customHeight="1" x14ac:dyDescent="0.25">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row>
    <row r="775" spans="1:36" ht="15.75" customHeight="1" x14ac:dyDescent="0.2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row>
    <row r="776" spans="1:36" ht="15.75" customHeight="1" x14ac:dyDescent="0.25">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row>
    <row r="777" spans="1:36" ht="15.75" customHeight="1" x14ac:dyDescent="0.25">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row>
    <row r="778" spans="1:36" ht="15.75" customHeight="1" x14ac:dyDescent="0.25">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row>
    <row r="779" spans="1:36" ht="15.75" customHeight="1" x14ac:dyDescent="0.25">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row>
    <row r="780" spans="1:36" ht="15.75" customHeight="1" x14ac:dyDescent="0.25">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row>
    <row r="781" spans="1:36" ht="15.75" customHeight="1" x14ac:dyDescent="0.25">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row>
    <row r="782" spans="1:36" ht="15.75" customHeight="1" x14ac:dyDescent="0.25">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row>
    <row r="783" spans="1:36" ht="15.75" customHeight="1" x14ac:dyDescent="0.25">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row>
    <row r="784" spans="1:36" ht="15.75" customHeight="1" x14ac:dyDescent="0.25">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row>
    <row r="785" spans="1:36" ht="15.75" customHeight="1" x14ac:dyDescent="0.2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row>
    <row r="786" spans="1:36" ht="15.75" customHeight="1" x14ac:dyDescent="0.25">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row>
    <row r="787" spans="1:36" ht="15.75" customHeight="1" x14ac:dyDescent="0.25">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row>
    <row r="788" spans="1:36" ht="15.75" customHeight="1" x14ac:dyDescent="0.25">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row>
    <row r="789" spans="1:36" ht="15.75" customHeight="1" x14ac:dyDescent="0.25">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row>
    <row r="790" spans="1:36" ht="15.75" customHeight="1" x14ac:dyDescent="0.25">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row>
    <row r="791" spans="1:36" ht="15.75" customHeight="1" x14ac:dyDescent="0.25">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row>
    <row r="792" spans="1:36" ht="15.75" customHeight="1" x14ac:dyDescent="0.25">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row>
    <row r="793" spans="1:36" ht="15.75" customHeight="1" x14ac:dyDescent="0.25">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row>
    <row r="794" spans="1:36" ht="15.75" customHeight="1" x14ac:dyDescent="0.25">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row>
    <row r="795" spans="1:36" ht="15.75" customHeight="1" x14ac:dyDescent="0.2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row>
    <row r="796" spans="1:36" ht="15.75" customHeight="1" x14ac:dyDescent="0.25">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row>
    <row r="797" spans="1:36" ht="15.75" customHeight="1" x14ac:dyDescent="0.25">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row>
    <row r="798" spans="1:36" ht="15.75" customHeight="1" x14ac:dyDescent="0.25">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row>
    <row r="799" spans="1:36" ht="15.75" customHeight="1" x14ac:dyDescent="0.25">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row>
    <row r="800" spans="1:36" ht="15.75" customHeight="1" x14ac:dyDescent="0.25">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row>
    <row r="801" spans="1:36" ht="15.75" customHeight="1" x14ac:dyDescent="0.25">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row>
    <row r="802" spans="1:36" ht="15.75" customHeight="1" x14ac:dyDescent="0.25">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row>
    <row r="803" spans="1:36" ht="15.75" customHeight="1" x14ac:dyDescent="0.25">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row>
    <row r="804" spans="1:36" ht="15.75" customHeight="1" x14ac:dyDescent="0.25">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row>
    <row r="805" spans="1:36" ht="15.75" customHeight="1" x14ac:dyDescent="0.2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row>
    <row r="806" spans="1:36" ht="15.75" customHeight="1" x14ac:dyDescent="0.25">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row>
    <row r="807" spans="1:36" ht="15.75" customHeight="1" x14ac:dyDescent="0.25">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row>
    <row r="808" spans="1:36" ht="15.75" customHeight="1" x14ac:dyDescent="0.25">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row>
    <row r="809" spans="1:36" ht="15.75" customHeight="1" x14ac:dyDescent="0.25">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row>
    <row r="810" spans="1:36" ht="15.75" customHeight="1" x14ac:dyDescent="0.25">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row>
    <row r="811" spans="1:36" ht="15.75" customHeight="1" x14ac:dyDescent="0.25">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row>
    <row r="812" spans="1:36" ht="15.75" customHeight="1" x14ac:dyDescent="0.25">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row>
    <row r="813" spans="1:36" ht="15.75" customHeight="1" x14ac:dyDescent="0.25">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row>
    <row r="814" spans="1:36" ht="15.75" customHeight="1" x14ac:dyDescent="0.25">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row>
    <row r="815" spans="1:36" ht="15.75" customHeight="1" x14ac:dyDescent="0.2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row>
    <row r="816" spans="1:36" ht="15.75" customHeight="1" x14ac:dyDescent="0.25">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row>
    <row r="817" spans="1:36" ht="15.75" customHeight="1" x14ac:dyDescent="0.25">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row>
    <row r="818" spans="1:36" ht="15.75" customHeight="1" x14ac:dyDescent="0.25">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row>
    <row r="819" spans="1:36" ht="15.75" customHeight="1" x14ac:dyDescent="0.25">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row>
    <row r="820" spans="1:36" ht="15.75" customHeight="1" x14ac:dyDescent="0.25">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row>
    <row r="821" spans="1:36" ht="15.75" customHeight="1" x14ac:dyDescent="0.25">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row>
    <row r="822" spans="1:36" ht="15.75" customHeight="1" x14ac:dyDescent="0.25">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row>
    <row r="823" spans="1:36" ht="15.75" customHeight="1" x14ac:dyDescent="0.25">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row>
    <row r="824" spans="1:36" ht="15.75" customHeight="1" x14ac:dyDescent="0.25">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row>
    <row r="825" spans="1:36" ht="15.75" customHeight="1" x14ac:dyDescent="0.2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row>
    <row r="826" spans="1:36" ht="15.75" customHeight="1" x14ac:dyDescent="0.25">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row>
    <row r="827" spans="1:36" ht="15.75" customHeight="1" x14ac:dyDescent="0.25">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row>
    <row r="828" spans="1:36" ht="15.75" customHeight="1" x14ac:dyDescent="0.25">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row>
    <row r="829" spans="1:36" ht="15.75" customHeight="1" x14ac:dyDescent="0.25">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row>
    <row r="830" spans="1:36" ht="15.75" customHeight="1" x14ac:dyDescent="0.25">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row>
    <row r="831" spans="1:36" ht="15.75" customHeight="1" x14ac:dyDescent="0.25">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row>
    <row r="832" spans="1:36" ht="15.75" customHeight="1" x14ac:dyDescent="0.25">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row>
    <row r="833" spans="1:36" ht="15.75" customHeight="1" x14ac:dyDescent="0.25">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row>
    <row r="834" spans="1:36" ht="15.75" customHeight="1" x14ac:dyDescent="0.25">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row>
    <row r="835" spans="1:36" ht="15.75" customHeight="1" x14ac:dyDescent="0.2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row>
    <row r="836" spans="1:36" ht="15.75" customHeight="1" x14ac:dyDescent="0.25">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row>
    <row r="837" spans="1:36" ht="15.75" customHeight="1" x14ac:dyDescent="0.25">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row>
    <row r="838" spans="1:36" ht="15.75" customHeight="1" x14ac:dyDescent="0.25">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row>
    <row r="839" spans="1:36" ht="15.75" customHeight="1" x14ac:dyDescent="0.25">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row>
    <row r="840" spans="1:36" ht="15.75" customHeight="1" x14ac:dyDescent="0.25">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row>
    <row r="841" spans="1:36" ht="15.75" customHeight="1" x14ac:dyDescent="0.25">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row>
    <row r="842" spans="1:36" ht="15.75" customHeight="1" x14ac:dyDescent="0.25">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row>
    <row r="843" spans="1:36" ht="15.75" customHeight="1" x14ac:dyDescent="0.25">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row>
    <row r="844" spans="1:36" ht="15.75" customHeight="1" x14ac:dyDescent="0.25">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row>
    <row r="845" spans="1:36" ht="15.75" customHeight="1" x14ac:dyDescent="0.2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row>
    <row r="846" spans="1:36" ht="15.75" customHeight="1" x14ac:dyDescent="0.25">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row>
    <row r="847" spans="1:36" ht="15.75" customHeight="1" x14ac:dyDescent="0.25">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row>
    <row r="848" spans="1:36" ht="15.75" customHeight="1" x14ac:dyDescent="0.25">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row>
    <row r="849" spans="1:36" ht="15.75" customHeight="1" x14ac:dyDescent="0.25">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row>
    <row r="850" spans="1:36" ht="15.75" customHeight="1" x14ac:dyDescent="0.25">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row>
    <row r="851" spans="1:36" ht="15.75" customHeight="1" x14ac:dyDescent="0.25">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row>
    <row r="852" spans="1:36" ht="15.75" customHeight="1" x14ac:dyDescent="0.25">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row>
    <row r="853" spans="1:36" ht="15.75" customHeight="1" x14ac:dyDescent="0.25">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row>
    <row r="854" spans="1:36" ht="15.75" customHeight="1" x14ac:dyDescent="0.25">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row>
    <row r="855" spans="1:36" ht="15.75" customHeight="1" x14ac:dyDescent="0.2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row>
    <row r="856" spans="1:36" ht="15.75" customHeight="1" x14ac:dyDescent="0.25">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row>
    <row r="857" spans="1:36" ht="15.75" customHeight="1" x14ac:dyDescent="0.25">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row>
    <row r="858" spans="1:36" ht="15.75" customHeight="1" x14ac:dyDescent="0.25">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row>
    <row r="859" spans="1:36" ht="15.75" customHeight="1" x14ac:dyDescent="0.25">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row>
    <row r="860" spans="1:36" ht="15.75" customHeight="1" x14ac:dyDescent="0.25">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row>
    <row r="861" spans="1:36" ht="15.75" customHeight="1" x14ac:dyDescent="0.25">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row>
    <row r="862" spans="1:36" ht="15.75" customHeight="1" x14ac:dyDescent="0.25">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row>
    <row r="863" spans="1:36" ht="15.75" customHeight="1" x14ac:dyDescent="0.25">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row>
    <row r="864" spans="1:36" ht="15.75" customHeight="1" x14ac:dyDescent="0.25">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row>
    <row r="865" spans="1:36" ht="15.75" customHeight="1" x14ac:dyDescent="0.2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row>
    <row r="866" spans="1:36" ht="15.75" customHeight="1" x14ac:dyDescent="0.25">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row>
    <row r="867" spans="1:36" ht="15.75" customHeight="1" x14ac:dyDescent="0.25">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row>
    <row r="868" spans="1:36" ht="15.75" customHeight="1" x14ac:dyDescent="0.25">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row>
    <row r="869" spans="1:36" ht="15.75" customHeight="1" x14ac:dyDescent="0.25">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row>
    <row r="870" spans="1:36" ht="15.75" customHeight="1" x14ac:dyDescent="0.25">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row>
    <row r="871" spans="1:36" ht="15.75" customHeight="1" x14ac:dyDescent="0.25">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row>
    <row r="872" spans="1:36" ht="15.75" customHeight="1" x14ac:dyDescent="0.25">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row>
    <row r="873" spans="1:36" ht="15.75" customHeight="1" x14ac:dyDescent="0.25">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row>
    <row r="874" spans="1:36" ht="15.75" customHeight="1" x14ac:dyDescent="0.25">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row>
    <row r="875" spans="1:36" ht="15.75" customHeight="1" x14ac:dyDescent="0.2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row>
    <row r="876" spans="1:36" ht="15.75" customHeight="1" x14ac:dyDescent="0.25">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row>
    <row r="877" spans="1:36" ht="15.75" customHeight="1" x14ac:dyDescent="0.25">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row>
    <row r="878" spans="1:36" ht="15.75" customHeight="1" x14ac:dyDescent="0.25">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row>
    <row r="879" spans="1:36" ht="15.75" customHeight="1" x14ac:dyDescent="0.25">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row>
    <row r="880" spans="1:36" ht="15.75" customHeight="1" x14ac:dyDescent="0.25">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row>
    <row r="881" spans="1:36" ht="15.75" customHeight="1" x14ac:dyDescent="0.25">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row>
    <row r="882" spans="1:36" ht="15.75" customHeight="1" x14ac:dyDescent="0.25">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row>
    <row r="883" spans="1:36" ht="15.75" customHeight="1" x14ac:dyDescent="0.25">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row>
    <row r="884" spans="1:36" ht="15.75" customHeight="1" x14ac:dyDescent="0.25">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row>
    <row r="885" spans="1:36" ht="15.75" customHeight="1" x14ac:dyDescent="0.2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row>
    <row r="886" spans="1:36" ht="15.75" customHeight="1" x14ac:dyDescent="0.25">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row>
    <row r="887" spans="1:36" ht="15.75" customHeight="1" x14ac:dyDescent="0.25">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row>
    <row r="888" spans="1:36" ht="15" customHeight="1" x14ac:dyDescent="0.25">
      <c r="D888" s="30"/>
    </row>
  </sheetData>
  <mergeCells count="76">
    <mergeCell ref="A448:E448"/>
    <mergeCell ref="B461:C461"/>
    <mergeCell ref="A473:F473"/>
    <mergeCell ref="A281:C281"/>
    <mergeCell ref="A282:C282"/>
    <mergeCell ref="A293:C293"/>
    <mergeCell ref="A436:D436"/>
    <mergeCell ref="A430:C430"/>
    <mergeCell ref="A380:C380"/>
    <mergeCell ref="A381:C381"/>
    <mergeCell ref="A392:C392"/>
    <mergeCell ref="A393:C393"/>
    <mergeCell ref="A406:C406"/>
    <mergeCell ref="A407:C407"/>
    <mergeCell ref="A420:C420"/>
    <mergeCell ref="A356:C356"/>
    <mergeCell ref="A254:C254"/>
    <mergeCell ref="A257:C257"/>
    <mergeCell ref="A258:C258"/>
    <mergeCell ref="A269:C269"/>
    <mergeCell ref="A270:C270"/>
    <mergeCell ref="A219:C219"/>
    <mergeCell ref="A230:C230"/>
    <mergeCell ref="A231:C231"/>
    <mergeCell ref="A242:C242"/>
    <mergeCell ref="A243:C243"/>
    <mergeCell ref="A194:C194"/>
    <mergeCell ref="A205:C205"/>
    <mergeCell ref="A206:C206"/>
    <mergeCell ref="A213:N213"/>
    <mergeCell ref="A218:C218"/>
    <mergeCell ref="A169:C169"/>
    <mergeCell ref="A170:C170"/>
    <mergeCell ref="A181:C181"/>
    <mergeCell ref="A182:C182"/>
    <mergeCell ref="A193:C193"/>
    <mergeCell ref="A128:C128"/>
    <mergeCell ref="A129:C129"/>
    <mergeCell ref="A156:C156"/>
    <mergeCell ref="A157:C157"/>
    <mergeCell ref="A165:N165"/>
    <mergeCell ref="A101:C101"/>
    <mergeCell ref="A102:C102"/>
    <mergeCell ref="A113:N113"/>
    <mergeCell ref="A116:E116"/>
    <mergeCell ref="A117:E117"/>
    <mergeCell ref="A29:C29"/>
    <mergeCell ref="A30:C30"/>
    <mergeCell ref="A78:C78"/>
    <mergeCell ref="A89:C89"/>
    <mergeCell ref="A90:C90"/>
    <mergeCell ref="A41:C41"/>
    <mergeCell ref="A42:C42"/>
    <mergeCell ref="A53:C53"/>
    <mergeCell ref="A54:C54"/>
    <mergeCell ref="A65:C65"/>
    <mergeCell ref="A66:C66"/>
    <mergeCell ref="A77:C77"/>
    <mergeCell ref="A2:N2"/>
    <mergeCell ref="A5:C5"/>
    <mergeCell ref="A6:C6"/>
    <mergeCell ref="A17:C17"/>
    <mergeCell ref="A18:C18"/>
    <mergeCell ref="A357:C357"/>
    <mergeCell ref="A368:C368"/>
    <mergeCell ref="A369:C369"/>
    <mergeCell ref="A329:C329"/>
    <mergeCell ref="A332:C332"/>
    <mergeCell ref="A333:C333"/>
    <mergeCell ref="A344:C344"/>
    <mergeCell ref="A345:C345"/>
    <mergeCell ref="A294:C294"/>
    <mergeCell ref="A305:C305"/>
    <mergeCell ref="A306:C306"/>
    <mergeCell ref="A317:C317"/>
    <mergeCell ref="A318:C318"/>
  </mergeCells>
  <pageMargins left="0.511811024" right="0.511811024" top="0.78740157499999996" bottom="0.78740157499999996" header="0" footer="0"/>
  <pageSetup paperSize="9"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A1:Z1028"/>
  <sheetViews>
    <sheetView tabSelected="1" topLeftCell="A29" zoomScale="89" zoomScaleNormal="89" workbookViewId="0">
      <selection activeCell="E46" sqref="E46"/>
    </sheetView>
  </sheetViews>
  <sheetFormatPr defaultColWidth="14.42578125" defaultRowHeight="15" customHeight="1" x14ac:dyDescent="0.25"/>
  <cols>
    <col min="1" max="1" width="55.140625" style="451" customWidth="1"/>
    <col min="2" max="2" width="22.85546875" style="451" customWidth="1"/>
    <col min="3" max="3" width="23" style="451" customWidth="1"/>
    <col min="4" max="4" width="21.7109375" style="451" customWidth="1"/>
    <col min="5" max="5" width="22.7109375" style="451" customWidth="1"/>
    <col min="6" max="6" width="18.85546875" style="451" customWidth="1"/>
    <col min="7" max="7" width="9.140625" style="451" customWidth="1"/>
    <col min="8" max="26" width="8.7109375" style="451" customWidth="1"/>
    <col min="27" max="16384" width="14.42578125" style="451"/>
  </cols>
  <sheetData>
    <row r="1" spans="1:26" ht="14.25" customHeight="1" x14ac:dyDescent="0.25">
      <c r="A1" s="1057" t="s">
        <v>583</v>
      </c>
      <c r="B1" s="1058"/>
      <c r="C1" s="1058"/>
      <c r="D1" s="1058"/>
    </row>
    <row r="2" spans="1:26" ht="15" customHeight="1" thickBot="1" x14ac:dyDescent="0.3">
      <c r="A2" s="452"/>
      <c r="B2" s="452"/>
      <c r="C2" s="450"/>
      <c r="D2" s="450"/>
    </row>
    <row r="3" spans="1:26" ht="15" customHeight="1" x14ac:dyDescent="0.25">
      <c r="A3" s="818" t="s">
        <v>469</v>
      </c>
      <c r="B3" s="819" t="str">
        <f>'Entradas_Informações gerais'!C3</f>
        <v>Teste saídas</v>
      </c>
    </row>
    <row r="4" spans="1:26" ht="15" customHeight="1" x14ac:dyDescent="0.25">
      <c r="A4" s="820" t="s">
        <v>1</v>
      </c>
      <c r="B4" s="819" t="str">
        <f>'Entradas_Informações gerais'!C4</f>
        <v>SP</v>
      </c>
    </row>
    <row r="5" spans="1:26" ht="15" customHeight="1" x14ac:dyDescent="0.25">
      <c r="A5" s="818" t="s">
        <v>470</v>
      </c>
      <c r="B5" s="821" t="str">
        <f>'Entradas_Informações gerais'!C5</f>
        <v>São Carlos (SP)</v>
      </c>
    </row>
    <row r="6" spans="1:26" ht="15" customHeight="1" x14ac:dyDescent="0.25">
      <c r="A6" s="818" t="s">
        <v>4</v>
      </c>
      <c r="B6" s="821" t="str">
        <f>'Entradas_Informações gerais'!C7</f>
        <v>A pasto</v>
      </c>
    </row>
    <row r="7" spans="1:26" ht="15" customHeight="1" x14ac:dyDescent="0.25">
      <c r="A7" s="820" t="s">
        <v>6</v>
      </c>
      <c r="B7" s="819" t="str">
        <f>'Entradas_Informações gerais'!D8</f>
        <v>01/01/2024</v>
      </c>
    </row>
    <row r="8" spans="1:26" ht="15" customHeight="1" x14ac:dyDescent="0.25">
      <c r="A8" s="818" t="s">
        <v>7</v>
      </c>
      <c r="B8" s="819" t="str">
        <f>'Entradas_Informações gerais'!D9</f>
        <v>31/12/2024</v>
      </c>
    </row>
    <row r="9" spans="1:26" ht="15" customHeight="1" x14ac:dyDescent="0.25">
      <c r="A9" s="818" t="s">
        <v>585</v>
      </c>
      <c r="B9" s="819">
        <f>'Entradas_Informações gerais'!D10</f>
        <v>365</v>
      </c>
    </row>
    <row r="10" spans="1:26" ht="15" customHeight="1" x14ac:dyDescent="0.25">
      <c r="A10" s="820" t="s">
        <v>8</v>
      </c>
      <c r="B10" s="819">
        <f>'Entradas_Informações gerais'!C10</f>
        <v>10</v>
      </c>
    </row>
    <row r="11" spans="1:26" ht="15" customHeight="1" thickBot="1" x14ac:dyDescent="0.3">
      <c r="A11" s="822" t="s">
        <v>16</v>
      </c>
      <c r="B11" s="823" t="str">
        <f>'Entradas_Informações gerais'!C17</f>
        <v>Holandês</v>
      </c>
    </row>
    <row r="12" spans="1:26" ht="15" customHeight="1" thickBot="1" x14ac:dyDescent="0.3"/>
    <row r="13" spans="1:26" ht="15.75" thickBot="1" x14ac:dyDescent="0.3">
      <c r="A13" s="1059" t="s">
        <v>452</v>
      </c>
      <c r="B13" s="1060"/>
      <c r="C13" s="1060"/>
      <c r="D13" s="824"/>
      <c r="E13" s="30"/>
      <c r="F13" s="30"/>
      <c r="G13" s="30"/>
      <c r="H13" s="30"/>
      <c r="I13" s="30"/>
      <c r="J13" s="30"/>
      <c r="K13" s="30"/>
      <c r="L13" s="30"/>
      <c r="M13" s="30"/>
      <c r="N13" s="30"/>
      <c r="O13" s="30"/>
      <c r="P13" s="30"/>
      <c r="Q13" s="30"/>
      <c r="R13" s="30"/>
      <c r="S13" s="30"/>
      <c r="T13" s="30"/>
      <c r="U13" s="30"/>
      <c r="V13" s="30"/>
      <c r="W13" s="30"/>
      <c r="X13" s="30"/>
      <c r="Y13" s="30"/>
      <c r="Z13" s="30"/>
    </row>
    <row r="14" spans="1:26" ht="15.75" thickBot="1" x14ac:dyDescent="0.3">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row>
    <row r="15" spans="1:26" ht="15.75" thickBot="1" x14ac:dyDescent="0.3">
      <c r="A15" s="825" t="s">
        <v>449</v>
      </c>
      <c r="B15" s="826" t="s">
        <v>393</v>
      </c>
      <c r="D15" s="30"/>
      <c r="E15" s="30"/>
      <c r="F15" s="30"/>
      <c r="G15" s="30"/>
      <c r="H15" s="30"/>
      <c r="I15" s="30"/>
      <c r="J15" s="30"/>
      <c r="K15" s="30"/>
      <c r="L15" s="30"/>
      <c r="M15" s="30"/>
      <c r="N15" s="30"/>
      <c r="O15" s="30"/>
      <c r="P15" s="30"/>
      <c r="Q15" s="30"/>
      <c r="R15" s="30"/>
      <c r="S15" s="30"/>
      <c r="T15" s="30"/>
      <c r="U15" s="30"/>
      <c r="V15" s="30"/>
      <c r="W15" s="30"/>
      <c r="X15" s="30"/>
      <c r="Y15" s="30"/>
      <c r="Z15" s="30"/>
    </row>
    <row r="16" spans="1:26" x14ac:dyDescent="0.25">
      <c r="A16" s="827" t="s">
        <v>605</v>
      </c>
      <c r="B16" s="828">
        <f>ROUND(Cálculos!B161,3)</f>
        <v>5666.527</v>
      </c>
      <c r="D16" s="30"/>
      <c r="E16" s="30"/>
      <c r="F16" s="30"/>
      <c r="G16" s="30"/>
      <c r="H16" s="30"/>
      <c r="I16" s="30"/>
      <c r="J16" s="30"/>
      <c r="K16" s="30"/>
      <c r="L16" s="30"/>
      <c r="M16" s="30"/>
      <c r="N16" s="30"/>
      <c r="O16" s="30"/>
      <c r="P16" s="30"/>
      <c r="Q16" s="30"/>
      <c r="R16" s="30"/>
      <c r="S16" s="30"/>
      <c r="T16" s="30"/>
      <c r="U16" s="30"/>
      <c r="V16" s="30"/>
      <c r="W16" s="30"/>
      <c r="X16" s="30"/>
      <c r="Y16" s="30"/>
      <c r="Z16" s="30"/>
    </row>
    <row r="17" spans="1:26" x14ac:dyDescent="0.25">
      <c r="A17" s="827" t="s">
        <v>606</v>
      </c>
      <c r="B17" s="828">
        <f>ROUND(Cálculos!B208,3)</f>
        <v>24.856000000000002</v>
      </c>
      <c r="D17" s="30"/>
      <c r="E17" s="30"/>
      <c r="F17" s="30"/>
      <c r="G17" s="30"/>
      <c r="H17" s="30"/>
      <c r="I17" s="30"/>
      <c r="J17" s="30"/>
      <c r="K17" s="30"/>
      <c r="L17" s="30"/>
      <c r="M17" s="30"/>
      <c r="N17" s="30"/>
      <c r="O17" s="30"/>
      <c r="P17" s="30"/>
      <c r="Q17" s="30"/>
      <c r="R17" s="30"/>
      <c r="S17" s="30"/>
      <c r="T17" s="30"/>
      <c r="U17" s="30"/>
      <c r="V17" s="30"/>
      <c r="W17" s="30"/>
      <c r="X17" s="30"/>
      <c r="Y17" s="30"/>
      <c r="Z17" s="30"/>
    </row>
    <row r="18" spans="1:26" x14ac:dyDescent="0.25">
      <c r="A18" s="827" t="s">
        <v>607</v>
      </c>
      <c r="B18" s="828">
        <f>ROUND(Cálculos!B402,3)</f>
        <v>41.296999999999997</v>
      </c>
      <c r="D18" s="30"/>
      <c r="E18" s="30"/>
      <c r="F18" s="30"/>
      <c r="G18" s="30"/>
      <c r="H18" s="30"/>
      <c r="I18" s="30"/>
      <c r="J18" s="30"/>
      <c r="K18" s="30"/>
      <c r="L18" s="30"/>
      <c r="M18" s="30"/>
      <c r="N18" s="30"/>
      <c r="O18" s="30"/>
      <c r="P18" s="30"/>
      <c r="Q18" s="30"/>
      <c r="R18" s="30"/>
      <c r="S18" s="30"/>
      <c r="T18" s="30"/>
      <c r="U18" s="30"/>
      <c r="V18" s="30"/>
      <c r="W18" s="30"/>
      <c r="X18" s="30"/>
      <c r="Y18" s="30"/>
      <c r="Z18" s="30"/>
    </row>
    <row r="19" spans="1:26" x14ac:dyDescent="0.25">
      <c r="A19" s="827" t="s">
        <v>608</v>
      </c>
      <c r="B19" s="828">
        <f>ROUND(Cálculos!B416,3)</f>
        <v>48.936999999999998</v>
      </c>
      <c r="D19" s="30"/>
      <c r="E19" s="30"/>
      <c r="F19" s="30"/>
      <c r="G19" s="30"/>
      <c r="H19" s="30"/>
      <c r="I19" s="30"/>
      <c r="J19" s="30"/>
      <c r="K19" s="30"/>
      <c r="L19" s="30"/>
      <c r="M19" s="30"/>
      <c r="N19" s="30"/>
      <c r="O19" s="30"/>
      <c r="P19" s="30"/>
      <c r="Q19" s="30"/>
      <c r="R19" s="30"/>
      <c r="S19" s="30"/>
      <c r="T19" s="30"/>
      <c r="U19" s="30"/>
      <c r="V19" s="30"/>
      <c r="W19" s="30"/>
      <c r="X19" s="30"/>
      <c r="Y19" s="30"/>
      <c r="Z19" s="30"/>
    </row>
    <row r="20" spans="1:26" ht="15.75" thickBot="1" x14ac:dyDescent="0.3">
      <c r="A20" s="829" t="s">
        <v>609</v>
      </c>
      <c r="B20" s="830">
        <f>Cálculos!C429</f>
        <v>75693.367849999995</v>
      </c>
      <c r="D20" s="30"/>
      <c r="E20" s="30"/>
      <c r="F20" s="30"/>
      <c r="G20" s="30"/>
      <c r="H20" s="30"/>
      <c r="I20" s="30"/>
      <c r="J20" s="30"/>
      <c r="K20" s="30"/>
      <c r="L20" s="30"/>
      <c r="M20" s="30"/>
      <c r="N20" s="30"/>
      <c r="O20" s="30"/>
      <c r="P20" s="30"/>
      <c r="Q20" s="30"/>
      <c r="R20" s="30"/>
      <c r="S20" s="30"/>
      <c r="T20" s="30"/>
      <c r="U20" s="30"/>
      <c r="V20" s="30"/>
      <c r="W20" s="30"/>
      <c r="X20" s="30"/>
      <c r="Y20" s="30"/>
      <c r="Z20" s="30"/>
    </row>
    <row r="21" spans="1:26" ht="15.75" thickBot="1" x14ac:dyDescent="0.3">
      <c r="A21" s="129"/>
      <c r="B21" s="129"/>
      <c r="C21" s="224"/>
      <c r="D21" s="224"/>
      <c r="E21" s="30"/>
      <c r="F21" s="30"/>
      <c r="G21" s="30"/>
      <c r="H21" s="30"/>
      <c r="I21" s="30"/>
      <c r="J21" s="30"/>
      <c r="K21" s="30"/>
      <c r="L21" s="30"/>
      <c r="M21" s="30"/>
      <c r="N21" s="30"/>
      <c r="O21" s="30"/>
      <c r="P21" s="30"/>
      <c r="Q21" s="30"/>
      <c r="R21" s="30"/>
      <c r="S21" s="30"/>
      <c r="T21" s="30"/>
      <c r="U21" s="30"/>
      <c r="V21" s="30"/>
      <c r="W21" s="30"/>
      <c r="X21" s="30"/>
      <c r="Y21" s="30"/>
      <c r="Z21" s="30"/>
    </row>
    <row r="22" spans="1:26" ht="15.75" thickBot="1" x14ac:dyDescent="0.3">
      <c r="A22" s="831" t="s">
        <v>449</v>
      </c>
      <c r="B22" s="832" t="s">
        <v>393</v>
      </c>
      <c r="C22" s="536"/>
      <c r="D22" s="706"/>
      <c r="E22" s="30"/>
      <c r="F22" s="30"/>
      <c r="G22" s="30"/>
      <c r="H22" s="30"/>
      <c r="I22" s="30"/>
      <c r="J22" s="30"/>
      <c r="K22" s="30"/>
      <c r="L22" s="30"/>
      <c r="M22" s="30"/>
      <c r="N22" s="30"/>
      <c r="O22" s="30"/>
      <c r="P22" s="30"/>
      <c r="Q22" s="30"/>
      <c r="R22" s="30"/>
      <c r="S22" s="30"/>
      <c r="T22" s="30"/>
      <c r="U22" s="30"/>
      <c r="V22" s="30"/>
      <c r="W22" s="30"/>
      <c r="X22" s="30"/>
      <c r="Y22" s="30"/>
      <c r="Z22" s="30"/>
    </row>
    <row r="23" spans="1:26" x14ac:dyDescent="0.25">
      <c r="A23" s="827" t="s">
        <v>649</v>
      </c>
      <c r="B23" s="833">
        <f>B16*27</f>
        <v>152996.22899999999</v>
      </c>
      <c r="C23" s="535"/>
      <c r="E23" s="30"/>
      <c r="F23" s="30"/>
      <c r="G23" s="30"/>
      <c r="H23" s="30"/>
      <c r="I23" s="30"/>
      <c r="J23" s="30"/>
      <c r="K23" s="30"/>
      <c r="L23" s="30"/>
      <c r="M23" s="30"/>
      <c r="N23" s="30"/>
      <c r="O23" s="30"/>
      <c r="P23" s="30"/>
      <c r="Q23" s="30"/>
      <c r="R23" s="30"/>
      <c r="S23" s="30"/>
      <c r="T23" s="30"/>
      <c r="U23" s="30"/>
      <c r="V23" s="30"/>
      <c r="W23" s="30"/>
      <c r="X23" s="30"/>
      <c r="Y23" s="30"/>
      <c r="Z23" s="30"/>
    </row>
    <row r="24" spans="1:26" x14ac:dyDescent="0.25">
      <c r="A24" s="534" t="s">
        <v>610</v>
      </c>
      <c r="B24" s="535">
        <f>(B17*27)+((B18+B19)*273)</f>
        <v>25304.993999999999</v>
      </c>
      <c r="C24" s="535"/>
      <c r="E24" s="176"/>
      <c r="F24" s="30"/>
      <c r="G24" s="30"/>
      <c r="H24" s="30"/>
      <c r="I24" s="30"/>
      <c r="J24" s="30"/>
      <c r="K24" s="30"/>
      <c r="L24" s="30"/>
      <c r="M24" s="30"/>
      <c r="N24" s="30"/>
      <c r="O24" s="30"/>
      <c r="P24" s="30"/>
      <c r="Q24" s="30"/>
      <c r="R24" s="30"/>
      <c r="S24" s="30"/>
      <c r="T24" s="30"/>
      <c r="U24" s="30"/>
      <c r="V24" s="30"/>
      <c r="W24" s="30"/>
      <c r="X24" s="30"/>
      <c r="Y24" s="30"/>
      <c r="Z24" s="30"/>
    </row>
    <row r="25" spans="1:26" x14ac:dyDescent="0.25">
      <c r="A25" s="534" t="s">
        <v>611</v>
      </c>
      <c r="B25" s="535">
        <f>Cálculos!C429</f>
        <v>75693.367849999995</v>
      </c>
      <c r="C25" s="535"/>
      <c r="E25" s="886"/>
      <c r="F25" s="224"/>
      <c r="G25" s="224"/>
      <c r="H25" s="224"/>
      <c r="I25" s="224"/>
      <c r="J25" s="224"/>
      <c r="K25" s="224"/>
      <c r="L25" s="224"/>
      <c r="M25" s="224"/>
      <c r="N25" s="224"/>
      <c r="O25" s="224"/>
      <c r="P25" s="224"/>
      <c r="Q25" s="224"/>
      <c r="R25" s="224"/>
      <c r="S25" s="224"/>
      <c r="T25" s="224"/>
      <c r="U25" s="224"/>
      <c r="V25" s="224"/>
      <c r="W25" s="224"/>
      <c r="X25" s="224"/>
      <c r="Y25" s="224"/>
      <c r="Z25" s="224"/>
    </row>
    <row r="26" spans="1:26" x14ac:dyDescent="0.25">
      <c r="A26" s="534" t="s">
        <v>1543</v>
      </c>
      <c r="B26" s="535">
        <f>Cálculos!E451+Cálculos!E452+Cálculos!E453+Cálculos!E454+Cálculos!E455+Cálculos!E456+Cálculos!E457+Cálculos!E458+Cálculos!E467+Cálculos!E468+Cálculos!E469+Cálculos!E470</f>
        <v>82.837123841999997</v>
      </c>
      <c r="C26" s="535"/>
      <c r="E26" s="886"/>
      <c r="F26" s="224"/>
      <c r="G26" s="224"/>
      <c r="H26" s="224"/>
      <c r="I26" s="224"/>
      <c r="J26" s="224"/>
      <c r="K26" s="224"/>
      <c r="L26" s="224"/>
      <c r="M26" s="224"/>
      <c r="N26" s="224"/>
      <c r="O26" s="224"/>
      <c r="P26" s="224"/>
      <c r="Q26" s="224"/>
      <c r="R26" s="224"/>
      <c r="S26" s="224"/>
      <c r="T26" s="224"/>
      <c r="U26" s="224"/>
      <c r="V26" s="224"/>
      <c r="W26" s="224"/>
      <c r="X26" s="224"/>
      <c r="Y26" s="224"/>
      <c r="Z26" s="224"/>
    </row>
    <row r="27" spans="1:26" ht="15.75" thickBot="1" x14ac:dyDescent="0.3">
      <c r="A27" s="860" t="s">
        <v>1544</v>
      </c>
      <c r="B27" s="889">
        <f>Cálculos!F475+Cálculos!F476+Cálculos!F477+Cálculos!F478+Cálculos!W484+Cálculos!W485+Cálculos!W486+Cálculos!W487</f>
        <v>7185.987410516208</v>
      </c>
      <c r="C27" s="535"/>
      <c r="E27" s="30"/>
      <c r="F27" s="30"/>
      <c r="G27" s="30"/>
      <c r="H27" s="30"/>
      <c r="I27" s="30"/>
      <c r="J27" s="30"/>
      <c r="K27" s="30"/>
      <c r="L27" s="30"/>
      <c r="M27" s="30"/>
      <c r="N27" s="30"/>
      <c r="O27" s="30"/>
      <c r="P27" s="30"/>
      <c r="Q27" s="30"/>
      <c r="R27" s="30"/>
      <c r="S27" s="30"/>
      <c r="T27" s="30"/>
      <c r="U27" s="30"/>
      <c r="V27" s="30"/>
      <c r="W27" s="30"/>
      <c r="X27" s="30"/>
      <c r="Y27" s="30"/>
      <c r="Z27" s="30"/>
    </row>
    <row r="28" spans="1:26" ht="15.75" thickBot="1" x14ac:dyDescent="0.3">
      <c r="A28" s="860" t="s">
        <v>1545</v>
      </c>
      <c r="B28" s="174">
        <f>SUM(B23:B27)</f>
        <v>261263.4153843582</v>
      </c>
      <c r="C28" s="535"/>
      <c r="E28" s="224"/>
      <c r="F28" s="224"/>
      <c r="G28" s="224"/>
      <c r="H28" s="224"/>
      <c r="I28" s="224"/>
      <c r="J28" s="224"/>
      <c r="K28" s="224"/>
      <c r="L28" s="224"/>
      <c r="M28" s="224"/>
      <c r="N28" s="224"/>
      <c r="O28" s="224"/>
      <c r="P28" s="224"/>
      <c r="Q28" s="224"/>
      <c r="R28" s="224"/>
      <c r="S28" s="224"/>
      <c r="T28" s="224"/>
      <c r="U28" s="224"/>
      <c r="V28" s="224"/>
      <c r="W28" s="224"/>
      <c r="X28" s="224"/>
      <c r="Y28" s="224"/>
      <c r="Z28" s="224"/>
    </row>
    <row r="29" spans="1:26" x14ac:dyDescent="0.25">
      <c r="A29" s="534"/>
      <c r="B29" s="225"/>
      <c r="C29" s="535"/>
      <c r="E29" s="224"/>
      <c r="F29" s="224"/>
      <c r="G29" s="224"/>
      <c r="H29" s="224"/>
      <c r="I29" s="224"/>
      <c r="J29" s="224"/>
      <c r="K29" s="224"/>
      <c r="L29" s="224"/>
      <c r="M29" s="224"/>
      <c r="N29" s="224"/>
      <c r="O29" s="224"/>
      <c r="P29" s="224"/>
      <c r="Q29" s="224"/>
      <c r="R29" s="224"/>
      <c r="S29" s="224"/>
      <c r="T29" s="224"/>
      <c r="U29" s="224"/>
      <c r="V29" s="224"/>
      <c r="W29" s="224"/>
      <c r="X29" s="224"/>
      <c r="Y29" s="224"/>
      <c r="Z29" s="224"/>
    </row>
    <row r="30" spans="1:26" ht="15.75" thickBot="1" x14ac:dyDescent="0.3">
      <c r="A30" s="887"/>
      <c r="B30" s="887"/>
      <c r="C30" s="173"/>
      <c r="D30" s="91"/>
      <c r="E30" s="30"/>
      <c r="F30" s="30"/>
      <c r="G30" s="30"/>
      <c r="H30" s="30"/>
      <c r="I30" s="30"/>
      <c r="J30" s="30"/>
      <c r="K30" s="30"/>
      <c r="L30" s="30"/>
      <c r="M30" s="30"/>
      <c r="N30" s="30"/>
      <c r="O30" s="30"/>
      <c r="P30" s="30"/>
      <c r="Q30" s="30"/>
      <c r="R30" s="30"/>
      <c r="S30" s="30"/>
      <c r="T30" s="30"/>
      <c r="U30" s="30"/>
      <c r="V30" s="30"/>
      <c r="W30" s="30"/>
      <c r="X30" s="30"/>
      <c r="Y30" s="30"/>
      <c r="Z30" s="30"/>
    </row>
    <row r="31" spans="1:26" ht="15.75" thickBot="1" x14ac:dyDescent="0.3">
      <c r="A31" s="831" t="s">
        <v>449</v>
      </c>
      <c r="B31" s="832" t="s">
        <v>393</v>
      </c>
      <c r="C31" s="832" t="s">
        <v>709</v>
      </c>
      <c r="D31" s="91"/>
      <c r="E31" s="30"/>
      <c r="F31" s="30"/>
      <c r="G31" s="30"/>
      <c r="H31" s="30"/>
      <c r="I31" s="30"/>
      <c r="J31" s="30"/>
      <c r="K31" s="30"/>
      <c r="L31" s="30"/>
      <c r="M31" s="30"/>
      <c r="N31" s="30"/>
      <c r="O31" s="30"/>
      <c r="P31" s="30"/>
      <c r="Q31" s="30"/>
      <c r="R31" s="30"/>
      <c r="S31" s="30"/>
      <c r="T31" s="30"/>
      <c r="U31" s="30"/>
      <c r="V31" s="30"/>
      <c r="W31" s="30"/>
      <c r="X31" s="30"/>
      <c r="Y31" s="30"/>
      <c r="Z31" s="30"/>
    </row>
    <row r="32" spans="1:26" x14ac:dyDescent="0.25">
      <c r="A32" s="827" t="s">
        <v>650</v>
      </c>
      <c r="B32" s="833">
        <f>B23/F54</f>
        <v>15.043712797234955</v>
      </c>
      <c r="C32" s="833">
        <f>(B32*100)/$B$37</f>
        <v>58.560142749002686</v>
      </c>
      <c r="D32" s="91"/>
      <c r="E32" s="30"/>
      <c r="F32" s="30"/>
      <c r="G32" s="30"/>
      <c r="H32" s="30"/>
      <c r="I32" s="30"/>
      <c r="J32" s="30"/>
      <c r="K32" s="30"/>
      <c r="L32" s="30"/>
      <c r="M32" s="30"/>
      <c r="N32" s="30"/>
      <c r="O32" s="30"/>
      <c r="P32" s="30"/>
      <c r="Q32" s="30"/>
      <c r="R32" s="30"/>
      <c r="S32" s="30"/>
      <c r="T32" s="30"/>
      <c r="U32" s="30"/>
      <c r="V32" s="30"/>
      <c r="W32" s="30"/>
      <c r="X32" s="30"/>
      <c r="Y32" s="30"/>
      <c r="Z32" s="30"/>
    </row>
    <row r="33" spans="1:26" x14ac:dyDescent="0.25">
      <c r="A33" s="827" t="s">
        <v>458</v>
      </c>
      <c r="B33" s="833">
        <f>B24/F54</f>
        <v>2.4881728429512715</v>
      </c>
      <c r="C33" s="833">
        <f t="shared" ref="C33:C37" si="0">(B33*100)/$B$37</f>
        <v>9.6856247411343492</v>
      </c>
      <c r="D33" s="91"/>
      <c r="E33" s="30"/>
      <c r="F33" s="30"/>
      <c r="G33" s="30"/>
      <c r="H33" s="30"/>
      <c r="I33" s="30"/>
      <c r="J33" s="30"/>
      <c r="K33" s="30"/>
      <c r="L33" s="30"/>
      <c r="M33" s="30"/>
      <c r="N33" s="30"/>
      <c r="O33" s="30"/>
      <c r="P33" s="30"/>
      <c r="Q33" s="30"/>
      <c r="R33" s="30"/>
      <c r="S33" s="30"/>
      <c r="T33" s="30"/>
      <c r="U33" s="30"/>
      <c r="V33" s="30"/>
      <c r="W33" s="30"/>
      <c r="X33" s="30"/>
      <c r="Y33" s="30"/>
      <c r="Z33" s="30"/>
    </row>
    <row r="34" spans="1:26" x14ac:dyDescent="0.25">
      <c r="A34" s="534" t="s">
        <v>459</v>
      </c>
      <c r="B34" s="535">
        <f>B25/F54</f>
        <v>7.4427277981528412</v>
      </c>
      <c r="C34" s="833">
        <f t="shared" si="0"/>
        <v>28.972050196405629</v>
      </c>
      <c r="D34" s="835"/>
      <c r="E34" s="30"/>
      <c r="F34" s="30"/>
      <c r="G34" s="30"/>
      <c r="H34" s="30"/>
      <c r="I34" s="30"/>
      <c r="J34" s="30"/>
      <c r="K34" s="30"/>
      <c r="L34" s="30"/>
      <c r="M34" s="30"/>
      <c r="N34" s="30"/>
      <c r="O34" s="30"/>
      <c r="P34" s="30"/>
      <c r="Q34" s="30"/>
      <c r="R34" s="30"/>
      <c r="S34" s="30"/>
      <c r="T34" s="30"/>
      <c r="U34" s="30"/>
      <c r="V34" s="30"/>
      <c r="W34" s="30"/>
      <c r="X34" s="30"/>
      <c r="Y34" s="30"/>
      <c r="Z34" s="30"/>
    </row>
    <row r="35" spans="1:26" x14ac:dyDescent="0.25">
      <c r="A35" s="534" t="s">
        <v>1546</v>
      </c>
      <c r="B35" s="535">
        <f>B26/F54</f>
        <v>8.1451543490528265E-3</v>
      </c>
      <c r="C35" s="833">
        <f t="shared" si="0"/>
        <v>3.1706361841796336E-2</v>
      </c>
      <c r="D35" s="836"/>
      <c r="E35" s="224"/>
      <c r="F35" s="224"/>
      <c r="G35" s="224"/>
      <c r="H35" s="224"/>
      <c r="I35" s="224"/>
      <c r="J35" s="224"/>
      <c r="K35" s="224"/>
      <c r="L35" s="224"/>
      <c r="M35" s="224"/>
      <c r="N35" s="224"/>
      <c r="O35" s="224"/>
      <c r="P35" s="224"/>
      <c r="Q35" s="224"/>
      <c r="R35" s="224"/>
      <c r="S35" s="224"/>
      <c r="T35" s="224"/>
      <c r="U35" s="224"/>
      <c r="V35" s="224"/>
      <c r="W35" s="224"/>
      <c r="X35" s="224"/>
      <c r="Y35" s="224"/>
      <c r="Z35" s="224"/>
    </row>
    <row r="36" spans="1:26" ht="15.75" thickBot="1" x14ac:dyDescent="0.3">
      <c r="A36" s="881" t="s">
        <v>1547</v>
      </c>
      <c r="B36" s="1064">
        <f>B27/F54</f>
        <v>0.70657905410434629</v>
      </c>
      <c r="C36" s="1064">
        <f t="shared" si="0"/>
        <v>2.7504759516155479</v>
      </c>
      <c r="D36" s="836"/>
      <c r="E36" s="224"/>
      <c r="F36" s="224"/>
      <c r="G36" s="224"/>
      <c r="H36" s="224"/>
      <c r="I36" s="224"/>
      <c r="J36" s="224"/>
      <c r="K36" s="224"/>
      <c r="L36" s="224"/>
      <c r="M36" s="224"/>
      <c r="N36" s="224"/>
      <c r="O36" s="224"/>
      <c r="P36" s="224"/>
      <c r="Q36" s="224"/>
      <c r="R36" s="224"/>
      <c r="S36" s="224"/>
      <c r="T36" s="224"/>
      <c r="U36" s="224"/>
      <c r="V36" s="224"/>
      <c r="W36" s="224"/>
      <c r="X36" s="224"/>
      <c r="Y36" s="224"/>
      <c r="Z36" s="224"/>
    </row>
    <row r="37" spans="1:26" ht="15.75" thickBot="1" x14ac:dyDescent="0.3">
      <c r="A37" s="860" t="s">
        <v>708</v>
      </c>
      <c r="B37" s="888">
        <f>SUM(B32:B36)</f>
        <v>25.689337646792463</v>
      </c>
      <c r="C37" s="888">
        <f t="shared" si="0"/>
        <v>100</v>
      </c>
      <c r="D37" s="836"/>
      <c r="E37" s="224"/>
      <c r="F37" s="224"/>
      <c r="G37" s="224"/>
      <c r="H37" s="224"/>
      <c r="I37" s="224"/>
      <c r="J37" s="224"/>
      <c r="K37" s="224"/>
      <c r="L37" s="224"/>
      <c r="M37" s="224"/>
      <c r="N37" s="224"/>
      <c r="O37" s="224"/>
      <c r="P37" s="224"/>
      <c r="Q37" s="224"/>
      <c r="R37" s="224"/>
      <c r="S37" s="224"/>
      <c r="T37" s="224"/>
      <c r="U37" s="224"/>
      <c r="V37" s="224"/>
      <c r="W37" s="224"/>
      <c r="X37" s="224"/>
      <c r="Y37" s="224"/>
      <c r="Z37" s="224"/>
    </row>
    <row r="38" spans="1:26" x14ac:dyDescent="0.25">
      <c r="A38" s="534"/>
      <c r="B38" s="535"/>
      <c r="C38" s="833"/>
      <c r="D38" s="836"/>
      <c r="E38" s="224"/>
      <c r="F38" s="224"/>
      <c r="G38" s="224"/>
      <c r="H38" s="224"/>
      <c r="I38" s="224"/>
      <c r="J38" s="224"/>
      <c r="K38" s="224"/>
      <c r="L38" s="224"/>
      <c r="M38" s="224"/>
      <c r="N38" s="224"/>
      <c r="O38" s="224"/>
      <c r="P38" s="224"/>
      <c r="Q38" s="224"/>
      <c r="R38" s="224"/>
      <c r="S38" s="224"/>
      <c r="T38" s="224"/>
      <c r="U38" s="224"/>
      <c r="V38" s="224"/>
      <c r="W38" s="224"/>
      <c r="X38" s="224"/>
      <c r="Y38" s="224"/>
      <c r="Z38" s="224"/>
    </row>
    <row r="39" spans="1:26" ht="15.75" thickBot="1" x14ac:dyDescent="0.3">
      <c r="A39" s="834"/>
      <c r="B39" s="837"/>
      <c r="C39" s="837"/>
      <c r="D39" s="225"/>
      <c r="E39" s="224"/>
      <c r="F39" s="224"/>
      <c r="G39" s="224"/>
      <c r="H39" s="224"/>
      <c r="I39" s="224"/>
      <c r="J39" s="224"/>
      <c r="K39" s="224"/>
      <c r="L39" s="224"/>
      <c r="M39" s="224"/>
      <c r="N39" s="224"/>
      <c r="O39" s="224"/>
      <c r="P39" s="224"/>
      <c r="Q39" s="224"/>
      <c r="R39" s="224"/>
      <c r="S39" s="224"/>
      <c r="T39" s="224"/>
      <c r="U39" s="224"/>
      <c r="V39" s="224"/>
      <c r="W39" s="224"/>
      <c r="X39" s="224"/>
      <c r="Y39" s="224"/>
      <c r="Z39" s="224"/>
    </row>
    <row r="40" spans="1:26" x14ac:dyDescent="0.25">
      <c r="A40" s="534"/>
      <c r="B40" s="535"/>
      <c r="C40" s="706"/>
      <c r="D40" s="225"/>
      <c r="E40" s="224"/>
      <c r="F40" s="224"/>
      <c r="G40" s="224"/>
      <c r="H40" s="224"/>
      <c r="I40" s="224"/>
      <c r="J40" s="224"/>
      <c r="K40" s="224"/>
      <c r="L40" s="224"/>
      <c r="M40" s="224"/>
      <c r="N40" s="224"/>
      <c r="O40" s="224"/>
      <c r="P40" s="224"/>
      <c r="Q40" s="224"/>
      <c r="R40" s="224"/>
      <c r="S40" s="224"/>
      <c r="T40" s="224"/>
      <c r="U40" s="224"/>
      <c r="V40" s="224"/>
      <c r="W40" s="224"/>
      <c r="X40" s="224"/>
      <c r="Y40" s="224"/>
      <c r="Z40" s="224"/>
    </row>
    <row r="41" spans="1:26" ht="15.75" customHeight="1" thickBot="1" x14ac:dyDescent="0.3">
      <c r="A41" s="831" t="s">
        <v>449</v>
      </c>
      <c r="B41" s="832" t="s">
        <v>393</v>
      </c>
      <c r="C41" s="832" t="s">
        <v>709</v>
      </c>
      <c r="E41" s="30"/>
      <c r="F41" s="30"/>
      <c r="G41" s="30"/>
      <c r="H41" s="30"/>
      <c r="I41" s="30"/>
      <c r="J41" s="30"/>
      <c r="K41" s="30"/>
      <c r="L41" s="30"/>
      <c r="M41" s="30"/>
      <c r="N41" s="30"/>
      <c r="O41" s="30"/>
      <c r="P41" s="30"/>
      <c r="Q41" s="30"/>
      <c r="R41" s="30"/>
      <c r="S41" s="30"/>
      <c r="T41" s="30"/>
      <c r="U41" s="30"/>
      <c r="V41" s="30"/>
      <c r="W41" s="30"/>
      <c r="X41" s="30"/>
      <c r="Y41" s="30"/>
      <c r="Z41" s="30"/>
    </row>
    <row r="42" spans="1:26" ht="15.75" customHeight="1" x14ac:dyDescent="0.25">
      <c r="A42" s="827" t="s">
        <v>653</v>
      </c>
      <c r="B42" s="833">
        <f>B23/'Entradas_Informações gerais'!C10</f>
        <v>15299.622899999998</v>
      </c>
      <c r="C42" s="833">
        <f>(B42*100)/$B$47</f>
        <v>58.560142749002679</v>
      </c>
      <c r="E42" s="30"/>
      <c r="F42" s="30"/>
      <c r="G42" s="30"/>
      <c r="H42" s="30"/>
      <c r="I42" s="30"/>
      <c r="J42" s="30"/>
      <c r="K42" s="30"/>
      <c r="L42" s="30"/>
      <c r="M42" s="30"/>
      <c r="N42" s="30"/>
      <c r="O42" s="30"/>
      <c r="P42" s="30"/>
      <c r="Q42" s="30"/>
      <c r="R42" s="30"/>
      <c r="S42" s="30"/>
      <c r="T42" s="30"/>
      <c r="U42" s="30"/>
      <c r="V42" s="30"/>
      <c r="W42" s="30"/>
      <c r="X42" s="30"/>
      <c r="Y42" s="30"/>
      <c r="Z42" s="30"/>
    </row>
    <row r="43" spans="1:26" ht="15.75" customHeight="1" x14ac:dyDescent="0.25">
      <c r="A43" s="827" t="s">
        <v>460</v>
      </c>
      <c r="B43" s="833">
        <f>B24/'Entradas_Informações gerais'!C10</f>
        <v>2530.4993999999997</v>
      </c>
      <c r="C43" s="833">
        <f t="shared" ref="C43:C46" si="1">(B43*100)/$B$47</f>
        <v>9.6856247411343475</v>
      </c>
      <c r="E43" s="30"/>
      <c r="F43" s="30"/>
      <c r="G43" s="30"/>
      <c r="H43" s="30"/>
      <c r="I43" s="30"/>
      <c r="J43" s="30"/>
      <c r="K43" s="30"/>
      <c r="L43" s="30"/>
      <c r="M43" s="30"/>
      <c r="N43" s="30"/>
      <c r="O43" s="30"/>
      <c r="P43" s="30"/>
      <c r="Q43" s="30"/>
      <c r="R43" s="30"/>
      <c r="S43" s="30"/>
      <c r="T43" s="30"/>
      <c r="U43" s="30"/>
      <c r="V43" s="30"/>
      <c r="W43" s="30"/>
      <c r="X43" s="30"/>
      <c r="Y43" s="30"/>
      <c r="Z43" s="30"/>
    </row>
    <row r="44" spans="1:26" ht="15.75" customHeight="1" x14ac:dyDescent="0.25">
      <c r="A44" s="534" t="s">
        <v>461</v>
      </c>
      <c r="B44" s="535">
        <f>B25/'Entradas_Informações gerais'!C10</f>
        <v>7569.3367849999995</v>
      </c>
      <c r="C44" s="833">
        <f t="shared" si="1"/>
        <v>28.972050196405625</v>
      </c>
      <c r="E44" s="224"/>
      <c r="F44" s="224"/>
      <c r="G44" s="224"/>
      <c r="H44" s="224"/>
      <c r="I44" s="224"/>
      <c r="J44" s="224"/>
      <c r="K44" s="224"/>
      <c r="L44" s="224"/>
      <c r="M44" s="224"/>
      <c r="N44" s="224"/>
      <c r="O44" s="224"/>
      <c r="P44" s="224"/>
      <c r="Q44" s="224"/>
      <c r="R44" s="224"/>
      <c r="S44" s="224"/>
      <c r="T44" s="224"/>
      <c r="U44" s="224"/>
      <c r="V44" s="224"/>
      <c r="W44" s="224"/>
      <c r="X44" s="224"/>
      <c r="Y44" s="224"/>
      <c r="Z44" s="224"/>
    </row>
    <row r="45" spans="1:26" ht="15.75" customHeight="1" x14ac:dyDescent="0.25">
      <c r="A45" s="534" t="s">
        <v>1548</v>
      </c>
      <c r="B45" s="535">
        <f>B26/'Entradas_Informações gerais'!C10</f>
        <v>8.2837123841999993</v>
      </c>
      <c r="C45" s="833">
        <f t="shared" si="1"/>
        <v>3.1706361841796329E-2</v>
      </c>
      <c r="E45" s="224"/>
      <c r="F45" s="224"/>
      <c r="G45" s="224"/>
      <c r="H45" s="224"/>
      <c r="I45" s="224"/>
      <c r="J45" s="224"/>
      <c r="K45" s="224"/>
      <c r="L45" s="224"/>
      <c r="M45" s="224"/>
      <c r="N45" s="224"/>
      <c r="O45" s="224"/>
      <c r="P45" s="224"/>
      <c r="Q45" s="224"/>
      <c r="R45" s="224"/>
      <c r="S45" s="224"/>
      <c r="T45" s="224"/>
      <c r="U45" s="224"/>
      <c r="V45" s="224"/>
      <c r="W45" s="224"/>
      <c r="X45" s="224"/>
      <c r="Y45" s="224"/>
      <c r="Z45" s="224"/>
    </row>
    <row r="46" spans="1:26" ht="15.75" customHeight="1" thickBot="1" x14ac:dyDescent="0.3">
      <c r="A46" s="881" t="s">
        <v>1549</v>
      </c>
      <c r="B46" s="1064">
        <f>B27/'Entradas_Informações gerais'!C10</f>
        <v>718.59874105162078</v>
      </c>
      <c r="C46" s="1064">
        <f t="shared" si="1"/>
        <v>2.7504759516155479</v>
      </c>
      <c r="E46" s="224"/>
      <c r="F46" s="224"/>
      <c r="G46" s="224"/>
      <c r="H46" s="224"/>
      <c r="I46" s="224"/>
      <c r="J46" s="224"/>
      <c r="K46" s="224"/>
      <c r="L46" s="224"/>
      <c r="M46" s="224"/>
      <c r="N46" s="224"/>
      <c r="O46" s="224"/>
      <c r="P46" s="224"/>
      <c r="Q46" s="224"/>
      <c r="R46" s="224"/>
      <c r="S46" s="224"/>
      <c r="T46" s="224"/>
      <c r="U46" s="224"/>
      <c r="V46" s="224"/>
      <c r="W46" s="224"/>
      <c r="X46" s="224"/>
      <c r="Y46" s="224"/>
      <c r="Z46" s="224"/>
    </row>
    <row r="47" spans="1:26" ht="15.75" customHeight="1" thickBot="1" x14ac:dyDescent="0.3">
      <c r="A47" s="860" t="s">
        <v>710</v>
      </c>
      <c r="B47" s="889">
        <f>SUM(B42:B46)</f>
        <v>26126.34153843582</v>
      </c>
      <c r="C47" s="888">
        <f>(B47*100)/$B$47</f>
        <v>100.00000000000001</v>
      </c>
      <c r="E47" s="30"/>
      <c r="F47" s="30"/>
      <c r="G47" s="30"/>
      <c r="H47" s="30"/>
      <c r="I47" s="30"/>
      <c r="J47" s="30"/>
      <c r="K47" s="30"/>
      <c r="L47" s="30"/>
      <c r="M47" s="30"/>
      <c r="N47" s="30"/>
      <c r="O47" s="30"/>
      <c r="P47" s="30"/>
      <c r="Q47" s="30"/>
      <c r="R47" s="30"/>
      <c r="S47" s="30"/>
      <c r="T47" s="30"/>
      <c r="U47" s="30"/>
      <c r="V47" s="30"/>
      <c r="W47" s="30"/>
      <c r="X47" s="30"/>
      <c r="Y47" s="30"/>
      <c r="Z47" s="30"/>
    </row>
    <row r="48" spans="1:26" ht="15.75" customHeight="1" thickBot="1" x14ac:dyDescent="0.3">
      <c r="A48" s="838"/>
      <c r="B48" s="839"/>
      <c r="C48" s="833"/>
      <c r="E48" s="224"/>
      <c r="F48" s="224"/>
      <c r="G48" s="224"/>
      <c r="H48" s="224"/>
      <c r="I48" s="224"/>
      <c r="J48" s="224"/>
      <c r="K48" s="224"/>
      <c r="L48" s="224"/>
      <c r="M48" s="224"/>
      <c r="N48" s="224"/>
      <c r="O48" s="224"/>
      <c r="P48" s="224"/>
      <c r="Q48" s="224"/>
      <c r="R48" s="224"/>
      <c r="S48" s="224"/>
      <c r="T48" s="224"/>
      <c r="U48" s="224"/>
      <c r="V48" s="224"/>
      <c r="W48" s="224"/>
      <c r="X48" s="224"/>
      <c r="Y48" s="224"/>
      <c r="Z48" s="224"/>
    </row>
    <row r="49" spans="1:26" ht="15.75" customHeight="1" thickBot="1" x14ac:dyDescent="0.3">
      <c r="A49" s="450"/>
      <c r="B49" s="840"/>
      <c r="C49" s="840"/>
      <c r="D49" s="841"/>
      <c r="E49" s="841"/>
      <c r="F49" s="841"/>
      <c r="G49" s="224"/>
      <c r="H49" s="224"/>
      <c r="I49" s="224"/>
      <c r="J49" s="224"/>
      <c r="K49" s="224"/>
      <c r="L49" s="224"/>
      <c r="M49" s="224"/>
      <c r="N49" s="224"/>
      <c r="O49" s="224"/>
      <c r="P49" s="224"/>
      <c r="Q49" s="224"/>
      <c r="R49" s="224"/>
      <c r="S49" s="224"/>
      <c r="T49" s="224"/>
      <c r="U49" s="224"/>
      <c r="V49" s="224"/>
      <c r="W49" s="224"/>
      <c r="X49" s="224"/>
      <c r="Y49" s="224"/>
      <c r="Z49" s="224"/>
    </row>
    <row r="50" spans="1:26" ht="36" customHeight="1" thickBot="1" x14ac:dyDescent="0.3">
      <c r="A50" s="842" t="s">
        <v>584</v>
      </c>
      <c r="B50" s="843" t="s">
        <v>612</v>
      </c>
      <c r="C50" s="844" t="s">
        <v>613</v>
      </c>
      <c r="D50" s="845"/>
      <c r="E50" s="841"/>
      <c r="F50" s="841"/>
      <c r="G50" s="224"/>
      <c r="H50" s="224"/>
      <c r="I50" s="224"/>
      <c r="J50" s="224"/>
      <c r="K50" s="224"/>
      <c r="L50" s="224"/>
      <c r="M50" s="224"/>
      <c r="N50" s="224"/>
      <c r="O50" s="224"/>
      <c r="P50" s="224"/>
      <c r="Q50" s="224"/>
      <c r="R50" s="224"/>
      <c r="S50" s="224"/>
      <c r="T50" s="224"/>
      <c r="U50" s="224"/>
      <c r="V50" s="224"/>
      <c r="W50" s="224"/>
      <c r="X50" s="224"/>
      <c r="Y50" s="224"/>
      <c r="Z50" s="224"/>
    </row>
    <row r="51" spans="1:26" ht="15.75" customHeight="1" thickBot="1" x14ac:dyDescent="0.3">
      <c r="A51" s="846">
        <f>'Entradas_Informações gerais'!E26</f>
        <v>30</v>
      </c>
      <c r="B51" s="847">
        <f>'Entradas_Informações gerais'!G26</f>
        <v>9442.8000000000011</v>
      </c>
      <c r="C51" s="848">
        <f>'Entradas_Informações gerais'!C52</f>
        <v>168000</v>
      </c>
      <c r="D51" s="841"/>
      <c r="E51" s="841"/>
      <c r="F51" s="841"/>
      <c r="G51" s="224"/>
      <c r="H51" s="224"/>
      <c r="I51" s="224"/>
      <c r="J51" s="224"/>
      <c r="K51" s="224"/>
      <c r="L51" s="224"/>
      <c r="M51" s="224"/>
      <c r="N51" s="224"/>
      <c r="O51" s="224"/>
      <c r="P51" s="224"/>
      <c r="Q51" s="224"/>
      <c r="R51" s="224"/>
      <c r="S51" s="224"/>
      <c r="T51" s="224"/>
      <c r="U51" s="224"/>
      <c r="V51" s="224"/>
      <c r="W51" s="224"/>
      <c r="X51" s="224"/>
      <c r="Y51" s="224"/>
      <c r="Z51" s="224"/>
    </row>
    <row r="52" spans="1:26" ht="15.75" customHeight="1" thickBot="1" x14ac:dyDescent="0.3">
      <c r="A52" s="450"/>
      <c r="B52" s="841"/>
      <c r="C52" s="841"/>
      <c r="D52" s="841"/>
      <c r="E52" s="841"/>
      <c r="F52" s="841"/>
      <c r="G52" s="224"/>
      <c r="H52" s="224"/>
      <c r="I52" s="224"/>
      <c r="J52" s="224"/>
      <c r="K52" s="224"/>
      <c r="L52" s="224"/>
      <c r="M52" s="224"/>
      <c r="N52" s="224"/>
      <c r="O52" s="224"/>
      <c r="P52" s="224"/>
      <c r="Q52" s="224"/>
      <c r="R52" s="224"/>
      <c r="S52" s="224"/>
      <c r="T52" s="224"/>
      <c r="U52" s="224"/>
      <c r="V52" s="224"/>
      <c r="W52" s="224"/>
      <c r="X52" s="224"/>
      <c r="Y52" s="224"/>
      <c r="Z52" s="224"/>
    </row>
    <row r="53" spans="1:26" ht="33.75" customHeight="1" thickBot="1" x14ac:dyDescent="0.3">
      <c r="A53" s="849"/>
      <c r="B53" s="842" t="s">
        <v>612</v>
      </c>
      <c r="C53" s="842" t="s">
        <v>453</v>
      </c>
      <c r="D53" s="850" t="s">
        <v>454</v>
      </c>
      <c r="E53" s="850" t="s">
        <v>455</v>
      </c>
      <c r="F53" s="851" t="s">
        <v>614</v>
      </c>
      <c r="G53" s="30"/>
      <c r="H53" s="30"/>
      <c r="I53" s="30"/>
      <c r="J53" s="30"/>
      <c r="K53" s="30"/>
      <c r="L53" s="30"/>
      <c r="M53" s="30"/>
      <c r="N53" s="30"/>
      <c r="O53" s="30"/>
      <c r="P53" s="30"/>
      <c r="Q53" s="30"/>
      <c r="R53" s="30"/>
      <c r="S53" s="30"/>
      <c r="T53" s="30"/>
      <c r="U53" s="30"/>
      <c r="V53" s="30"/>
      <c r="W53" s="30"/>
      <c r="X53" s="30"/>
      <c r="Y53" s="30"/>
      <c r="Z53" s="30"/>
    </row>
    <row r="54" spans="1:26" ht="15.75" customHeight="1" thickBot="1" x14ac:dyDescent="0.3">
      <c r="A54" s="852" t="s">
        <v>456</v>
      </c>
      <c r="B54" s="852">
        <f>'Entradas_Informações gerais'!G26</f>
        <v>9442.8000000000011</v>
      </c>
      <c r="C54" s="852">
        <f>'Entradas_Informações gerais'!B26</f>
        <v>1</v>
      </c>
      <c r="D54" s="853">
        <f>'Entradas_Informações gerais'!$D$52</f>
        <v>4.5</v>
      </c>
      <c r="E54" s="853">
        <f>'Entradas_Informações gerais'!$E$52</f>
        <v>3.5</v>
      </c>
      <c r="F54" s="854">
        <f>ROUND((ROUND((ROUND(B54,0)*C54),3)*(ROUND((0.1226*D54),3)+ROUND((0.0776*E54),3)+(ROUND(0.2534,3)))),3)</f>
        <v>10170.111000000001</v>
      </c>
      <c r="G54" s="220"/>
      <c r="H54" s="30"/>
      <c r="I54" s="30"/>
      <c r="J54" s="30"/>
      <c r="K54" s="30"/>
      <c r="L54" s="30"/>
      <c r="M54" s="30"/>
      <c r="N54" s="30"/>
      <c r="O54" s="30"/>
      <c r="P54" s="30"/>
      <c r="Q54" s="30"/>
      <c r="R54" s="30"/>
      <c r="S54" s="30"/>
      <c r="T54" s="30"/>
      <c r="U54" s="30"/>
      <c r="V54" s="30"/>
      <c r="W54" s="30"/>
      <c r="X54" s="30"/>
      <c r="Y54" s="30"/>
      <c r="Z54" s="30"/>
    </row>
    <row r="55" spans="1:26" ht="15.75" customHeight="1" thickBot="1" x14ac:dyDescent="0.3">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row>
    <row r="56" spans="1:26" ht="15.75" customHeight="1" thickBot="1" x14ac:dyDescent="0.3">
      <c r="A56" s="1061" t="s">
        <v>582</v>
      </c>
      <c r="B56" s="1062"/>
      <c r="C56" s="1062"/>
      <c r="D56" s="1062"/>
      <c r="E56" s="1062"/>
      <c r="F56" s="1063"/>
      <c r="G56" s="224"/>
      <c r="H56" s="224"/>
      <c r="I56" s="224"/>
      <c r="J56" s="224"/>
      <c r="K56" s="224"/>
      <c r="L56" s="224"/>
      <c r="M56" s="224"/>
      <c r="N56" s="224"/>
      <c r="O56" s="224"/>
      <c r="P56" s="224"/>
      <c r="Q56" s="224"/>
      <c r="R56" s="224"/>
      <c r="S56" s="224"/>
      <c r="T56" s="224"/>
      <c r="U56" s="224"/>
      <c r="V56" s="224"/>
      <c r="W56" s="224"/>
      <c r="X56" s="224"/>
      <c r="Y56" s="224"/>
      <c r="Z56" s="224"/>
    </row>
    <row r="57" spans="1:26" ht="15.75" customHeight="1" thickBot="1" x14ac:dyDescent="0.3">
      <c r="A57" s="447"/>
      <c r="B57" s="447"/>
      <c r="C57" s="447"/>
      <c r="D57" s="449"/>
      <c r="E57" s="449"/>
      <c r="F57" s="224"/>
      <c r="G57" s="224"/>
      <c r="H57" s="224"/>
      <c r="I57" s="224"/>
      <c r="J57" s="224"/>
      <c r="K57" s="224"/>
      <c r="L57" s="224"/>
      <c r="M57" s="224"/>
      <c r="N57" s="224"/>
      <c r="O57" s="224"/>
      <c r="P57" s="224"/>
      <c r="Q57" s="224"/>
      <c r="R57" s="224"/>
      <c r="S57" s="224"/>
      <c r="T57" s="224"/>
      <c r="U57" s="224"/>
      <c r="V57" s="224"/>
      <c r="W57" s="224"/>
      <c r="X57" s="224"/>
      <c r="Y57" s="224"/>
      <c r="Z57" s="224"/>
    </row>
    <row r="58" spans="1:26" ht="62.25" customHeight="1" thickBot="1" x14ac:dyDescent="0.3">
      <c r="A58" s="855" t="s">
        <v>457</v>
      </c>
      <c r="B58" s="856" t="s">
        <v>615</v>
      </c>
      <c r="C58" s="856" t="s">
        <v>616</v>
      </c>
      <c r="D58" s="857" t="s">
        <v>617</v>
      </c>
      <c r="E58" s="448"/>
      <c r="F58" s="224"/>
      <c r="G58" s="224"/>
      <c r="H58" s="224"/>
      <c r="I58" s="224"/>
      <c r="J58" s="224"/>
      <c r="K58" s="224"/>
      <c r="L58" s="224"/>
      <c r="M58" s="224"/>
      <c r="N58" s="224"/>
      <c r="O58" s="224"/>
      <c r="P58" s="224"/>
      <c r="Q58" s="224"/>
      <c r="R58" s="224"/>
      <c r="S58" s="224"/>
      <c r="T58" s="224"/>
      <c r="U58" s="224"/>
      <c r="V58" s="224"/>
      <c r="W58" s="224"/>
      <c r="X58" s="224"/>
      <c r="Y58" s="224"/>
      <c r="Z58" s="224"/>
    </row>
    <row r="59" spans="1:26" ht="15.75" customHeight="1" x14ac:dyDescent="0.25">
      <c r="A59" s="827" t="s">
        <v>132</v>
      </c>
      <c r="B59" s="225">
        <f>Cálculos!B119</f>
        <v>10.676</v>
      </c>
      <c r="C59" s="225">
        <f>Cálculos!B184</f>
        <v>4.5999999999999999E-2</v>
      </c>
      <c r="D59" s="225">
        <f>Cálculos!B245</f>
        <v>7.3</v>
      </c>
      <c r="E59" s="225"/>
      <c r="F59" s="224"/>
      <c r="G59" s="224"/>
      <c r="H59" s="224"/>
      <c r="I59" s="224"/>
      <c r="J59" s="224"/>
      <c r="K59" s="224"/>
      <c r="L59" s="224"/>
      <c r="M59" s="224"/>
      <c r="N59" s="224"/>
      <c r="O59" s="224"/>
      <c r="P59" s="224"/>
      <c r="Q59" s="224"/>
      <c r="R59" s="224"/>
      <c r="S59" s="224"/>
      <c r="T59" s="224"/>
      <c r="U59" s="224"/>
      <c r="V59" s="224"/>
      <c r="W59" s="224"/>
      <c r="X59" s="224"/>
      <c r="Y59" s="224"/>
      <c r="Z59" s="224"/>
    </row>
    <row r="60" spans="1:26" ht="15.75" customHeight="1" x14ac:dyDescent="0.25">
      <c r="A60" s="858" t="s">
        <v>134</v>
      </c>
      <c r="B60" s="225">
        <f>Cálculos!B120</f>
        <v>11.141999999999999</v>
      </c>
      <c r="C60" s="225">
        <f>Cálculos!B185</f>
        <v>4.8000000000000001E-2</v>
      </c>
      <c r="D60" s="225">
        <f>Cálculos!B246</f>
        <v>8.0299999999999994</v>
      </c>
      <c r="E60" s="225"/>
      <c r="F60" s="224"/>
      <c r="G60" s="224"/>
      <c r="H60" s="224"/>
      <c r="I60" s="224"/>
      <c r="J60" s="224"/>
      <c r="K60" s="224"/>
      <c r="L60" s="224"/>
      <c r="M60" s="224"/>
      <c r="N60" s="224"/>
      <c r="O60" s="224"/>
      <c r="P60" s="224"/>
      <c r="Q60" s="224"/>
      <c r="R60" s="224"/>
      <c r="S60" s="224"/>
      <c r="T60" s="224"/>
      <c r="U60" s="224"/>
      <c r="V60" s="224"/>
      <c r="W60" s="224"/>
      <c r="X60" s="224"/>
      <c r="Y60" s="224"/>
      <c r="Z60" s="224"/>
    </row>
    <row r="61" spans="1:26" ht="15.75" customHeight="1" x14ac:dyDescent="0.25">
      <c r="A61" s="827" t="s">
        <v>25</v>
      </c>
      <c r="B61" s="225">
        <f>Cálculos!B121</f>
        <v>18.318999999999999</v>
      </c>
      <c r="C61" s="225">
        <f>Cálculos!B186</f>
        <v>7.9000000000000001E-2</v>
      </c>
      <c r="D61" s="225">
        <f>Cálculos!B247</f>
        <v>15.695</v>
      </c>
      <c r="E61" s="225"/>
      <c r="F61" s="224"/>
      <c r="G61" s="224"/>
      <c r="H61" s="224"/>
      <c r="I61" s="224"/>
      <c r="J61" s="224"/>
      <c r="K61" s="224"/>
      <c r="L61" s="224"/>
      <c r="M61" s="224"/>
      <c r="N61" s="224"/>
      <c r="O61" s="224"/>
      <c r="P61" s="224"/>
      <c r="Q61" s="224"/>
      <c r="R61" s="224"/>
      <c r="S61" s="224"/>
      <c r="T61" s="224"/>
      <c r="U61" s="224"/>
      <c r="V61" s="224"/>
      <c r="W61" s="224"/>
      <c r="X61" s="224"/>
      <c r="Y61" s="224"/>
      <c r="Z61" s="224"/>
    </row>
    <row r="62" spans="1:26" ht="15.75" customHeight="1" x14ac:dyDescent="0.25">
      <c r="A62" s="858" t="s">
        <v>370</v>
      </c>
      <c r="B62" s="225">
        <f>Cálculos!B122</f>
        <v>46.875999999999998</v>
      </c>
      <c r="C62" s="225">
        <f>Cálculos!B187</f>
        <v>0.20300000000000001</v>
      </c>
      <c r="D62" s="225">
        <f>Cálculos!B248</f>
        <v>56.575000000000003</v>
      </c>
      <c r="E62" s="225"/>
      <c r="F62" s="224"/>
      <c r="G62" s="224"/>
      <c r="H62" s="224"/>
      <c r="I62" s="224"/>
      <c r="J62" s="224"/>
      <c r="K62" s="224"/>
      <c r="L62" s="224"/>
      <c r="M62" s="224"/>
      <c r="N62" s="224"/>
      <c r="O62" s="224"/>
      <c r="P62" s="224"/>
      <c r="Q62" s="224"/>
      <c r="R62" s="224"/>
      <c r="S62" s="224"/>
      <c r="T62" s="224"/>
      <c r="U62" s="224"/>
      <c r="V62" s="224"/>
      <c r="W62" s="224"/>
      <c r="X62" s="224"/>
      <c r="Y62" s="224"/>
      <c r="Z62" s="224"/>
    </row>
    <row r="63" spans="1:26" ht="15.75" customHeight="1" x14ac:dyDescent="0.25">
      <c r="A63" s="827" t="s">
        <v>371</v>
      </c>
      <c r="B63" s="225">
        <f>Cálculos!B123</f>
        <v>49.590400000000002</v>
      </c>
      <c r="C63" s="225">
        <f>Cálculos!B188</f>
        <v>0.215</v>
      </c>
      <c r="D63" s="225">
        <f>Cálculos!B249</f>
        <v>66.795000000000002</v>
      </c>
      <c r="E63" s="225"/>
      <c r="F63" s="224"/>
      <c r="G63" s="224"/>
      <c r="H63" s="224"/>
      <c r="I63" s="224"/>
      <c r="J63" s="224"/>
      <c r="K63" s="224"/>
      <c r="L63" s="224"/>
      <c r="M63" s="224"/>
      <c r="N63" s="224"/>
      <c r="O63" s="224"/>
      <c r="P63" s="224"/>
      <c r="Q63" s="224"/>
      <c r="R63" s="224"/>
      <c r="S63" s="224"/>
      <c r="T63" s="224"/>
      <c r="U63" s="224"/>
      <c r="V63" s="224"/>
      <c r="W63" s="224"/>
      <c r="X63" s="224"/>
      <c r="Y63" s="224"/>
      <c r="Z63" s="224"/>
    </row>
    <row r="64" spans="1:26" ht="15.75" customHeight="1" x14ac:dyDescent="0.25">
      <c r="A64" s="859" t="s">
        <v>28</v>
      </c>
      <c r="B64" s="225">
        <f>Cálculos!B124</f>
        <v>138.21700000000001</v>
      </c>
      <c r="C64" s="225">
        <f>Cálculos!B189</f>
        <v>0.93100000000000005</v>
      </c>
      <c r="D64" s="225">
        <f>Cálculos!B250</f>
        <v>157.68</v>
      </c>
      <c r="E64" s="225"/>
      <c r="F64" s="224"/>
      <c r="G64" s="224"/>
      <c r="H64" s="224"/>
      <c r="I64" s="224"/>
      <c r="J64" s="224"/>
      <c r="K64" s="224"/>
      <c r="L64" s="224"/>
      <c r="M64" s="224"/>
      <c r="N64" s="224"/>
      <c r="O64" s="224"/>
      <c r="P64" s="224"/>
      <c r="Q64" s="224"/>
      <c r="R64" s="224"/>
      <c r="S64" s="224"/>
      <c r="T64" s="224"/>
      <c r="U64" s="224"/>
      <c r="V64" s="224"/>
      <c r="W64" s="224"/>
      <c r="X64" s="224"/>
      <c r="Y64" s="224"/>
      <c r="Z64" s="224"/>
    </row>
    <row r="65" spans="1:26" ht="15.75" customHeight="1" thickBot="1" x14ac:dyDescent="0.3">
      <c r="A65" s="860" t="s">
        <v>29</v>
      </c>
      <c r="B65" s="175">
        <f>Cálculos!B125</f>
        <v>58.93</v>
      </c>
      <c r="C65" s="175">
        <f>Cálculos!B190</f>
        <v>0.255</v>
      </c>
      <c r="D65" s="175">
        <f>Cálculos!B251</f>
        <v>79.569999999999993</v>
      </c>
      <c r="E65" s="225"/>
      <c r="F65" s="224"/>
      <c r="G65" s="224"/>
      <c r="H65" s="224"/>
      <c r="I65" s="224"/>
      <c r="J65" s="224"/>
      <c r="K65" s="224"/>
      <c r="L65" s="224"/>
      <c r="M65" s="224"/>
      <c r="N65" s="224"/>
      <c r="O65" s="224"/>
      <c r="P65" s="224"/>
      <c r="Q65" s="224"/>
      <c r="R65" s="224"/>
      <c r="S65" s="224"/>
      <c r="T65" s="224"/>
      <c r="U65" s="224"/>
      <c r="V65" s="224"/>
      <c r="W65" s="224"/>
      <c r="X65" s="224"/>
      <c r="Y65" s="224"/>
      <c r="Z65" s="224"/>
    </row>
    <row r="66" spans="1:26" ht="15.75" customHeight="1" thickBot="1" x14ac:dyDescent="0.3">
      <c r="A66" s="173"/>
      <c r="B66" s="173"/>
      <c r="C66" s="173"/>
      <c r="D66" s="173"/>
      <c r="E66" s="173"/>
      <c r="F66" s="224"/>
      <c r="G66" s="224"/>
      <c r="H66" s="224"/>
      <c r="I66" s="224"/>
      <c r="J66" s="224"/>
      <c r="K66" s="224"/>
      <c r="L66" s="224"/>
      <c r="M66" s="224"/>
      <c r="N66" s="224"/>
      <c r="O66" s="224"/>
      <c r="P66" s="224"/>
      <c r="Q66" s="224"/>
      <c r="R66" s="224"/>
      <c r="S66" s="224"/>
      <c r="T66" s="224"/>
      <c r="U66" s="224"/>
      <c r="V66" s="224"/>
      <c r="W66" s="224"/>
      <c r="X66" s="224"/>
      <c r="Y66" s="224"/>
      <c r="Z66" s="224"/>
    </row>
    <row r="67" spans="1:26" ht="48.75" customHeight="1" thickBot="1" x14ac:dyDescent="0.3">
      <c r="A67" s="861" t="s">
        <v>457</v>
      </c>
      <c r="B67" s="862" t="s">
        <v>651</v>
      </c>
      <c r="C67" s="863" t="s">
        <v>652</v>
      </c>
      <c r="D67" s="863" t="s">
        <v>618</v>
      </c>
      <c r="E67" s="863" t="s">
        <v>619</v>
      </c>
      <c r="F67" s="224"/>
      <c r="G67" s="224"/>
      <c r="H67" s="224"/>
      <c r="I67" s="224"/>
      <c r="J67" s="224"/>
      <c r="K67" s="224"/>
      <c r="L67" s="224"/>
      <c r="M67" s="224"/>
      <c r="N67" s="224"/>
      <c r="O67" s="224"/>
      <c r="P67" s="224"/>
      <c r="Q67" s="224"/>
      <c r="R67" s="224"/>
      <c r="S67" s="224"/>
      <c r="T67" s="224"/>
      <c r="U67" s="224"/>
      <c r="V67" s="224"/>
      <c r="W67" s="224"/>
      <c r="X67" s="224"/>
      <c r="Y67" s="224"/>
      <c r="Z67" s="224"/>
    </row>
    <row r="68" spans="1:26" ht="15.75" customHeight="1" x14ac:dyDescent="0.25">
      <c r="A68" s="534" t="s">
        <v>132</v>
      </c>
      <c r="B68" s="225">
        <f>Cálculos!B147</f>
        <v>213.52</v>
      </c>
      <c r="C68" s="225">
        <f>Cálculos!B196</f>
        <v>0.92</v>
      </c>
      <c r="D68" s="225">
        <f>Cálculos!B395</f>
        <v>0.91800000000000004</v>
      </c>
      <c r="E68" s="225">
        <f>Cálculos!B409</f>
        <v>1.0880000000000001</v>
      </c>
      <c r="F68" s="224"/>
      <c r="G68" s="224"/>
      <c r="H68" s="224"/>
      <c r="I68" s="224"/>
      <c r="J68" s="224"/>
      <c r="K68" s="224"/>
      <c r="L68" s="224"/>
      <c r="M68" s="224"/>
      <c r="N68" s="224"/>
      <c r="O68" s="224"/>
      <c r="P68" s="224"/>
      <c r="Q68" s="224"/>
      <c r="R68" s="224"/>
      <c r="S68" s="224"/>
      <c r="T68" s="224"/>
      <c r="U68" s="224"/>
      <c r="V68" s="224"/>
      <c r="W68" s="224"/>
      <c r="X68" s="224"/>
      <c r="Y68" s="224"/>
      <c r="Z68" s="224"/>
    </row>
    <row r="69" spans="1:26" ht="15.75" customHeight="1" x14ac:dyDescent="0.25">
      <c r="A69" s="859" t="s">
        <v>134</v>
      </c>
      <c r="B69" s="225">
        <f>Cálculos!B148</f>
        <v>222.84</v>
      </c>
      <c r="C69" s="225">
        <f>Cálculos!B197</f>
        <v>0.96</v>
      </c>
      <c r="D69" s="225">
        <f>Cálculos!B396</f>
        <v>1.0089999999999999</v>
      </c>
      <c r="E69" s="225">
        <f>Cálculos!B410</f>
        <v>1.196</v>
      </c>
      <c r="F69" s="224"/>
      <c r="G69" s="224"/>
      <c r="H69" s="224"/>
      <c r="I69" s="224"/>
      <c r="J69" s="224"/>
      <c r="K69" s="224"/>
      <c r="L69" s="224"/>
      <c r="M69" s="224"/>
      <c r="N69" s="224"/>
      <c r="O69" s="224"/>
      <c r="P69" s="224"/>
      <c r="Q69" s="224"/>
      <c r="R69" s="224"/>
      <c r="S69" s="224"/>
      <c r="T69" s="224"/>
      <c r="U69" s="224"/>
      <c r="V69" s="224"/>
      <c r="W69" s="224"/>
      <c r="X69" s="224"/>
      <c r="Y69" s="224"/>
      <c r="Z69" s="224"/>
    </row>
    <row r="70" spans="1:26" ht="15.75" customHeight="1" x14ac:dyDescent="0.25">
      <c r="A70" s="827" t="s">
        <v>25</v>
      </c>
      <c r="B70" s="225">
        <f>Cálculos!B149</f>
        <v>732.76</v>
      </c>
      <c r="C70" s="225">
        <f>Cálculos!B198</f>
        <v>3.16</v>
      </c>
      <c r="D70" s="225">
        <f>Cálculos!B397</f>
        <v>3.9460000000000002</v>
      </c>
      <c r="E70" s="225">
        <f>Cálculos!B411</f>
        <v>4.6760000000000002</v>
      </c>
      <c r="F70" s="224"/>
      <c r="G70" s="224"/>
      <c r="H70" s="224"/>
      <c r="I70" s="224"/>
      <c r="J70" s="224"/>
      <c r="K70" s="224"/>
      <c r="L70" s="224"/>
      <c r="M70" s="224"/>
      <c r="N70" s="224"/>
      <c r="O70" s="224"/>
      <c r="P70" s="224"/>
      <c r="Q70" s="224"/>
      <c r="R70" s="224"/>
      <c r="S70" s="224"/>
      <c r="T70" s="224"/>
      <c r="U70" s="224"/>
      <c r="V70" s="224"/>
      <c r="W70" s="224"/>
      <c r="X70" s="224"/>
      <c r="Y70" s="224"/>
      <c r="Z70" s="224"/>
    </row>
    <row r="71" spans="1:26" ht="15.75" customHeight="1" x14ac:dyDescent="0.25">
      <c r="A71" s="858" t="s">
        <v>370</v>
      </c>
      <c r="B71" s="225">
        <f>Cálculos!B150</f>
        <v>2812.56</v>
      </c>
      <c r="C71" s="225">
        <f>Cálculos!B199</f>
        <v>12.18</v>
      </c>
      <c r="D71" s="225">
        <f>Cálculos!B398</f>
        <v>21.337</v>
      </c>
      <c r="E71" s="225">
        <f>Cálculos!B412</f>
        <v>25.283999999999999</v>
      </c>
      <c r="F71" s="224"/>
      <c r="G71" s="224"/>
      <c r="H71" s="224"/>
      <c r="I71" s="224"/>
      <c r="J71" s="224"/>
      <c r="K71" s="224"/>
      <c r="L71" s="224"/>
      <c r="M71" s="224"/>
      <c r="N71" s="224"/>
      <c r="O71" s="224"/>
      <c r="P71" s="224"/>
      <c r="Q71" s="224"/>
      <c r="R71" s="224"/>
      <c r="S71" s="224"/>
      <c r="T71" s="224"/>
      <c r="U71" s="224"/>
      <c r="V71" s="224"/>
      <c r="W71" s="224"/>
      <c r="X71" s="224"/>
      <c r="Y71" s="224"/>
      <c r="Z71" s="224"/>
    </row>
    <row r="72" spans="1:26" ht="15.75" customHeight="1" x14ac:dyDescent="0.25">
      <c r="A72" s="827" t="s">
        <v>371</v>
      </c>
      <c r="B72" s="225">
        <f>Cálculos!B151</f>
        <v>1487.7</v>
      </c>
      <c r="C72" s="225">
        <f>Cálculos!B200</f>
        <v>6.45</v>
      </c>
      <c r="D72" s="225">
        <f>Cálculos!B399</f>
        <v>12.596</v>
      </c>
      <c r="E72" s="225">
        <f>Cálculos!B413</f>
        <v>14.926</v>
      </c>
      <c r="F72" s="224"/>
      <c r="G72" s="224"/>
      <c r="H72" s="224"/>
      <c r="I72" s="224"/>
      <c r="J72" s="224"/>
      <c r="K72" s="224"/>
      <c r="L72" s="224"/>
      <c r="M72" s="224"/>
      <c r="N72" s="224"/>
      <c r="O72" s="224"/>
      <c r="P72" s="224"/>
      <c r="Q72" s="224"/>
      <c r="R72" s="224"/>
      <c r="S72" s="224"/>
      <c r="T72" s="224"/>
      <c r="U72" s="224"/>
      <c r="V72" s="224"/>
      <c r="W72" s="224"/>
      <c r="X72" s="224"/>
      <c r="Y72" s="224"/>
      <c r="Z72" s="224"/>
    </row>
    <row r="73" spans="1:26" ht="15.75" customHeight="1" x14ac:dyDescent="0.25">
      <c r="A73" s="858" t="s">
        <v>28</v>
      </c>
      <c r="B73" s="225">
        <f>Cálculos!B152</f>
        <v>138.21700000000001</v>
      </c>
      <c r="C73" s="225">
        <f>Cálculos!B201</f>
        <v>0.93100000000000005</v>
      </c>
      <c r="D73" s="225">
        <f>Cálculos!B400</f>
        <v>0.99099999999999999</v>
      </c>
      <c r="E73" s="225">
        <f>Cálculos!B414</f>
        <v>1.1739999999999999</v>
      </c>
      <c r="F73" s="224"/>
      <c r="G73" s="224"/>
      <c r="H73" s="224"/>
      <c r="I73" s="224"/>
      <c r="J73" s="224"/>
      <c r="K73" s="224"/>
      <c r="L73" s="224"/>
      <c r="M73" s="224"/>
      <c r="N73" s="224"/>
      <c r="O73" s="224"/>
      <c r="P73" s="224"/>
      <c r="Q73" s="224"/>
      <c r="R73" s="224"/>
      <c r="S73" s="224"/>
      <c r="T73" s="224"/>
      <c r="U73" s="224"/>
      <c r="V73" s="224"/>
      <c r="W73" s="224"/>
      <c r="X73" s="224"/>
      <c r="Y73" s="224"/>
      <c r="Z73" s="224"/>
    </row>
    <row r="74" spans="1:26" ht="15.75" customHeight="1" thickBot="1" x14ac:dyDescent="0.3">
      <c r="A74" s="860" t="s">
        <v>29</v>
      </c>
      <c r="B74" s="175">
        <f>Cálculos!B153</f>
        <v>58.93</v>
      </c>
      <c r="C74" s="175">
        <f>Cálculos!B202</f>
        <v>0.255</v>
      </c>
      <c r="D74" s="175">
        <f>Cálculos!B401</f>
        <v>0.5</v>
      </c>
      <c r="E74" s="175">
        <f>Cálculos!B415</f>
        <v>0.59299999999999997</v>
      </c>
      <c r="F74" s="224"/>
      <c r="G74" s="224"/>
      <c r="H74" s="224"/>
      <c r="I74" s="224"/>
      <c r="J74" s="224"/>
      <c r="K74" s="224"/>
      <c r="L74" s="224"/>
      <c r="M74" s="224"/>
      <c r="N74" s="224"/>
      <c r="O74" s="224"/>
      <c r="P74" s="224"/>
      <c r="Q74" s="224"/>
      <c r="R74" s="224"/>
      <c r="S74" s="224"/>
      <c r="T74" s="224"/>
      <c r="U74" s="224"/>
      <c r="V74" s="224"/>
      <c r="W74" s="224"/>
      <c r="X74" s="224"/>
      <c r="Y74" s="224"/>
      <c r="Z74" s="224"/>
    </row>
    <row r="75" spans="1:26" ht="15.75" customHeight="1" thickBot="1" x14ac:dyDescent="0.3">
      <c r="A75" s="173"/>
      <c r="B75" s="173"/>
      <c r="C75" s="173"/>
      <c r="D75" s="173"/>
      <c r="E75" s="173"/>
      <c r="F75" s="173"/>
      <c r="G75" s="224"/>
      <c r="H75" s="224"/>
      <c r="I75" s="224"/>
      <c r="J75" s="224"/>
      <c r="K75" s="224"/>
      <c r="L75" s="224"/>
      <c r="M75" s="224"/>
      <c r="N75" s="224"/>
      <c r="O75" s="224"/>
      <c r="P75" s="224"/>
      <c r="Q75" s="224"/>
      <c r="R75" s="224"/>
      <c r="S75" s="224"/>
      <c r="T75" s="224"/>
      <c r="U75" s="224"/>
      <c r="V75" s="224"/>
      <c r="W75" s="224"/>
      <c r="X75" s="224"/>
      <c r="Y75" s="224"/>
      <c r="Z75" s="224"/>
    </row>
    <row r="76" spans="1:26" ht="39" customHeight="1" thickBot="1" x14ac:dyDescent="0.3">
      <c r="A76" s="861" t="s">
        <v>457</v>
      </c>
      <c r="B76" s="862" t="s">
        <v>586</v>
      </c>
      <c r="C76" s="862" t="s">
        <v>66</v>
      </c>
      <c r="D76" s="862" t="s">
        <v>67</v>
      </c>
      <c r="E76" s="862" t="s">
        <v>68</v>
      </c>
      <c r="F76" s="864" t="s">
        <v>581</v>
      </c>
      <c r="G76" s="30"/>
      <c r="H76" s="30"/>
      <c r="I76" s="30"/>
      <c r="J76" s="30"/>
      <c r="K76" s="30"/>
      <c r="L76" s="30"/>
      <c r="M76" s="30"/>
      <c r="N76" s="30"/>
      <c r="O76" s="30"/>
      <c r="P76" s="30"/>
      <c r="Q76" s="30"/>
      <c r="R76" s="30"/>
      <c r="S76" s="30"/>
      <c r="T76" s="30"/>
      <c r="U76" s="30"/>
      <c r="V76" s="30"/>
      <c r="W76" s="30"/>
      <c r="X76" s="30"/>
      <c r="Y76" s="30"/>
      <c r="Z76" s="30"/>
    </row>
    <row r="77" spans="1:26" ht="15.75" customHeight="1" x14ac:dyDescent="0.25">
      <c r="A77" s="534" t="s">
        <v>132</v>
      </c>
      <c r="B77" s="865">
        <f>Entradas_Alimentação!C36</f>
        <v>1.1599999999999999</v>
      </c>
      <c r="C77" s="865">
        <f>Entradas_Alimentação!E36</f>
        <v>19.59</v>
      </c>
      <c r="D77" s="865">
        <f>Entradas_Alimentação!F36</f>
        <v>82.73</v>
      </c>
      <c r="E77" s="865">
        <f>Entradas_Alimentação!G36</f>
        <v>1.03939</v>
      </c>
      <c r="F77" s="866">
        <f>ROUND((((Entradas_Alimentação!C36*'Entradas_Informações gerais'!B21)*Entradas_Alimentação!G36)),5)</f>
        <v>24.113849999999999</v>
      </c>
      <c r="G77" s="30"/>
      <c r="H77" s="30"/>
      <c r="I77" s="30"/>
      <c r="J77" s="30"/>
      <c r="K77" s="30"/>
      <c r="L77" s="30"/>
      <c r="M77" s="30"/>
      <c r="N77" s="30"/>
      <c r="O77" s="30"/>
      <c r="P77" s="30"/>
      <c r="Q77" s="30"/>
      <c r="R77" s="30"/>
      <c r="S77" s="30"/>
      <c r="T77" s="30"/>
      <c r="U77" s="30"/>
      <c r="V77" s="30"/>
      <c r="W77" s="30"/>
      <c r="X77" s="30"/>
      <c r="Y77" s="30"/>
      <c r="Z77" s="30"/>
    </row>
    <row r="78" spans="1:26" ht="15.75" customHeight="1" x14ac:dyDescent="0.25">
      <c r="A78" s="858" t="s">
        <v>134</v>
      </c>
      <c r="B78" s="867">
        <f>Entradas_Alimentação!I36</f>
        <v>1.1599999999999999</v>
      </c>
      <c r="C78" s="867">
        <f>Entradas_Alimentação!K36</f>
        <v>19.59</v>
      </c>
      <c r="D78" s="867">
        <f>Entradas_Alimentação!L36</f>
        <v>82.73</v>
      </c>
      <c r="E78" s="867">
        <f>Entradas_Alimentação!M36</f>
        <v>1.03939</v>
      </c>
      <c r="F78" s="868">
        <f>ROUND((((Entradas_Alimentação!I36*'Entradas_Informações gerais'!B22)*Entradas_Alimentação!M36)),5)</f>
        <v>24.113849999999999</v>
      </c>
      <c r="G78" s="30"/>
      <c r="H78" s="30"/>
      <c r="I78" s="30"/>
      <c r="J78" s="30"/>
      <c r="K78" s="30"/>
      <c r="L78" s="30"/>
      <c r="M78" s="30"/>
      <c r="N78" s="30"/>
      <c r="O78" s="30"/>
      <c r="P78" s="30"/>
      <c r="Q78" s="30"/>
      <c r="R78" s="30"/>
      <c r="S78" s="30"/>
      <c r="T78" s="30"/>
      <c r="U78" s="30"/>
      <c r="V78" s="30"/>
      <c r="W78" s="30"/>
      <c r="X78" s="30"/>
      <c r="Y78" s="30"/>
      <c r="Z78" s="30"/>
    </row>
    <row r="79" spans="1:26" ht="15.75" customHeight="1" x14ac:dyDescent="0.25">
      <c r="A79" s="827" t="s">
        <v>25</v>
      </c>
      <c r="B79" s="869">
        <f>Entradas_Alimentação!O36</f>
        <v>1.1599999999999999</v>
      </c>
      <c r="C79" s="869">
        <f>Entradas_Alimentação!Q36</f>
        <v>19.59</v>
      </c>
      <c r="D79" s="869">
        <f>Entradas_Alimentação!R36</f>
        <v>82.73</v>
      </c>
      <c r="E79" s="869">
        <f>Entradas_Alimentação!S36</f>
        <v>1.03939</v>
      </c>
      <c r="F79" s="868">
        <f>ROUND((((Entradas_Alimentação!O36*'Entradas_Informações gerais'!B23)*Entradas_Alimentação!S36)),5)</f>
        <v>48.227699999999999</v>
      </c>
      <c r="G79" s="30"/>
      <c r="H79" s="30"/>
      <c r="I79" s="30"/>
      <c r="J79" s="30"/>
      <c r="K79" s="30"/>
      <c r="L79" s="30"/>
      <c r="M79" s="30"/>
      <c r="N79" s="30"/>
      <c r="O79" s="30"/>
      <c r="P79" s="30"/>
      <c r="Q79" s="30"/>
      <c r="R79" s="30"/>
      <c r="S79" s="30"/>
      <c r="T79" s="30"/>
      <c r="U79" s="30"/>
      <c r="V79" s="30"/>
      <c r="W79" s="30"/>
      <c r="X79" s="30"/>
      <c r="Y79" s="30"/>
      <c r="Z79" s="30"/>
    </row>
    <row r="80" spans="1:26" ht="15.75" customHeight="1" x14ac:dyDescent="0.25">
      <c r="A80" s="858" t="s">
        <v>370</v>
      </c>
      <c r="B80" s="867">
        <f>Entradas_Alimentação!U36</f>
        <v>1.1599999999999999</v>
      </c>
      <c r="C80" s="867">
        <f>Entradas_Alimentação!W36</f>
        <v>19.59</v>
      </c>
      <c r="D80" s="867">
        <f>Entradas_Alimentação!X36</f>
        <v>82.73</v>
      </c>
      <c r="E80" s="867">
        <f>Entradas_Alimentação!Y36</f>
        <v>1.03939</v>
      </c>
      <c r="F80" s="868">
        <f>ROUND((((Entradas_Alimentação!U36*'Entradas_Informações gerais'!B24)*Entradas_Alimentação!Y36)),5)</f>
        <v>72.341539999999995</v>
      </c>
      <c r="G80" s="30"/>
      <c r="H80" s="30"/>
      <c r="I80" s="30"/>
      <c r="J80" s="30"/>
      <c r="K80" s="30"/>
      <c r="L80" s="30"/>
      <c r="M80" s="30"/>
      <c r="N80" s="30"/>
      <c r="O80" s="30"/>
      <c r="P80" s="30"/>
      <c r="Q80" s="30"/>
      <c r="R80" s="30"/>
      <c r="S80" s="30"/>
      <c r="T80" s="30"/>
      <c r="U80" s="30"/>
      <c r="V80" s="30"/>
      <c r="W80" s="30"/>
      <c r="X80" s="30"/>
      <c r="Y80" s="30"/>
      <c r="Z80" s="30"/>
    </row>
    <row r="81" spans="1:26" ht="15.75" customHeight="1" x14ac:dyDescent="0.25">
      <c r="A81" s="827" t="s">
        <v>371</v>
      </c>
      <c r="B81" s="869">
        <f>Entradas_Alimentação!AA36</f>
        <v>1.1599999999999999</v>
      </c>
      <c r="C81" s="869">
        <f>Entradas_Alimentação!AC36</f>
        <v>19.59</v>
      </c>
      <c r="D81" s="869">
        <f>Entradas_Alimentação!AD36</f>
        <v>82.73</v>
      </c>
      <c r="E81" s="869">
        <f>Entradas_Alimentação!AE36</f>
        <v>1.03939</v>
      </c>
      <c r="F81" s="868">
        <f>ROUND((((Entradas_Alimentação!AA36*'Entradas_Informações gerais'!B25)*Entradas_Alimentação!AE36)),5)</f>
        <v>36.170769999999997</v>
      </c>
      <c r="G81" s="30"/>
      <c r="H81" s="30"/>
      <c r="I81" s="30"/>
      <c r="J81" s="30"/>
      <c r="K81" s="30"/>
      <c r="L81" s="30"/>
      <c r="M81" s="30"/>
      <c r="N81" s="30"/>
      <c r="O81" s="30"/>
      <c r="P81" s="30"/>
      <c r="Q81" s="30"/>
      <c r="R81" s="30"/>
      <c r="S81" s="30"/>
      <c r="T81" s="30"/>
      <c r="U81" s="30"/>
      <c r="V81" s="30"/>
      <c r="W81" s="30"/>
      <c r="X81" s="30"/>
      <c r="Y81" s="30"/>
      <c r="Z81" s="30"/>
    </row>
    <row r="82" spans="1:26" ht="15.75" customHeight="1" x14ac:dyDescent="0.25">
      <c r="A82" s="858" t="s">
        <v>28</v>
      </c>
      <c r="B82" s="867">
        <f>Entradas_Alimentação!AG36</f>
        <v>1.1599999999999999</v>
      </c>
      <c r="C82" s="867">
        <f>Entradas_Alimentação!AI36</f>
        <v>19.59</v>
      </c>
      <c r="D82" s="867">
        <f>Entradas_Alimentação!AJ36</f>
        <v>82.73</v>
      </c>
      <c r="E82" s="867">
        <f>Entradas_Alimentação!AK36</f>
        <v>1.03939</v>
      </c>
      <c r="F82" s="868">
        <f>ROUND((((Entradas_Alimentação!AG36*'Entradas_Informações gerais'!B26)*Entradas_Alimentação!AK36)),5)</f>
        <v>1.2056899999999999</v>
      </c>
      <c r="G82" s="30"/>
      <c r="H82" s="30"/>
      <c r="I82" s="30"/>
      <c r="J82" s="30"/>
      <c r="K82" s="30"/>
      <c r="L82" s="30"/>
      <c r="M82" s="30"/>
      <c r="N82" s="30"/>
      <c r="O82" s="30"/>
      <c r="P82" s="30"/>
      <c r="Q82" s="30"/>
      <c r="R82" s="30"/>
      <c r="S82" s="30"/>
      <c r="T82" s="30"/>
      <c r="U82" s="30"/>
      <c r="V82" s="30"/>
      <c r="W82" s="30"/>
      <c r="X82" s="30"/>
      <c r="Y82" s="30"/>
      <c r="Z82" s="30"/>
    </row>
    <row r="83" spans="1:26" ht="15.75" customHeight="1" thickBot="1" x14ac:dyDescent="0.3">
      <c r="A83" s="860" t="s">
        <v>29</v>
      </c>
      <c r="B83" s="870">
        <f>Entradas_Alimentação!AM36</f>
        <v>1.1599999999999999</v>
      </c>
      <c r="C83" s="870">
        <f>Entradas_Alimentação!AO36</f>
        <v>19.59</v>
      </c>
      <c r="D83" s="870">
        <f>Entradas_Alimentação!AP36</f>
        <v>82.73</v>
      </c>
      <c r="E83" s="870">
        <f>Entradas_Alimentação!AQ36</f>
        <v>1.03939</v>
      </c>
      <c r="F83" s="871">
        <f>ROUND((((Entradas_Alimentação!AM36*'Entradas_Informações gerais'!B27)*Entradas_Alimentação!AQ36)),5)</f>
        <v>1.2056899999999999</v>
      </c>
      <c r="G83" s="30"/>
      <c r="H83" s="30"/>
      <c r="I83" s="30"/>
      <c r="J83" s="30"/>
      <c r="K83" s="30"/>
      <c r="L83" s="30"/>
      <c r="M83" s="30"/>
      <c r="N83" s="30"/>
      <c r="O83" s="30"/>
      <c r="P83" s="30"/>
      <c r="Q83" s="30"/>
      <c r="R83" s="30"/>
      <c r="S83" s="30"/>
      <c r="T83" s="30"/>
      <c r="U83" s="30"/>
      <c r="V83" s="30"/>
      <c r="W83" s="30"/>
      <c r="X83" s="30"/>
      <c r="Y83" s="30"/>
      <c r="Z83" s="30"/>
    </row>
    <row r="84" spans="1:26" ht="15.75" customHeight="1" thickBot="1" x14ac:dyDescent="0.3">
      <c r="A84" s="224"/>
      <c r="B84" s="224"/>
      <c r="C84" s="224"/>
      <c r="D84" s="224"/>
      <c r="E84" s="224"/>
      <c r="F84" s="224"/>
      <c r="G84" s="30"/>
      <c r="H84" s="30"/>
      <c r="I84" s="30"/>
      <c r="J84" s="30"/>
      <c r="K84" s="30"/>
      <c r="L84" s="30"/>
      <c r="M84" s="30"/>
      <c r="N84" s="30"/>
      <c r="O84" s="30"/>
      <c r="P84" s="30"/>
      <c r="Q84" s="30"/>
      <c r="R84" s="30"/>
      <c r="S84" s="30"/>
      <c r="T84" s="30"/>
      <c r="U84" s="30"/>
      <c r="V84" s="30"/>
      <c r="W84" s="30"/>
      <c r="X84" s="30"/>
      <c r="Y84" s="30"/>
      <c r="Z84" s="30"/>
    </row>
    <row r="85" spans="1:26" ht="15.75" customHeight="1" thickBot="1" x14ac:dyDescent="0.3">
      <c r="A85" s="872" t="s">
        <v>620</v>
      </c>
      <c r="B85" s="873"/>
      <c r="C85" s="874"/>
      <c r="D85" s="447"/>
      <c r="E85" s="875"/>
      <c r="F85" s="876">
        <f>Cálculos!C429</f>
        <v>75693.367849999995</v>
      </c>
      <c r="G85" s="30"/>
      <c r="H85" s="30"/>
      <c r="I85" s="30"/>
      <c r="J85" s="30"/>
      <c r="K85" s="30"/>
      <c r="L85" s="30"/>
      <c r="M85" s="30"/>
      <c r="N85" s="30"/>
      <c r="O85" s="30"/>
      <c r="P85" s="30"/>
      <c r="Q85" s="30"/>
      <c r="R85" s="30"/>
      <c r="S85" s="30"/>
      <c r="T85" s="30"/>
      <c r="U85" s="30"/>
      <c r="V85" s="30"/>
      <c r="W85" s="30"/>
      <c r="X85" s="30"/>
      <c r="Y85" s="30"/>
      <c r="Z85" s="30"/>
    </row>
    <row r="86" spans="1:26" ht="15.75" customHeight="1" thickBot="1" x14ac:dyDescent="0.3">
      <c r="A86" s="491"/>
      <c r="B86" s="491"/>
      <c r="C86" s="491"/>
      <c r="D86" s="491"/>
      <c r="E86" s="491"/>
      <c r="F86" s="30"/>
      <c r="G86" s="30"/>
      <c r="H86" s="30"/>
      <c r="I86" s="30"/>
      <c r="J86" s="30"/>
      <c r="K86" s="30"/>
      <c r="L86" s="30"/>
      <c r="M86" s="30"/>
      <c r="N86" s="30"/>
      <c r="O86" s="30"/>
      <c r="P86" s="30"/>
      <c r="Q86" s="30"/>
      <c r="R86" s="30"/>
      <c r="S86" s="30"/>
      <c r="T86" s="30"/>
      <c r="U86" s="30"/>
      <c r="V86" s="30"/>
      <c r="W86" s="30"/>
      <c r="X86" s="30"/>
      <c r="Y86" s="30"/>
      <c r="Z86" s="30"/>
    </row>
    <row r="87" spans="1:26" ht="33.75" customHeight="1" thickBot="1" x14ac:dyDescent="0.3">
      <c r="A87" s="877" t="s">
        <v>457</v>
      </c>
      <c r="B87" s="878" t="s">
        <v>645</v>
      </c>
      <c r="C87" s="878" t="s">
        <v>646</v>
      </c>
      <c r="D87" s="878" t="s">
        <v>647</v>
      </c>
      <c r="E87" s="878" t="s">
        <v>648</v>
      </c>
      <c r="F87" s="224"/>
      <c r="G87" s="224"/>
      <c r="H87" s="224"/>
      <c r="I87" s="224"/>
      <c r="J87" s="224"/>
      <c r="K87" s="224"/>
      <c r="L87" s="224"/>
      <c r="M87" s="224"/>
      <c r="N87" s="224"/>
      <c r="O87" s="224"/>
      <c r="P87" s="224"/>
      <c r="Q87" s="224"/>
      <c r="R87" s="224"/>
      <c r="S87" s="224"/>
      <c r="T87" s="224"/>
      <c r="U87" s="224"/>
      <c r="V87" s="224"/>
      <c r="W87" s="224"/>
      <c r="X87" s="224"/>
      <c r="Y87" s="224"/>
      <c r="Z87" s="224"/>
    </row>
    <row r="88" spans="1:26" ht="15.75" customHeight="1" x14ac:dyDescent="0.25">
      <c r="A88" s="534" t="s">
        <v>132</v>
      </c>
      <c r="B88" s="879">
        <f>B68*27</f>
        <v>5765.04</v>
      </c>
      <c r="C88" s="225">
        <f>((C68*27)+((D68+E68)*273))</f>
        <v>572.47800000000007</v>
      </c>
      <c r="D88" s="225">
        <f>F77*$B$9</f>
        <v>8801.5552499999994</v>
      </c>
      <c r="E88" s="880">
        <f>SUM(B88:D88)</f>
        <v>15139.073249999999</v>
      </c>
      <c r="F88" s="224"/>
      <c r="G88" s="224"/>
      <c r="H88" s="224"/>
      <c r="I88" s="224"/>
      <c r="J88" s="224"/>
      <c r="K88" s="224"/>
      <c r="L88" s="224"/>
      <c r="M88" s="224"/>
      <c r="N88" s="224"/>
      <c r="O88" s="224"/>
      <c r="P88" s="224"/>
      <c r="Q88" s="224"/>
      <c r="R88" s="224"/>
      <c r="S88" s="224"/>
      <c r="T88" s="224"/>
      <c r="U88" s="224"/>
      <c r="V88" s="224"/>
      <c r="W88" s="224"/>
      <c r="X88" s="224"/>
      <c r="Y88" s="224"/>
      <c r="Z88" s="224"/>
    </row>
    <row r="89" spans="1:26" ht="15.75" customHeight="1" x14ac:dyDescent="0.25">
      <c r="A89" s="858" t="s">
        <v>134</v>
      </c>
      <c r="B89" s="879">
        <f t="shared" ref="B89:B94" si="2">B69*27</f>
        <v>6016.68</v>
      </c>
      <c r="C89" s="225">
        <f t="shared" ref="C89:C94" si="3">((C69*27)+((D69+E69)*273))</f>
        <v>627.88499999999999</v>
      </c>
      <c r="D89" s="225">
        <f t="shared" ref="D89:D94" si="4">F78*$B$9</f>
        <v>8801.5552499999994</v>
      </c>
      <c r="E89" s="879">
        <f t="shared" ref="E89:E94" si="5">SUM(B89:D89)</f>
        <v>15446.12025</v>
      </c>
      <c r="F89" s="224"/>
      <c r="G89" s="224"/>
      <c r="H89" s="224"/>
      <c r="I89" s="224"/>
      <c r="J89" s="224"/>
      <c r="K89" s="224"/>
      <c r="L89" s="224"/>
      <c r="M89" s="224"/>
      <c r="N89" s="224"/>
      <c r="O89" s="224"/>
      <c r="P89" s="224"/>
      <c r="Q89" s="224"/>
      <c r="R89" s="224"/>
      <c r="S89" s="224"/>
      <c r="T89" s="224"/>
      <c r="U89" s="224"/>
      <c r="V89" s="224"/>
      <c r="W89" s="224"/>
      <c r="X89" s="224"/>
      <c r="Y89" s="224"/>
      <c r="Z89" s="224"/>
    </row>
    <row r="90" spans="1:26" ht="15.75" customHeight="1" x14ac:dyDescent="0.25">
      <c r="A90" s="827" t="s">
        <v>25</v>
      </c>
      <c r="B90" s="879">
        <f t="shared" si="2"/>
        <v>19784.52</v>
      </c>
      <c r="C90" s="225">
        <f t="shared" si="3"/>
        <v>2439.1260000000002</v>
      </c>
      <c r="D90" s="225">
        <f t="shared" si="4"/>
        <v>17603.110499999999</v>
      </c>
      <c r="E90" s="879">
        <f t="shared" si="5"/>
        <v>39826.756500000003</v>
      </c>
      <c r="F90" s="224"/>
      <c r="G90" s="224"/>
      <c r="H90" s="224"/>
      <c r="I90" s="224"/>
      <c r="J90" s="224"/>
      <c r="K90" s="224"/>
      <c r="L90" s="224"/>
      <c r="M90" s="224"/>
      <c r="N90" s="224"/>
      <c r="O90" s="224"/>
      <c r="P90" s="224"/>
      <c r="Q90" s="224"/>
      <c r="R90" s="224"/>
      <c r="S90" s="224"/>
      <c r="T90" s="224"/>
      <c r="U90" s="224"/>
      <c r="V90" s="224"/>
      <c r="W90" s="224"/>
      <c r="X90" s="224"/>
      <c r="Y90" s="224"/>
      <c r="Z90" s="224"/>
    </row>
    <row r="91" spans="1:26" ht="15.75" customHeight="1" x14ac:dyDescent="0.25">
      <c r="A91" s="858" t="s">
        <v>370</v>
      </c>
      <c r="B91" s="879">
        <f t="shared" si="2"/>
        <v>75939.12</v>
      </c>
      <c r="C91" s="225">
        <f t="shared" si="3"/>
        <v>13056.393</v>
      </c>
      <c r="D91" s="225">
        <f t="shared" si="4"/>
        <v>26404.662099999998</v>
      </c>
      <c r="E91" s="879">
        <f t="shared" si="5"/>
        <v>115400.17509999999</v>
      </c>
      <c r="F91" s="224"/>
      <c r="G91" s="224"/>
      <c r="H91" s="224"/>
      <c r="I91" s="224"/>
      <c r="J91" s="224"/>
      <c r="K91" s="224"/>
      <c r="L91" s="224"/>
      <c r="M91" s="224"/>
      <c r="N91" s="224"/>
      <c r="O91" s="224"/>
      <c r="P91" s="224"/>
      <c r="Q91" s="224"/>
      <c r="R91" s="224"/>
      <c r="S91" s="224"/>
      <c r="T91" s="224"/>
      <c r="U91" s="224"/>
      <c r="V91" s="224"/>
      <c r="W91" s="224"/>
      <c r="X91" s="224"/>
      <c r="Y91" s="224"/>
      <c r="Z91" s="224"/>
    </row>
    <row r="92" spans="1:26" ht="15.75" customHeight="1" x14ac:dyDescent="0.25">
      <c r="A92" s="827" t="s">
        <v>371</v>
      </c>
      <c r="B92" s="879">
        <f t="shared" si="2"/>
        <v>40167.9</v>
      </c>
      <c r="C92" s="225">
        <f t="shared" si="3"/>
        <v>7687.655999999999</v>
      </c>
      <c r="D92" s="225">
        <f t="shared" si="4"/>
        <v>13202.331049999999</v>
      </c>
      <c r="E92" s="879">
        <f t="shared" si="5"/>
        <v>61057.887049999998</v>
      </c>
      <c r="F92" s="224"/>
      <c r="G92" s="224"/>
      <c r="H92" s="224"/>
      <c r="I92" s="224"/>
      <c r="J92" s="224"/>
      <c r="K92" s="224"/>
      <c r="L92" s="224"/>
      <c r="M92" s="224"/>
      <c r="N92" s="224"/>
      <c r="O92" s="224"/>
      <c r="P92" s="224"/>
      <c r="Q92" s="224"/>
      <c r="R92" s="224"/>
      <c r="S92" s="224"/>
      <c r="T92" s="224"/>
      <c r="U92" s="224"/>
      <c r="V92" s="224"/>
      <c r="W92" s="224"/>
      <c r="X92" s="224"/>
      <c r="Y92" s="224"/>
      <c r="Z92" s="224"/>
    </row>
    <row r="93" spans="1:26" ht="15.75" customHeight="1" x14ac:dyDescent="0.25">
      <c r="A93" s="858" t="s">
        <v>28</v>
      </c>
      <c r="B93" s="879">
        <f t="shared" si="2"/>
        <v>3731.8590000000004</v>
      </c>
      <c r="C93" s="225">
        <f t="shared" si="3"/>
        <v>616.18200000000002</v>
      </c>
      <c r="D93" s="225">
        <f t="shared" si="4"/>
        <v>440.07684999999998</v>
      </c>
      <c r="E93" s="879">
        <f t="shared" si="5"/>
        <v>4788.1178500000005</v>
      </c>
      <c r="F93" s="224"/>
      <c r="G93" s="224"/>
      <c r="H93" s="224"/>
      <c r="I93" s="224"/>
      <c r="J93" s="224"/>
      <c r="K93" s="224"/>
      <c r="L93" s="224"/>
      <c r="M93" s="224"/>
      <c r="N93" s="224"/>
      <c r="O93" s="224"/>
      <c r="P93" s="224"/>
      <c r="Q93" s="224"/>
      <c r="R93" s="224"/>
      <c r="S93" s="224"/>
      <c r="T93" s="224"/>
      <c r="U93" s="224"/>
      <c r="V93" s="224"/>
      <c r="W93" s="224"/>
      <c r="X93" s="224"/>
      <c r="Y93" s="224"/>
      <c r="Z93" s="224"/>
    </row>
    <row r="94" spans="1:26" ht="15.75" customHeight="1" thickBot="1" x14ac:dyDescent="0.3">
      <c r="A94" s="881" t="s">
        <v>29</v>
      </c>
      <c r="B94" s="231">
        <f t="shared" si="2"/>
        <v>1591.11</v>
      </c>
      <c r="C94" s="232">
        <f t="shared" si="3"/>
        <v>305.274</v>
      </c>
      <c r="D94" s="232">
        <f t="shared" si="4"/>
        <v>440.07684999999998</v>
      </c>
      <c r="E94" s="231">
        <f t="shared" si="5"/>
        <v>2336.4608499999999</v>
      </c>
      <c r="F94" s="224"/>
      <c r="G94" s="224"/>
      <c r="H94" s="224"/>
      <c r="I94" s="224"/>
      <c r="J94" s="224"/>
      <c r="K94" s="224"/>
      <c r="L94" s="224"/>
      <c r="M94" s="224"/>
      <c r="N94" s="224"/>
      <c r="O94" s="224"/>
      <c r="P94" s="224"/>
      <c r="Q94" s="224"/>
      <c r="R94" s="224"/>
      <c r="S94" s="224"/>
      <c r="T94" s="224"/>
      <c r="U94" s="224"/>
      <c r="V94" s="224"/>
      <c r="W94" s="224"/>
      <c r="X94" s="224"/>
      <c r="Y94" s="224"/>
      <c r="Z94" s="224"/>
    </row>
    <row r="95" spans="1:26" ht="15.75" customHeight="1" thickBot="1" x14ac:dyDescent="0.3">
      <c r="A95" s="492"/>
      <c r="B95" s="492"/>
      <c r="C95" s="492"/>
      <c r="D95" s="492"/>
      <c r="E95" s="224"/>
      <c r="F95" s="224"/>
      <c r="G95" s="224"/>
      <c r="H95" s="224"/>
      <c r="I95" s="224"/>
      <c r="J95" s="224"/>
      <c r="K95" s="224"/>
      <c r="L95" s="224"/>
      <c r="M95" s="224"/>
      <c r="N95" s="224"/>
      <c r="O95" s="224"/>
      <c r="P95" s="224"/>
      <c r="Q95" s="224"/>
      <c r="R95" s="224"/>
      <c r="S95" s="224"/>
      <c r="T95" s="224"/>
      <c r="U95" s="224"/>
      <c r="V95" s="224"/>
      <c r="W95" s="224"/>
      <c r="X95" s="224"/>
      <c r="Y95" s="224"/>
      <c r="Z95" s="224"/>
    </row>
    <row r="96" spans="1:26" ht="20.25" customHeight="1" thickBot="1" x14ac:dyDescent="0.3">
      <c r="A96" s="877" t="s">
        <v>457</v>
      </c>
      <c r="B96" s="878" t="s">
        <v>654</v>
      </c>
      <c r="C96" s="878" t="s">
        <v>655</v>
      </c>
      <c r="D96" s="878" t="s">
        <v>656</v>
      </c>
      <c r="E96" s="224"/>
      <c r="F96" s="224"/>
      <c r="G96" s="224"/>
      <c r="H96" s="224"/>
      <c r="I96" s="224"/>
      <c r="J96" s="224"/>
      <c r="K96" s="224"/>
      <c r="L96" s="224"/>
      <c r="M96" s="224"/>
      <c r="N96" s="224"/>
      <c r="O96" s="224"/>
      <c r="P96" s="224"/>
      <c r="Q96" s="224"/>
      <c r="R96" s="224"/>
      <c r="S96" s="224"/>
      <c r="T96" s="224"/>
      <c r="U96" s="224"/>
      <c r="V96" s="224"/>
      <c r="W96" s="224"/>
      <c r="X96" s="224"/>
      <c r="Y96" s="224"/>
      <c r="Z96" s="224"/>
    </row>
    <row r="97" spans="1:26" ht="15.75" customHeight="1" x14ac:dyDescent="0.25">
      <c r="A97" s="534" t="s">
        <v>132</v>
      </c>
      <c r="B97" s="882">
        <f>(B88*100)/E88</f>
        <v>38.08053442108816</v>
      </c>
      <c r="C97" s="882">
        <f>(C88*100)/E88</f>
        <v>3.7814600044953219</v>
      </c>
      <c r="D97" s="882">
        <f>(D88*100)/E88</f>
        <v>58.138005574416518</v>
      </c>
      <c r="E97" s="224"/>
      <c r="F97" s="224"/>
      <c r="G97" s="224"/>
      <c r="H97" s="224"/>
      <c r="I97" s="224"/>
      <c r="J97" s="224"/>
      <c r="K97" s="224"/>
      <c r="L97" s="224"/>
      <c r="M97" s="224"/>
      <c r="N97" s="224"/>
      <c r="O97" s="224"/>
      <c r="P97" s="224"/>
      <c r="Q97" s="224"/>
      <c r="R97" s="224"/>
      <c r="S97" s="224"/>
      <c r="T97" s="224"/>
      <c r="U97" s="224"/>
      <c r="V97" s="224"/>
      <c r="W97" s="224"/>
      <c r="X97" s="224"/>
      <c r="Y97" s="224"/>
      <c r="Z97" s="224"/>
    </row>
    <row r="98" spans="1:26" ht="15.75" customHeight="1" x14ac:dyDescent="0.25">
      <c r="A98" s="858" t="s">
        <v>134</v>
      </c>
      <c r="B98" s="225">
        <f>(B89*100)/E89</f>
        <v>38.952694285802934</v>
      </c>
      <c r="C98" s="225">
        <f t="shared" ref="C98:C103" si="6">(C89*100)/E89</f>
        <v>4.0650013714609017</v>
      </c>
      <c r="D98" s="225">
        <f t="shared" ref="D98:D103" si="7">(D89*100)/E89</f>
        <v>56.982304342736157</v>
      </c>
      <c r="E98" s="224"/>
      <c r="F98" s="224"/>
      <c r="G98" s="224"/>
      <c r="H98" s="224"/>
      <c r="I98" s="224"/>
      <c r="J98" s="224"/>
      <c r="K98" s="224"/>
      <c r="L98" s="224"/>
      <c r="M98" s="224"/>
      <c r="N98" s="224"/>
      <c r="O98" s="224"/>
      <c r="P98" s="224"/>
      <c r="Q98" s="224"/>
      <c r="R98" s="224"/>
      <c r="S98" s="224"/>
      <c r="T98" s="224"/>
      <c r="U98" s="224"/>
      <c r="V98" s="224"/>
      <c r="W98" s="224"/>
      <c r="X98" s="224"/>
      <c r="Y98" s="224"/>
      <c r="Z98" s="224"/>
    </row>
    <row r="99" spans="1:26" ht="15.75" customHeight="1" x14ac:dyDescent="0.25">
      <c r="A99" s="827" t="s">
        <v>25</v>
      </c>
      <c r="B99" s="225">
        <f t="shared" ref="B99:B103" si="8">(B90*100)/E90</f>
        <v>49.67645306491378</v>
      </c>
      <c r="C99" s="225">
        <f t="shared" si="6"/>
        <v>6.1243400526477725</v>
      </c>
      <c r="D99" s="225">
        <f t="shared" si="7"/>
        <v>44.199206882438432</v>
      </c>
      <c r="E99" s="224"/>
      <c r="F99" s="224"/>
      <c r="G99" s="224"/>
      <c r="H99" s="224"/>
      <c r="I99" s="224"/>
      <c r="J99" s="224"/>
      <c r="K99" s="224"/>
      <c r="L99" s="224"/>
      <c r="M99" s="224"/>
      <c r="N99" s="224"/>
      <c r="O99" s="224"/>
      <c r="P99" s="224"/>
      <c r="Q99" s="224"/>
      <c r="R99" s="224"/>
      <c r="S99" s="224"/>
      <c r="T99" s="224"/>
      <c r="U99" s="224"/>
      <c r="V99" s="224"/>
      <c r="W99" s="224"/>
      <c r="X99" s="224"/>
      <c r="Y99" s="224"/>
      <c r="Z99" s="224"/>
    </row>
    <row r="100" spans="1:26" ht="15.75" customHeight="1" x14ac:dyDescent="0.25">
      <c r="A100" s="858" t="s">
        <v>370</v>
      </c>
      <c r="B100" s="225">
        <f t="shared" si="8"/>
        <v>65.805030134655325</v>
      </c>
      <c r="C100" s="225">
        <f t="shared" si="6"/>
        <v>11.314014895285892</v>
      </c>
      <c r="D100" s="225">
        <f t="shared" si="7"/>
        <v>22.880954970058795</v>
      </c>
      <c r="E100" s="224"/>
      <c r="F100" s="224"/>
      <c r="G100" s="224"/>
      <c r="H100" s="224"/>
      <c r="I100" s="224"/>
      <c r="J100" s="224"/>
      <c r="K100" s="224"/>
      <c r="L100" s="224"/>
      <c r="M100" s="224"/>
      <c r="N100" s="224"/>
      <c r="O100" s="224"/>
      <c r="P100" s="224"/>
      <c r="Q100" s="224"/>
      <c r="R100" s="224"/>
      <c r="S100" s="224"/>
      <c r="T100" s="224"/>
      <c r="U100" s="224"/>
      <c r="V100" s="224"/>
      <c r="W100" s="224"/>
      <c r="X100" s="224"/>
      <c r="Y100" s="224"/>
      <c r="Z100" s="224"/>
    </row>
    <row r="101" spans="1:26" ht="15.75" customHeight="1" x14ac:dyDescent="0.25">
      <c r="A101" s="827" t="s">
        <v>371</v>
      </c>
      <c r="B101" s="225">
        <f t="shared" si="8"/>
        <v>65.7865870253694</v>
      </c>
      <c r="C101" s="225">
        <f t="shared" si="6"/>
        <v>12.59076651916339</v>
      </c>
      <c r="D101" s="225">
        <f t="shared" si="7"/>
        <v>21.622646455467216</v>
      </c>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row>
    <row r="102" spans="1:26" ht="15.75" customHeight="1" x14ac:dyDescent="0.25">
      <c r="A102" s="858" t="s">
        <v>28</v>
      </c>
      <c r="B102" s="225">
        <f t="shared" si="8"/>
        <v>77.93999890792162</v>
      </c>
      <c r="C102" s="225">
        <f t="shared" si="6"/>
        <v>12.868981493427526</v>
      </c>
      <c r="D102" s="225">
        <f t="shared" si="7"/>
        <v>9.191019598650854</v>
      </c>
      <c r="E102" s="224"/>
      <c r="F102" s="224"/>
      <c r="G102" s="224"/>
      <c r="H102" s="224"/>
      <c r="I102" s="224"/>
      <c r="J102" s="224"/>
      <c r="K102" s="224"/>
      <c r="L102" s="224"/>
      <c r="M102" s="224"/>
      <c r="N102" s="224"/>
      <c r="O102" s="224"/>
      <c r="P102" s="224"/>
      <c r="Q102" s="224"/>
      <c r="R102" s="224"/>
      <c r="S102" s="224"/>
      <c r="T102" s="224"/>
      <c r="U102" s="224"/>
      <c r="V102" s="224"/>
      <c r="W102" s="224"/>
      <c r="X102" s="224"/>
      <c r="Y102" s="224"/>
      <c r="Z102" s="224"/>
    </row>
    <row r="103" spans="1:26" ht="15.75" customHeight="1" thickBot="1" x14ac:dyDescent="0.3">
      <c r="A103" s="881" t="s">
        <v>29</v>
      </c>
      <c r="B103" s="232">
        <f t="shared" si="8"/>
        <v>68.099150901672502</v>
      </c>
      <c r="C103" s="232">
        <f t="shared" si="6"/>
        <v>13.065658686298981</v>
      </c>
      <c r="D103" s="232">
        <f t="shared" si="7"/>
        <v>18.835190412028517</v>
      </c>
      <c r="E103" s="224"/>
      <c r="F103" s="224"/>
      <c r="G103" s="224"/>
      <c r="H103" s="224"/>
      <c r="I103" s="224"/>
      <c r="J103" s="224"/>
      <c r="K103" s="224"/>
      <c r="L103" s="224"/>
      <c r="M103" s="224"/>
      <c r="N103" s="224"/>
      <c r="O103" s="224"/>
      <c r="P103" s="224"/>
      <c r="Q103" s="224"/>
      <c r="R103" s="224"/>
      <c r="S103" s="224"/>
      <c r="T103" s="224"/>
      <c r="U103" s="224"/>
      <c r="V103" s="224"/>
      <c r="W103" s="224"/>
      <c r="X103" s="224"/>
      <c r="Y103" s="224"/>
      <c r="Z103" s="224"/>
    </row>
    <row r="104" spans="1:26" ht="15.75" customHeight="1" thickBot="1" x14ac:dyDescent="0.3">
      <c r="A104" s="537"/>
      <c r="B104" s="537"/>
      <c r="C104" s="537"/>
      <c r="D104" s="537"/>
      <c r="E104" s="537"/>
      <c r="F104" s="537"/>
      <c r="G104" s="224"/>
      <c r="H104" s="224"/>
      <c r="I104" s="224"/>
      <c r="J104" s="224"/>
      <c r="K104" s="224"/>
      <c r="L104" s="224"/>
      <c r="M104" s="224"/>
      <c r="N104" s="224"/>
      <c r="O104" s="224"/>
      <c r="P104" s="224"/>
      <c r="Q104" s="224"/>
      <c r="R104" s="224"/>
      <c r="S104" s="224"/>
      <c r="T104" s="224"/>
      <c r="U104" s="224"/>
      <c r="V104" s="224"/>
      <c r="W104" s="224"/>
      <c r="X104" s="224"/>
      <c r="Y104" s="224"/>
      <c r="Z104" s="224"/>
    </row>
    <row r="105" spans="1:26" ht="30.75" customHeight="1" thickBot="1" x14ac:dyDescent="0.3">
      <c r="A105" s="877" t="s">
        <v>457</v>
      </c>
      <c r="B105" s="878" t="s">
        <v>645</v>
      </c>
      <c r="C105" s="878" t="s">
        <v>646</v>
      </c>
      <c r="D105" s="878" t="s">
        <v>647</v>
      </c>
      <c r="E105" s="878" t="s">
        <v>648</v>
      </c>
      <c r="F105" s="878" t="s">
        <v>709</v>
      </c>
      <c r="G105" s="30"/>
      <c r="H105" s="30"/>
      <c r="I105" s="30"/>
      <c r="J105" s="30"/>
      <c r="K105" s="30"/>
      <c r="L105" s="30"/>
      <c r="M105" s="30"/>
      <c r="N105" s="30"/>
      <c r="O105" s="30"/>
      <c r="P105" s="30"/>
      <c r="Q105" s="30"/>
      <c r="R105" s="30"/>
      <c r="S105" s="30"/>
      <c r="T105" s="30"/>
      <c r="U105" s="30"/>
      <c r="V105" s="30"/>
      <c r="W105" s="30"/>
      <c r="X105" s="30"/>
      <c r="Y105" s="30"/>
      <c r="Z105" s="30"/>
    </row>
    <row r="106" spans="1:26" ht="15.75" customHeight="1" x14ac:dyDescent="0.25">
      <c r="A106" s="534" t="s">
        <v>132</v>
      </c>
      <c r="B106" s="879">
        <f>B88</f>
        <v>5765.04</v>
      </c>
      <c r="C106" s="879">
        <f>C88</f>
        <v>572.47800000000007</v>
      </c>
      <c r="D106" s="879">
        <f>D88</f>
        <v>8801.5552499999994</v>
      </c>
      <c r="E106" s="879">
        <f>E88</f>
        <v>15139.073249999999</v>
      </c>
      <c r="F106" s="879">
        <f>(E106*100)/$E$113</f>
        <v>5.9603919907651051</v>
      </c>
      <c r="G106" s="30"/>
      <c r="H106" s="30"/>
      <c r="I106" s="30"/>
      <c r="J106" s="30"/>
      <c r="K106" s="30"/>
      <c r="L106" s="30"/>
      <c r="M106" s="30"/>
      <c r="N106" s="30"/>
      <c r="O106" s="30"/>
      <c r="P106" s="30"/>
      <c r="Q106" s="30"/>
      <c r="R106" s="30"/>
      <c r="S106" s="30"/>
      <c r="T106" s="30"/>
      <c r="U106" s="30"/>
      <c r="V106" s="30"/>
      <c r="W106" s="30"/>
      <c r="X106" s="30"/>
      <c r="Y106" s="30"/>
      <c r="Z106" s="30"/>
    </row>
    <row r="107" spans="1:26" ht="15.75" customHeight="1" x14ac:dyDescent="0.25">
      <c r="A107" s="858" t="s">
        <v>134</v>
      </c>
      <c r="B107" s="879">
        <f t="shared" ref="B107:E111" si="9">B89</f>
        <v>6016.68</v>
      </c>
      <c r="C107" s="879">
        <f t="shared" si="9"/>
        <v>627.88499999999999</v>
      </c>
      <c r="D107" s="879">
        <f t="shared" si="9"/>
        <v>8801.5552499999994</v>
      </c>
      <c r="E107" s="879">
        <f t="shared" si="9"/>
        <v>15446.12025</v>
      </c>
      <c r="F107" s="879">
        <f t="shared" ref="F107:F112" si="10">(E107*100)/$E$113</f>
        <v>6.0812792108324532</v>
      </c>
      <c r="G107" s="30"/>
      <c r="H107" s="30"/>
      <c r="I107" s="30"/>
      <c r="J107" s="30"/>
      <c r="K107" s="30"/>
      <c r="L107" s="30"/>
      <c r="M107" s="30"/>
      <c r="N107" s="30"/>
      <c r="O107" s="30"/>
      <c r="P107" s="30"/>
      <c r="Q107" s="30"/>
      <c r="R107" s="30"/>
      <c r="S107" s="30"/>
      <c r="T107" s="30"/>
      <c r="U107" s="30"/>
      <c r="V107" s="30"/>
      <c r="W107" s="30"/>
      <c r="X107" s="30"/>
      <c r="Y107" s="30"/>
      <c r="Z107" s="30"/>
    </row>
    <row r="108" spans="1:26" ht="15.75" customHeight="1" x14ac:dyDescent="0.25">
      <c r="A108" s="827" t="s">
        <v>25</v>
      </c>
      <c r="B108" s="879">
        <f t="shared" si="9"/>
        <v>19784.52</v>
      </c>
      <c r="C108" s="879">
        <f t="shared" si="9"/>
        <v>2439.1260000000002</v>
      </c>
      <c r="D108" s="879">
        <f t="shared" si="9"/>
        <v>17603.110499999999</v>
      </c>
      <c r="E108" s="879">
        <f t="shared" si="9"/>
        <v>39826.756500000003</v>
      </c>
      <c r="F108" s="879">
        <f t="shared" si="10"/>
        <v>15.680159316274668</v>
      </c>
      <c r="G108" s="30"/>
      <c r="H108" s="30"/>
      <c r="I108" s="30"/>
      <c r="J108" s="30"/>
      <c r="K108" s="30"/>
      <c r="L108" s="30"/>
      <c r="M108" s="30"/>
      <c r="N108" s="30"/>
      <c r="O108" s="30"/>
      <c r="P108" s="30"/>
      <c r="Q108" s="30"/>
      <c r="R108" s="30"/>
      <c r="S108" s="30"/>
      <c r="T108" s="30"/>
      <c r="U108" s="30"/>
      <c r="V108" s="30"/>
      <c r="W108" s="30"/>
      <c r="X108" s="30"/>
      <c r="Y108" s="30"/>
      <c r="Z108" s="30"/>
    </row>
    <row r="109" spans="1:26" ht="15.75" customHeight="1" x14ac:dyDescent="0.25">
      <c r="A109" s="858" t="s">
        <v>370</v>
      </c>
      <c r="B109" s="879">
        <f t="shared" si="9"/>
        <v>75939.12</v>
      </c>
      <c r="C109" s="879">
        <f t="shared" si="9"/>
        <v>13056.393</v>
      </c>
      <c r="D109" s="879">
        <f t="shared" si="9"/>
        <v>26404.662099999998</v>
      </c>
      <c r="E109" s="879">
        <f t="shared" si="9"/>
        <v>115400.17509999999</v>
      </c>
      <c r="F109" s="879">
        <f t="shared" si="10"/>
        <v>45.434107361818249</v>
      </c>
      <c r="G109" s="30"/>
      <c r="H109" s="30"/>
      <c r="I109" s="30"/>
      <c r="J109" s="30"/>
      <c r="K109" s="30"/>
      <c r="L109" s="30"/>
      <c r="M109" s="30"/>
      <c r="N109" s="30"/>
      <c r="O109" s="30"/>
      <c r="P109" s="30"/>
      <c r="Q109" s="30"/>
      <c r="R109" s="30"/>
      <c r="S109" s="30"/>
      <c r="T109" s="30"/>
      <c r="U109" s="30"/>
      <c r="V109" s="30"/>
      <c r="W109" s="30"/>
      <c r="X109" s="30"/>
      <c r="Y109" s="30"/>
      <c r="Z109" s="30"/>
    </row>
    <row r="110" spans="1:26" ht="15.75" customHeight="1" x14ac:dyDescent="0.25">
      <c r="A110" s="827" t="s">
        <v>371</v>
      </c>
      <c r="B110" s="879">
        <f t="shared" si="9"/>
        <v>40167.9</v>
      </c>
      <c r="C110" s="879">
        <f t="shared" si="9"/>
        <v>7687.655999999999</v>
      </c>
      <c r="D110" s="879">
        <f t="shared" si="9"/>
        <v>13202.331049999999</v>
      </c>
      <c r="E110" s="879">
        <f t="shared" si="9"/>
        <v>61057.887049999998</v>
      </c>
      <c r="F110" s="879">
        <f t="shared" si="10"/>
        <v>24.039050141055395</v>
      </c>
      <c r="G110" s="30"/>
      <c r="H110" s="30"/>
      <c r="I110" s="30"/>
      <c r="J110" s="30"/>
      <c r="K110" s="30"/>
      <c r="L110" s="30"/>
      <c r="M110" s="30"/>
      <c r="N110" s="30"/>
      <c r="O110" s="30"/>
      <c r="P110" s="30"/>
      <c r="Q110" s="30"/>
      <c r="R110" s="30"/>
      <c r="S110" s="30"/>
      <c r="T110" s="30"/>
      <c r="U110" s="30"/>
      <c r="V110" s="30"/>
      <c r="W110" s="30"/>
      <c r="X110" s="30"/>
      <c r="Y110" s="30"/>
      <c r="Z110" s="30"/>
    </row>
    <row r="111" spans="1:26" ht="15.75" customHeight="1" x14ac:dyDescent="0.25">
      <c r="A111" s="858" t="s">
        <v>28</v>
      </c>
      <c r="B111" s="879">
        <f t="shared" si="9"/>
        <v>3731.8590000000004</v>
      </c>
      <c r="C111" s="879">
        <f t="shared" si="9"/>
        <v>616.18200000000002</v>
      </c>
      <c r="D111" s="879">
        <f t="shared" si="9"/>
        <v>440.07684999999998</v>
      </c>
      <c r="E111" s="879">
        <f t="shared" si="9"/>
        <v>4788.1178500000005</v>
      </c>
      <c r="F111" s="879">
        <f t="shared" si="10"/>
        <v>1.8851259131056413</v>
      </c>
      <c r="G111" s="30"/>
      <c r="H111" s="30"/>
      <c r="I111" s="30"/>
      <c r="J111" s="30"/>
      <c r="K111" s="30"/>
      <c r="L111" s="30"/>
      <c r="M111" s="30"/>
      <c r="N111" s="30"/>
      <c r="O111" s="30"/>
      <c r="P111" s="30"/>
      <c r="Q111" s="30"/>
      <c r="R111" s="30"/>
      <c r="S111" s="30"/>
      <c r="T111" s="30"/>
      <c r="U111" s="30"/>
      <c r="V111" s="30"/>
      <c r="W111" s="30"/>
      <c r="X111" s="30"/>
      <c r="Y111" s="30"/>
      <c r="Z111" s="30"/>
    </row>
    <row r="112" spans="1:26" ht="15.75" customHeight="1" thickBot="1" x14ac:dyDescent="0.3">
      <c r="A112" s="834" t="s">
        <v>29</v>
      </c>
      <c r="B112" s="883">
        <f>B94</f>
        <v>1591.11</v>
      </c>
      <c r="C112" s="883">
        <f>C94</f>
        <v>305.274</v>
      </c>
      <c r="D112" s="883">
        <f>D94</f>
        <v>440.07684999999998</v>
      </c>
      <c r="E112" s="883">
        <f>E94</f>
        <v>2336.4608499999999</v>
      </c>
      <c r="F112" s="883">
        <f t="shared" si="10"/>
        <v>0.91988606614848301</v>
      </c>
      <c r="G112" s="30"/>
      <c r="H112" s="30"/>
      <c r="I112" s="30"/>
      <c r="J112" s="30"/>
      <c r="K112" s="30"/>
      <c r="L112" s="30"/>
      <c r="M112" s="30"/>
      <c r="N112" s="30"/>
      <c r="O112" s="30"/>
      <c r="P112" s="30"/>
      <c r="Q112" s="30"/>
      <c r="R112" s="30"/>
      <c r="S112" s="30"/>
      <c r="T112" s="30"/>
      <c r="U112" s="30"/>
      <c r="V112" s="30"/>
      <c r="W112" s="30"/>
      <c r="X112" s="30"/>
      <c r="Y112" s="30"/>
      <c r="Z112" s="30"/>
    </row>
    <row r="113" spans="1:26" ht="15.75" customHeight="1" thickBot="1" x14ac:dyDescent="0.3">
      <c r="A113" s="884" t="s">
        <v>711</v>
      </c>
      <c r="B113" s="884"/>
      <c r="C113" s="884"/>
      <c r="D113" s="884"/>
      <c r="E113" s="885">
        <f>SUM(E106:E112)</f>
        <v>253994.59085000001</v>
      </c>
      <c r="F113" s="224"/>
      <c r="G113" s="30"/>
      <c r="H113" s="30"/>
      <c r="I113" s="30"/>
      <c r="J113" s="30"/>
      <c r="K113" s="30"/>
      <c r="L113" s="30"/>
      <c r="M113" s="30"/>
      <c r="N113" s="30"/>
      <c r="O113" s="30"/>
      <c r="P113" s="30"/>
      <c r="Q113" s="30"/>
      <c r="R113" s="30"/>
      <c r="S113" s="30"/>
      <c r="T113" s="30"/>
      <c r="U113" s="30"/>
      <c r="V113" s="30"/>
      <c r="W113" s="30"/>
      <c r="X113" s="30"/>
      <c r="Y113" s="30"/>
      <c r="Z113" s="30"/>
    </row>
    <row r="114" spans="1:26" ht="15.75" customHeight="1" x14ac:dyDescent="0.2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spans="1:26" ht="15.75" customHeight="1" x14ac:dyDescent="0.2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spans="1:26" ht="15.75" customHeight="1" x14ac:dyDescent="0.2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spans="1:26" ht="15.75" customHeight="1" x14ac:dyDescent="0.2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spans="1:26" ht="15.75" customHeight="1" x14ac:dyDescent="0.2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spans="1:26" ht="15.75" customHeight="1" x14ac:dyDescent="0.2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spans="1:26" ht="15.75" customHeight="1" x14ac:dyDescent="0.2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spans="1:26" ht="15.75" customHeight="1" x14ac:dyDescent="0.2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spans="1:26" ht="15.75" customHeight="1" x14ac:dyDescent="0.2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spans="1:26" ht="15.75" customHeight="1" x14ac:dyDescent="0.2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spans="1:26" ht="15.75" customHeight="1" x14ac:dyDescent="0.2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spans="1:26" ht="15.75" customHeight="1" x14ac:dyDescent="0.2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spans="1:26" ht="15.75" customHeight="1" x14ac:dyDescent="0.2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spans="1:26" ht="15.75" customHeight="1" x14ac:dyDescent="0.2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spans="1:26" ht="15.75" customHeight="1" x14ac:dyDescent="0.2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spans="1:26" ht="15.75" customHeight="1" x14ac:dyDescent="0.2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spans="1:26" ht="15.75" customHeight="1" x14ac:dyDescent="0.2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spans="1:26" ht="15.75" customHeight="1" x14ac:dyDescent="0.2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spans="1:26" ht="15.75" customHeight="1" x14ac:dyDescent="0.2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spans="1:26" ht="15.75" customHeight="1" x14ac:dyDescent="0.2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spans="1:26" ht="15.75" customHeight="1" x14ac:dyDescent="0.2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spans="1:26" ht="15.75" customHeight="1" x14ac:dyDescent="0.2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spans="1:26" ht="15.75" customHeight="1" x14ac:dyDescent="0.2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spans="1:26" ht="15.75" customHeight="1" x14ac:dyDescent="0.2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spans="1:26" ht="15.75" customHeight="1" x14ac:dyDescent="0.2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spans="1:26" ht="15.75" customHeight="1" x14ac:dyDescent="0.2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spans="1:26" ht="15.75" customHeight="1" x14ac:dyDescent="0.2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spans="1:26" ht="15.75" customHeight="1" x14ac:dyDescent="0.2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spans="1:26" ht="15.75" customHeight="1" x14ac:dyDescent="0.2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spans="1:26" ht="15.75" customHeight="1" x14ac:dyDescent="0.2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spans="1:26" ht="15.75" customHeight="1" x14ac:dyDescent="0.2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spans="1:26" ht="15.75" customHeight="1" x14ac:dyDescent="0.2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spans="1:26" ht="15.75" customHeight="1" x14ac:dyDescent="0.2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spans="1:26" ht="15.75" customHeight="1" x14ac:dyDescent="0.2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spans="1:26" ht="15.75" customHeight="1" x14ac:dyDescent="0.2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spans="1:26" ht="15.75" customHeight="1" x14ac:dyDescent="0.2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spans="1:26" ht="15.75" customHeight="1" x14ac:dyDescent="0.2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spans="1:26" ht="15.75" customHeight="1" x14ac:dyDescent="0.2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spans="1:26" ht="15.75" customHeight="1" x14ac:dyDescent="0.2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spans="1:26" ht="15.75" customHeight="1" x14ac:dyDescent="0.2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spans="1:26" ht="15.75" customHeight="1" x14ac:dyDescent="0.2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spans="1:26" ht="15.75" customHeight="1" x14ac:dyDescent="0.2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spans="1:26" ht="15.75" customHeight="1" x14ac:dyDescent="0.2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spans="1:26" ht="15.75" customHeight="1" x14ac:dyDescent="0.2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spans="1:26" ht="15.75" customHeight="1" x14ac:dyDescent="0.2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spans="1:26" ht="15.75" customHeight="1" x14ac:dyDescent="0.2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spans="1:26" ht="15.75" customHeight="1" x14ac:dyDescent="0.2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spans="1:26" ht="15.75" customHeight="1" x14ac:dyDescent="0.2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spans="1:26" ht="15.75" customHeight="1" x14ac:dyDescent="0.2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spans="1:26" ht="15.75" customHeight="1" x14ac:dyDescent="0.2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spans="1:26" ht="15.75" customHeight="1" x14ac:dyDescent="0.2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spans="1:26" ht="15.75" customHeight="1" x14ac:dyDescent="0.2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spans="1:26" ht="15.75" customHeight="1" x14ac:dyDescent="0.2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spans="1:26" ht="15.75" customHeight="1" x14ac:dyDescent="0.2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spans="1:26" ht="15.75" customHeight="1" x14ac:dyDescent="0.2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spans="1:26" ht="15.75" customHeight="1" x14ac:dyDescent="0.2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spans="1:26" ht="15.75" customHeight="1" x14ac:dyDescent="0.2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spans="1:26" ht="15.75" customHeight="1" x14ac:dyDescent="0.2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spans="1:26" ht="15.75" customHeight="1" x14ac:dyDescent="0.2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spans="1:26" ht="15.75" customHeight="1" x14ac:dyDescent="0.2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spans="1:26" ht="15.75" customHeight="1" x14ac:dyDescent="0.25">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spans="1:26" ht="15.75" customHeight="1" x14ac:dyDescent="0.2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spans="1:26" ht="15.75" customHeight="1" x14ac:dyDescent="0.25">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spans="1:26" ht="15.75" customHeight="1" x14ac:dyDescent="0.25">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spans="1:26" ht="15.75" customHeight="1" x14ac:dyDescent="0.25">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spans="1:26" ht="15.75" customHeight="1" x14ac:dyDescent="0.25">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spans="1:26" ht="15.75" customHeight="1" x14ac:dyDescent="0.25">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spans="1:26" ht="15.75" customHeight="1" x14ac:dyDescent="0.25">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spans="1:26" ht="15.75" customHeight="1" x14ac:dyDescent="0.25">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spans="1:26" ht="15.75" customHeight="1" x14ac:dyDescent="0.25">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spans="1:26" ht="15.75" customHeight="1" x14ac:dyDescent="0.25">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spans="1:26" ht="15.75" customHeight="1" x14ac:dyDescent="0.2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spans="1:26" ht="15.75" customHeight="1" x14ac:dyDescent="0.25">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spans="1:26" ht="15.75" customHeight="1" x14ac:dyDescent="0.25">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spans="1:26" ht="15.75" customHeight="1" x14ac:dyDescent="0.25">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spans="1:26" ht="15.75" customHeight="1" x14ac:dyDescent="0.25">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spans="1:26" ht="15.75" customHeight="1" x14ac:dyDescent="0.25">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spans="1:26" ht="15.75" customHeight="1" x14ac:dyDescent="0.25">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spans="1:26" ht="15.75" customHeight="1" x14ac:dyDescent="0.25">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spans="1:26" ht="15.75" customHeight="1" x14ac:dyDescent="0.25">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spans="1:26" ht="15.75" customHeight="1" x14ac:dyDescent="0.25">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spans="1:26" ht="15.75" customHeight="1" x14ac:dyDescent="0.2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spans="1:26" ht="15.75" customHeight="1" x14ac:dyDescent="0.25">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spans="1:26" ht="15.75" customHeight="1" x14ac:dyDescent="0.25">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spans="1:26" ht="15.75" customHeight="1" x14ac:dyDescent="0.25">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spans="1:26" ht="15.75" customHeight="1" x14ac:dyDescent="0.25">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spans="1:26" ht="15.75" customHeight="1" x14ac:dyDescent="0.25">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spans="1:26" ht="15.75" customHeight="1" x14ac:dyDescent="0.25">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spans="1:26" ht="15.75" customHeight="1" x14ac:dyDescent="0.25">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spans="1:26" ht="15.75" customHeight="1" x14ac:dyDescent="0.25">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spans="1:26" ht="15.75" customHeight="1" x14ac:dyDescent="0.25">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spans="1:26" ht="15.75" customHeight="1" x14ac:dyDescent="0.2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spans="1:26" ht="15.75" customHeight="1" x14ac:dyDescent="0.25">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spans="1:26" ht="15.75" customHeight="1" x14ac:dyDescent="0.25">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spans="1:26" ht="15.75" customHeight="1" x14ac:dyDescent="0.25">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spans="1:26" ht="15.75" customHeight="1" x14ac:dyDescent="0.25">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spans="1:26" ht="15.75" customHeight="1" x14ac:dyDescent="0.25">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spans="1:26" ht="15.75" customHeight="1" x14ac:dyDescent="0.25">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spans="1:26" ht="15.75" customHeight="1" x14ac:dyDescent="0.25">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spans="1:26" ht="15.75" customHeight="1" x14ac:dyDescent="0.25">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spans="1:26" ht="15.75" customHeight="1" x14ac:dyDescent="0.25">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spans="1:26" ht="15.75" customHeight="1" x14ac:dyDescent="0.2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spans="1:26" ht="15.75" customHeight="1" x14ac:dyDescent="0.25">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spans="1:26" ht="15.75" customHeight="1" x14ac:dyDescent="0.25">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spans="1:26" ht="15.75" customHeight="1" x14ac:dyDescent="0.25">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spans="1:26" ht="15.75" customHeight="1" x14ac:dyDescent="0.25">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spans="1:26" ht="15.75" customHeight="1" x14ac:dyDescent="0.25">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spans="1:26" ht="15.75" customHeight="1" x14ac:dyDescent="0.25">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spans="1:26" ht="15.75" customHeight="1" x14ac:dyDescent="0.25">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spans="1:26" ht="15.75" customHeight="1" x14ac:dyDescent="0.25">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spans="1:26" ht="15.75" customHeight="1" x14ac:dyDescent="0.25">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spans="1:26" ht="15.75" customHeight="1" x14ac:dyDescent="0.25">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spans="1:26" ht="15.75" customHeight="1" x14ac:dyDescent="0.25">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spans="1:26" ht="15.75" customHeight="1" x14ac:dyDescent="0.25">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spans="1:26" ht="15.75" customHeight="1" x14ac:dyDescent="0.25">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spans="1:26" ht="15.75" customHeight="1" x14ac:dyDescent="0.25">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spans="1:26" ht="15.75" customHeight="1" x14ac:dyDescent="0.25">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spans="1:26" ht="15.75" customHeight="1" x14ac:dyDescent="0.25">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spans="1:26" ht="15.75" customHeight="1" x14ac:dyDescent="0.25">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spans="1:26" ht="15.75" customHeight="1" x14ac:dyDescent="0.25">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spans="1:26" ht="15.75" customHeight="1" x14ac:dyDescent="0.25">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spans="1:26" ht="15.75" customHeight="1" x14ac:dyDescent="0.25">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spans="1:26" ht="15.75" customHeight="1" x14ac:dyDescent="0.25">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spans="1:26" ht="15.75" customHeight="1" x14ac:dyDescent="0.25">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spans="1:26" ht="15.75" customHeight="1" x14ac:dyDescent="0.25">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spans="1:26" ht="15.75" customHeight="1" x14ac:dyDescent="0.25">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spans="1:26" ht="15.75" customHeight="1" x14ac:dyDescent="0.25">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spans="1:26" ht="15.75" customHeight="1" x14ac:dyDescent="0.25">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spans="1:26" ht="15.75" customHeight="1" x14ac:dyDescent="0.25">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spans="1:26" ht="15.75" customHeight="1" x14ac:dyDescent="0.25">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spans="1:26" ht="15.75" customHeight="1" x14ac:dyDescent="0.25">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spans="1:26" ht="15.75" customHeight="1" x14ac:dyDescent="0.25">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spans="1:26" ht="15.75" customHeight="1" x14ac:dyDescent="0.25">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spans="1:26" ht="15.75" customHeight="1" x14ac:dyDescent="0.25">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spans="1:26" ht="15.75" customHeight="1" x14ac:dyDescent="0.25">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spans="1:26" ht="15.75" customHeight="1" x14ac:dyDescent="0.25">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spans="1:26" ht="15.75" customHeight="1" x14ac:dyDescent="0.25">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spans="1:26" ht="15.75" customHeight="1" x14ac:dyDescent="0.25">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spans="1:26" ht="15.75" customHeight="1" x14ac:dyDescent="0.25">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spans="1:26" ht="15.75" customHeight="1" x14ac:dyDescent="0.25">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spans="1:26" ht="15.75" customHeight="1" x14ac:dyDescent="0.25">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spans="1:26" ht="15.75" customHeight="1" x14ac:dyDescent="0.25">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spans="1:26" ht="15.75" customHeight="1" x14ac:dyDescent="0.25">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spans="1:26" ht="15.75" customHeight="1" x14ac:dyDescent="0.25">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spans="1:26" ht="15.75" customHeight="1" x14ac:dyDescent="0.25">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spans="1:26" ht="15.75" customHeight="1" x14ac:dyDescent="0.25">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spans="1:26" ht="15.75" customHeight="1" x14ac:dyDescent="0.25">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spans="1:26" ht="15.75" customHeight="1" x14ac:dyDescent="0.25">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spans="1:26" ht="15.75" customHeight="1" x14ac:dyDescent="0.25">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spans="1:26" ht="15.75" customHeight="1" x14ac:dyDescent="0.25">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spans="1:26" ht="15.75" customHeight="1" x14ac:dyDescent="0.25">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spans="1:26" ht="15.75" customHeight="1" x14ac:dyDescent="0.25">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spans="1:26" ht="15.75" customHeight="1" x14ac:dyDescent="0.25">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spans="1:26" ht="15.75" customHeight="1" x14ac:dyDescent="0.25">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spans="1:26" ht="15.75" customHeight="1" x14ac:dyDescent="0.25">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spans="1:26" ht="15.75" customHeight="1" x14ac:dyDescent="0.25">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spans="1:26" ht="15.75" customHeight="1" x14ac:dyDescent="0.25">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spans="1:26" ht="15.75" customHeight="1" x14ac:dyDescent="0.25">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spans="1:26" ht="15.75" customHeight="1" x14ac:dyDescent="0.25">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spans="1:26" ht="15.75" customHeight="1" x14ac:dyDescent="0.25">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spans="1:26" ht="15.75" customHeight="1" x14ac:dyDescent="0.25">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spans="1:26" ht="15.75" customHeight="1" x14ac:dyDescent="0.25">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spans="1:26" ht="15.75" customHeight="1" x14ac:dyDescent="0.25">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spans="1:26" ht="15.75" customHeight="1" x14ac:dyDescent="0.25">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spans="1:26" ht="15.75" customHeight="1" x14ac:dyDescent="0.25">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spans="1:26" ht="15.75" customHeight="1" x14ac:dyDescent="0.25">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spans="1:26" ht="15.75" customHeight="1" x14ac:dyDescent="0.25">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spans="1:26" ht="15.75" customHeight="1" x14ac:dyDescent="0.25">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spans="1:26" ht="15.75" customHeight="1" x14ac:dyDescent="0.25">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spans="1:26" ht="15.75" customHeight="1" x14ac:dyDescent="0.25">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spans="1:26" ht="15.75" customHeight="1" x14ac:dyDescent="0.25">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spans="1:26" ht="15.75" customHeight="1" x14ac:dyDescent="0.25">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spans="1:26" ht="15.75" customHeight="1" x14ac:dyDescent="0.25">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spans="1:26" ht="15.75" customHeight="1" x14ac:dyDescent="0.25">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spans="1:26" ht="15.75" customHeight="1" x14ac:dyDescent="0.25">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spans="1:26" ht="15.75" customHeight="1" x14ac:dyDescent="0.25">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spans="1:26" ht="15.75" customHeight="1" x14ac:dyDescent="0.25">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spans="1:26" ht="15.75" customHeight="1" x14ac:dyDescent="0.25">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spans="1:26" ht="15.75" customHeight="1" x14ac:dyDescent="0.25">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spans="1:26" ht="15.75" customHeight="1" x14ac:dyDescent="0.25">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spans="1:26" ht="15.75" customHeight="1" x14ac:dyDescent="0.25">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spans="1:26" ht="15.75" customHeight="1" x14ac:dyDescent="0.25">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spans="1:26" ht="15.75" customHeight="1" x14ac:dyDescent="0.25">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spans="1:26" ht="15.75" customHeight="1" x14ac:dyDescent="0.25">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spans="1:26" ht="15.75" customHeight="1" x14ac:dyDescent="0.25">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spans="1:26" ht="15.75" customHeight="1" x14ac:dyDescent="0.25">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spans="1:26" ht="15.75" customHeight="1" x14ac:dyDescent="0.25">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spans="1:26" ht="15.75" customHeight="1" x14ac:dyDescent="0.25">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spans="1:26" ht="15.75" customHeight="1" x14ac:dyDescent="0.25">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spans="1:26" ht="15.75" customHeight="1" x14ac:dyDescent="0.25">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spans="1:26" ht="15.75" customHeight="1" x14ac:dyDescent="0.25">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spans="1:26" ht="15.75" customHeight="1" x14ac:dyDescent="0.25">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spans="1:26" ht="15.75" customHeight="1" x14ac:dyDescent="0.25">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spans="1:26" ht="15.75" customHeight="1" x14ac:dyDescent="0.25">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spans="1:26" ht="15.75" customHeight="1" x14ac:dyDescent="0.25">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spans="1:26" ht="15.75" customHeight="1" x14ac:dyDescent="0.25">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spans="1:26" ht="15.75" customHeight="1" x14ac:dyDescent="0.25">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spans="1:26" ht="15.75" customHeight="1" x14ac:dyDescent="0.25">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spans="1:26" ht="15.75" customHeight="1" x14ac:dyDescent="0.25">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spans="1:26" ht="15.75" customHeight="1" x14ac:dyDescent="0.25">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spans="1:26" ht="15.75" customHeight="1" x14ac:dyDescent="0.25">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spans="1:26" ht="15.75" customHeight="1" x14ac:dyDescent="0.25">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spans="1:26" ht="15.75" customHeight="1" x14ac:dyDescent="0.25">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spans="1:26" ht="15.75" customHeight="1" x14ac:dyDescent="0.25">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spans="1:26" ht="15.75" customHeight="1" x14ac:dyDescent="0.25">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spans="1:26" ht="15.75" customHeight="1" x14ac:dyDescent="0.25">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spans="1:26" ht="15.75" customHeight="1" x14ac:dyDescent="0.25">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spans="1:26" ht="15.75" customHeight="1" x14ac:dyDescent="0.25">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spans="1:26" ht="15.75" customHeight="1" x14ac:dyDescent="0.25">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spans="1:26" ht="15.75" customHeight="1" x14ac:dyDescent="0.25">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spans="1:26" ht="15.75" customHeight="1" x14ac:dyDescent="0.25">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spans="1:26" ht="15.75" customHeight="1" x14ac:dyDescent="0.25">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spans="1:26" ht="15.75" customHeight="1" x14ac:dyDescent="0.25">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spans="1:26" ht="15.75" customHeight="1" x14ac:dyDescent="0.25">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spans="1:26" ht="15.75" customHeight="1" x14ac:dyDescent="0.25">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spans="1:26" ht="15.75" customHeight="1" x14ac:dyDescent="0.25">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spans="1:26" ht="15.75" customHeight="1" x14ac:dyDescent="0.25">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spans="1:26" ht="15.75" customHeight="1" x14ac:dyDescent="0.25">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spans="1:26" ht="15.75" customHeight="1" x14ac:dyDescent="0.25">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spans="1:26" ht="15.75" customHeight="1" x14ac:dyDescent="0.25">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spans="1:26" ht="15.75" customHeight="1" x14ac:dyDescent="0.25">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spans="1:26" ht="15.75" customHeight="1" x14ac:dyDescent="0.25">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spans="1:26" ht="15.75" customHeight="1" x14ac:dyDescent="0.25">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spans="1:26" ht="15.75" customHeight="1" x14ac:dyDescent="0.25">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spans="1:26" ht="15.75" customHeight="1" x14ac:dyDescent="0.25">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spans="1:26" ht="15.75" customHeight="1" x14ac:dyDescent="0.25">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spans="1:26" ht="15.75" customHeight="1" x14ac:dyDescent="0.25">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spans="1:26" ht="15.75" customHeight="1" x14ac:dyDescent="0.25">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spans="1:26" ht="15.75" customHeight="1" x14ac:dyDescent="0.25">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spans="1:26" ht="15.75" customHeight="1" x14ac:dyDescent="0.25">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spans="1:26" ht="15.75" customHeight="1" x14ac:dyDescent="0.25">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spans="1:26" ht="15.75" customHeight="1" x14ac:dyDescent="0.25">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spans="1:26" ht="15.75" customHeight="1" x14ac:dyDescent="0.25">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spans="1:26" ht="15.75" customHeight="1" x14ac:dyDescent="0.25">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spans="1:26" ht="15.75" customHeight="1" x14ac:dyDescent="0.25">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spans="1:26" ht="15.75" customHeight="1" x14ac:dyDescent="0.25">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spans="1:26" ht="15.75" customHeight="1" x14ac:dyDescent="0.25">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spans="1:26" ht="15.75" customHeight="1" x14ac:dyDescent="0.25">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spans="1:26" ht="15.75" customHeight="1" x14ac:dyDescent="0.25">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spans="1:26" ht="15.75" customHeight="1" x14ac:dyDescent="0.25">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spans="1:26" ht="15.75" customHeight="1" x14ac:dyDescent="0.25">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spans="1:26" ht="15.75" customHeight="1" x14ac:dyDescent="0.25">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spans="1:26" ht="15.75" customHeight="1" x14ac:dyDescent="0.25">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spans="1:26" ht="15.75" customHeight="1" x14ac:dyDescent="0.25">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spans="1:26" ht="15.75" customHeight="1" x14ac:dyDescent="0.25">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spans="1:26" ht="15.75" customHeight="1" x14ac:dyDescent="0.25">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spans="1:26" ht="15.75" customHeight="1" x14ac:dyDescent="0.25">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spans="1:26" ht="15.75" customHeight="1" x14ac:dyDescent="0.25">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spans="1:26" ht="15.75" customHeight="1" x14ac:dyDescent="0.25">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spans="1:26" ht="15.75" customHeight="1" x14ac:dyDescent="0.25">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spans="1:26" ht="15.75" customHeight="1" x14ac:dyDescent="0.25">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spans="1:26" ht="15.75" customHeight="1" x14ac:dyDescent="0.25">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spans="1:26" ht="15.75" customHeight="1" x14ac:dyDescent="0.25">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spans="1:26" ht="15.75" customHeight="1" x14ac:dyDescent="0.25">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spans="1:26" ht="15.75" customHeight="1" x14ac:dyDescent="0.25">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spans="1:26" ht="15.75" customHeight="1" x14ac:dyDescent="0.25">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spans="1:26" ht="15.75" customHeight="1" x14ac:dyDescent="0.25">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spans="1:26" ht="15.75" customHeight="1" x14ac:dyDescent="0.25">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spans="1:26" ht="15.75" customHeight="1" x14ac:dyDescent="0.25">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spans="1:26" ht="15.75" customHeight="1" x14ac:dyDescent="0.25">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spans="1:26" ht="15.75" customHeight="1" x14ac:dyDescent="0.25">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spans="1:26" ht="15.75" customHeight="1" x14ac:dyDescent="0.25">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spans="1:26" ht="15.75" customHeight="1" x14ac:dyDescent="0.25">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spans="1:26" ht="15.75" customHeight="1" x14ac:dyDescent="0.25">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spans="1:26" ht="15.75" customHeight="1" x14ac:dyDescent="0.25">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spans="1:26" ht="15.75" customHeight="1" x14ac:dyDescent="0.25">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spans="1:26" ht="15.75" customHeight="1" x14ac:dyDescent="0.25">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spans="1:26" ht="15.75" customHeight="1" x14ac:dyDescent="0.25">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spans="1:26" ht="15.75" customHeight="1" x14ac:dyDescent="0.25">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spans="1:26" ht="15.75" customHeight="1" x14ac:dyDescent="0.25">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spans="1:26" ht="15.75" customHeight="1" x14ac:dyDescent="0.25">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spans="1:26" ht="15.75" customHeight="1" x14ac:dyDescent="0.25">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spans="1:26" ht="15.75" customHeight="1" x14ac:dyDescent="0.25">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spans="1:26" ht="15.75" customHeight="1" x14ac:dyDescent="0.25">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spans="1:26" ht="15.75" customHeight="1" x14ac:dyDescent="0.25">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spans="1:26" ht="15.75" customHeight="1" x14ac:dyDescent="0.25">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spans="1:26" ht="15.75" customHeight="1" x14ac:dyDescent="0.25">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spans="1:26" ht="15.75" customHeight="1" x14ac:dyDescent="0.25">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spans="1:26" ht="15.75" customHeight="1" x14ac:dyDescent="0.25">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spans="1:26" ht="15.75" customHeight="1" x14ac:dyDescent="0.25">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spans="1:26" ht="15.75" customHeight="1" x14ac:dyDescent="0.25">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spans="1:26" ht="15.75" customHeight="1" x14ac:dyDescent="0.25">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spans="1:26" ht="15.75" customHeight="1" x14ac:dyDescent="0.25">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spans="1:26" ht="15.75" customHeight="1" x14ac:dyDescent="0.25">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spans="1:26" ht="15.75" customHeight="1" x14ac:dyDescent="0.25">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spans="1:26" ht="15.75" customHeight="1" x14ac:dyDescent="0.25">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spans="1:26" ht="15.75" customHeight="1" x14ac:dyDescent="0.25">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spans="1:26" ht="15.75" customHeight="1" x14ac:dyDescent="0.25">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spans="1:26" ht="15.75" customHeight="1" x14ac:dyDescent="0.25">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spans="1:26" ht="15.75" customHeight="1" x14ac:dyDescent="0.25">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spans="1:26" ht="15.75" customHeight="1" x14ac:dyDescent="0.25">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spans="1:26" ht="15.75" customHeight="1" x14ac:dyDescent="0.25">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spans="1:26" ht="15.75" customHeight="1" x14ac:dyDescent="0.25">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spans="1:26" ht="15.75" customHeight="1" x14ac:dyDescent="0.25">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spans="1:26" ht="15.75" customHeight="1" x14ac:dyDescent="0.25">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spans="1:26" ht="15.75" customHeight="1" x14ac:dyDescent="0.25">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spans="1:26" ht="15.75" customHeight="1" x14ac:dyDescent="0.25">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spans="1:26" ht="15.75" customHeight="1" x14ac:dyDescent="0.25">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spans="1:26" ht="15.75" customHeight="1" x14ac:dyDescent="0.25">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spans="1:26" ht="15.75" customHeight="1" x14ac:dyDescent="0.25">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spans="1:26" ht="15.75" customHeight="1" x14ac:dyDescent="0.25">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spans="1:26" ht="15.75" customHeight="1" x14ac:dyDescent="0.25">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spans="1:26" ht="15.75" customHeight="1" x14ac:dyDescent="0.25">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spans="1:26" ht="15.75" customHeight="1" x14ac:dyDescent="0.25">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spans="1:26" ht="15.75" customHeight="1" x14ac:dyDescent="0.25">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spans="1:26" ht="15.75" customHeight="1" x14ac:dyDescent="0.25">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spans="1:26" ht="15.75" customHeight="1" x14ac:dyDescent="0.25">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spans="1:26" ht="15.75" customHeight="1" x14ac:dyDescent="0.25">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spans="1:26" ht="15.75" customHeight="1" x14ac:dyDescent="0.25">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spans="1:26" ht="15.75" customHeight="1" x14ac:dyDescent="0.25">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spans="1:26" ht="15.75" customHeight="1" x14ac:dyDescent="0.25">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spans="1:26" ht="15.75" customHeight="1" x14ac:dyDescent="0.25">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spans="1:26" ht="15.75" customHeight="1" x14ac:dyDescent="0.25">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spans="1:26" ht="15.75" customHeight="1" x14ac:dyDescent="0.25">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spans="1:26" ht="15.75" customHeight="1" x14ac:dyDescent="0.25">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spans="1:26" ht="15.75" customHeight="1" x14ac:dyDescent="0.25">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spans="1:26" ht="15.75" customHeight="1" x14ac:dyDescent="0.25">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spans="1:26" ht="15.75" customHeight="1" x14ac:dyDescent="0.25">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spans="1:26" ht="15.75" customHeight="1" x14ac:dyDescent="0.25">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spans="1:26" ht="15.75" customHeight="1" x14ac:dyDescent="0.25">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spans="1:26" ht="15.75" customHeight="1" x14ac:dyDescent="0.25">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spans="1:26" ht="15.75" customHeight="1" x14ac:dyDescent="0.25">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spans="1:26" ht="15.75" customHeight="1" x14ac:dyDescent="0.25">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spans="1:26" ht="15.75" customHeight="1" x14ac:dyDescent="0.25">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spans="1:26" ht="15.75" customHeight="1" x14ac:dyDescent="0.25">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spans="1:26" ht="15.75" customHeight="1" x14ac:dyDescent="0.25">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spans="1:26" ht="15.75" customHeight="1" x14ac:dyDescent="0.25">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spans="1:26" ht="15.75" customHeight="1" x14ac:dyDescent="0.25">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spans="1:26" ht="15.75" customHeight="1" x14ac:dyDescent="0.25">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spans="1:26" ht="15.75" customHeight="1" x14ac:dyDescent="0.25">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spans="1:26" ht="15.75" customHeight="1" x14ac:dyDescent="0.25">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spans="1:26" ht="15.75" customHeight="1" x14ac:dyDescent="0.25">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spans="1:26" ht="15.75" customHeight="1" x14ac:dyDescent="0.25">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spans="1:26" ht="15.75" customHeight="1" x14ac:dyDescent="0.25">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spans="1:26" ht="15.75" customHeight="1" x14ac:dyDescent="0.25">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spans="1:26" ht="15.75" customHeight="1" x14ac:dyDescent="0.25">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spans="1:26" ht="15.75" customHeight="1" x14ac:dyDescent="0.25">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spans="1:26" ht="15.75" customHeight="1" x14ac:dyDescent="0.25">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spans="1:26" ht="15.75" customHeight="1" x14ac:dyDescent="0.25">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spans="1:26" ht="15.75" customHeight="1" x14ac:dyDescent="0.25">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spans="1:26" ht="15.75" customHeight="1" x14ac:dyDescent="0.25">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spans="1:26" ht="15.75" customHeight="1" x14ac:dyDescent="0.25">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spans="1:26" ht="15.75" customHeight="1" x14ac:dyDescent="0.25">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spans="1:26" ht="15.75" customHeight="1" x14ac:dyDescent="0.25">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spans="1:26" ht="15.75" customHeight="1" x14ac:dyDescent="0.25">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spans="1:26" ht="15.75" customHeight="1" x14ac:dyDescent="0.25">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spans="1:26" ht="15.75" customHeight="1" x14ac:dyDescent="0.25">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spans="1:26" ht="15.75" customHeight="1" x14ac:dyDescent="0.25">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spans="1:26" ht="15.75" customHeight="1" x14ac:dyDescent="0.25">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spans="1:26" ht="15.75" customHeight="1" x14ac:dyDescent="0.25">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spans="1:26" ht="15.75" customHeight="1" x14ac:dyDescent="0.25">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spans="1:26" ht="15.75" customHeight="1" x14ac:dyDescent="0.25">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spans="1:26" ht="15.75" customHeight="1" x14ac:dyDescent="0.25">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spans="1:26" ht="15.75" customHeight="1" x14ac:dyDescent="0.25">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spans="1:26" ht="15.75" customHeight="1" x14ac:dyDescent="0.25">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spans="1:26" ht="15.75" customHeight="1" x14ac:dyDescent="0.25">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spans="1:26" ht="15.75" customHeight="1" x14ac:dyDescent="0.25">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spans="1:26" ht="15.75" customHeight="1" x14ac:dyDescent="0.25">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spans="1:26" ht="15.75" customHeight="1" x14ac:dyDescent="0.25">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spans="1:26" ht="15.75" customHeight="1" x14ac:dyDescent="0.25">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spans="1:26" ht="15.75" customHeight="1" x14ac:dyDescent="0.25">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spans="1:26" ht="15.75" customHeight="1" x14ac:dyDescent="0.2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spans="1:26" ht="15.75" customHeight="1" x14ac:dyDescent="0.25">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spans="1:26" ht="15.75" customHeight="1" x14ac:dyDescent="0.25">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spans="1:26" ht="15.75" customHeight="1" x14ac:dyDescent="0.25">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spans="1:26" ht="15.75" customHeight="1" x14ac:dyDescent="0.25">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spans="1:26" ht="15.75" customHeight="1" x14ac:dyDescent="0.25">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spans="1:26" ht="15.75" customHeight="1" x14ac:dyDescent="0.25">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spans="1:26" ht="15.75" customHeight="1" x14ac:dyDescent="0.25">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spans="1:26" ht="15.75" customHeight="1" x14ac:dyDescent="0.25">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spans="1:26" ht="15.75" customHeight="1" x14ac:dyDescent="0.25">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spans="1:26" ht="15.75" customHeight="1" x14ac:dyDescent="0.2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spans="1:26" ht="15.75" customHeight="1" x14ac:dyDescent="0.25">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spans="1:26" ht="15.75" customHeight="1" x14ac:dyDescent="0.25">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spans="1:26" ht="15.75" customHeight="1" x14ac:dyDescent="0.25">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spans="1:26" ht="15.75" customHeight="1" x14ac:dyDescent="0.25">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spans="1:26" ht="15.75" customHeight="1" x14ac:dyDescent="0.25">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spans="1:26" ht="15.75" customHeight="1" x14ac:dyDescent="0.25">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spans="1:26" ht="15.75" customHeight="1" x14ac:dyDescent="0.25">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spans="1:26" ht="15.75" customHeight="1" x14ac:dyDescent="0.25">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spans="1:26" ht="15.75" customHeight="1" x14ac:dyDescent="0.25">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spans="1:26" ht="15.75" customHeight="1" x14ac:dyDescent="0.2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spans="1:26" ht="15.75" customHeight="1" x14ac:dyDescent="0.25">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spans="1:26" ht="15.75" customHeight="1" x14ac:dyDescent="0.25">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spans="1:26" ht="15.75" customHeight="1" x14ac:dyDescent="0.25">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spans="1:26" ht="15.75" customHeight="1" x14ac:dyDescent="0.25">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spans="1:26" ht="15.75" customHeight="1" x14ac:dyDescent="0.25">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spans="1:26" ht="15.75" customHeight="1" x14ac:dyDescent="0.25">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spans="1:26" ht="15.75" customHeight="1" x14ac:dyDescent="0.25">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spans="1:26" ht="15.75" customHeight="1" x14ac:dyDescent="0.25">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spans="1:26" ht="15.75" customHeight="1" x14ac:dyDescent="0.25">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spans="1:26" ht="15.75" customHeight="1" x14ac:dyDescent="0.2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spans="1:26" ht="15.75" customHeight="1" x14ac:dyDescent="0.25">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spans="1:26" ht="15.75" customHeight="1" x14ac:dyDescent="0.25">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spans="1:26" ht="15.75" customHeight="1" x14ac:dyDescent="0.25">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spans="1:26" ht="15.75" customHeight="1" x14ac:dyDescent="0.25">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spans="1:26" ht="15.75" customHeight="1" x14ac:dyDescent="0.25">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spans="1:26" ht="15.75" customHeight="1" x14ac:dyDescent="0.25">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spans="1:26" ht="15.75" customHeight="1" x14ac:dyDescent="0.25">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spans="1:26" ht="15.75" customHeight="1" x14ac:dyDescent="0.25">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spans="1:26" ht="15.75" customHeight="1" x14ac:dyDescent="0.25">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spans="1:26" ht="15.75" customHeight="1" x14ac:dyDescent="0.2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spans="1:26" ht="15.75" customHeight="1" x14ac:dyDescent="0.25">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spans="1:26" ht="15.75" customHeight="1" x14ac:dyDescent="0.25">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spans="1:26" ht="15.75" customHeight="1" x14ac:dyDescent="0.25">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spans="1:26" ht="15.75" customHeight="1" x14ac:dyDescent="0.25">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spans="1:26" ht="15.75" customHeight="1" x14ac:dyDescent="0.25">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spans="1:26" ht="15.75" customHeight="1" x14ac:dyDescent="0.25">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spans="1:26" ht="15.75" customHeight="1" x14ac:dyDescent="0.25">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spans="1:26" ht="15.75" customHeight="1" x14ac:dyDescent="0.25">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spans="1:26" ht="15.75" customHeight="1" x14ac:dyDescent="0.25">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spans="1:26" ht="15.75" customHeight="1" x14ac:dyDescent="0.2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spans="1:26" ht="15.75" customHeight="1" x14ac:dyDescent="0.25">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spans="1:26" ht="15.75" customHeight="1" x14ac:dyDescent="0.25">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spans="1:26" ht="15.75" customHeight="1" x14ac:dyDescent="0.25">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spans="1:26" ht="15.75" customHeight="1" x14ac:dyDescent="0.25">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spans="1:26" ht="15.75" customHeight="1" x14ac:dyDescent="0.25">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spans="1:26" ht="15.75" customHeight="1" x14ac:dyDescent="0.25">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spans="1:26" ht="15.75" customHeight="1" x14ac:dyDescent="0.25">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spans="1:26" ht="15.75" customHeight="1" x14ac:dyDescent="0.25">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spans="1:26" ht="15.75" customHeight="1" x14ac:dyDescent="0.25">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spans="1:26" ht="15.75" customHeight="1" x14ac:dyDescent="0.2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spans="1:26" ht="15.75" customHeight="1" x14ac:dyDescent="0.25">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spans="1:26" ht="15.75" customHeight="1" x14ac:dyDescent="0.25">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spans="1:26" ht="15.75" customHeight="1" x14ac:dyDescent="0.25">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spans="1:26" ht="15.75" customHeight="1" x14ac:dyDescent="0.25">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spans="1:26" ht="15.75" customHeight="1" x14ac:dyDescent="0.25">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spans="1:26" ht="15.75" customHeight="1" x14ac:dyDescent="0.25">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spans="1:26" ht="15.75" customHeight="1" x14ac:dyDescent="0.25">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spans="1:26" ht="15.75" customHeight="1" x14ac:dyDescent="0.25">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spans="1:26" ht="15.75" customHeight="1" x14ac:dyDescent="0.25">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spans="1:26" ht="15.75" customHeight="1" x14ac:dyDescent="0.2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spans="1:26" ht="15.75" customHeight="1" x14ac:dyDescent="0.25">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spans="1:26" ht="15.75" customHeight="1" x14ac:dyDescent="0.25">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spans="1:26" ht="15.75" customHeight="1" x14ac:dyDescent="0.25">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spans="1:26" ht="15.75" customHeight="1" x14ac:dyDescent="0.25">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spans="1:26" ht="15.75" customHeight="1" x14ac:dyDescent="0.25">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spans="1:26" ht="15.75" customHeight="1" x14ac:dyDescent="0.25">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spans="1:26" ht="15.75" customHeight="1" x14ac:dyDescent="0.25">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spans="1:26" ht="15.75" customHeight="1" x14ac:dyDescent="0.25">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spans="1:26" ht="15.75" customHeight="1" x14ac:dyDescent="0.25">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spans="1:26" ht="15.75" customHeight="1" x14ac:dyDescent="0.2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spans="1:26" ht="15.75" customHeight="1" x14ac:dyDescent="0.25">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spans="1:26" ht="15.75" customHeight="1" x14ac:dyDescent="0.25">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spans="1:26" ht="15.75" customHeight="1" x14ac:dyDescent="0.25">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spans="1:26" ht="15.75" customHeight="1" x14ac:dyDescent="0.25">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spans="1:26" ht="15.75" customHeight="1" x14ac:dyDescent="0.25">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spans="1:26" ht="15.75" customHeight="1" x14ac:dyDescent="0.25">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spans="1:26" ht="15.75" customHeight="1" x14ac:dyDescent="0.25">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spans="1:26" ht="15.75" customHeight="1" x14ac:dyDescent="0.25">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spans="1:26" ht="15.75" customHeight="1" x14ac:dyDescent="0.25">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spans="1:26" ht="15.75" customHeight="1" x14ac:dyDescent="0.2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spans="1:26" ht="15.75" customHeight="1" x14ac:dyDescent="0.25">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spans="1:26" ht="15.75" customHeight="1" x14ac:dyDescent="0.25">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spans="1:26" ht="15.75" customHeight="1" x14ac:dyDescent="0.25">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spans="1:26" ht="15.75" customHeight="1" x14ac:dyDescent="0.25">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spans="1:26" ht="15.75" customHeight="1" x14ac:dyDescent="0.25">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spans="1:26" ht="15.75" customHeight="1" x14ac:dyDescent="0.25">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spans="1:26" ht="15.75" customHeight="1" x14ac:dyDescent="0.25">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spans="1:26" ht="15.75" customHeight="1" x14ac:dyDescent="0.25">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spans="1:26" ht="15.75" customHeight="1" x14ac:dyDescent="0.25">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spans="1:26" ht="15.75" customHeight="1" x14ac:dyDescent="0.2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spans="1:26" ht="15.75" customHeight="1" x14ac:dyDescent="0.25">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spans="1:26" ht="15.75" customHeight="1" x14ac:dyDescent="0.25">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spans="1:26" ht="15.75" customHeight="1" x14ac:dyDescent="0.25">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spans="1:26" ht="15.75" customHeight="1" x14ac:dyDescent="0.25">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spans="1:26" ht="15.75" customHeight="1" x14ac:dyDescent="0.25">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spans="1:26" ht="15.75" customHeight="1" x14ac:dyDescent="0.25">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spans="1:26" ht="15.75" customHeight="1" x14ac:dyDescent="0.25">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spans="1:26" ht="15.75" customHeight="1" x14ac:dyDescent="0.25">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spans="1:26" ht="15.75" customHeight="1" x14ac:dyDescent="0.25">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spans="1:26" ht="15.75" customHeight="1" x14ac:dyDescent="0.2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spans="1:26" ht="15.75" customHeight="1" x14ac:dyDescent="0.25">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spans="1:26" ht="15.75" customHeight="1" x14ac:dyDescent="0.25">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spans="1:26" ht="15.75" customHeight="1" x14ac:dyDescent="0.25">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spans="1:26" ht="15.75" customHeight="1" x14ac:dyDescent="0.25">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spans="1:26" ht="15.75" customHeight="1" x14ac:dyDescent="0.25">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spans="1:26" ht="15.75" customHeight="1" x14ac:dyDescent="0.25">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spans="1:26" ht="15.75" customHeight="1" x14ac:dyDescent="0.25">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spans="1:26" ht="15.75" customHeight="1" x14ac:dyDescent="0.25">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spans="1:26" ht="15.75" customHeight="1" x14ac:dyDescent="0.25">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spans="1:26" ht="15.75" customHeight="1" x14ac:dyDescent="0.2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spans="1:26" ht="15.75" customHeight="1" x14ac:dyDescent="0.25">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spans="1:26" ht="15.75" customHeight="1" x14ac:dyDescent="0.25">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spans="1:26" ht="15.75" customHeight="1" x14ac:dyDescent="0.25">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spans="1:26" ht="15.75" customHeight="1" x14ac:dyDescent="0.25">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spans="1:26" ht="15.75" customHeight="1" x14ac:dyDescent="0.25">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spans="1:26" ht="15.75" customHeight="1" x14ac:dyDescent="0.25">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spans="1:26" ht="15.75" customHeight="1" x14ac:dyDescent="0.25">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spans="1:26" ht="15.75" customHeight="1" x14ac:dyDescent="0.25">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spans="1:26" ht="15.75" customHeight="1" x14ac:dyDescent="0.25">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spans="1:26" ht="15.75" customHeight="1" x14ac:dyDescent="0.2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spans="1:26" ht="15.75" customHeight="1" x14ac:dyDescent="0.25">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spans="1:26" ht="15.75" customHeight="1" x14ac:dyDescent="0.25">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spans="1:26" ht="15.75" customHeight="1" x14ac:dyDescent="0.25">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spans="1:26" ht="15.75" customHeight="1" x14ac:dyDescent="0.25">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spans="1:26" ht="15.75" customHeight="1" x14ac:dyDescent="0.25">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spans="1:26" ht="15.75" customHeight="1" x14ac:dyDescent="0.25">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spans="1:26" ht="15.75" customHeight="1" x14ac:dyDescent="0.25">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spans="1:26" ht="15.75" customHeight="1" x14ac:dyDescent="0.25">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spans="1:26" ht="15.75" customHeight="1" x14ac:dyDescent="0.25">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spans="1:26" ht="15.75" customHeight="1" x14ac:dyDescent="0.2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spans="1:26" ht="15.75" customHeight="1" x14ac:dyDescent="0.25">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spans="1:26" ht="15.75" customHeight="1" x14ac:dyDescent="0.25">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spans="1:26" ht="15.75" customHeight="1" x14ac:dyDescent="0.25">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spans="1:26" ht="15.75" customHeight="1" x14ac:dyDescent="0.25">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spans="1:26" ht="15.75" customHeight="1" x14ac:dyDescent="0.25">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spans="1:26" ht="15.75" customHeight="1" x14ac:dyDescent="0.25">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spans="1:26" ht="15.75" customHeight="1" x14ac:dyDescent="0.25">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spans="1:26" ht="15.75" customHeight="1" x14ac:dyDescent="0.25">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spans="1:26" ht="15.75" customHeight="1" x14ac:dyDescent="0.25">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spans="1:26" ht="15.75" customHeight="1" x14ac:dyDescent="0.2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spans="1:26" ht="15.75" customHeight="1" x14ac:dyDescent="0.25">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spans="1:26" ht="15.75" customHeight="1" x14ac:dyDescent="0.25">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spans="1:26" ht="15.75" customHeight="1" x14ac:dyDescent="0.25">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spans="1:26" ht="15.75" customHeight="1" x14ac:dyDescent="0.25">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spans="1:26" ht="15.75" customHeight="1" x14ac:dyDescent="0.25">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spans="1:26" ht="15.75" customHeight="1" x14ac:dyDescent="0.25">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spans="1:26" ht="15.75" customHeight="1" x14ac:dyDescent="0.25">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spans="1:26" ht="15.75" customHeight="1" x14ac:dyDescent="0.25">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spans="1:26" ht="15.75" customHeight="1" x14ac:dyDescent="0.25">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spans="1:26" ht="15.75" customHeight="1" x14ac:dyDescent="0.2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spans="1:26" ht="15.75" customHeight="1" x14ac:dyDescent="0.25">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spans="1:26" ht="15.75" customHeight="1" x14ac:dyDescent="0.25">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spans="1:26" ht="15.75" customHeight="1" x14ac:dyDescent="0.25">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spans="1:26" ht="15.75" customHeight="1" x14ac:dyDescent="0.25">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spans="1:26" ht="15.75" customHeight="1" x14ac:dyDescent="0.25">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spans="1:26" ht="15.75" customHeight="1" x14ac:dyDescent="0.25">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spans="1:26" ht="15.75" customHeight="1" x14ac:dyDescent="0.25">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spans="1:26" ht="15.75" customHeight="1" x14ac:dyDescent="0.25">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spans="1:26" ht="15.75" customHeight="1" x14ac:dyDescent="0.25">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spans="1:26" ht="15.75" customHeight="1" x14ac:dyDescent="0.2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spans="1:26" ht="15.75" customHeight="1" x14ac:dyDescent="0.25">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spans="1:26" ht="15.75" customHeight="1" x14ac:dyDescent="0.25">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spans="1:26" ht="15.75" customHeight="1" x14ac:dyDescent="0.25">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spans="1:26" ht="15.75" customHeight="1" x14ac:dyDescent="0.25">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spans="1:26" ht="15.75" customHeight="1" x14ac:dyDescent="0.25">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spans="1:26" ht="15.75" customHeight="1" x14ac:dyDescent="0.25">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spans="1:26" ht="15.75" customHeight="1" x14ac:dyDescent="0.25">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spans="1:26" ht="15.75" customHeight="1" x14ac:dyDescent="0.25">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spans="1:26" ht="15.75" customHeight="1" x14ac:dyDescent="0.25">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spans="1:26" ht="15.75" customHeight="1" x14ac:dyDescent="0.2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spans="1:26" ht="15.75" customHeight="1" x14ac:dyDescent="0.25">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spans="1:26" ht="15.75" customHeight="1" x14ac:dyDescent="0.25">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spans="1:26" ht="15.75" customHeight="1" x14ac:dyDescent="0.25">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spans="1:26" ht="15.75" customHeight="1" x14ac:dyDescent="0.25">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spans="1:26" ht="15.75" customHeight="1" x14ac:dyDescent="0.25">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spans="1:26" ht="15.75" customHeight="1" x14ac:dyDescent="0.25">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spans="1:26" ht="15.75" customHeight="1" x14ac:dyDescent="0.25">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spans="1:26" ht="15.75" customHeight="1" x14ac:dyDescent="0.25">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spans="1:26" ht="15.75" customHeight="1" x14ac:dyDescent="0.25">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spans="1:26" ht="15.75" customHeight="1" x14ac:dyDescent="0.2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spans="1:26" ht="15.75" customHeight="1" x14ac:dyDescent="0.25">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spans="1:26" ht="15.75" customHeight="1" x14ac:dyDescent="0.25">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spans="1:26" ht="15.75" customHeight="1" x14ac:dyDescent="0.25">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spans="1:26" ht="15.75" customHeight="1" x14ac:dyDescent="0.25">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spans="1:26" ht="15.75" customHeight="1" x14ac:dyDescent="0.25">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spans="1:26" ht="15.75" customHeight="1" x14ac:dyDescent="0.25">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spans="1:26" ht="15.75" customHeight="1" x14ac:dyDescent="0.25">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spans="1:26" ht="15.75" customHeight="1" x14ac:dyDescent="0.25">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spans="1:26" ht="15.75" customHeight="1" x14ac:dyDescent="0.25">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spans="1:26" ht="15.75" customHeight="1" x14ac:dyDescent="0.2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spans="1:26" ht="15.75" customHeight="1" x14ac:dyDescent="0.25">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spans="1:26" ht="15.75" customHeight="1" x14ac:dyDescent="0.25">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spans="1:26" ht="15.75" customHeight="1" x14ac:dyDescent="0.25">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spans="1:26" ht="15.75" customHeight="1" x14ac:dyDescent="0.25">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spans="1:26" ht="15.75" customHeight="1" x14ac:dyDescent="0.25">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spans="1:26" ht="15.75" customHeight="1" x14ac:dyDescent="0.25">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spans="1:26" ht="15.75" customHeight="1" x14ac:dyDescent="0.25">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spans="1:26" ht="15.75" customHeight="1" x14ac:dyDescent="0.25">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spans="1:26" ht="15.75" customHeight="1" x14ac:dyDescent="0.25">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spans="1:26" ht="15.75" customHeight="1" x14ac:dyDescent="0.2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spans="1:26" ht="15.75" customHeight="1" x14ac:dyDescent="0.25">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spans="1:26" ht="15.75" customHeight="1" x14ac:dyDescent="0.25">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spans="1:26" ht="15.75" customHeight="1" x14ac:dyDescent="0.25">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spans="1:26" ht="15.75" customHeight="1" x14ac:dyDescent="0.25">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spans="1:26" ht="15.75" customHeight="1" x14ac:dyDescent="0.25">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spans="1:26" ht="15.75" customHeight="1" x14ac:dyDescent="0.25">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spans="1:26" ht="15.75" customHeight="1" x14ac:dyDescent="0.25">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spans="1:26" ht="15.75" customHeight="1" x14ac:dyDescent="0.25">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spans="1:26" ht="15.75" customHeight="1" x14ac:dyDescent="0.25">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spans="1:26" ht="15.75" customHeight="1" x14ac:dyDescent="0.2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spans="1:26" ht="15.75" customHeight="1" x14ac:dyDescent="0.25">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spans="1:26" ht="15.75" customHeight="1" x14ac:dyDescent="0.25">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spans="1:26" ht="15.75" customHeight="1" x14ac:dyDescent="0.25">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spans="1:26" ht="15.75" customHeight="1" x14ac:dyDescent="0.25">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spans="1:26" ht="15.75" customHeight="1" x14ac:dyDescent="0.25">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spans="1:26" ht="15.75" customHeight="1" x14ac:dyDescent="0.25">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spans="1:26" ht="15.75" customHeight="1" x14ac:dyDescent="0.25">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spans="1:26" ht="15.75" customHeight="1" x14ac:dyDescent="0.25">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spans="1:26" ht="15.75" customHeight="1" x14ac:dyDescent="0.25">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spans="1:26" ht="15.75" customHeight="1" x14ac:dyDescent="0.2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spans="1:26" ht="15.75" customHeight="1" x14ac:dyDescent="0.25">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spans="1:26" ht="15.75" customHeight="1" x14ac:dyDescent="0.25">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spans="1:26" ht="15.75" customHeight="1" x14ac:dyDescent="0.25">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spans="1:26" ht="15.75" customHeight="1" x14ac:dyDescent="0.25">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spans="1:26" ht="15.75" customHeight="1" x14ac:dyDescent="0.25">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spans="1:26" ht="15.75" customHeight="1" x14ac:dyDescent="0.25">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spans="1:26" ht="15.75" customHeight="1" x14ac:dyDescent="0.25">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spans="1:26" ht="15.75" customHeight="1" x14ac:dyDescent="0.25">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spans="1:26" ht="15.75" customHeight="1" x14ac:dyDescent="0.25">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spans="1:26" ht="15.75" customHeight="1" x14ac:dyDescent="0.2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spans="1:26" ht="15.75" customHeight="1" x14ac:dyDescent="0.25">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spans="1:26" ht="15.75" customHeight="1" x14ac:dyDescent="0.25">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spans="1:26" ht="15.75" customHeight="1" x14ac:dyDescent="0.25">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spans="1:26" ht="15.75" customHeight="1" x14ac:dyDescent="0.25">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spans="1:26" ht="15.75" customHeight="1" x14ac:dyDescent="0.25">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spans="1:26" ht="15.75" customHeight="1" x14ac:dyDescent="0.25">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spans="1:26" ht="15.75" customHeight="1" x14ac:dyDescent="0.25">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spans="1:26" ht="15.75" customHeight="1" x14ac:dyDescent="0.25">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spans="1:26" ht="15.75" customHeight="1" x14ac:dyDescent="0.25">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spans="1:26" ht="15.75" customHeight="1" x14ac:dyDescent="0.2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spans="1:26" ht="15.75" customHeight="1" x14ac:dyDescent="0.25">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spans="1:26" ht="15.75" customHeight="1" x14ac:dyDescent="0.25">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spans="1:26" ht="15.75" customHeight="1" x14ac:dyDescent="0.25">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spans="1:26" ht="15.75" customHeight="1" x14ac:dyDescent="0.25">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spans="1:26" ht="15.75" customHeight="1" x14ac:dyDescent="0.25">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spans="1:26" ht="15.75" customHeight="1" x14ac:dyDescent="0.25">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spans="1:26" ht="15.75" customHeight="1" x14ac:dyDescent="0.25">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spans="1:26" ht="15.75" customHeight="1" x14ac:dyDescent="0.25">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spans="1:26" ht="15.75" customHeight="1" x14ac:dyDescent="0.25">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spans="1:26" ht="15.75" customHeight="1" x14ac:dyDescent="0.2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spans="1:26" ht="15.75" customHeight="1" x14ac:dyDescent="0.25">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spans="1:26" ht="15.75" customHeight="1" x14ac:dyDescent="0.25">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spans="1:26" ht="15.75" customHeight="1" x14ac:dyDescent="0.25">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spans="1:26" ht="15.75" customHeight="1" x14ac:dyDescent="0.25">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spans="1:26" ht="15.75" customHeight="1" x14ac:dyDescent="0.25">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spans="1:26" ht="15.75" customHeight="1" x14ac:dyDescent="0.25">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spans="1:26" ht="15.75" customHeight="1" x14ac:dyDescent="0.25">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spans="1:26" ht="15.75" customHeight="1" x14ac:dyDescent="0.25">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spans="1:26" ht="15.75" customHeight="1" x14ac:dyDescent="0.25">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spans="1:26" ht="15.75" customHeight="1" x14ac:dyDescent="0.2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spans="1:26" ht="15.75" customHeight="1" x14ac:dyDescent="0.25">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spans="1:26" ht="15.75" customHeight="1" x14ac:dyDescent="0.25">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spans="1:26" ht="15.75" customHeight="1" x14ac:dyDescent="0.25">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spans="1:26" ht="15.75" customHeight="1" x14ac:dyDescent="0.25">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spans="1:26" ht="15.75" customHeight="1" x14ac:dyDescent="0.25">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spans="1:26" ht="15.75" customHeight="1" x14ac:dyDescent="0.25">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spans="1:26" ht="15.75" customHeight="1" x14ac:dyDescent="0.25">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spans="1:26" ht="15.75" customHeight="1" x14ac:dyDescent="0.25">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spans="1:26" ht="15.75" customHeight="1" x14ac:dyDescent="0.25">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spans="1:26" ht="15.75" customHeight="1" x14ac:dyDescent="0.2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spans="1:26" ht="15.75" customHeight="1" x14ac:dyDescent="0.25">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spans="1:26" ht="15.75" customHeight="1" x14ac:dyDescent="0.25">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spans="1:26" ht="15.75" customHeight="1" x14ac:dyDescent="0.25">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spans="1:26" ht="15.75" customHeight="1" x14ac:dyDescent="0.25">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spans="1:26" ht="15.75" customHeight="1" x14ac:dyDescent="0.25">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spans="1:26" ht="15.75" customHeight="1" x14ac:dyDescent="0.25">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spans="1:26" ht="15.75" customHeight="1" x14ac:dyDescent="0.25">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spans="1:26" ht="15.75" customHeight="1" x14ac:dyDescent="0.25">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spans="1:26" ht="15.75" customHeight="1" x14ac:dyDescent="0.25">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spans="1:26" ht="15.75" customHeight="1" x14ac:dyDescent="0.2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spans="1:26" ht="15.75" customHeight="1" x14ac:dyDescent="0.25">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spans="1:26" ht="15.75" customHeight="1" x14ac:dyDescent="0.25">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spans="1:26" ht="15.75" customHeight="1" x14ac:dyDescent="0.25">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spans="1:26" ht="15.75" customHeight="1" x14ac:dyDescent="0.25">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spans="1:26" ht="15.75" customHeight="1" x14ac:dyDescent="0.25">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spans="1:26" ht="15.75" customHeight="1" x14ac:dyDescent="0.25">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spans="1:26" ht="15.75" customHeight="1" x14ac:dyDescent="0.25">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spans="1:26" ht="15.75" customHeight="1" x14ac:dyDescent="0.25">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spans="1:26" ht="15.75" customHeight="1" x14ac:dyDescent="0.25">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spans="1:26" ht="15.75" customHeight="1" x14ac:dyDescent="0.2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spans="1:26" ht="15.75" customHeight="1" x14ac:dyDescent="0.25">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spans="1:26" ht="15.75" customHeight="1" x14ac:dyDescent="0.25">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spans="1:26" ht="15.75" customHeight="1" x14ac:dyDescent="0.25">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spans="1:26" ht="15.75" customHeight="1" x14ac:dyDescent="0.25">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spans="1:26" ht="15.75" customHeight="1" x14ac:dyDescent="0.25">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spans="1:26" ht="15.75" customHeight="1" x14ac:dyDescent="0.25">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spans="1:26" ht="15.75" customHeight="1" x14ac:dyDescent="0.25">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spans="1:26" ht="15.75" customHeight="1" x14ac:dyDescent="0.25">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spans="1:26" ht="15.75" customHeight="1" x14ac:dyDescent="0.25">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spans="1:26" ht="15.75" customHeight="1" x14ac:dyDescent="0.2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spans="1:26" ht="15.75" customHeight="1" x14ac:dyDescent="0.25">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spans="1:26" ht="15.75" customHeight="1" x14ac:dyDescent="0.25">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spans="1:26" ht="15.75" customHeight="1" x14ac:dyDescent="0.25">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spans="1:26" ht="15.75" customHeight="1" x14ac:dyDescent="0.25">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spans="1:26" ht="15.75" customHeight="1" x14ac:dyDescent="0.25">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spans="1:26" ht="15.75" customHeight="1" x14ac:dyDescent="0.25">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spans="1:26" ht="15.75" customHeight="1" x14ac:dyDescent="0.25">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spans="1:26" ht="15.75" customHeight="1" x14ac:dyDescent="0.25">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spans="1:26" ht="15.75" customHeight="1" x14ac:dyDescent="0.25">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spans="1:26" ht="15.75" customHeight="1" x14ac:dyDescent="0.2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spans="1:26" ht="15.75" customHeight="1" x14ac:dyDescent="0.25">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spans="1:26" ht="15.75" customHeight="1" x14ac:dyDescent="0.25">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spans="1:26" ht="15.75" customHeight="1" x14ac:dyDescent="0.25">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spans="1:26" ht="15.75" customHeight="1" x14ac:dyDescent="0.25">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spans="1:26" ht="15.75" customHeight="1" x14ac:dyDescent="0.25">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spans="1:26" ht="15.75" customHeight="1" x14ac:dyDescent="0.25">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spans="1:26" ht="15.75" customHeight="1" x14ac:dyDescent="0.25">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spans="1:26" ht="15.75" customHeight="1" x14ac:dyDescent="0.25">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spans="1:26" ht="15.75" customHeight="1" x14ac:dyDescent="0.25">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spans="1:26" ht="15.75" customHeight="1" x14ac:dyDescent="0.2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spans="1:26" ht="15.75" customHeight="1" x14ac:dyDescent="0.25">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spans="1:26" ht="15.75" customHeight="1" x14ac:dyDescent="0.25">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spans="1:26" ht="15.75" customHeight="1" x14ac:dyDescent="0.25">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spans="1:26" ht="15.75" customHeight="1" x14ac:dyDescent="0.25">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spans="1:26" ht="15.75" customHeight="1" x14ac:dyDescent="0.25">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spans="1:26" ht="15.75" customHeight="1" x14ac:dyDescent="0.25">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spans="1:26" ht="15.75" customHeight="1" x14ac:dyDescent="0.25">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spans="1:26" ht="15.75" customHeight="1" x14ac:dyDescent="0.25">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spans="1:26" ht="15.75" customHeight="1" x14ac:dyDescent="0.25">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spans="1:26" ht="15.75" customHeight="1" x14ac:dyDescent="0.2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spans="1:26" ht="15.75" customHeight="1" x14ac:dyDescent="0.25">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spans="1:26" ht="15.75" customHeight="1" x14ac:dyDescent="0.25">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spans="1:26" ht="15.75" customHeight="1" x14ac:dyDescent="0.25">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spans="1:26" ht="15.75" customHeight="1" x14ac:dyDescent="0.25">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spans="1:26" ht="15.75" customHeight="1" x14ac:dyDescent="0.25">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spans="1:26" ht="15.75" customHeight="1" x14ac:dyDescent="0.25">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spans="1:26" ht="15.75" customHeight="1" x14ac:dyDescent="0.25">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spans="1:26" ht="15.75" customHeight="1" x14ac:dyDescent="0.25">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spans="1:26" ht="15.75" customHeight="1" x14ac:dyDescent="0.25">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spans="1:26" ht="15.75" customHeight="1" x14ac:dyDescent="0.2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spans="1:26" ht="15.75" customHeight="1" x14ac:dyDescent="0.25">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spans="1:26" ht="15.75" customHeight="1" x14ac:dyDescent="0.25">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spans="1:26" ht="15.75" customHeight="1" x14ac:dyDescent="0.25">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spans="1:26" ht="15.75" customHeight="1" x14ac:dyDescent="0.25">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spans="1:26" ht="15.75" customHeight="1" x14ac:dyDescent="0.25">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spans="1:26" ht="15.75" customHeight="1" x14ac:dyDescent="0.25">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spans="1:26" ht="15.75" customHeight="1" x14ac:dyDescent="0.25">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spans="1:26" ht="15.75" customHeight="1" x14ac:dyDescent="0.25">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spans="1:26" ht="15.75" customHeight="1" x14ac:dyDescent="0.25">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spans="1:26" ht="15.75" customHeight="1" x14ac:dyDescent="0.2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spans="1:26" ht="15.75" customHeight="1" x14ac:dyDescent="0.25">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spans="1:26" ht="15.75" customHeight="1" x14ac:dyDescent="0.25">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spans="1:26" ht="15.75" customHeight="1" x14ac:dyDescent="0.25">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spans="1:26" ht="15.75" customHeight="1" x14ac:dyDescent="0.25">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spans="1:26" ht="15.75" customHeight="1" x14ac:dyDescent="0.25">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spans="1:26" ht="15.75" customHeight="1" x14ac:dyDescent="0.25">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spans="1:26" ht="15.75" customHeight="1" x14ac:dyDescent="0.25">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spans="1:26" ht="15.75" customHeight="1" x14ac:dyDescent="0.25">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spans="1:26" ht="15.75" customHeight="1" x14ac:dyDescent="0.25">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spans="1:26" ht="15.75" customHeight="1" x14ac:dyDescent="0.2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spans="1:26" ht="15.75" customHeight="1" x14ac:dyDescent="0.25">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spans="1:26" ht="15.75" customHeight="1" x14ac:dyDescent="0.25">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spans="1:26" ht="15.75" customHeight="1" x14ac:dyDescent="0.25">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spans="1:26" ht="15.75" customHeight="1" x14ac:dyDescent="0.25">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spans="1:26" ht="15.75" customHeight="1" x14ac:dyDescent="0.25">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spans="1:26" ht="15.75" customHeight="1" x14ac:dyDescent="0.25">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spans="1:26" ht="15.75" customHeight="1" x14ac:dyDescent="0.25">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spans="1:26" ht="15.75" customHeight="1" x14ac:dyDescent="0.25">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spans="1:26" ht="15.75" customHeight="1" x14ac:dyDescent="0.25">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spans="1:26" ht="15.75" customHeight="1" x14ac:dyDescent="0.2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spans="1:26" ht="15.75" customHeight="1" x14ac:dyDescent="0.25">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spans="1:26" ht="15.75" customHeight="1" x14ac:dyDescent="0.25">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spans="1:26" ht="15.75" customHeight="1" x14ac:dyDescent="0.25">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spans="1:26" ht="15.75" customHeight="1" x14ac:dyDescent="0.25">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spans="1:26" ht="15.75" customHeight="1" x14ac:dyDescent="0.25">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spans="1:26" ht="15.75" customHeight="1" x14ac:dyDescent="0.25">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spans="1:26" ht="15.75" customHeight="1" x14ac:dyDescent="0.25">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spans="1:26" ht="15.75" customHeight="1" x14ac:dyDescent="0.25">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spans="1:26" ht="15.75" customHeight="1" x14ac:dyDescent="0.25">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spans="1:26" ht="15.75" customHeight="1" x14ac:dyDescent="0.2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spans="1:26" ht="15.75" customHeight="1" x14ac:dyDescent="0.25">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spans="1:26" ht="15.75" customHeight="1" x14ac:dyDescent="0.25">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spans="1:26" ht="15.75" customHeight="1" x14ac:dyDescent="0.25">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spans="1:26" ht="15.75" customHeight="1" x14ac:dyDescent="0.25">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spans="1:26" ht="15.75" customHeight="1" x14ac:dyDescent="0.25">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spans="1:26" ht="15.75" customHeight="1" x14ac:dyDescent="0.25">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spans="1:26" ht="15.75" customHeight="1" x14ac:dyDescent="0.25">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spans="1:26" ht="15.75" customHeight="1" x14ac:dyDescent="0.25">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spans="1:26" ht="15.75" customHeight="1" x14ac:dyDescent="0.25">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spans="1:26" ht="15.75" customHeight="1" x14ac:dyDescent="0.2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spans="1:26" ht="15.75" customHeight="1" x14ac:dyDescent="0.25">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spans="1:26" ht="15.75" customHeight="1" x14ac:dyDescent="0.25">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spans="1:26" ht="15.75" customHeight="1" x14ac:dyDescent="0.25">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spans="1:26" ht="15.75" customHeight="1" x14ac:dyDescent="0.25">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spans="1:26" ht="15.75" customHeight="1" x14ac:dyDescent="0.25">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spans="1:26" ht="15.75" customHeight="1" x14ac:dyDescent="0.25">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spans="1:26" ht="15.75" customHeight="1" x14ac:dyDescent="0.25">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spans="1:26" ht="15.75" customHeight="1" x14ac:dyDescent="0.25">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spans="1:26" ht="15.75" customHeight="1" x14ac:dyDescent="0.25">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spans="1:26" ht="15.75" customHeight="1" x14ac:dyDescent="0.2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spans="1:26" ht="15.75" customHeight="1" x14ac:dyDescent="0.25">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spans="1:26" ht="15.75" customHeight="1" x14ac:dyDescent="0.25">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spans="1:26" ht="15.75" customHeight="1" x14ac:dyDescent="0.25">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spans="1:26" ht="15.75" customHeight="1" x14ac:dyDescent="0.25">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spans="1:26" ht="15.75" customHeight="1" x14ac:dyDescent="0.25">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spans="1:26" ht="15.75" customHeight="1" x14ac:dyDescent="0.25">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spans="1:26" ht="15.75" customHeight="1" x14ac:dyDescent="0.25">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spans="1:26" ht="15.75" customHeight="1" x14ac:dyDescent="0.25">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spans="1:26" ht="15.75" customHeight="1" x14ac:dyDescent="0.25">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spans="1:26" ht="15.75" customHeight="1" x14ac:dyDescent="0.2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spans="1:26" ht="15.75" customHeight="1" x14ac:dyDescent="0.25">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spans="1:26" ht="15.75" customHeight="1" x14ac:dyDescent="0.25">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spans="1:26" ht="15.75" customHeight="1" x14ac:dyDescent="0.25">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spans="1:26" ht="15.75" customHeight="1" x14ac:dyDescent="0.25">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spans="1:26" ht="15.75" customHeight="1" x14ac:dyDescent="0.25">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spans="1:26" ht="15.75" customHeight="1" x14ac:dyDescent="0.25">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spans="1:26" ht="15.75" customHeight="1" x14ac:dyDescent="0.25">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spans="1:26" ht="15.75" customHeight="1" x14ac:dyDescent="0.25">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spans="1:26" ht="15.75" customHeight="1" x14ac:dyDescent="0.25">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spans="1:26" ht="15.75" customHeight="1" x14ac:dyDescent="0.2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spans="1:26" ht="15.75" customHeight="1" x14ac:dyDescent="0.25">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spans="1:26" ht="15.75" customHeight="1" x14ac:dyDescent="0.25">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spans="1:26" ht="15.75" customHeight="1" x14ac:dyDescent="0.25">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spans="1:26" ht="15.75" customHeight="1" x14ac:dyDescent="0.25">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spans="1:26" ht="15.75" customHeight="1" x14ac:dyDescent="0.25">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spans="1:26" ht="15.75" customHeight="1" x14ac:dyDescent="0.25">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spans="1:26" ht="15.75" customHeight="1" x14ac:dyDescent="0.25">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spans="1:26" ht="15.75" customHeight="1" x14ac:dyDescent="0.25">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spans="1:26" ht="15.75" customHeight="1" x14ac:dyDescent="0.25">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spans="1:26" ht="15.75" customHeight="1" x14ac:dyDescent="0.2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spans="1:26" ht="15.75" customHeight="1" x14ac:dyDescent="0.25">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spans="1:26" ht="15.75" customHeight="1" x14ac:dyDescent="0.25">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spans="1:26" ht="15.75" customHeight="1" x14ac:dyDescent="0.25">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spans="1:26" ht="15.75" customHeight="1" x14ac:dyDescent="0.25">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spans="1:26" ht="15.75" customHeight="1" x14ac:dyDescent="0.25">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spans="1:26" ht="15.75" customHeight="1" x14ac:dyDescent="0.25">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spans="1:26" ht="15.75" customHeight="1" x14ac:dyDescent="0.25">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spans="1:26" ht="15.75" customHeight="1" x14ac:dyDescent="0.25">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spans="1:26" ht="15.75" customHeight="1" x14ac:dyDescent="0.25">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spans="1:26" ht="15.75" customHeight="1" x14ac:dyDescent="0.2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spans="1:26" ht="15.75" customHeight="1" x14ac:dyDescent="0.25">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spans="1:26" ht="15.75" customHeight="1" x14ac:dyDescent="0.25">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spans="1:26" ht="15.75" customHeight="1" x14ac:dyDescent="0.25">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spans="1:26" ht="15.75" customHeight="1" x14ac:dyDescent="0.25">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spans="1:26" ht="15.75" customHeight="1" x14ac:dyDescent="0.25">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spans="1:26" ht="15.75" customHeight="1" x14ac:dyDescent="0.25">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spans="1:26" ht="15.75" customHeight="1" x14ac:dyDescent="0.25">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spans="1:26" ht="15.75" customHeight="1" x14ac:dyDescent="0.25">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spans="1:26" ht="15.75" customHeight="1" x14ac:dyDescent="0.25">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spans="1:26" ht="15.75" customHeight="1" x14ac:dyDescent="0.2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spans="1:26" ht="15.75" customHeight="1" x14ac:dyDescent="0.25">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spans="1:26" ht="15.75" customHeight="1" x14ac:dyDescent="0.25">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spans="1:26" ht="15.75" customHeight="1" x14ac:dyDescent="0.25">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spans="1:26" ht="15.75" customHeight="1" x14ac:dyDescent="0.25">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spans="1:26" ht="15.75" customHeight="1" x14ac:dyDescent="0.25">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spans="1:26" ht="15.75" customHeight="1" x14ac:dyDescent="0.25">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spans="1:26" ht="15.75" customHeight="1" x14ac:dyDescent="0.25">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spans="1:26" ht="15.75" customHeight="1" x14ac:dyDescent="0.25">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spans="1:26" ht="15.75" customHeight="1" x14ac:dyDescent="0.25">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spans="1:26" ht="15.75" customHeight="1" x14ac:dyDescent="0.2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spans="1:26" ht="15.75" customHeight="1" x14ac:dyDescent="0.25">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spans="1:26" ht="15.75" customHeight="1" x14ac:dyDescent="0.25">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spans="1:26" ht="15.75" customHeight="1" x14ac:dyDescent="0.25">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spans="1:26" ht="15.75" customHeight="1" x14ac:dyDescent="0.25">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spans="1:26" ht="15.75" customHeight="1" x14ac:dyDescent="0.25">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spans="1:26" ht="15.75" customHeight="1" x14ac:dyDescent="0.25">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spans="1:26" ht="15.75" customHeight="1" x14ac:dyDescent="0.25">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spans="1:26" ht="15.75" customHeight="1" x14ac:dyDescent="0.25">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spans="1:26" ht="15.75" customHeight="1" x14ac:dyDescent="0.25">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spans="1:26" ht="15.75" customHeight="1" x14ac:dyDescent="0.2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spans="1:26" ht="15.75" customHeight="1" x14ac:dyDescent="0.25">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spans="1:26" ht="15.75" customHeight="1" x14ac:dyDescent="0.25">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spans="1:26" ht="15.75" customHeight="1" x14ac:dyDescent="0.25">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spans="1:26" ht="15.75" customHeight="1" x14ac:dyDescent="0.25">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spans="1:26" ht="15.75" customHeight="1" x14ac:dyDescent="0.25">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spans="1:26" ht="15.75" customHeight="1" x14ac:dyDescent="0.25">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spans="1:26" ht="15.75" customHeight="1" x14ac:dyDescent="0.25">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spans="1:26" ht="15.75" customHeight="1" x14ac:dyDescent="0.25">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spans="1:26" ht="15.75" customHeight="1" x14ac:dyDescent="0.25">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spans="1:26" ht="15.75" customHeight="1" x14ac:dyDescent="0.2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spans="1:26" ht="15.75" customHeight="1" x14ac:dyDescent="0.25">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spans="1:26" ht="15.75" customHeight="1" x14ac:dyDescent="0.25">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spans="1:26" ht="15.75" customHeight="1" x14ac:dyDescent="0.25">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spans="1:26" ht="15.75" customHeight="1" x14ac:dyDescent="0.25">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spans="1:26" ht="15.75" customHeight="1" x14ac:dyDescent="0.25">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spans="1:26" ht="15.75" customHeight="1" x14ac:dyDescent="0.25">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spans="1:26" ht="15.75" customHeight="1" x14ac:dyDescent="0.25">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spans="1:26" ht="15.75" customHeight="1" x14ac:dyDescent="0.25">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spans="1:26" ht="15.75" customHeight="1" x14ac:dyDescent="0.25">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spans="1:26" ht="15.75" customHeight="1" x14ac:dyDescent="0.25">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spans="1:26" ht="15.75" customHeight="1" x14ac:dyDescent="0.25">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spans="1:26" ht="15.75" customHeight="1" x14ac:dyDescent="0.25">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spans="1:26" ht="15.75" customHeight="1" x14ac:dyDescent="0.25">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spans="1:26" ht="15.75" customHeight="1" x14ac:dyDescent="0.25">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spans="1:26" ht="15.75" customHeight="1" x14ac:dyDescent="0.25">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spans="1:26" ht="15.75" customHeight="1" x14ac:dyDescent="0.25">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spans="1:26" ht="15.75" customHeight="1" x14ac:dyDescent="0.25">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spans="1:26" ht="15.75" customHeight="1" x14ac:dyDescent="0.25">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spans="1:26" ht="15.75" customHeight="1" x14ac:dyDescent="0.25">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spans="1:26" ht="15.75" customHeight="1" x14ac:dyDescent="0.25">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spans="1:26" ht="15.75" customHeight="1" x14ac:dyDescent="0.25">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spans="1:26" ht="15.75" customHeight="1" x14ac:dyDescent="0.25">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spans="1:26" ht="15.75" customHeight="1" x14ac:dyDescent="0.25">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spans="1:26" ht="15.75" customHeight="1" x14ac:dyDescent="0.25">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spans="1:26" ht="15.75" customHeight="1" x14ac:dyDescent="0.25">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spans="1:26" ht="15.75" customHeight="1" x14ac:dyDescent="0.25">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spans="1:26" ht="15.75" customHeight="1" x14ac:dyDescent="0.25">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spans="1:26" ht="15.75" customHeight="1" x14ac:dyDescent="0.25">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spans="1:26" ht="15.75" customHeight="1" x14ac:dyDescent="0.25">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spans="1:26" ht="15.75" customHeight="1" x14ac:dyDescent="0.2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spans="1:26" ht="15.75" customHeight="1" x14ac:dyDescent="0.25">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spans="1:26" ht="15.75" customHeight="1" x14ac:dyDescent="0.25">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spans="1:26" ht="15.75" customHeight="1" x14ac:dyDescent="0.25">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spans="1:26" ht="15.75" customHeight="1" x14ac:dyDescent="0.25">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spans="1:26" ht="15.75" customHeight="1" x14ac:dyDescent="0.25">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row r="1001" spans="1:26" ht="15.75" customHeight="1" x14ac:dyDescent="0.25">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row>
    <row r="1002" spans="1:26" ht="15.75" customHeight="1" x14ac:dyDescent="0.25">
      <c r="A1002" s="30"/>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row>
    <row r="1003" spans="1:26" ht="15.75" customHeight="1" x14ac:dyDescent="0.25">
      <c r="A1003" s="30"/>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c r="Z1003" s="30"/>
    </row>
    <row r="1004" spans="1:26" ht="15.75" customHeight="1" x14ac:dyDescent="0.25">
      <c r="A1004" s="30"/>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row>
    <row r="1005" spans="1:26" ht="15.75" customHeight="1" x14ac:dyDescent="0.25">
      <c r="A1005" s="30"/>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row>
    <row r="1006" spans="1:26" ht="15.75" customHeight="1" x14ac:dyDescent="0.25">
      <c r="A1006" s="30"/>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row>
    <row r="1007" spans="1:26" ht="15.75" customHeight="1" x14ac:dyDescent="0.25">
      <c r="A1007" s="30"/>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row>
    <row r="1008" spans="1:26" ht="15.75" customHeight="1" x14ac:dyDescent="0.25">
      <c r="A1008" s="30"/>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row>
    <row r="1009" spans="1:26" ht="15.75" customHeight="1" x14ac:dyDescent="0.25">
      <c r="A1009" s="30"/>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row>
    <row r="1010" spans="1:26" ht="15.75" customHeight="1" x14ac:dyDescent="0.25">
      <c r="A1010" s="30"/>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row>
    <row r="1011" spans="1:26" ht="15.75" customHeight="1" x14ac:dyDescent="0.25">
      <c r="A1011" s="30"/>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row>
    <row r="1012" spans="1:26" ht="15.75" customHeight="1" x14ac:dyDescent="0.25">
      <c r="A1012" s="30"/>
      <c r="B1012" s="30"/>
      <c r="C1012" s="30"/>
      <c r="D1012" s="30"/>
      <c r="E1012" s="30"/>
      <c r="F1012" s="30"/>
      <c r="G1012" s="30"/>
      <c r="H1012" s="30"/>
      <c r="I1012" s="30"/>
      <c r="J1012" s="30"/>
      <c r="K1012" s="30"/>
      <c r="L1012" s="30"/>
      <c r="M1012" s="30"/>
      <c r="N1012" s="30"/>
      <c r="O1012" s="30"/>
      <c r="P1012" s="30"/>
      <c r="Q1012" s="30"/>
      <c r="R1012" s="30"/>
      <c r="S1012" s="30"/>
      <c r="T1012" s="30"/>
      <c r="U1012" s="30"/>
      <c r="V1012" s="30"/>
      <c r="W1012" s="30"/>
      <c r="X1012" s="30"/>
      <c r="Y1012" s="30"/>
      <c r="Z1012" s="30"/>
    </row>
    <row r="1013" spans="1:26" ht="15.75" customHeight="1" x14ac:dyDescent="0.25">
      <c r="A1013" s="30"/>
      <c r="B1013" s="30"/>
      <c r="C1013" s="30"/>
      <c r="D1013" s="30"/>
      <c r="E1013" s="30"/>
      <c r="F1013" s="30"/>
      <c r="G1013" s="30"/>
      <c r="H1013" s="30"/>
      <c r="I1013" s="30"/>
      <c r="J1013" s="30"/>
      <c r="K1013" s="30"/>
      <c r="L1013" s="30"/>
      <c r="M1013" s="30"/>
      <c r="N1013" s="30"/>
      <c r="O1013" s="30"/>
      <c r="P1013" s="30"/>
      <c r="Q1013" s="30"/>
      <c r="R1013" s="30"/>
      <c r="S1013" s="30"/>
      <c r="T1013" s="30"/>
      <c r="U1013" s="30"/>
      <c r="V1013" s="30"/>
      <c r="W1013" s="30"/>
      <c r="X1013" s="30"/>
      <c r="Y1013" s="30"/>
      <c r="Z1013" s="30"/>
    </row>
    <row r="1014" spans="1:26" ht="15.75" customHeight="1" x14ac:dyDescent="0.25">
      <c r="A1014" s="30"/>
      <c r="B1014" s="30"/>
      <c r="C1014" s="30"/>
      <c r="D1014" s="30"/>
      <c r="E1014" s="30"/>
      <c r="F1014" s="30"/>
      <c r="G1014" s="30"/>
      <c r="H1014" s="30"/>
      <c r="I1014" s="30"/>
      <c r="J1014" s="30"/>
      <c r="K1014" s="30"/>
      <c r="L1014" s="30"/>
      <c r="M1014" s="30"/>
      <c r="N1014" s="30"/>
      <c r="O1014" s="30"/>
      <c r="P1014" s="30"/>
      <c r="Q1014" s="30"/>
      <c r="R1014" s="30"/>
      <c r="S1014" s="30"/>
      <c r="T1014" s="30"/>
      <c r="U1014" s="30"/>
      <c r="V1014" s="30"/>
      <c r="W1014" s="30"/>
      <c r="X1014" s="30"/>
      <c r="Y1014" s="30"/>
      <c r="Z1014" s="30"/>
    </row>
    <row r="1015" spans="1:26" ht="15.75" customHeight="1" x14ac:dyDescent="0.25">
      <c r="A1015" s="30"/>
      <c r="B1015" s="30"/>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c r="Y1015" s="30"/>
      <c r="Z1015" s="30"/>
    </row>
    <row r="1016" spans="1:26" ht="15.75" customHeight="1" x14ac:dyDescent="0.25">
      <c r="A1016" s="30"/>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row>
    <row r="1017" spans="1:26" ht="15.75" customHeight="1" x14ac:dyDescent="0.25">
      <c r="A1017" s="30"/>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row>
    <row r="1018" spans="1:26" ht="15.75" customHeight="1" x14ac:dyDescent="0.25">
      <c r="A1018" s="30"/>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row>
    <row r="1019" spans="1:26" ht="15.75" customHeight="1" x14ac:dyDescent="0.25">
      <c r="A1019" s="30"/>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row>
    <row r="1020" spans="1:26" ht="15.75" customHeight="1" x14ac:dyDescent="0.25">
      <c r="A1020" s="30"/>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row>
    <row r="1021" spans="1:26" ht="15.75" customHeight="1" x14ac:dyDescent="0.25">
      <c r="A1021" s="30"/>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row>
    <row r="1022" spans="1:26" ht="15.75" customHeight="1" x14ac:dyDescent="0.25">
      <c r="A1022" s="30"/>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row>
    <row r="1023" spans="1:26" ht="15.75" customHeight="1" x14ac:dyDescent="0.25">
      <c r="A1023" s="30"/>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row>
    <row r="1024" spans="1:26" ht="15.75" customHeight="1" x14ac:dyDescent="0.25">
      <c r="A1024" s="30"/>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row>
    <row r="1025" spans="1:26" ht="15.75" customHeight="1" x14ac:dyDescent="0.25">
      <c r="A1025" s="30"/>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row>
    <row r="1026" spans="1:26" ht="15.75" customHeight="1" x14ac:dyDescent="0.25">
      <c r="A1026" s="30"/>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row>
    <row r="1027" spans="1:26" ht="15.75" customHeight="1" x14ac:dyDescent="0.25">
      <c r="A1027" s="30"/>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row>
    <row r="1028" spans="1:26" ht="15.75" customHeight="1" x14ac:dyDescent="0.25">
      <c r="A1028" s="30"/>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row>
  </sheetData>
  <mergeCells count="3">
    <mergeCell ref="A1:D1"/>
    <mergeCell ref="A13:C13"/>
    <mergeCell ref="A56:F56"/>
  </mergeCells>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27</vt:i4>
      </vt:variant>
    </vt:vector>
  </HeadingPairs>
  <TitlesOfParts>
    <vt:vector size="33" baseType="lpstr">
      <vt:lpstr>Entradas_Informações gerais</vt:lpstr>
      <vt:lpstr>Entradas_Alimentação</vt:lpstr>
      <vt:lpstr>Lista Suspensa</vt:lpstr>
      <vt:lpstr>Default</vt:lpstr>
      <vt:lpstr>Cálculos</vt:lpstr>
      <vt:lpstr>Saídas</vt:lpstr>
      <vt:lpstr>AC</vt:lpstr>
      <vt:lpstr>AL</vt:lpstr>
      <vt:lpstr>AM</vt:lpstr>
      <vt:lpstr>AP</vt:lpstr>
      <vt:lpstr>BA</vt:lpstr>
      <vt:lpstr>CE</vt:lpstr>
      <vt:lpstr>DF</vt:lpstr>
      <vt:lpstr>ES</vt:lpstr>
      <vt:lpstr>GO</vt:lpstr>
      <vt:lpstr>MA</vt:lpstr>
      <vt:lpstr>MG</vt:lpstr>
      <vt:lpstr>MS</vt:lpstr>
      <vt:lpstr>MT</vt:lpstr>
      <vt:lpstr>PA</vt:lpstr>
      <vt:lpstr>PB</vt:lpstr>
      <vt:lpstr>PE</vt:lpstr>
      <vt:lpstr>PI</vt:lpstr>
      <vt:lpstr>PR</vt:lpstr>
      <vt:lpstr>RJ</vt:lpstr>
      <vt:lpstr>RN</vt:lpstr>
      <vt:lpstr>RO</vt:lpstr>
      <vt:lpstr>RR</vt:lpstr>
      <vt:lpstr>RS</vt:lpstr>
      <vt:lpstr>SC</vt:lpstr>
      <vt:lpstr>SE</vt:lpstr>
      <vt:lpstr>SP</vt:lpstr>
      <vt:lpstr>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Alves</dc:creator>
  <cp:lastModifiedBy>Sophia Chamilete</cp:lastModifiedBy>
  <dcterms:created xsi:type="dcterms:W3CDTF">2024-02-07T18:44:46Z</dcterms:created>
  <dcterms:modified xsi:type="dcterms:W3CDTF">2025-10-22T16:53:45Z</dcterms:modified>
</cp:coreProperties>
</file>