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20" yWindow="-120" windowWidth="20730" windowHeight="1116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14" i="1"/>
  <c r="C10" i="1"/>
  <c r="C13" i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<sst xmlns="http://schemas.openxmlformats.org/spreadsheetml/2006/main" count="1967" uniqueCount="1260">
  <si>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</si>
  <si>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</si>
  <si>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</si>
  <si>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</si>
  <si>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</si>
  <si>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</si>
  <si>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</si>
  <si>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</si>
  <si>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</si>
  <si>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</si>
  <si>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</si>
  <si>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</si>
  <si>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</si>
  <si>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</si>
  <si>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</si>
  <si>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</si>
  <si>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</si>
  <si>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</si>
  <si>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</si>
  <si>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</si>
  <si>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</si>
  <si>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</si>
  <si>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</si>
  <si>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</si>
  <si>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</si>
  <si>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</si>
  <si>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</si>
  <si>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</si>
  <si>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</si>
  <si>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</si>
  <si>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</si>
  <si>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</si>
  <si>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</si>
  <si>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</si>
  <si>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</si>
  <si>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</si>
  <si>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</si>
  <si>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</si>
  <si>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</si>
  <si>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</si>
  <si>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</si>
  <si>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</si>
  <si>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</si>
  <si>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</si>
  <si>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</si>
  <si>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</si>
  <si>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</si>
  <si>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</si>
  <si>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</si>
  <si>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</si>
  <si>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</si>
  <si>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</si>
  <si>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</si>
  <si>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</si>
  <si>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</si>
  <si>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</si>
  <si>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</si>
  <si>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</si>
  <si>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</si>
  <si>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</si>
  <si>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</si>
  <si>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</si>
  <si>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</si>
  <si>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</si>
  <si>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</si>
  <si>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</si>
  <si>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</si>
  <si>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</si>
  <si>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</si>
  <si>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</si>
  <si>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</si>
  <si>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</si>
  <si>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</si>
  <si>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</si>
  <si>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</si>
  <si>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</si>
  <si>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</si>
  <si>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</si>
  <si>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</si>
  <si>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</si>
  <si>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</si>
  <si>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</si>
  <si>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</si>
  <si>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</si>
  <si>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</si>
  <si>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</si>
  <si>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</si>
  <si>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</si>
  <si>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</si>
  <si>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</si>
  <si>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</si>
  <si>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</si>
  <si>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</si>
  <si>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</si>
  <si>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</si>
  <si>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</si>
  <si>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</si>
  <si>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</si>
  <si>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</si>
  <si>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</si>
  <si>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</si>
  <si>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</si>
  <si>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</si>
  <si>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</si>
  <si>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</si>
  <si>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</si>
  <si>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</si>
  <si>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</si>
  <si>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</si>
  <si>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</si>
  <si>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</si>
  <si>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</si>
  <si>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</si>
  <si>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</si>
  <si>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</si>
  <si>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</si>
  <si>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</si>
  <si>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</si>
  <si>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</si>
  <si>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</si>
  <si>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</si>
  <si>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</si>
  <si>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</si>
  <si>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</si>
  <si>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</si>
  <si>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</si>
  <si>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</si>
  <si>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</si>
  <si>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</si>
  <si>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</si>
  <si>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</si>
  <si>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</si>
  <si>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</si>
  <si>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</si>
  <si>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</si>
  <si>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</si>
  <si>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</si>
  <si>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</si>
  <si>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</si>
  <si>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</si>
  <si>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</si>
  <si>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</si>
  <si>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</si>
  <si>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</si>
  <si>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</si>
  <si>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</si>
  <si>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</si>
  <si>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</si>
  <si>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</si>
  <si>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</si>
  <si>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</si>
  <si>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</si>
  <si>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</si>
  <si>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</si>
  <si>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</si>
  <si>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</si>
  <si>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</si>
  <si>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</si>
  <si>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</si>
  <si>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</si>
  <si>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</si>
  <si>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</si>
  <si>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</si>
  <si>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</si>
  <si>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</si>
  <si>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</si>
  <si>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</si>
  <si>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</si>
  <si>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</si>
  <si>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</si>
  <si>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</si>
  <si>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</si>
  <si>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</si>
  <si>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</si>
  <si>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</si>
  <si>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</si>
  <si>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</si>
  <si>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</si>
  <si>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</si>
  <si>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</si>
  <si>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</si>
  <si>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</si>
  <si>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</si>
  <si>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</si>
  <si>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</si>
  <si>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</si>
  <si>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</si>
  <si>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</si>
  <si>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</si>
  <si>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</si>
  <si>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</si>
  <si>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</si>
  <si>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</si>
  <si>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</si>
  <si>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</si>
  <si>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</si>
  <si>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</si>
  <si>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</si>
  <si>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</si>
  <si>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</si>
  <si>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</si>
  <si>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</si>
  <si>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</si>
  <si>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</si>
  <si>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</si>
  <si>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</si>
  <si>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</si>
  <si>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</si>
  <si>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</si>
  <si>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</si>
  <si>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</si>
  <si>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</si>
  <si>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</si>
  <si>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</si>
  <si>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</si>
  <si>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</si>
  <si>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</si>
  <si>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</si>
  <si>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</si>
  <si>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</si>
  <si>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</si>
  <si>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</si>
  <si>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</si>
  <si>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</si>
  <si>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</si>
  <si>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</si>
  <si>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</si>
  <si>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</si>
  <si>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</si>
  <si>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</si>
  <si>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</si>
  <si>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</si>
  <si>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</si>
  <si>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</si>
  <si>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</si>
  <si>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</si>
  <si>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</si>
  <si>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</si>
  <si>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</si>
  <si>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</si>
  <si>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</si>
  <si>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</si>
  <si>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</si>
  <si>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</si>
  <si>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</si>
  <si>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</si>
  <si>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</si>
  <si>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</si>
  <si>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</si>
  <si>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</si>
  <si>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</si>
  <si>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</si>
  <si>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</si>
  <si>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</si>
  <si>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</si>
  <si>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</si>
  <si>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</si>
  <si>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</si>
  <si>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</si>
  <si>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</si>
  <si>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</si>
  <si>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</si>
  <si>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</si>
  <si>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</si>
  <si>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</si>
  <si>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</si>
  <si>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</si>
  <si>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</si>
  <si>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</si>
  <si>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</si>
  <si>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</si>
  <si>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</si>
  <si>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</si>
  <si>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</si>
  <si>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</si>
  <si>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</si>
  <si>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</si>
  <si>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</si>
  <si>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</si>
  <si>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</si>
  <si>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</si>
  <si>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</si>
  <si>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</si>
  <si>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</si>
  <si>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</si>
  <si>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</si>
  <si>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</si>
  <si>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</si>
  <si>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</si>
  <si>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</si>
  <si>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</si>
  <si>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</si>
  <si>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</si>
  <si>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</si>
  <si>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</si>
  <si>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</si>
  <si>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</si>
  <si>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</si>
  <si>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</si>
  <si>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</si>
  <si>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</si>
  <si>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</si>
  <si>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</si>
  <si>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</si>
  <si>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</si>
  <si>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</si>
  <si>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</si>
  <si>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</si>
  <si>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</si>
  <si>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</si>
  <si>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</si>
  <si>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</si>
  <si>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</si>
  <si>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</si>
  <si>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</si>
  <si>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</si>
  <si>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</si>
  <si>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</si>
  <si>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</si>
  <si>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</si>
  <si>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</si>
  <si>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</si>
  <si>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</si>
  <si>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</si>
  <si>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</si>
  <si>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</si>
  <si>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</si>
  <si>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</si>
  <si>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</si>
  <si>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</si>
  <si>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</si>
  <si>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</si>
  <si>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</si>
  <si>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</si>
  <si>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</si>
  <si>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</si>
  <si>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</si>
  <si>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</si>
  <si>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</si>
  <si>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</si>
  <si>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</si>
  <si>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</si>
  <si>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</si>
  <si>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</si>
  <si>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</si>
  <si>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</si>
  <si>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</si>
  <si>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</si>
  <si>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</si>
  <si>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</si>
  <si>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</si>
  <si>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</si>
  <si>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</si>
  <si>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</si>
  <si>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</si>
  <si>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</si>
  <si>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</si>
  <si>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</si>
  <si>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</si>
  <si>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</si>
  <si>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</si>
  <si>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</si>
  <si>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</si>
  <si>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</si>
  <si>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</si>
  <si>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</si>
  <si>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</si>
  <si>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</si>
  <si>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</si>
  <si>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</si>
  <si>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</si>
  <si>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</si>
  <si>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</si>
  <si>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</si>
  <si>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</si>
  <si>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</si>
  <si>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</si>
  <si>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</si>
  <si>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</si>
  <si>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</si>
  <si>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</si>
  <si>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</si>
  <si>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</si>
  <si>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</si>
  <si>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</si>
  <si>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</si>
  <si>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</si>
  <si>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</si>
  <si>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</si>
  <si>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</si>
  <si>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</si>
  <si>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</si>
  <si>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</si>
  <si>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</si>
  <si>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</si>
  <si>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</si>
  <si>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</si>
  <si>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</si>
  <si>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</si>
  <si>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</si>
  <si>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</si>
  <si>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</si>
  <si>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</si>
  <si>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</si>
  <si>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</si>
  <si>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</si>
  <si>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</si>
  <si>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</si>
  <si>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</si>
  <si>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</si>
  <si>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</si>
  <si>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</si>
  <si>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</si>
  <si>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</si>
  <si>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</si>
  <si>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</si>
  <si>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</si>
  <si>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</si>
  <si>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</si>
  <si>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</si>
  <si>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</si>
  <si>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</si>
  <si>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</si>
  <si>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</si>
  <si>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</si>
  <si>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</si>
  <si>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</si>
  <si>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</si>
  <si>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</si>
  <si>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</si>
  <si>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</si>
  <si>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</si>
  <si>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</si>
  <si>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</si>
  <si>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</si>
  <si>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</si>
  <si>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</si>
  <si>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</si>
  <si>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</si>
  <si>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</si>
  <si>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</si>
  <si>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</si>
  <si>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</si>
  <si>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</si>
  <si>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</si>
  <si>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</si>
  <si>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</si>
  <si>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</si>
  <si>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</si>
  <si>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</si>
  <si>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</si>
  <si>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</si>
  <si>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</si>
  <si>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</si>
  <si>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</si>
  <si>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</si>
  <si>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</si>
  <si>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</si>
  <si>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</si>
  <si>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</si>
  <si>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</si>
  <si>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</si>
  <si>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</si>
  <si>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</si>
  <si>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</si>
  <si>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</si>
  <si>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</si>
  <si>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</si>
  <si>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</si>
  <si>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</si>
  <si>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</si>
  <si>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</si>
  <si>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</si>
  <si>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</si>
  <si>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</si>
  <si>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</si>
  <si>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</si>
  <si>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</si>
  <si>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</si>
  <si>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</si>
  <si>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</si>
  <si>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</si>
  <si>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</si>
  <si>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</si>
  <si>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</si>
  <si>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</si>
  <si>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</si>
  <si>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</si>
  <si>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</si>
  <si>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</si>
  <si>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</si>
  <si>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</si>
  <si>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</si>
  <si>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</si>
  <si>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</si>
  <si>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</si>
  <si>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</si>
  <si>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</si>
  <si>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</si>
  <si>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</si>
  <si>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</si>
  <si>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</si>
  <si>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</si>
  <si>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</si>
  <si>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</si>
  <si>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</si>
  <si>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</si>
  <si>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</si>
  <si>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</si>
  <si>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</si>
  <si>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</si>
  <si>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</si>
  <si>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</si>
  <si>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</si>
  <si>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</si>
  <si>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</si>
  <si>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</si>
  <si>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</si>
  <si>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</si>
  <si>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</si>
  <si>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</si>
  <si>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</si>
  <si>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</si>
  <si>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</si>
  <si>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</si>
  <si>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</si>
  <si>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</si>
  <si>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</si>
  <si>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</si>
  <si>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</si>
  <si>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</si>
  <si>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</si>
  <si>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</si>
  <si>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</si>
  <si>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</si>
  <si>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</si>
  <si>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</si>
  <si>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</si>
  <si>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</si>
  <si>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</si>
  <si>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</si>
  <si>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</si>
  <si>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</si>
  <si>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</si>
  <si>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</si>
  <si>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</si>
  <si>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</si>
  <si>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</si>
  <si>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</si>
  <si>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</si>
  <si>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</si>
  <si>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</si>
  <si>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</si>
  <si>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</si>
  <si>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</si>
  <si>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</si>
  <si>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</si>
  <si>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</si>
  <si>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</si>
  <si>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</si>
  <si>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</si>
  <si>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</si>
  <si>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</si>
  <si>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</si>
  <si>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</si>
  <si>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</si>
  <si>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</si>
  <si>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</si>
  <si>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</si>
  <si>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</si>
  <si>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</si>
  <si>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</si>
  <si>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</si>
  <si>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</si>
  <si>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</si>
  <si>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</si>
  <si>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</si>
  <si>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</si>
  <si>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</si>
  <si>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</si>
  <si>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</si>
  <si>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</si>
  <si>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</si>
  <si>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</si>
  <si>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</si>
  <si>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</si>
  <si>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</si>
  <si>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</si>
  <si>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</si>
  <si>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</si>
  <si>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</si>
  <si>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</si>
  <si>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</si>
  <si>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</si>
  <si>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</si>
  <si>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</si>
  <si>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</si>
  <si>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</si>
  <si>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</si>
  <si>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</si>
  <si>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</si>
  <si>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</si>
  <si>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</si>
  <si>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</si>
  <si>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</si>
  <si>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</si>
  <si>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</si>
  <si>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</si>
  <si>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</si>
  <si>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</si>
  <si>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</si>
  <si>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</si>
  <si>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</si>
  <si>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</si>
  <si>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</si>
  <si>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</si>
  <si>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</si>
  <si>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</si>
  <si>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</si>
  <si>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</si>
  <si>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</si>
  <si>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</si>
  <si>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</si>
  <si>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</si>
  <si>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</si>
  <si>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</si>
  <si>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</si>
  <si>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</si>
  <si>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</si>
  <si>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</si>
  <si>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</si>
  <si>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</si>
  <si>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</si>
  <si>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</si>
  <si>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</si>
  <si>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</si>
  <si>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</si>
  <si>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</si>
  <si>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</si>
  <si>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</si>
  <si>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</si>
  <si>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</si>
  <si>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</si>
  <si>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</si>
  <si>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</si>
  <si>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</si>
  <si>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</si>
  <si>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</si>
  <si>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</si>
  <si>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</si>
  <si>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</si>
  <si>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</si>
  <si>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</si>
  <si>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</si>
  <si>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</si>
  <si>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</si>
  <si>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</si>
  <si>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</si>
  <si>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</si>
  <si>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</si>
  <si>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</si>
  <si>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</si>
  <si>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</si>
  <si>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</si>
  <si>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</si>
  <si>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</si>
  <si>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</si>
  <si>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</si>
  <si>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</si>
  <si>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</si>
  <si>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</si>
  <si>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</si>
  <si>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</si>
  <si>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</si>
  <si>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</si>
  <si>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</si>
  <si>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</si>
  <si>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</si>
  <si>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</si>
  <si>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</si>
  <si>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</si>
  <si>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</si>
  <si>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</si>
  <si>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</si>
  <si>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</si>
  <si>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</si>
  <si>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</si>
  <si>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</si>
  <si>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</si>
  <si>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</si>
  <si>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</si>
  <si>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</si>
  <si>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</si>
  <si>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</si>
  <si>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</si>
  <si>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</si>
  <si>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</si>
  <si>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</si>
  <si>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</si>
  <si>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</si>
  <si>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</si>
  <si>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</si>
  <si>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</si>
  <si>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</si>
  <si>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</si>
  <si>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</si>
  <si>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</si>
  <si>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</si>
  <si>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</si>
  <si>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</si>
  <si>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</si>
  <si>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</si>
  <si>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</si>
  <si>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</si>
  <si>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</si>
  <si>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</si>
  <si>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</si>
  <si>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</si>
  <si>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</si>
  <si>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</si>
  <si>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</si>
  <si>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</si>
  <si>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</si>
  <si>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</si>
  <si>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</si>
  <si>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</si>
  <si>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</si>
  <si>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</si>
  <si>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</si>
  <si>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</si>
  <si>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</si>
  <si>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</si>
  <si>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</si>
  <si>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</si>
  <si>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</si>
  <si>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</si>
  <si>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</si>
  <si>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</si>
  <si>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</si>
  <si>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</si>
  <si>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</si>
  <si>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</si>
  <si>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</si>
  <si>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</si>
  <si>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</si>
  <si>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</si>
  <si>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</si>
  <si>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</si>
  <si>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</si>
  <si>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</si>
  <si>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</si>
  <si>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</si>
  <si>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</si>
  <si>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</si>
  <si>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</si>
  <si>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</si>
  <si>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</si>
  <si>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</si>
  <si>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</si>
  <si>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</si>
  <si>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</si>
  <si>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</si>
  <si>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</si>
  <si>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</si>
  <si>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</si>
  <si>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</si>
  <si>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</si>
  <si>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</si>
  <si>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</si>
  <si>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</si>
  <si>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</si>
  <si>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</si>
  <si>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</si>
  <si>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</si>
  <si>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</si>
  <si>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</si>
  <si>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</si>
  <si>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</si>
  <si>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</si>
  <si>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</si>
  <si>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</si>
  <si>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</si>
  <si>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</si>
  <si>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</si>
  <si>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</si>
  <si>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</si>
  <si>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</si>
  <si>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</si>
  <si>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</si>
  <si>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</si>
  <si>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</si>
  <si>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</si>
  <si>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</si>
  <si>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</si>
  <si>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</si>
  <si>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</si>
  <si>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</si>
  <si>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</si>
  <si>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</si>
  <si>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</si>
  <si>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</si>
  <si>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</si>
  <si>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</si>
  <si>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</si>
  <si>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</si>
  <si>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</si>
  <si>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</si>
  <si>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</si>
  <si>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</si>
  <si>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</si>
  <si>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</si>
  <si>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</si>
  <si>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</si>
  <si>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</si>
  <si>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</si>
  <si>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</si>
  <si>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</si>
  <si>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</si>
  <si>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</si>
  <si>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</si>
  <si>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</si>
  <si>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</si>
  <si>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</si>
  <si>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</si>
  <si>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</si>
  <si>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</si>
  <si>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</si>
  <si>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</si>
  <si>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</si>
  <si>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</si>
  <si>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</si>
  <si>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</si>
  <si>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</si>
  <si>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</si>
  <si>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</si>
  <si>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</si>
  <si>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</si>
  <si>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</si>
  <si>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</si>
  <si>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</si>
  <si>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</si>
  <si>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</si>
  <si>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</si>
  <si>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</si>
  <si>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</si>
  <si>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</si>
  <si>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</si>
  <si>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</si>
  <si>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</si>
  <si>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</si>
  <si>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</si>
  <si>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</si>
  <si>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</si>
  <si>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</si>
  <si>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</si>
  <si>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</si>
  <si>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</si>
  <si>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</si>
  <si>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</si>
  <si>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</si>
  <si>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</si>
  <si>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</si>
  <si>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</si>
  <si>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</si>
  <si>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</si>
  <si>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</si>
  <si>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</si>
  <si>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</si>
  <si>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</si>
  <si>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</si>
  <si>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</si>
  <si>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</si>
  <si>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</si>
  <si>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</si>
  <si>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</si>
  <si>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</si>
  <si>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</si>
  <si>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</si>
  <si>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</si>
  <si>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</si>
  <si>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</si>
  <si>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</si>
  <si>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</si>
  <si>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</si>
  <si>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</si>
  <si>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</si>
  <si>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</si>
  <si>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</si>
  <si>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</si>
  <si>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</si>
  <si>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</si>
  <si>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</si>
  <si>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</si>
  <si>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</si>
  <si>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</si>
  <si>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</si>
  <si>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</si>
  <si>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</si>
  <si>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</si>
  <si>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</si>
  <si>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</si>
  <si>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</si>
  <si>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</si>
  <si>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</si>
  <si>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</si>
  <si>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</si>
  <si>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</si>
  <si>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</si>
  <si>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</si>
  <si>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</si>
  <si>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</si>
  <si>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</si>
  <si>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</si>
  <si>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</si>
  <si>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</si>
  <si>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</si>
  <si>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</si>
  <si>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</si>
  <si>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</si>
  <si>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</si>
  <si>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</si>
  <si>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</si>
  <si>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</si>
  <si>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</si>
  <si>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</si>
  <si>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</si>
  <si>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</si>
  <si>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</si>
  <si>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</si>
  <si>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</si>
  <si>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</si>
  <si>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</si>
  <si>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</si>
  <si>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</si>
  <si>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</si>
  <si>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</si>
  <si>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</si>
  <si>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</si>
  <si>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</si>
  <si>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</si>
  <si>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</si>
  <si>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</si>
  <si>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</si>
  <si>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</si>
  <si>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</si>
  <si>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</si>
  <si>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</si>
  <si>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</si>
  <si>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</si>
  <si>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</si>
  <si>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</si>
  <si>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</si>
  <si>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</si>
  <si>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</si>
  <si>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</si>
  <si>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</si>
  <si>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</si>
  <si>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</si>
  <si>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</si>
  <si>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</si>
  <si>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</si>
  <si>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</si>
  <si>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</si>
  <si>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</si>
  <si>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</si>
  <si>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</si>
  <si>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</si>
  <si>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</si>
  <si>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</si>
  <si>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</si>
  <si>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</si>
  <si>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</si>
  <si>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</si>
  <si>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</si>
  <si>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</si>
  <si>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</si>
  <si>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</si>
  <si>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</si>
  <si>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</si>
  <si>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</si>
  <si>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</si>
  <si>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</si>
  <si>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</si>
  <si>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</si>
  <si>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</si>
  <si>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</si>
  <si>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</si>
  <si>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</si>
  <si>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</si>
  <si>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</si>
  <si>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</si>
  <si>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</si>
  <si>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</si>
  <si>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</si>
  <si>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</si>
  <si>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</si>
  <si>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</si>
  <si>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</si>
  <si>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</si>
  <si>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</si>
  <si>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</si>
  <si>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</si>
  <si>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</si>
  <si>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</si>
  <si>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</si>
  <si>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</si>
  <si>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</si>
  <si>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</si>
  <si>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</si>
  <si>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</si>
  <si>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</si>
  <si>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</si>
  <si>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</si>
  <si>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</si>
  <si>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</si>
  <si>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</si>
  <si>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</si>
  <si>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</si>
  <si>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</si>
  <si>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</si>
  <si>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</si>
  <si>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</si>
  <si>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</si>
  <si>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</si>
  <si>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</si>
  <si>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</si>
  <si>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</si>
  <si>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</si>
  <si>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</si>
  <si>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</si>
  <si>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</si>
  <si>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</si>
  <si>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</si>
  <si>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</si>
  <si>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</si>
  <si>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</si>
  <si>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</si>
  <si>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</si>
  <si>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</si>
  <si>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</si>
  <si>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</si>
  <si>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</si>
  <si>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</si>
  <si>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</si>
  <si>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</si>
  <si>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</si>
  <si>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</si>
  <si>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</si>
  <si>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</si>
  <si>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</si>
  <si>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</si>
  <si>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</si>
  <si>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</si>
  <si>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</si>
  <si>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</si>
  <si>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</si>
  <si>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</si>
  <si>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</si>
  <si>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</si>
  <si>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</si>
  <si>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</si>
  <si>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</si>
  <si>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</si>
  <si>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</si>
  <si>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</si>
  <si>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</si>
  <si>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</si>
  <si>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</si>
  <si>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</si>
  <si>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</si>
  <si>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</si>
  <si>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</si>
  <si>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</si>
  <si>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</si>
  <si>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</si>
  <si>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</si>
  <si>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</si>
  <si>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</si>
  <si>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</si>
  <si>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</si>
  <si>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</si>
  <si>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</si>
  <si>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</si>
  <si>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</si>
  <si>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</si>
  <si>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</si>
  <si>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</si>
  <si>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</si>
  <si>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</si>
  <si>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</si>
  <si>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</si>
  <si>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</si>
  <si>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</si>
  <si>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</si>
  <si>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</si>
  <si>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</si>
  <si>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</si>
  <si>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</si>
  <si>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</si>
  <si>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</si>
  <si>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</si>
  <si>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</si>
  <si>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</si>
  <si>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</si>
  <si>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</si>
  <si>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</si>
  <si>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</si>
  <si>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</si>
  <si>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</si>
  <si>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</si>
  <si>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</si>
  <si>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</si>
  <si>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</si>
  <si>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</si>
  <si>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</si>
  <si>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</si>
  <si>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</si>
  <si>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</si>
  <si>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</si>
  <si>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</si>
  <si>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</si>
  <si>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</si>
  <si>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</si>
  <si>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</si>
  <si>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</si>
  <si>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</si>
  <si>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</si>
  <si>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</si>
  <si>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</si>
  <si>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</si>
  <si>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</si>
  <si>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</si>
  <si>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</si>
  <si>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</si>
  <si>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</si>
  <si>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</si>
  <si>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</si>
  <si>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</si>
  <si>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</si>
  <si>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</si>
  <si>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</si>
  <si>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</si>
  <si>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</si>
  <si>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</si>
  <si>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</si>
  <si>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</si>
  <si>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</si>
  <si>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</si>
  <si>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</si>
  <si>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</si>
  <si>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</si>
  <si>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</si>
  <si>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</si>
  <si>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</si>
  <si>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</si>
  <si>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</si>
  <si>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</si>
  <si>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</si>
  <si>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</si>
  <si>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</si>
  <si>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</si>
  <si>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</si>
  <si>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</si>
  <si>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</si>
  <si>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</si>
  <si>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</si>
  <si>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</si>
  <si>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</si>
  <si>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</si>
  <si>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</si>
  <si>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</si>
  <si>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</si>
  <si>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</si>
  <si>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</si>
  <si>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</si>
  <si>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</si>
  <si>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</si>
  <si>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</si>
  <si>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</si>
  <si>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</si>
  <si>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</si>
  <si>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</si>
  <si>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</si>
  <si>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</si>
  <si>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</si>
  <si>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</si>
  <si>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</si>
  <si>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</si>
  <si>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</si>
  <si>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</si>
  <si>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</si>
  <si>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</si>
  <si>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</si>
  <si>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</si>
  <si>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</si>
  <si>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</si>
  <si>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</si>
  <si>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</si>
  <si>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</si>
  <si>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</si>
  <si>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</si>
  <si>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</si>
  <si>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</si>
  <si>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</si>
  <si>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</si>
  <si>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</si>
  <si>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</si>
  <si>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</si>
  <si>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</si>
  <si>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</si>
  <si>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</si>
  <si>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</si>
  <si>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</si>
  <si>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</si>
  <si>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</si>
  <si>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</si>
  <si>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</si>
  <si>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</si>
  <si>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</si>
  <si>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</si>
  <si>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</si>
  <si>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</si>
  <si>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</si>
  <si>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</si>
  <si>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</si>
  <si>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</si>
  <si>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</si>
  <si>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</si>
  <si>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</si>
  <si>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</si>
  <si>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</si>
  <si>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</si>
  <si>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</si>
  <si>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</si>
  <si>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</si>
  <si>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</si>
  <si>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</si>
  <si>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</si>
  <si>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</si>
  <si>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</si>
  <si>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</si>
  <si>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</si>
  <si>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</si>
  <si>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</si>
  <si>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</si>
  <si>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</si>
  <si>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</si>
  <si>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</si>
  <si>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</si>
  <si>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</si>
  <si>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</si>
  <si>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</si>
  <si>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</si>
  <si>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</si>
  <si>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</si>
  <si>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</si>
  <si>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</si>
  <si>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</si>
  <si>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</si>
  <si>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Terminação semi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</si>
</sst>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23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45448</v>
      </c>
      <c r="D8" s="129" t="str">
        <f>IF(C8="","",TEXT(C8,"DD/MM/AAAA"))</f>
        <v>05/06/2024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f>C8+136</f>
        <v>45584</v>
      </c>
      <c r="D9" s="129" t="str">
        <f>IF(C9="","",TEXT(C9,"DD/MM/AAAA"))</f>
        <v>19/10/2024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f>C11+C13</f>
        <v>3.96</v>
      </c>
      <c r="D10" s="129">
        <f>IF(AND(C8=0, C9=0), "", C9-C8)</f>
        <v>136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3.3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f>C11*0.2</f>
        <v>0.66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f>6/C11</f>
        <v>1.8181818181818183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>
        <v>6</v>
      </c>
      <c r="C28" s="64"/>
      <c r="D28" s="344">
        <v>505</v>
      </c>
      <c r="E28" s="351">
        <v>0.91180000000000005</v>
      </c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 t="s">
        <v>105</v>
      </c>
      <c r="C46" s="71" t="s">
        <v>98</v>
      </c>
      <c r="D46" s="67" t="s">
        <v>187</v>
      </c>
      <c r="E46" s="72" t="s">
        <v>11</v>
      </c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 t="s">
        <v>49</v>
      </c>
      <c r="C64" s="346">
        <v>100</v>
      </c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>
        <v>6</v>
      </c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3.3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386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03" t="s">
        <v>378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v>1000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6*136*10.378</f>
        <v>8468.4480000000003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397</v>
      </c>
      <c r="B148" s="800"/>
      <c r="C148" s="80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1233</v>
      </c>
      <c r="B151" s="800"/>
      <c r="C151" s="80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AC1" activePane="topRight" state="frozen"/>
      <selection activeCell="A17" sqref="A17"/>
      <selection pane="topRight" activeCell="AS11" sqref="AS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87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>
        <v>4.5010000000000003</v>
      </c>
      <c r="AS5" s="787">
        <f>(AR5*(AT5/100))</f>
        <v>4.0527004</v>
      </c>
      <c r="AT5" s="788">
        <f>IF(AR5&gt;0,VLOOKUP(A5,'Lista Suspensa'!$A$1:$F$92,3,),0)</f>
        <v>90.039999999999992</v>
      </c>
      <c r="AU5" s="788">
        <f>IF(OR(AR5&gt;0,AS5&gt;0),VLOOKUP(A5,'Lista Suspensa'!$A$1:$F$90,4,),0)</f>
        <v>12.969999999999999</v>
      </c>
      <c r="AV5" s="788">
        <f>IF(OR(AR5&gt;0,AS5&gt;0),VLOOKUP(A5,'Lista Suspensa'!$A$1:$F$90,5,),0)</f>
        <v>79.830000000000013</v>
      </c>
      <c r="AW5" s="793">
        <f>IF(OR(AR5&gt;0,AS5&gt;0),VLOOKUP(A5,'Lista Suspensa'!$A$1:$F$90,6,),0)</f>
        <v>1.40899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>
        <v>4.8940000000000001</v>
      </c>
      <c r="AS6" s="790">
        <f t="shared" ref="AS6:AS34" si="7">(AR6*(AT6/100))</f>
        <v>4.3657742666666666</v>
      </c>
      <c r="AT6" s="791">
        <f>IF(AR6&gt;0,VLOOKUP(A6,'Lista Suspensa'!$A$1:$F$92,3,),0)</f>
        <v>89.206666666666663</v>
      </c>
      <c r="AU6" s="791">
        <f>IF(OR(AR6&gt;0,AS6&gt;0),VLOOKUP(A6,'Lista Suspensa'!$A$1:$F$90,4,),0)</f>
        <v>8.6433333333333326</v>
      </c>
      <c r="AV6" s="791">
        <f>IF(OR(AR6&gt;0,AS6&gt;0),VLOOKUP(A6,'Lista Suspensa'!$A$1:$F$90,5,),0)</f>
        <v>88.207499999999996</v>
      </c>
      <c r="AW6" s="795">
        <f>IF(OR(AR6&gt;0,AS6&gt;0),VLOOKUP(A6,'Lista Suspensa'!$A$1:$F$90,6,),0)</f>
        <v>1.3873200000000001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>
        <v>0.58699999999999997</v>
      </c>
      <c r="AS7" s="787">
        <f t="shared" si="7"/>
        <v>0.52075704999999994</v>
      </c>
      <c r="AT7" s="788">
        <f>IF(AR7&gt;0,VLOOKUP(A7,'Lista Suspensa'!$A$1:$F$92,3,),0)</f>
        <v>88.715000000000003</v>
      </c>
      <c r="AU7" s="788">
        <f>IF(OR(AR7&gt;0,AS7&gt;0),VLOOKUP(A7,'Lista Suspensa'!$A$1:$F$90,4,),0)</f>
        <v>48.57</v>
      </c>
      <c r="AV7" s="788">
        <f>IF(OR(AR7&gt;0,AS7&gt;0),VLOOKUP(A7,'Lista Suspensa'!$A$1:$F$90,5,),0)</f>
        <v>89.53</v>
      </c>
      <c r="AW7" s="793">
        <f>IF(OR(AR7&gt;0,AS7&gt;0),VLOOKUP(A7,'Lista Suspensa'!$A$1:$F$90,6,),0)</f>
        <v>1.4099900000000001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>
        <v>0.13200000000000001</v>
      </c>
      <c r="AS8" s="790">
        <f t="shared" si="7"/>
        <v>0.1299408</v>
      </c>
      <c r="AT8" s="791">
        <f>IF(AR8&gt;0,VLOOKUP(A8,'Lista Suspensa'!$A$1:$F$92,3,),0)</f>
        <v>98.44</v>
      </c>
      <c r="AU8" s="791">
        <f>IF(OR(AR8&gt;0,AS8&gt;0),VLOOKUP(A8,'Lista Suspensa'!$A$1:$F$90,4,),0)</f>
        <v>280.96000000000004</v>
      </c>
      <c r="AV8" s="791">
        <f>IF(OR(AR8&gt;0,AS8&gt;0),VLOOKUP(A8,'Lista Suspensa'!$A$1:$F$90,5,),0)</f>
        <v>0</v>
      </c>
      <c r="AW8" s="795">
        <f>IF(OR(AR8&gt;0,AS8&gt;0),VLOOKUP(A8,'Lista Suspensa'!$A$1:$F$90,6,),0)</f>
        <v>1.56978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334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>
        <v>0.26400000000000001</v>
      </c>
      <c r="AS9" s="787">
        <f t="shared" si="7"/>
        <v>0.26136000000000004</v>
      </c>
      <c r="AT9" s="788">
        <f>IF(AR9&gt;0,VLOOKUP(A9,'Lista Suspensa'!$A$1:$F$92,3,),0)</f>
        <v>99</v>
      </c>
      <c r="AU9" s="788">
        <f>IF(OR(AR9&gt;0,AS9&gt;0),VLOOKUP(A9,'Lista Suspensa'!$A$1:$F$90,4,),0)</f>
        <v>0</v>
      </c>
      <c r="AV9" s="788">
        <f>IF(OR(AR9&gt;0,AS9&gt;0),VLOOKUP(A9,'Lista Suspensa'!$A$1:$F$90,5,),0)</f>
        <v>100</v>
      </c>
      <c r="AW9" s="793">
        <f>IF(OR(AR9&gt;0,AS9&gt;0),VLOOKUP(A9,'Lista Suspensa'!$A$1:$F$90,6,),0)</f>
        <v>0.64598999999999995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v>1.4690000000000001</v>
      </c>
      <c r="AT10" s="791">
        <f>IF(AR10&gt;0,VLOOKUP(A10,'Lista Suspensa'!$A$1:$F$92,3,),0)</f>
        <v>0</v>
      </c>
      <c r="AU10" s="791">
        <f>IF(OR(AR10&gt;0,AS10&gt;0),VLOOKUP(A10,'Lista Suspensa'!$A$1:$F$90,4,),0)</f>
        <v>7.1</v>
      </c>
      <c r="AV10" s="791">
        <f>IF(OR(AR10&gt;0,AS10&gt;0),VLOOKUP(A10,'Lista Suspensa'!$A$1:$F$90,5,),0)</f>
        <v>51.5</v>
      </c>
      <c r="AW10" s="795">
        <f>IF(OR(AR10&gt;0,AS10&gt;0),VLOOKUP(A10,'Lista Suspensa'!$A$1:$F$90,6,),0)</f>
        <v>0.14699999999999999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10.8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15.05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79.349999999999994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1.2120299999999999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1221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1212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1217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466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398</v>
      </c>
      <c r="B2" s="811"/>
      <c r="C2" s="811"/>
      <c r="D2" s="811"/>
      <c r="E2" s="811"/>
      <c r="F2" s="812"/>
    </row>
    <row r="3" spans="1:95" ht="15.75" thickBot="1" x14ac:dyDescent="0.3">
      <c r="A3" s="428" t="s">
        <v>399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407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423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03" t="s">
        <v>378</v>
      </c>
      <c r="D43" s="804"/>
    </row>
    <row r="44" spans="1:5" ht="15.75" thickBot="1" x14ac:dyDescent="0.3">
      <c r="A44" s="440" t="s">
        <v>379</v>
      </c>
      <c r="B44" s="395"/>
      <c r="C44" s="849"/>
      <c r="D44" s="850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427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442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6" t="s">
        <v>455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469</v>
      </c>
      <c r="B105" s="800"/>
      <c r="C105" s="800"/>
      <c r="D105" s="424" t="s">
        <v>368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1073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924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1075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1078</v>
      </c>
      <c r="D8" s="900" t="s">
        <v>1079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1081</v>
      </c>
      <c r="D9" s="900" t="s">
        <v>1080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386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868" t="s">
        <v>1174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71" t="s">
        <v>1085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03" t="s">
        <v>378</v>
      </c>
      <c r="D122" s="804"/>
      <c r="E122" s="868" t="s">
        <v>1086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66"/>
      <c r="D123" s="867"/>
      <c r="E123" s="868" t="s">
        <v>1173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71" t="s">
        <v>1088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3" t="s">
        <v>1090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56" t="s">
        <v>1168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56" t="s">
        <v>1167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56" t="s">
        <v>1169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56" t="s">
        <v>1167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1090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56" t="s">
        <v>1170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56" t="s">
        <v>1167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3" t="s">
        <v>1090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56" t="s">
        <v>1171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56" t="s">
        <v>1167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56" t="s">
        <v>1172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397</v>
      </c>
      <c r="B153" s="800"/>
      <c r="C153" s="80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1090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1233</v>
      </c>
      <c r="B155" s="800"/>
      <c r="C155" s="800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1090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1236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1237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1238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1235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913" t="s">
        <v>1251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907" t="s">
        <v>1252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56" t="s">
        <v>1253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56" t="s">
        <v>1254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1212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1217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466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27" t="s">
        <v>1073</v>
      </c>
      <c r="D2" s="928"/>
      <c r="E2" s="928"/>
      <c r="F2" s="929"/>
    </row>
    <row r="3" spans="1:95" ht="15.75" thickBot="1" x14ac:dyDescent="0.3">
      <c r="A3" s="427" t="s">
        <v>399</v>
      </c>
      <c r="B3" s="603" t="s">
        <v>1141</v>
      </c>
      <c r="C3" s="868" t="s">
        <v>1074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868" t="s">
        <v>1076</v>
      </c>
      <c r="D6" s="869"/>
      <c r="E6" s="869"/>
      <c r="F6" s="870"/>
      <c r="G6" s="146"/>
    </row>
    <row r="7" spans="1:95" ht="15.75" thickBot="1" x14ac:dyDescent="0.3">
      <c r="A7" s="428" t="s">
        <v>401</v>
      </c>
      <c r="B7" s="605" t="s">
        <v>1143</v>
      </c>
      <c r="C7" s="868" t="s">
        <v>1077</v>
      </c>
      <c r="D7" s="869"/>
      <c r="E7" s="869"/>
      <c r="F7" s="870"/>
    </row>
    <row r="8" spans="1:95" ht="15.75" thickBot="1" x14ac:dyDescent="0.3">
      <c r="A8" s="388" t="s">
        <v>402</v>
      </c>
      <c r="B8" s="604" t="s">
        <v>1144</v>
      </c>
      <c r="C8" s="868" t="s">
        <v>1084</v>
      </c>
      <c r="D8" s="869"/>
      <c r="E8" s="869"/>
      <c r="F8" s="870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407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57" t="s">
        <v>1108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57" t="s">
        <v>1109</v>
      </c>
      <c r="E23" s="857"/>
      <c r="F23" s="858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423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868" t="s">
        <v>1111</v>
      </c>
      <c r="D36" s="869"/>
      <c r="E36" s="869"/>
      <c r="F36" s="870"/>
    </row>
    <row r="37" spans="1:8" ht="27.75" customHeight="1" thickBot="1" x14ac:dyDescent="0.3">
      <c r="A37" s="383" t="s">
        <v>370</v>
      </c>
      <c r="B37" s="384" t="s">
        <v>371</v>
      </c>
      <c r="C37" s="871" t="s">
        <v>1085</v>
      </c>
      <c r="D37" s="872"/>
      <c r="E37" s="872"/>
      <c r="F37" s="873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03" t="s">
        <v>378</v>
      </c>
      <c r="D42" s="804"/>
      <c r="E42" s="868" t="s">
        <v>1086</v>
      </c>
      <c r="F42" s="869"/>
      <c r="G42" s="869"/>
      <c r="H42" s="870"/>
    </row>
    <row r="43" spans="1:8" ht="15.75" thickBot="1" x14ac:dyDescent="0.3">
      <c r="A43" s="440" t="s">
        <v>379</v>
      </c>
      <c r="B43" s="582">
        <v>600000</v>
      </c>
      <c r="C43" s="925" t="s">
        <v>1140</v>
      </c>
      <c r="D43" s="926"/>
      <c r="E43" s="868" t="s">
        <v>1087</v>
      </c>
      <c r="F43" s="869"/>
      <c r="G43" s="869"/>
      <c r="H43" s="870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871" t="s">
        <v>1088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425</v>
      </c>
      <c r="B57" s="578">
        <v>280000</v>
      </c>
      <c r="C57" s="856" t="s">
        <v>1114</v>
      </c>
      <c r="D57" s="857"/>
      <c r="E57" s="857"/>
      <c r="F57" s="858"/>
      <c r="G57" s="146"/>
    </row>
    <row r="58" spans="1:7" ht="30" customHeight="1" thickBot="1" x14ac:dyDescent="0.3">
      <c r="A58" s="454" t="s">
        <v>426</v>
      </c>
      <c r="B58" s="579">
        <v>200</v>
      </c>
      <c r="C58" s="856" t="s">
        <v>1115</v>
      </c>
      <c r="D58" s="857"/>
      <c r="E58" s="857"/>
      <c r="F58" s="858"/>
      <c r="G58" s="146"/>
    </row>
    <row r="59" spans="1:7" ht="26.25" customHeight="1" thickBot="1" x14ac:dyDescent="0.3">
      <c r="A59" s="455" t="s">
        <v>390</v>
      </c>
      <c r="B59" s="456" t="s">
        <v>391</v>
      </c>
      <c r="C59" s="856" t="s">
        <v>1089</v>
      </c>
      <c r="D59" s="857"/>
      <c r="E59" s="857"/>
      <c r="F59" s="858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427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56" t="s">
        <v>1116</v>
      </c>
      <c r="D66" s="857"/>
      <c r="E66" s="857"/>
      <c r="F66" s="858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56" t="s">
        <v>1091</v>
      </c>
      <c r="D70" s="857"/>
      <c r="E70" s="857"/>
      <c r="F70" s="858"/>
    </row>
    <row r="71" spans="1:8" s="146" customFormat="1" ht="21.75" customHeight="1" thickBot="1" x14ac:dyDescent="0.3">
      <c r="A71" s="462" t="s">
        <v>430</v>
      </c>
      <c r="B71" s="574" t="s">
        <v>11</v>
      </c>
      <c r="C71" s="907" t="s">
        <v>1090</v>
      </c>
      <c r="D71" s="908"/>
      <c r="E71" s="908"/>
      <c r="F71" s="909"/>
    </row>
    <row r="72" spans="1:8" s="146" customFormat="1" ht="26.25" thickBot="1" x14ac:dyDescent="0.3">
      <c r="A72" s="464" t="s">
        <v>431</v>
      </c>
      <c r="B72" s="575" t="s">
        <v>11</v>
      </c>
      <c r="C72" s="907" t="s">
        <v>1090</v>
      </c>
      <c r="D72" s="908"/>
      <c r="E72" s="908"/>
      <c r="F72" s="909"/>
    </row>
    <row r="73" spans="1:8" s="146" customFormat="1" ht="19.5" customHeight="1" thickBot="1" x14ac:dyDescent="0.3">
      <c r="A73" s="466" t="s">
        <v>1120</v>
      </c>
      <c r="B73" s="576">
        <v>368062</v>
      </c>
      <c r="C73" s="856" t="s">
        <v>1121</v>
      </c>
      <c r="D73" s="857"/>
      <c r="E73" s="857"/>
      <c r="F73" s="858"/>
    </row>
    <row r="74" spans="1:8" s="146" customFormat="1" ht="28.5" thickBot="1" x14ac:dyDescent="0.3">
      <c r="A74" s="467" t="s">
        <v>432</v>
      </c>
      <c r="B74" s="575">
        <v>7.45</v>
      </c>
      <c r="C74" s="856" t="s">
        <v>1122</v>
      </c>
      <c r="D74" s="857"/>
      <c r="E74" s="857"/>
      <c r="F74" s="858"/>
    </row>
    <row r="75" spans="1:8" s="146" customFormat="1" ht="28.5" thickBot="1" x14ac:dyDescent="0.3">
      <c r="A75" s="466" t="s">
        <v>433</v>
      </c>
      <c r="B75" s="574">
        <v>1.9</v>
      </c>
      <c r="C75" s="856" t="s">
        <v>1123</v>
      </c>
      <c r="D75" s="857"/>
      <c r="E75" s="857"/>
      <c r="F75" s="858"/>
    </row>
    <row r="76" spans="1:8" s="468" customFormat="1" ht="26.25" thickBot="1" x14ac:dyDescent="0.25">
      <c r="A76" s="464" t="s">
        <v>1124</v>
      </c>
      <c r="B76" s="577">
        <v>11725</v>
      </c>
      <c r="C76" s="856" t="s">
        <v>1125</v>
      </c>
      <c r="D76" s="857"/>
      <c r="E76" s="857"/>
      <c r="F76" s="858"/>
    </row>
    <row r="77" spans="1:8" s="468" customFormat="1" ht="26.25" thickBot="1" x14ac:dyDescent="0.25">
      <c r="A77" s="462" t="s">
        <v>1126</v>
      </c>
      <c r="B77" s="576">
        <v>29146</v>
      </c>
      <c r="C77" s="856" t="s">
        <v>1127</v>
      </c>
      <c r="D77" s="857"/>
      <c r="E77" s="857"/>
      <c r="F77" s="858"/>
    </row>
    <row r="78" spans="1:8" s="468" customFormat="1" ht="28.5" thickBot="1" x14ac:dyDescent="0.25">
      <c r="A78" s="464" t="s">
        <v>434</v>
      </c>
      <c r="B78" s="575">
        <v>0.10100000000000001</v>
      </c>
      <c r="C78" s="856" t="s">
        <v>1131</v>
      </c>
      <c r="D78" s="857"/>
      <c r="E78" s="857"/>
      <c r="F78" s="858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4" t="s">
        <v>439</v>
      </c>
      <c r="B80" s="561" t="s">
        <v>1057</v>
      </c>
      <c r="C80" s="561" t="s">
        <v>1062</v>
      </c>
      <c r="D80" s="561" t="s">
        <v>1066</v>
      </c>
      <c r="E80" s="856" t="s">
        <v>1092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56" t="s">
        <v>1134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56" t="s">
        <v>1099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442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443</v>
      </c>
      <c r="B87" s="492" t="s">
        <v>468</v>
      </c>
      <c r="C87" s="856" t="s">
        <v>1116</v>
      </c>
      <c r="D87" s="857"/>
      <c r="E87" s="857"/>
      <c r="F87" s="858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6" t="s">
        <v>447</v>
      </c>
      <c r="B92" s="569" t="s">
        <v>448</v>
      </c>
      <c r="C92" s="569" t="s">
        <v>1052</v>
      </c>
      <c r="D92" s="569" t="s">
        <v>1058</v>
      </c>
      <c r="E92" s="856" t="s">
        <v>1135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1103</v>
      </c>
      <c r="G95" s="857"/>
      <c r="H95" s="857"/>
      <c r="I95" s="858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56" t="s">
        <v>1130</v>
      </c>
      <c r="G96" s="857"/>
      <c r="H96" s="857"/>
      <c r="I96" s="858"/>
    </row>
    <row r="97" spans="1:8" ht="15.75" thickBot="1" x14ac:dyDescent="0.3">
      <c r="A97" s="931" t="s">
        <v>455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56" t="s">
        <v>1132</v>
      </c>
      <c r="E98" s="857"/>
      <c r="F98" s="857"/>
      <c r="G98" s="858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56" t="s">
        <v>1133</v>
      </c>
      <c r="E99" s="857"/>
      <c r="F99" s="857"/>
      <c r="G99" s="858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56" t="s">
        <v>1136</v>
      </c>
      <c r="D104" s="857"/>
      <c r="E104" s="857"/>
      <c r="F104" s="858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799" t="s">
        <v>469</v>
      </c>
      <c r="B106" s="800"/>
      <c r="C106" s="800"/>
      <c r="D106" s="424" t="s">
        <v>368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1090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2026-01-23T21:53:48Z</dcterms:modified>
</cp:coreProperties>
</file>