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4QSJtNigjx1OYrtEtCP/fkFnU/nIUHem8/8tAYbKXkrUpKdLK8BKI9UG1+YA1MA6dLikEAkNiONzGF6bg52/+g==" workbookSaltValue="tsiz4NfU2eZdyJRSRyMy1g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M6" i="2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U6" i="2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C6" i="2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<sst xmlns="http://schemas.openxmlformats.org/spreadsheetml/2006/main" count="1976" uniqueCount="1268">
  <si>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</si>
  <si>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</si>
  <si>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</si>
  <si>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</si>
  <si>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</si>
  <si>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</si>
  <si>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</si>
  <si>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</si>
  <si>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</si>
  <si>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</si>
  <si>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</si>
  <si>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</si>
  <si>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</si>
  <si>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</si>
  <si>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</si>
  <si>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</si>
  <si>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</si>
  <si>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</si>
  <si>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</si>
  <si>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</si>
  <si>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</si>
  <si>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</si>
  <si>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</si>
  <si>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</si>
  <si>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</si>
  <si>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</si>
  <si>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</si>
  <si>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</si>
  <si>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</si>
  <si>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</si>
  <si>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</si>
  <si>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</si>
  <si>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</si>
  <si>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</si>
  <si>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</si>
  <si>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</si>
  <si>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</si>
  <si>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</si>
  <si>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</si>
  <si>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</si>
  <si>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</si>
  <si>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</si>
  <si>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</si>
  <si>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</si>
  <si>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</si>
  <si>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</si>
  <si>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</si>
  <si>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</si>
  <si>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</si>
  <si>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</si>
  <si>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</si>
  <si>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</si>
  <si>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</si>
  <si>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</si>
  <si>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</si>
  <si>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</si>
  <si>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</si>
  <si>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</si>
  <si>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</si>
  <si>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</si>
  <si>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</si>
  <si>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</si>
  <si>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</si>
  <si>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</si>
  <si>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</si>
  <si>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</si>
  <si>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</si>
  <si>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</si>
  <si>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</si>
  <si>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</si>
  <si>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</si>
  <si>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</si>
  <si>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</si>
  <si>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</si>
  <si>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</si>
  <si>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</si>
  <si>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</si>
  <si>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</si>
  <si>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</si>
  <si>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</si>
  <si>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</si>
  <si>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</si>
  <si>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</si>
  <si>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</si>
  <si>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</si>
  <si>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</si>
  <si>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</si>
  <si>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</si>
  <si>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</si>
  <si>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</si>
  <si>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</si>
  <si>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</si>
  <si>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</si>
  <si>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</si>
  <si>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</si>
  <si>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</si>
  <si>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</si>
  <si>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</si>
  <si>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</si>
  <si>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</si>
  <si>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</si>
  <si>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</si>
  <si>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</si>
  <si>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</si>
  <si>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</si>
  <si>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</si>
  <si>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</si>
  <si>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</si>
  <si>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</si>
  <si>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</si>
  <si>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</si>
  <si>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</si>
  <si>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</si>
  <si>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</si>
  <si>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</si>
  <si>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</si>
  <si>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</si>
  <si>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</si>
  <si>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</si>
  <si>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</si>
  <si>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</si>
  <si>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</si>
  <si>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</si>
  <si>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</si>
  <si>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</si>
  <si>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</si>
  <si>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</si>
  <si>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</si>
  <si>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</si>
  <si>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</si>
  <si>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</si>
  <si>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</si>
  <si>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</si>
  <si>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</si>
  <si>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</si>
  <si>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</si>
  <si>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</si>
  <si>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</si>
  <si>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</si>
  <si>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</si>
  <si>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</si>
  <si>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</si>
  <si>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</si>
  <si>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</si>
  <si>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</si>
  <si>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</si>
  <si>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</si>
  <si>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</si>
  <si>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</si>
  <si>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</si>
  <si>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</si>
  <si>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</si>
  <si>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</si>
  <si>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</si>
  <si>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</si>
  <si>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</si>
  <si>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</si>
  <si>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</si>
  <si>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</si>
  <si>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</si>
  <si>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</si>
  <si>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</si>
  <si>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</si>
  <si>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</si>
  <si>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</si>
  <si>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</si>
  <si>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</si>
  <si>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</si>
  <si>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</si>
  <si>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</si>
  <si>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</si>
  <si>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</si>
  <si>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</si>
  <si>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</si>
  <si>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</si>
  <si>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</si>
  <si>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</si>
  <si>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</si>
  <si>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</si>
  <si>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</si>
  <si>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</si>
  <si>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</si>
  <si>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</si>
  <si>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</si>
  <si>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</si>
  <si>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</si>
  <si>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</si>
  <si>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</si>
  <si>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</si>
  <si>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</si>
  <si>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</si>
  <si>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</si>
  <si>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</si>
  <si>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</si>
  <si>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</si>
  <si>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</si>
  <si>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</si>
  <si>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</si>
  <si>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</si>
  <si>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</si>
  <si>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</si>
  <si>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</si>
  <si>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</si>
  <si>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</si>
  <si>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</si>
  <si>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</si>
  <si>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</si>
  <si>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</si>
  <si>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</si>
  <si>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</si>
  <si>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</si>
  <si>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</si>
  <si>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</si>
  <si>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</si>
  <si>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</si>
  <si>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</si>
  <si>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</si>
  <si>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</si>
  <si>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</si>
  <si>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</si>
  <si>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</si>
  <si>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</si>
  <si>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</si>
  <si>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</si>
  <si>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</si>
  <si>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</si>
  <si>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</si>
  <si>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</si>
  <si>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</si>
  <si>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</si>
  <si>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</si>
  <si>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</si>
  <si>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</si>
  <si>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</si>
  <si>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</si>
  <si>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</si>
  <si>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</si>
  <si>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</si>
  <si>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</si>
  <si>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</si>
  <si>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</si>
  <si>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</si>
  <si>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</si>
  <si>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</si>
  <si>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</si>
  <si>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</si>
  <si>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</si>
  <si>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</si>
  <si>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</si>
  <si>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</si>
  <si>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</si>
  <si>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</si>
  <si>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</si>
  <si>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</si>
  <si>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</si>
  <si>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</si>
  <si>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</si>
  <si>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</si>
  <si>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</si>
  <si>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</si>
  <si>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</si>
  <si>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</si>
  <si>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</si>
  <si>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</si>
  <si>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</si>
  <si>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</si>
  <si>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</si>
  <si>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</si>
  <si>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</si>
  <si>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</si>
  <si>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</si>
  <si>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</si>
  <si>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</si>
  <si>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</si>
  <si>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</si>
  <si>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</si>
  <si>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</si>
  <si>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</si>
  <si>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</si>
  <si>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</si>
  <si>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</si>
  <si>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</si>
  <si>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</si>
  <si>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</si>
  <si>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</si>
  <si>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</si>
  <si>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</si>
  <si>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</si>
  <si>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</si>
  <si>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</si>
  <si>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</si>
  <si>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</si>
  <si>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</si>
  <si>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</si>
  <si>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</si>
  <si>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</si>
  <si>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</si>
  <si>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</si>
  <si>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</si>
  <si>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</si>
  <si>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</si>
  <si>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</si>
  <si>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</si>
  <si>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</si>
  <si>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</si>
  <si>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</si>
  <si>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</si>
  <si>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</si>
  <si>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</si>
  <si>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</si>
  <si>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</si>
  <si>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</si>
  <si>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</si>
  <si>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</si>
  <si>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</si>
  <si>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</si>
  <si>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</si>
  <si>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</si>
  <si>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</si>
  <si>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</si>
  <si>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</si>
  <si>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</si>
  <si>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</si>
  <si>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</si>
  <si>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</si>
  <si>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</si>
  <si>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</si>
  <si>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</si>
  <si>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</si>
  <si>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</si>
  <si>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</si>
  <si>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</si>
  <si>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</si>
  <si>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</si>
  <si>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</si>
  <si>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</si>
  <si>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</si>
  <si>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</si>
  <si>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</si>
  <si>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</si>
  <si>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</si>
  <si>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</si>
  <si>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</si>
  <si>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</si>
  <si>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</si>
  <si>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</si>
  <si>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</si>
  <si>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</si>
  <si>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</si>
  <si>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</si>
  <si>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</si>
  <si>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</si>
  <si>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</si>
  <si>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</si>
  <si>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</si>
  <si>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</si>
  <si>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</si>
  <si>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</si>
  <si>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</si>
  <si>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</si>
  <si>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</si>
  <si>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</si>
  <si>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</si>
  <si>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</si>
  <si>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</si>
  <si>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</si>
  <si>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</si>
  <si>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</si>
  <si>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</si>
  <si>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</si>
  <si>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</si>
  <si>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</si>
  <si>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</si>
  <si>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</si>
  <si>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</si>
  <si>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</si>
  <si>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</si>
  <si>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</si>
  <si>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</si>
  <si>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</si>
  <si>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</si>
  <si>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</si>
  <si>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</si>
  <si>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</si>
  <si>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</si>
  <si>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</si>
  <si>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</si>
  <si>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</si>
  <si>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</si>
  <si>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</si>
  <si>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</si>
  <si>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</si>
  <si>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</si>
  <si>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</si>
  <si>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</si>
  <si>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</si>
  <si>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</si>
  <si>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</si>
  <si>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</si>
  <si>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</si>
  <si>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</si>
  <si>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</si>
  <si>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</si>
  <si>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</si>
  <si>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</si>
  <si>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</si>
  <si>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</si>
  <si>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</si>
  <si>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</si>
  <si>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</si>
  <si>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</si>
  <si>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</si>
  <si>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</si>
  <si>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</si>
  <si>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</si>
  <si>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</si>
  <si>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</si>
  <si>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</si>
  <si>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</si>
  <si>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</si>
  <si>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</si>
  <si>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</si>
  <si>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</si>
  <si>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</si>
  <si>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</si>
  <si>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</si>
  <si>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</si>
  <si>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</si>
  <si>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</si>
  <si>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</si>
  <si>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</si>
  <si>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</si>
  <si>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</si>
  <si>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</si>
  <si>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</si>
  <si>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</si>
  <si>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</si>
  <si>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</si>
  <si>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</si>
  <si>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</si>
  <si>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</si>
  <si>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</si>
  <si>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</si>
  <si>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</si>
  <si>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</si>
  <si>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</si>
  <si>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</si>
  <si>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</si>
  <si>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</si>
  <si>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</si>
  <si>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</si>
  <si>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</si>
  <si>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</si>
  <si>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</si>
  <si>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</si>
  <si>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</si>
  <si>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</si>
  <si>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</si>
  <si>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</si>
  <si>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</si>
  <si>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</si>
  <si>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</si>
  <si>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</si>
  <si>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</si>
  <si>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</si>
  <si>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</si>
  <si>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</si>
  <si>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</si>
  <si>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</si>
  <si>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</si>
  <si>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</si>
  <si>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</si>
  <si>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</si>
  <si>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</si>
  <si>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</si>
  <si>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</si>
  <si>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</si>
  <si>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</si>
  <si>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</si>
  <si>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</si>
  <si>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</si>
  <si>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</si>
  <si>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</si>
  <si>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</si>
  <si>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</si>
  <si>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</si>
  <si>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</si>
  <si>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</si>
  <si>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</si>
  <si>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</si>
  <si>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</si>
  <si>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</si>
  <si>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</si>
  <si>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</si>
  <si>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</si>
  <si>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</si>
  <si>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</si>
  <si>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</si>
  <si>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</si>
  <si>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</si>
  <si>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</si>
  <si>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</si>
  <si>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</si>
  <si>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</si>
  <si>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</si>
  <si>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</si>
  <si>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</si>
  <si>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</si>
  <si>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</si>
  <si>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</si>
  <si>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</si>
  <si>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</si>
  <si>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</si>
  <si>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</si>
  <si>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</si>
  <si>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</si>
  <si>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</si>
  <si>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</si>
  <si>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</si>
  <si>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</si>
  <si>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</si>
  <si>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</si>
  <si>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</si>
  <si>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</si>
  <si>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</si>
  <si>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</si>
  <si>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</si>
  <si>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</si>
  <si>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</si>
  <si>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</si>
  <si>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</si>
  <si>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</si>
  <si>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</si>
  <si>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</si>
  <si>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</si>
  <si>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</si>
  <si>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</si>
  <si>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</si>
  <si>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</si>
  <si>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</si>
  <si>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</si>
  <si>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</si>
  <si>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</si>
  <si>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</si>
  <si>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</si>
  <si>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</si>
  <si>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</si>
  <si>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</si>
  <si>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</si>
  <si>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</si>
  <si>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</si>
  <si>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</si>
  <si>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</si>
  <si>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</si>
  <si>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</si>
  <si>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</si>
  <si>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</si>
  <si>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</si>
  <si>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</si>
  <si>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</si>
  <si>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</si>
  <si>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</si>
  <si>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</si>
  <si>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</si>
  <si>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</si>
  <si>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</si>
  <si>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</si>
  <si>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</si>
  <si>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</si>
  <si>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</si>
  <si>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</si>
  <si>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</si>
  <si>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</si>
  <si>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</si>
  <si>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</si>
  <si>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</si>
  <si>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</si>
  <si>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</si>
  <si>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</si>
  <si>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</si>
  <si>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</si>
  <si>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</si>
  <si>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</si>
  <si>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</si>
  <si>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</si>
  <si>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</si>
  <si>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</si>
  <si>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</si>
  <si>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</si>
  <si>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</si>
  <si>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</si>
  <si>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</si>
  <si>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</si>
  <si>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</si>
  <si>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</si>
  <si>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</si>
  <si>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</si>
  <si>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</si>
  <si>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</si>
  <si>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</si>
  <si>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</si>
  <si>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</si>
  <si>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</si>
  <si>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</si>
  <si>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</si>
  <si>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</si>
  <si>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</si>
  <si>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</si>
  <si>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</si>
  <si>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</si>
  <si>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</si>
  <si>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</si>
  <si>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</si>
  <si>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</si>
  <si>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</si>
  <si>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</si>
  <si>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</si>
  <si>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</si>
  <si>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</si>
  <si>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</si>
  <si>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</si>
  <si>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</si>
  <si>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</si>
  <si>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</si>
  <si>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</si>
  <si>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</si>
  <si>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</si>
  <si>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</si>
  <si>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</si>
  <si>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</si>
  <si>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</si>
  <si>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</si>
  <si>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</si>
  <si>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</si>
  <si>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</si>
  <si>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</si>
  <si>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</si>
  <si>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</si>
  <si>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</si>
  <si>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</si>
  <si>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</si>
  <si>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</si>
  <si>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</si>
  <si>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</si>
  <si>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</si>
  <si>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</si>
  <si>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</si>
  <si>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</si>
  <si>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</si>
  <si>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</si>
  <si>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</si>
  <si>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</si>
  <si>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</si>
  <si>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</si>
  <si>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</si>
  <si>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</si>
  <si>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</si>
  <si>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</si>
  <si>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</si>
  <si>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</si>
  <si>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</si>
  <si>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</si>
  <si>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</si>
  <si>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</si>
  <si>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</si>
  <si>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</si>
  <si>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</si>
  <si>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</si>
  <si>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</si>
  <si>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</si>
  <si>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</si>
  <si>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</si>
  <si>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</si>
  <si>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</si>
  <si>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</si>
  <si>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</si>
  <si>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</si>
  <si>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</si>
  <si>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</si>
  <si>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</si>
  <si>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</si>
  <si>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</si>
  <si>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</si>
  <si>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</si>
  <si>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</si>
  <si>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</si>
  <si>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</si>
  <si>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</si>
  <si>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</si>
  <si>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</si>
  <si>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</si>
  <si>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</si>
  <si>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</si>
  <si>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</si>
  <si>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</si>
  <si>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</si>
  <si>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</si>
  <si>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</si>
  <si>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</si>
  <si>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</si>
  <si>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</si>
  <si>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</si>
  <si>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</si>
  <si>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</si>
  <si>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</si>
  <si>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</si>
  <si>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</si>
  <si>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</si>
  <si>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</si>
  <si>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</si>
  <si>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</si>
  <si>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</si>
  <si>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</si>
  <si>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</si>
  <si>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</si>
  <si>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</si>
  <si>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</si>
  <si>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</si>
  <si>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</si>
  <si>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</si>
  <si>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</si>
  <si>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</si>
  <si>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</si>
  <si>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</si>
  <si>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</si>
  <si>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</si>
  <si>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</si>
  <si>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</si>
  <si>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</si>
  <si>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</si>
  <si>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</si>
  <si>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</si>
  <si>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</si>
  <si>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</si>
  <si>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</si>
  <si>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</si>
  <si>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</si>
  <si>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</si>
  <si>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</si>
  <si>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</si>
  <si>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</si>
  <si>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</si>
  <si>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</si>
  <si>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</si>
  <si>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</si>
  <si>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</si>
  <si>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</si>
  <si>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</si>
  <si>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</si>
  <si>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</si>
  <si>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</si>
  <si>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</si>
  <si>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</si>
  <si>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</si>
  <si>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</si>
  <si>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</si>
  <si>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</si>
  <si>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</si>
  <si>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</si>
  <si>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</si>
  <si>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</si>
  <si>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</si>
  <si>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</si>
  <si>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</si>
  <si>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</si>
  <si>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</si>
  <si>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</si>
  <si>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</si>
  <si>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</si>
  <si>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</si>
  <si>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</si>
  <si>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</si>
  <si>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</si>
  <si>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</si>
  <si>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</si>
  <si>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</si>
  <si>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</si>
  <si>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</si>
  <si>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</si>
  <si>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</si>
  <si>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</si>
  <si>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</si>
  <si>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</si>
  <si>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</si>
  <si>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</si>
  <si>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</si>
  <si>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</si>
  <si>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</si>
  <si>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</si>
  <si>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</si>
  <si>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</si>
  <si>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</si>
  <si>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</si>
  <si>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</si>
  <si>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</si>
  <si>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</si>
  <si>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</si>
  <si>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</si>
  <si>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</si>
  <si>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</si>
  <si>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</si>
  <si>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</si>
  <si>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</si>
  <si>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</si>
  <si>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</si>
  <si>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</si>
  <si>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</si>
  <si>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</si>
  <si>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</si>
  <si>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</si>
  <si>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</si>
  <si>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</si>
  <si>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</si>
  <si>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</si>
  <si>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</si>
  <si>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</si>
  <si>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</si>
  <si>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</si>
  <si>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</si>
  <si>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</si>
  <si>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</si>
  <si>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</si>
  <si>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</si>
  <si>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</si>
  <si>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</si>
  <si>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</si>
  <si>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</si>
  <si>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</si>
  <si>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</si>
  <si>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</si>
  <si>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</si>
  <si>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</si>
  <si>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</si>
  <si>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</si>
  <si>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</si>
  <si>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</si>
  <si>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</si>
  <si>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</si>
  <si>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</si>
  <si>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</si>
  <si>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</si>
  <si>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</si>
  <si>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</si>
  <si>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</si>
  <si>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</si>
  <si>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</si>
  <si>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</si>
  <si>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</si>
  <si>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</si>
  <si>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</si>
  <si>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</si>
  <si>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</si>
  <si>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</si>
  <si>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</si>
  <si>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</si>
  <si>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</si>
  <si>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</si>
  <si>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</si>
  <si>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</si>
  <si>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</si>
  <si>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</si>
  <si>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</si>
  <si>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</si>
  <si>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</si>
  <si>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</si>
  <si>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</si>
  <si>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</si>
  <si>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</si>
  <si>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</si>
  <si>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</si>
  <si>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</si>
  <si>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</si>
  <si>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</si>
  <si>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</si>
  <si>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</si>
  <si>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</si>
  <si>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</si>
  <si>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</si>
  <si>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</si>
  <si>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</si>
  <si>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</si>
  <si>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</si>
  <si>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</si>
  <si>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</si>
  <si>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</si>
  <si>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</si>
  <si>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</si>
  <si>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</si>
  <si>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</si>
  <si>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</si>
  <si>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</si>
  <si>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</si>
  <si>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</si>
  <si>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</si>
  <si>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</si>
  <si>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</si>
  <si>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</si>
  <si>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</si>
  <si>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</si>
  <si>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</si>
  <si>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</si>
  <si>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</si>
  <si>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</si>
  <si>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</si>
  <si>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</si>
  <si>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</si>
  <si>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</si>
  <si>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</si>
  <si>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</si>
  <si>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</si>
  <si>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</si>
  <si>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</si>
  <si>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</si>
  <si>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</si>
  <si>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</si>
  <si>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</si>
  <si>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</si>
  <si>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</si>
  <si>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</si>
  <si>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</si>
  <si>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</si>
  <si>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</si>
  <si>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</si>
  <si>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</si>
  <si>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</si>
  <si>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</si>
  <si>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</si>
  <si>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</si>
  <si>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</si>
  <si>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</si>
  <si>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</si>
  <si>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</si>
  <si>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</si>
  <si>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</si>
  <si>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</si>
  <si>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</si>
  <si>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</si>
  <si>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</si>
  <si>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</si>
  <si>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</si>
  <si>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</si>
  <si>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</si>
  <si>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</si>
  <si>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</si>
  <si>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</si>
  <si>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</si>
  <si>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</si>
  <si>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</si>
  <si>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</si>
  <si>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</si>
  <si>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</si>
  <si>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</si>
  <si>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</si>
  <si>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</si>
  <si>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</si>
  <si>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</si>
  <si>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</si>
  <si>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</si>
  <si>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</si>
  <si>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</si>
  <si>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</si>
  <si>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</si>
  <si>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</si>
  <si>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</si>
  <si>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</si>
  <si>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</si>
  <si>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</si>
  <si>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</si>
  <si>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</si>
  <si>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</si>
  <si>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</si>
  <si>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</si>
  <si>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</si>
  <si>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</si>
  <si>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</si>
  <si>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</si>
  <si>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</si>
  <si>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</si>
  <si>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</si>
  <si>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</si>
  <si>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</si>
  <si>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</si>
  <si>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</si>
  <si>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</si>
  <si>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</si>
  <si>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</si>
  <si>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</si>
  <si>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</si>
  <si>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</si>
  <si>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</si>
  <si>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</si>
  <si>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</si>
  <si>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</si>
  <si>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</si>
  <si>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</si>
  <si>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</si>
  <si>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</si>
  <si>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</si>
  <si>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</si>
  <si>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</si>
  <si>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</si>
  <si>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</si>
  <si>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</si>
  <si>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</si>
  <si>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</si>
  <si>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</si>
  <si>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</si>
  <si>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</si>
  <si>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</si>
  <si>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</si>
  <si>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</si>
  <si>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</si>
  <si>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</si>
  <si>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</si>
  <si>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</si>
  <si>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</si>
  <si>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</si>
  <si>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</si>
  <si>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</si>
  <si>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</si>
  <si>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</si>
  <si>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</si>
  <si>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</si>
  <si>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</si>
  <si>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</si>
  <si>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</si>
  <si>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</si>
  <si>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</si>
  <si>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</si>
  <si>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</si>
  <si>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</si>
  <si>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</si>
  <si>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</si>
  <si>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</si>
  <si>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</si>
  <si>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</si>
  <si>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</si>
  <si>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</si>
  <si>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</si>
  <si>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</si>
  <si>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</si>
  <si>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</si>
  <si>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</si>
  <si>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</si>
  <si>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</si>
  <si>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</si>
  <si>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</si>
  <si>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</si>
  <si>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</si>
  <si>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</si>
  <si>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</si>
  <si>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</si>
  <si>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</si>
  <si>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</si>
  <si>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</si>
  <si>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</si>
  <si>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</si>
  <si>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</si>
  <si>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</si>
  <si>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</si>
  <si>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</si>
  <si>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</si>
  <si>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</si>
  <si>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</si>
  <si>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</si>
  <si>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</si>
  <si>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</si>
  <si>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</si>
  <si>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</si>
  <si>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</si>
  <si>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</si>
  <si>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</si>
  <si>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</si>
  <si>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</si>
  <si>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</si>
  <si>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</si>
  <si>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</si>
  <si>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</si>
  <si>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</si>
  <si>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</si>
  <si>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</si>
  <si>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</si>
  <si>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</si>
  <si>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</si>
  <si>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</si>
  <si>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</si>
  <si>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</si>
  <si>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</si>
  <si>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</si>
  <si>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</si>
  <si>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</si>
  <si>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</si>
  <si>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</si>
  <si>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</si>
  <si>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</si>
  <si>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</si>
  <si>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</si>
  <si>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</si>
  <si>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</si>
  <si>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</si>
  <si>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</si>
  <si>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</si>
  <si>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</si>
  <si>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</si>
  <si>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</si>
  <si>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</si>
  <si>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</si>
  <si>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</si>
  <si>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</si>
  <si>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</si>
  <si>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</si>
  <si>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</si>
  <si>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</si>
  <si>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</si>
  <si>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</si>
  <si>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</si>
  <si>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</si>
  <si>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</si>
  <si>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</si>
  <si>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</si>
  <si>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</si>
  <si>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</si>
  <si>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</si>
  <si>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</si>
  <si>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</si>
  <si>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</si>
  <si>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</si>
  <si>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</si>
  <si>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</si>
  <si>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</si>
  <si>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</si>
  <si>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</si>
  <si>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</si>
  <si>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</si>
  <si>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</si>
  <si>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</si>
  <si>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</si>
  <si>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</si>
  <si>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</si>
  <si>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</si>
  <si>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</si>
  <si>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</si>
  <si>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</si>
  <si>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</si>
  <si>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</si>
  <si>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</si>
  <si>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</si>
  <si>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</si>
  <si>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</si>
  <si>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</si>
  <si>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</si>
  <si>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</si>
  <si>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</si>
  <si>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</si>
  <si>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</si>
  <si>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</si>
  <si>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</si>
  <si>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</si>
  <si>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</si>
  <si>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</si>
  <si>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</si>
  <si>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</si>
  <si>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</si>
  <si>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</si>
  <si>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</si>
  <si>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</si>
  <si>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</si>
  <si>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</si>
  <si>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</si>
  <si>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</si>
  <si>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</si>
  <si>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</si>
  <si>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</si>
  <si>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</si>
  <si>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</si>
  <si>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</si>
  <si>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</si>
  <si>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</si>
  <si>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</si>
  <si>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</si>
  <si>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</si>
  <si>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</si>
  <si>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</si>
  <si>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</si>
  <si>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</si>
  <si>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</si>
  <si>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</si>
  <si>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</si>
  <si>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</si>
  <si>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</si>
  <si>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</si>
  <si>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</si>
  <si>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</si>
  <si>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</si>
  <si>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</si>
  <si>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</si>
  <si>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</si>
  <si>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</si>
  <si>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</si>
  <si>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</si>
  <si>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</si>
  <si>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</si>
  <si>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</si>
  <si>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</si>
  <si>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</si>
  <si>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</si>
  <si>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</si>
  <si>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</si>
  <si>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</si>
  <si>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</si>
  <si>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</si>
  <si>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</si>
  <si>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</si>
  <si>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</si>
  <si>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</si>
  <si>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</si>
  <si>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</si>
  <si>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</si>
  <si>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</si>
  <si>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</si>
  <si>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</si>
  <si>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</si>
  <si>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</si>
  <si>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</si>
  <si>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</si>
  <si>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</si>
  <si>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</si>
  <si>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</si>
  <si>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</si>
  <si>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</si>
  <si>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</si>
  <si>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</si>
  <si>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</si>
  <si>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</si>
  <si>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</si>
  <si>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</si>
  <si>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</si>
  <si>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</si>
  <si>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</si>
  <si>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</si>
  <si>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</si>
  <si>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</si>
  <si>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</si>
  <si>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</si>
  <si>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</si>
  <si>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</si>
  <si>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</si>
  <si>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</si>
  <si>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</si>
  <si>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</si>
  <si>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</si>
  <si>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</si>
  <si>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</si>
  <si>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</si>
  <si>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</si>
  <si>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</si>
  <si>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</si>
  <si>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</si>
  <si>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</si>
  <si>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</si>
  <si>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</si>
  <si>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</si>
  <si>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</si>
  <si>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</si>
  <si>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t>Versão 1.5.3.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</si>
  <si>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</si>
  <si>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>Basilar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</si>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</sst>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workbookViewId="0"/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1264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1266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46022</v>
      </c>
      <c r="D9" s="129" t="str">
        <f>IF(C9="","",TEXT(C9,"DD/MM/AAAA"))</f>
        <v>31/12/2025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2000</v>
      </c>
      <c r="D10" s="129">
        <f>IF(AND(C8=0, C9=0), "", C9-C8)</f>
        <v>364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1000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1000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>
        <v>480</v>
      </c>
      <c r="D21" s="63">
        <v>227</v>
      </c>
      <c r="E21" s="350">
        <v>0.34499999999999997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461</v>
      </c>
      <c r="C24" s="64"/>
      <c r="D24" s="344">
        <v>335</v>
      </c>
      <c r="E24" s="351">
        <v>0.34499999999999997</v>
      </c>
      <c r="F24" s="344">
        <v>52</v>
      </c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456</v>
      </c>
      <c r="C27" s="63"/>
      <c r="D27" s="63">
        <v>459</v>
      </c>
      <c r="E27" s="350">
        <v>0.34499999999999997</v>
      </c>
      <c r="F27" s="63">
        <v>52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41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41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41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42962</v>
      </c>
      <c r="C81" s="362">
        <f>IFERROR(((D24*(C24+B24))+(D25*(C25+B25))+(D27*(C27+B27))+(D28*(C28+B28))+(D30*(C30+B30))+(D31*(C31+B31))+(D35*(C35+B35)))*(AVERAGE(F24,F25,F27,F28,F30,F31,F35)/100),0)</f>
        <v>189144.28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1000</v>
      </c>
      <c r="C93" s="59" t="s">
        <v>1183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 t="s">
        <v>1183</v>
      </c>
      <c r="D94" s="72" t="s">
        <v>1185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18340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25550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86.4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200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>
        <v>2000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+1x/IRrNkIoXrGoFwSfm1qMNTvDc/l5eQMFE+iXmK8TPU1NoQRXJ/rCrtVU1TSSRBwQ5tngQVpR1irx6tfEBsA==" saltValue="aJyLjbkewicIXGnhke1OHA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A5" sqref="A5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87">
        <v>4.53</v>
      </c>
      <c r="C5" s="787">
        <f>(B5*(D5/100))</f>
        <v>1.120722</v>
      </c>
      <c r="D5" s="788">
        <f>IF(B5&gt;0,VLOOKUP(A5,'Lista Suspensa'!$A$1:$F$92,3,),0)</f>
        <v>24.74</v>
      </c>
      <c r="E5" s="788">
        <f>IF(OR(B5&gt;0,C5&gt;0),VLOOKUP(A5,'Lista Suspensa'!$A$1:$F$90,4,),0)</f>
        <v>9</v>
      </c>
      <c r="F5" s="788">
        <f>IF(OR(B5&gt;0,C5&gt;0),VLOOKUP(A5,'Lista Suspensa'!$A$1:$F$90,5,),0)</f>
        <v>54.3</v>
      </c>
      <c r="G5" s="789">
        <f>IF(OR(B5&gt;0,C5&gt;0),VLOOKUP(A5,'Lista Suspensa'!$A$1:$F$90,6,),0)</f>
        <v>0.14699999999999999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6.71</v>
      </c>
      <c r="U5" s="787">
        <f>(T5*(V5/100))</f>
        <v>1.6600539999999999</v>
      </c>
      <c r="V5" s="788">
        <f>IF(T5&gt;0,VLOOKUP(A5,'Lista Suspensa'!$A$1:$F$92,3,),0)</f>
        <v>24.74</v>
      </c>
      <c r="W5" s="788">
        <f>IF(OR(T5&gt;0,U5&gt;0),VLOOKUP(A5,'Lista Suspensa'!$A$1:$F$90,4,),0)</f>
        <v>9</v>
      </c>
      <c r="X5" s="788">
        <f>IF(OR(T5&gt;0,U5&gt;0),VLOOKUP(A5,'Lista Suspensa'!$A$1:$F$90,5,),0)</f>
        <v>54.3</v>
      </c>
      <c r="Y5" s="789">
        <f>IF(OR(T5&gt;0,U5&gt;0),VLOOKUP(A5,'Lista Suspensa'!$A$1:$F$90,6,),0)</f>
        <v>0.14699999999999999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9.19</v>
      </c>
      <c r="AM5" s="787">
        <f>(AL5*(AN5/100))</f>
        <v>2.2736059999999996</v>
      </c>
      <c r="AN5" s="788">
        <f>IF(AL5&gt;0,VLOOKUP(A5,'Lista Suspensa'!$A$1:$F$92,3,),0)</f>
        <v>24.74</v>
      </c>
      <c r="AO5" s="788">
        <f>IF(OR(AL5&gt;0,AM5&gt;0),VLOOKUP(A5,'Lista Suspensa'!$A$1:$F$90,4,),0)</f>
        <v>9</v>
      </c>
      <c r="AP5" s="788">
        <f>IF(OR(AL5&gt;0,AM5&gt;0),VLOOKUP(A5,'Lista Suspensa'!$A$1:$F$90,5,),0)</f>
        <v>54.3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>
        <v>3.5000000000000003E-2</v>
      </c>
      <c r="C6" s="790">
        <f t="shared" ref="C6:C34" si="0">(B6*(D6/100))</f>
        <v>3.5000000000000003E-2</v>
      </c>
      <c r="D6" s="791">
        <v>100</v>
      </c>
      <c r="E6" s="791">
        <f>IF(OR(B6&gt;0,C6&gt;0),VLOOKUP(A6,'Lista Suspensa'!$A$1:$F$90,4,),0)</f>
        <v>0</v>
      </c>
      <c r="F6" s="791">
        <f>IF(OR(B6&gt;0,C6&gt;0),VLOOKUP(A6,'Lista Suspensa'!$A$1:$F$90,5,),0)</f>
        <v>100</v>
      </c>
      <c r="G6" s="792">
        <f>IF(OR(B6&gt;0,C6&gt;0),VLOOKUP(A6,'Lista Suspensa'!$A$1:$F$90,6,),0)</f>
        <v>0.64598999999999995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5.1999999999999998E-2</v>
      </c>
      <c r="U6" s="790">
        <f t="shared" ref="U6:U34" si="3">(T6*(V6/100))</f>
        <v>5.1999999999999998E-2</v>
      </c>
      <c r="V6" s="791">
        <v>100</v>
      </c>
      <c r="W6" s="791">
        <f>IF(OR(T6&gt;0,U6&gt;0),VLOOKUP(A6,'Lista Suspensa'!$A$1:$F$90,4,),0)</f>
        <v>0</v>
      </c>
      <c r="X6" s="791">
        <f>IF(OR(T6&gt;0,U6&gt;0),VLOOKUP(A6,'Lista Suspensa'!$A$1:$F$90,5,),0)</f>
        <v>100</v>
      </c>
      <c r="Y6" s="792">
        <f>IF(OR(T6&gt;0,U6&gt;0),VLOOKUP(A6,'Lista Suspensa'!$A$1:$F$90,6,),0)</f>
        <v>0.64598999999999995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7.1999999999999995E-2</v>
      </c>
      <c r="AM6" s="790">
        <f t="shared" ref="AM6:AM34" si="6">(AL6*(AN6/100))</f>
        <v>7.1999999999999995E-2</v>
      </c>
      <c r="AN6" s="791">
        <v>100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100</v>
      </c>
      <c r="AQ6" s="792">
        <f>IF(OR(AL6&gt;0,AM6&gt;0),VLOOKUP(A6,'Lista Suspensa'!$A$1:$F$90,6,),0)</f>
        <v>0.64598999999999995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1.1599999999999999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8.6999999999999993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55.48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0.16150999999999999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1.71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8.74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55.75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0.16234999999999999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2.35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8.7100000000000009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55.6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0.16200999999999999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j1hbXYLUVfEn4fLMEOx7Em/g2Xr1I+YCjplBZDzOgTGoDHLmaWsz3xS+QxZBoJ7Bqhf33+8zu7bQKgQkTOZX7w==" saltValue="B2YwgHY3TRvBY5QqzSdHX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topLeftCell="A4" workbookViewId="0">
      <selection activeCell="F20" sqref="F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 t="s">
        <v>1204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 t="s">
        <v>1208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>
        <v>20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>
        <v>40</v>
      </c>
      <c r="C17" s="720">
        <v>20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20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>
        <v>35</v>
      </c>
      <c r="C18" s="721">
        <v>20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15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G162" sqref="G162:G165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1267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8VmFjhJXQO1I/3i52f8EAHNqZhYZykW77N+KXgxMmA57Akvqe33leadr1/s3XuXGygy1ZzlYO07jK3zknHGl6Q==" saltValue="Alc3EkaRL3LxLMwxW9Vt4A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J1" workbookViewId="0">
      <selection activeCell="BK12" sqref="BK12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1265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Revisor A</cp:lastModifiedBy>
  <dcterms:created xsi:type="dcterms:W3CDTF">2024-02-07T18:44:46Z</dcterms:created>
  <dcterms:modified xsi:type="dcterms:W3CDTF">2026-04-24T19:21:22Z</dcterms:modified>
</cp:coreProperties>
</file>